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schonfeld\Documents\My library\Detection\Detection paper versions\Sequels\Cloud chamber drafts\Cloud chamber data analysis\"/>
    </mc:Choice>
  </mc:AlternateContent>
  <bookViews>
    <workbookView xWindow="0" yWindow="0" windowWidth="20490" windowHeight="7470" firstSheet="1" activeTab="3"/>
  </bookViews>
  <sheets>
    <sheet name="Video data" sheetId="3" r:id="rId1"/>
    <sheet name="Ideal distribution (Section 3)" sheetId="9" r:id="rId2"/>
    <sheet name="Data sorted" sheetId="7" r:id="rId3"/>
    <sheet name="Cutoff models (Section 6)" sheetId="15" r:id="rId4"/>
    <sheet name="Measured vs models" sheetId="16" r:id="rId5"/>
  </sheets>
  <definedNames>
    <definedName name="_xlnm.Print_Area" localSheetId="2">'Data sorted'!$C$1:$P$268</definedName>
    <definedName name="_xlnm.Print_Area" localSheetId="1">'Ideal distribution (Section 3)'!$C$1:$L$138</definedName>
    <definedName name="_xlnm.Print_Area" localSheetId="0">'Video data'!$C$1:$P$241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" i="15" l="1"/>
  <c r="I15" i="15" l="1"/>
  <c r="I16" i="15"/>
  <c r="I17" i="15"/>
  <c r="I18" i="15"/>
  <c r="I19" i="15"/>
  <c r="I20" i="15"/>
  <c r="I21" i="15"/>
  <c r="I22" i="15"/>
  <c r="I23" i="15"/>
  <c r="I24" i="15"/>
  <c r="I25" i="15"/>
  <c r="I26" i="15"/>
  <c r="I27" i="15"/>
  <c r="I28" i="15"/>
  <c r="I29" i="15"/>
  <c r="I30" i="15"/>
  <c r="I31" i="15"/>
  <c r="I32" i="15"/>
  <c r="I33" i="15"/>
  <c r="I34" i="15"/>
  <c r="I35" i="15"/>
  <c r="I36" i="15"/>
  <c r="I37" i="15"/>
  <c r="I38" i="15"/>
  <c r="I39" i="15"/>
  <c r="I40" i="15"/>
  <c r="I41" i="15"/>
  <c r="I42" i="15"/>
  <c r="I43" i="15"/>
  <c r="I44" i="15"/>
  <c r="I45" i="15"/>
  <c r="I46" i="15"/>
  <c r="I47" i="15"/>
  <c r="I48" i="15"/>
  <c r="I49" i="15"/>
  <c r="I50" i="15"/>
  <c r="I51" i="15"/>
  <c r="I52" i="15"/>
  <c r="I53" i="15"/>
  <c r="I54" i="15"/>
  <c r="I55" i="15"/>
  <c r="I56" i="15"/>
  <c r="I57" i="15"/>
  <c r="I58" i="15"/>
  <c r="I59" i="15"/>
  <c r="I60" i="15"/>
  <c r="I61" i="15"/>
  <c r="I62" i="15"/>
  <c r="I63" i="15"/>
  <c r="I64" i="15"/>
  <c r="I65" i="15"/>
  <c r="I66" i="15"/>
  <c r="I67" i="15"/>
  <c r="I68" i="15"/>
  <c r="I69" i="15"/>
  <c r="I70" i="15"/>
  <c r="I71" i="15"/>
  <c r="I72" i="15"/>
  <c r="I73" i="15"/>
  <c r="I74" i="15"/>
  <c r="I75" i="15"/>
  <c r="I76" i="15"/>
  <c r="I77" i="15"/>
  <c r="I78" i="15"/>
  <c r="I79" i="15"/>
  <c r="I80" i="15"/>
  <c r="I81" i="15"/>
  <c r="I82" i="15"/>
  <c r="I83" i="15"/>
  <c r="I84" i="15"/>
  <c r="I85" i="15"/>
  <c r="I86" i="15"/>
  <c r="I87" i="15"/>
  <c r="I88" i="15"/>
  <c r="I89" i="15"/>
  <c r="I90" i="15"/>
  <c r="I91" i="15"/>
  <c r="I92" i="15"/>
  <c r="I93" i="15"/>
  <c r="I94" i="15"/>
  <c r="I95" i="15"/>
  <c r="I96" i="15"/>
  <c r="I97" i="15"/>
  <c r="I98" i="15"/>
  <c r="I99" i="15"/>
  <c r="I100" i="15"/>
  <c r="I101" i="15"/>
  <c r="I102" i="15"/>
  <c r="I103" i="15"/>
  <c r="I104" i="15"/>
  <c r="I105" i="15"/>
  <c r="I106" i="15"/>
  <c r="I107" i="15"/>
  <c r="I108" i="15"/>
  <c r="I109" i="15"/>
  <c r="I110" i="15"/>
  <c r="I111" i="15"/>
  <c r="I112" i="15"/>
  <c r="I113" i="15"/>
  <c r="I114" i="15"/>
  <c r="I115" i="15"/>
  <c r="I116" i="15"/>
  <c r="I117" i="15"/>
  <c r="I118" i="15"/>
  <c r="I119" i="15"/>
  <c r="I120" i="15"/>
  <c r="I121" i="15"/>
  <c r="I122" i="15"/>
  <c r="I123" i="15"/>
  <c r="I124" i="15"/>
  <c r="I125" i="15"/>
  <c r="I126" i="15"/>
  <c r="I127" i="15"/>
  <c r="I128" i="15"/>
  <c r="I129" i="15"/>
  <c r="I130" i="15"/>
  <c r="I131" i="15"/>
  <c r="I132" i="15"/>
  <c r="I133" i="15"/>
  <c r="I134" i="15"/>
  <c r="I135" i="15"/>
  <c r="I136" i="15"/>
  <c r="I137" i="15"/>
  <c r="I138" i="15"/>
  <c r="I139" i="15"/>
  <c r="I140" i="15"/>
  <c r="I141" i="15"/>
  <c r="I142" i="15"/>
  <c r="I143" i="15"/>
  <c r="I144" i="15"/>
  <c r="I145" i="15"/>
  <c r="I146" i="15"/>
  <c r="I147" i="15"/>
  <c r="I148" i="15"/>
  <c r="I149" i="15"/>
  <c r="I150" i="15"/>
  <c r="I151" i="15"/>
  <c r="I152" i="15"/>
  <c r="I153" i="15"/>
  <c r="I154" i="15"/>
  <c r="I155" i="15"/>
  <c r="I156" i="15"/>
  <c r="I157" i="15"/>
  <c r="I158" i="15"/>
  <c r="I159" i="15"/>
  <c r="I160" i="15"/>
  <c r="I161" i="15"/>
  <c r="I162" i="15"/>
  <c r="I163" i="15"/>
  <c r="I164" i="15"/>
  <c r="I165" i="15"/>
  <c r="I166" i="15"/>
  <c r="I167" i="15"/>
  <c r="I168" i="15"/>
  <c r="I169" i="15"/>
  <c r="I170" i="15"/>
  <c r="I171" i="15"/>
  <c r="I172" i="15"/>
  <c r="I173" i="15"/>
  <c r="I174" i="15"/>
  <c r="I175" i="15"/>
  <c r="I176" i="15"/>
  <c r="I177" i="15"/>
  <c r="I178" i="15"/>
  <c r="I179" i="15"/>
  <c r="I180" i="15"/>
  <c r="I181" i="15"/>
  <c r="I182" i="15"/>
  <c r="I183" i="15"/>
  <c r="I184" i="15"/>
  <c r="I185" i="15"/>
  <c r="I186" i="15"/>
  <c r="I187" i="15"/>
  <c r="I188" i="15"/>
  <c r="I189" i="15"/>
  <c r="I190" i="15"/>
  <c r="I191" i="15"/>
  <c r="I192" i="15"/>
  <c r="I193" i="15"/>
  <c r="I194" i="15"/>
  <c r="I195" i="15"/>
  <c r="I196" i="15"/>
  <c r="I197" i="15"/>
  <c r="I198" i="15"/>
  <c r="I199" i="15"/>
  <c r="I200" i="15"/>
  <c r="I201" i="15"/>
  <c r="I202" i="15"/>
  <c r="I203" i="15"/>
  <c r="I204" i="15"/>
  <c r="I205" i="15"/>
  <c r="I206" i="15"/>
  <c r="I207" i="15"/>
  <c r="I208" i="15"/>
  <c r="I209" i="15"/>
  <c r="I210" i="15"/>
  <c r="I211" i="15"/>
  <c r="I212" i="15"/>
  <c r="I213" i="15"/>
  <c r="I14" i="15"/>
  <c r="D8" i="9" l="1"/>
  <c r="H15" i="15" l="1"/>
  <c r="H16" i="15"/>
  <c r="H17" i="15"/>
  <c r="H18" i="15"/>
  <c r="H19" i="15"/>
  <c r="H20" i="15"/>
  <c r="H21" i="15"/>
  <c r="H22" i="15"/>
  <c r="H23" i="15"/>
  <c r="H24" i="15"/>
  <c r="H25" i="15"/>
  <c r="H26" i="15"/>
  <c r="H27" i="15"/>
  <c r="H28" i="15"/>
  <c r="H29" i="15"/>
  <c r="H30" i="15"/>
  <c r="H31" i="15"/>
  <c r="H32" i="15"/>
  <c r="H33" i="15"/>
  <c r="H34" i="15"/>
  <c r="H35" i="15"/>
  <c r="H36" i="15"/>
  <c r="H37" i="15"/>
  <c r="H38" i="15"/>
  <c r="H39" i="15"/>
  <c r="H40" i="15"/>
  <c r="H41" i="15"/>
  <c r="H42" i="15"/>
  <c r="H43" i="15"/>
  <c r="H44" i="15"/>
  <c r="H45" i="15"/>
  <c r="H46" i="15"/>
  <c r="H47" i="15"/>
  <c r="H48" i="15"/>
  <c r="H49" i="15"/>
  <c r="H50" i="15"/>
  <c r="H51" i="15"/>
  <c r="H52" i="15"/>
  <c r="H53" i="15"/>
  <c r="H54" i="15"/>
  <c r="H55" i="15"/>
  <c r="H56" i="15"/>
  <c r="H57" i="15"/>
  <c r="H58" i="15"/>
  <c r="H59" i="15"/>
  <c r="H60" i="15"/>
  <c r="H61" i="15"/>
  <c r="H62" i="15"/>
  <c r="H63" i="15"/>
  <c r="H64" i="15"/>
  <c r="H65" i="15"/>
  <c r="H66" i="15"/>
  <c r="H67" i="15"/>
  <c r="H68" i="15"/>
  <c r="H69" i="15"/>
  <c r="H70" i="15"/>
  <c r="H71" i="15"/>
  <c r="H72" i="15"/>
  <c r="H73" i="15"/>
  <c r="H74" i="15"/>
  <c r="H75" i="15"/>
  <c r="H76" i="15"/>
  <c r="H77" i="15"/>
  <c r="H78" i="15"/>
  <c r="H79" i="15"/>
  <c r="H80" i="15"/>
  <c r="H81" i="15"/>
  <c r="H82" i="15"/>
  <c r="H83" i="15"/>
  <c r="H84" i="15"/>
  <c r="H85" i="15"/>
  <c r="H86" i="15"/>
  <c r="H87" i="15"/>
  <c r="H88" i="15"/>
  <c r="H89" i="15"/>
  <c r="H90" i="15"/>
  <c r="H91" i="15"/>
  <c r="H92" i="15"/>
  <c r="H93" i="15"/>
  <c r="H94" i="15"/>
  <c r="H95" i="15"/>
  <c r="H96" i="15"/>
  <c r="H97" i="15"/>
  <c r="H98" i="15"/>
  <c r="H99" i="15"/>
  <c r="H100" i="15"/>
  <c r="H101" i="15"/>
  <c r="H102" i="15"/>
  <c r="H103" i="15"/>
  <c r="H104" i="15"/>
  <c r="H105" i="15"/>
  <c r="H106" i="15"/>
  <c r="H107" i="15"/>
  <c r="H108" i="15"/>
  <c r="H109" i="15"/>
  <c r="H110" i="15"/>
  <c r="H111" i="15"/>
  <c r="H112" i="15"/>
  <c r="H113" i="15"/>
  <c r="H114" i="15"/>
  <c r="H115" i="15"/>
  <c r="H116" i="15"/>
  <c r="H117" i="15"/>
  <c r="H118" i="15"/>
  <c r="H119" i="15"/>
  <c r="H120" i="15"/>
  <c r="H121" i="15"/>
  <c r="H122" i="15"/>
  <c r="H123" i="15"/>
  <c r="H124" i="15"/>
  <c r="H125" i="15"/>
  <c r="H126" i="15"/>
  <c r="H127" i="15"/>
  <c r="H128" i="15"/>
  <c r="H129" i="15"/>
  <c r="H130" i="15"/>
  <c r="H131" i="15"/>
  <c r="H132" i="15"/>
  <c r="H133" i="15"/>
  <c r="H134" i="15"/>
  <c r="H135" i="15"/>
  <c r="H136" i="15"/>
  <c r="H137" i="15"/>
  <c r="H138" i="15"/>
  <c r="H139" i="15"/>
  <c r="H140" i="15"/>
  <c r="H141" i="15"/>
  <c r="H142" i="15"/>
  <c r="H143" i="15"/>
  <c r="H144" i="15"/>
  <c r="H145" i="15"/>
  <c r="H146" i="15"/>
  <c r="H147" i="15"/>
  <c r="H148" i="15"/>
  <c r="H149" i="15"/>
  <c r="H150" i="15"/>
  <c r="H151" i="15"/>
  <c r="H152" i="15"/>
  <c r="H153" i="15"/>
  <c r="H154" i="15"/>
  <c r="H155" i="15"/>
  <c r="H156" i="15"/>
  <c r="H157" i="15"/>
  <c r="H158" i="15"/>
  <c r="H159" i="15"/>
  <c r="H160" i="15"/>
  <c r="H161" i="15"/>
  <c r="H162" i="15"/>
  <c r="H163" i="15"/>
  <c r="H164" i="15"/>
  <c r="H165" i="15"/>
  <c r="H166" i="15"/>
  <c r="H167" i="15"/>
  <c r="H168" i="15"/>
  <c r="H169" i="15"/>
  <c r="H170" i="15"/>
  <c r="H171" i="15"/>
  <c r="H172" i="15"/>
  <c r="H173" i="15"/>
  <c r="H174" i="15"/>
  <c r="H175" i="15"/>
  <c r="H176" i="15"/>
  <c r="H177" i="15"/>
  <c r="H178" i="15"/>
  <c r="H179" i="15"/>
  <c r="H180" i="15"/>
  <c r="H181" i="15"/>
  <c r="H182" i="15"/>
  <c r="H183" i="15"/>
  <c r="H184" i="15"/>
  <c r="H185" i="15"/>
  <c r="H186" i="15"/>
  <c r="H187" i="15"/>
  <c r="H188" i="15"/>
  <c r="H189" i="15"/>
  <c r="H190" i="15"/>
  <c r="H191" i="15"/>
  <c r="H192" i="15"/>
  <c r="H193" i="15"/>
  <c r="H194" i="15"/>
  <c r="H195" i="15"/>
  <c r="H196" i="15"/>
  <c r="H197" i="15"/>
  <c r="H198" i="15"/>
  <c r="H199" i="15"/>
  <c r="H200" i="15"/>
  <c r="H201" i="15"/>
  <c r="H202" i="15"/>
  <c r="H203" i="15"/>
  <c r="H204" i="15"/>
  <c r="H205" i="15"/>
  <c r="H206" i="15"/>
  <c r="H207" i="15"/>
  <c r="H208" i="15"/>
  <c r="H209" i="15"/>
  <c r="H210" i="15"/>
  <c r="H211" i="15"/>
  <c r="H212" i="15"/>
  <c r="H213" i="15"/>
  <c r="H14" i="15"/>
  <c r="D15" i="15" l="1"/>
  <c r="D16" i="15"/>
  <c r="D17" i="15"/>
  <c r="D18" i="15"/>
  <c r="D19" i="15"/>
  <c r="D20" i="15"/>
  <c r="D21" i="15"/>
  <c r="D22" i="15"/>
  <c r="D23" i="15"/>
  <c r="D24" i="15"/>
  <c r="D25" i="15"/>
  <c r="D26" i="15"/>
  <c r="D27" i="15"/>
  <c r="D28" i="15"/>
  <c r="D29" i="15"/>
  <c r="D30" i="15"/>
  <c r="D31" i="15"/>
  <c r="D32" i="15"/>
  <c r="D33" i="15"/>
  <c r="D34" i="15"/>
  <c r="D35" i="15"/>
  <c r="D36" i="15"/>
  <c r="D37" i="15"/>
  <c r="D38" i="15"/>
  <c r="D39" i="15"/>
  <c r="D40" i="15"/>
  <c r="D41" i="15"/>
  <c r="D42" i="15"/>
  <c r="D43" i="15"/>
  <c r="D44" i="15"/>
  <c r="D45" i="15"/>
  <c r="D46" i="15"/>
  <c r="D47" i="15"/>
  <c r="D48" i="15"/>
  <c r="D49" i="15"/>
  <c r="D50" i="15"/>
  <c r="D51" i="15"/>
  <c r="D52" i="15"/>
  <c r="D53" i="15"/>
  <c r="D54" i="15"/>
  <c r="D55" i="15"/>
  <c r="D56" i="15"/>
  <c r="D57" i="15"/>
  <c r="D58" i="15"/>
  <c r="D59" i="15"/>
  <c r="D60" i="15"/>
  <c r="D61" i="15"/>
  <c r="D62" i="15"/>
  <c r="D63" i="15"/>
  <c r="D64" i="15"/>
  <c r="D65" i="15"/>
  <c r="D66" i="15"/>
  <c r="D67" i="15"/>
  <c r="D68" i="15"/>
  <c r="D69" i="15"/>
  <c r="D70" i="15"/>
  <c r="D71" i="15"/>
  <c r="D72" i="15"/>
  <c r="D73" i="15"/>
  <c r="D74" i="15"/>
  <c r="D75" i="15"/>
  <c r="D76" i="15"/>
  <c r="D77" i="15"/>
  <c r="D78" i="15"/>
  <c r="D79" i="15"/>
  <c r="D80" i="15"/>
  <c r="D81" i="15"/>
  <c r="D82" i="15"/>
  <c r="D83" i="15"/>
  <c r="D84" i="15"/>
  <c r="D85" i="15"/>
  <c r="D86" i="15"/>
  <c r="D87" i="15"/>
  <c r="D88" i="15"/>
  <c r="D89" i="15"/>
  <c r="D90" i="15"/>
  <c r="D91" i="15"/>
  <c r="D92" i="15"/>
  <c r="D93" i="15"/>
  <c r="D94" i="15"/>
  <c r="D95" i="15"/>
  <c r="D96" i="15"/>
  <c r="D97" i="15"/>
  <c r="D98" i="15"/>
  <c r="D99" i="15"/>
  <c r="D100" i="15"/>
  <c r="D101" i="15"/>
  <c r="D102" i="15"/>
  <c r="D103" i="15"/>
  <c r="D104" i="15"/>
  <c r="D105" i="15"/>
  <c r="D106" i="15"/>
  <c r="D107" i="15"/>
  <c r="D108" i="15"/>
  <c r="D109" i="15"/>
  <c r="D110" i="15"/>
  <c r="D111" i="15"/>
  <c r="D112" i="15"/>
  <c r="D113" i="15"/>
  <c r="D114" i="15"/>
  <c r="D115" i="15"/>
  <c r="D116" i="15"/>
  <c r="D117" i="15"/>
  <c r="D118" i="15"/>
  <c r="D119" i="15"/>
  <c r="D120" i="15"/>
  <c r="D121" i="15"/>
  <c r="D122" i="15"/>
  <c r="D123" i="15"/>
  <c r="D124" i="15"/>
  <c r="D125" i="15"/>
  <c r="D126" i="15"/>
  <c r="D127" i="15"/>
  <c r="D128" i="15"/>
  <c r="D129" i="15"/>
  <c r="D130" i="15"/>
  <c r="D131" i="15"/>
  <c r="D132" i="15"/>
  <c r="D133" i="15"/>
  <c r="D134" i="15"/>
  <c r="D135" i="15"/>
  <c r="D136" i="15"/>
  <c r="D137" i="15"/>
  <c r="D138" i="15"/>
  <c r="D139" i="15"/>
  <c r="D140" i="15"/>
  <c r="D141" i="15"/>
  <c r="D142" i="15"/>
  <c r="D143" i="15"/>
  <c r="D144" i="15"/>
  <c r="D145" i="15"/>
  <c r="D146" i="15"/>
  <c r="D147" i="15"/>
  <c r="D148" i="15"/>
  <c r="D149" i="15"/>
  <c r="D150" i="15"/>
  <c r="D151" i="15"/>
  <c r="D152" i="15"/>
  <c r="D153" i="15"/>
  <c r="D154" i="15"/>
  <c r="D155" i="15"/>
  <c r="D156" i="15"/>
  <c r="D157" i="15"/>
  <c r="D158" i="15"/>
  <c r="D159" i="15"/>
  <c r="D160" i="15"/>
  <c r="D161" i="15"/>
  <c r="D162" i="15"/>
  <c r="D163" i="15"/>
  <c r="D164" i="15"/>
  <c r="D165" i="15"/>
  <c r="D166" i="15"/>
  <c r="D167" i="15"/>
  <c r="D168" i="15"/>
  <c r="D169" i="15"/>
  <c r="D170" i="15"/>
  <c r="D171" i="15"/>
  <c r="D172" i="15"/>
  <c r="D173" i="15"/>
  <c r="D174" i="15"/>
  <c r="D175" i="15"/>
  <c r="D176" i="15"/>
  <c r="D177" i="15"/>
  <c r="D178" i="15"/>
  <c r="D179" i="15"/>
  <c r="D180" i="15"/>
  <c r="D181" i="15"/>
  <c r="D182" i="15"/>
  <c r="D183" i="15"/>
  <c r="D184" i="15"/>
  <c r="D185" i="15"/>
  <c r="D186" i="15"/>
  <c r="D187" i="15"/>
  <c r="D188" i="15"/>
  <c r="D189" i="15"/>
  <c r="D190" i="15"/>
  <c r="D191" i="15"/>
  <c r="D192" i="15"/>
  <c r="D193" i="15"/>
  <c r="D194" i="15"/>
  <c r="D195" i="15"/>
  <c r="D196" i="15"/>
  <c r="D197" i="15"/>
  <c r="D198" i="15"/>
  <c r="D199" i="15"/>
  <c r="D200" i="15"/>
  <c r="D201" i="15"/>
  <c r="D202" i="15"/>
  <c r="D203" i="15"/>
  <c r="D204" i="15"/>
  <c r="D205" i="15"/>
  <c r="D206" i="15"/>
  <c r="D207" i="15"/>
  <c r="D208" i="15"/>
  <c r="D209" i="15"/>
  <c r="D210" i="15"/>
  <c r="D211" i="15"/>
  <c r="D212" i="15"/>
  <c r="D213" i="15"/>
  <c r="D14" i="15"/>
  <c r="D3" i="15" l="1"/>
  <c r="D2" i="15"/>
  <c r="O10" i="7"/>
  <c r="O9" i="7"/>
  <c r="D6" i="9"/>
  <c r="D5" i="9"/>
  <c r="B204" i="15" l="1"/>
  <c r="C204" i="15" s="1"/>
  <c r="B205" i="15"/>
  <c r="C205" i="15" s="1"/>
  <c r="B206" i="15"/>
  <c r="C206" i="15"/>
  <c r="B207" i="15"/>
  <c r="C207" i="15" s="1"/>
  <c r="B208" i="15"/>
  <c r="C208" i="15" s="1"/>
  <c r="B209" i="15"/>
  <c r="C209" i="15" s="1"/>
  <c r="B210" i="15"/>
  <c r="C210" i="15"/>
  <c r="B211" i="15"/>
  <c r="C211" i="15" s="1"/>
  <c r="B212" i="15"/>
  <c r="C212" i="15" s="1"/>
  <c r="B213" i="15"/>
  <c r="C213" i="15" s="1"/>
  <c r="B184" i="15"/>
  <c r="C184" i="15"/>
  <c r="B185" i="15"/>
  <c r="C185" i="15"/>
  <c r="B186" i="15"/>
  <c r="C186" i="15"/>
  <c r="B187" i="15"/>
  <c r="C187" i="15" s="1"/>
  <c r="B188" i="15"/>
  <c r="C188" i="15" s="1"/>
  <c r="B189" i="15"/>
  <c r="C189" i="15"/>
  <c r="B190" i="15"/>
  <c r="C190" i="15"/>
  <c r="B191" i="15"/>
  <c r="C191" i="15" s="1"/>
  <c r="B192" i="15"/>
  <c r="C192" i="15" s="1"/>
  <c r="B193" i="15"/>
  <c r="C193" i="15"/>
  <c r="B194" i="15"/>
  <c r="C194" i="15"/>
  <c r="B195" i="15"/>
  <c r="C195" i="15" s="1"/>
  <c r="B196" i="15"/>
  <c r="C196" i="15" s="1"/>
  <c r="B197" i="15"/>
  <c r="C197" i="15"/>
  <c r="B198" i="15"/>
  <c r="C198" i="15"/>
  <c r="B199" i="15"/>
  <c r="C199" i="15" s="1"/>
  <c r="B200" i="15"/>
  <c r="C200" i="15"/>
  <c r="B201" i="15"/>
  <c r="C201" i="15"/>
  <c r="B202" i="15"/>
  <c r="C202" i="15"/>
  <c r="B203" i="15"/>
  <c r="C203" i="15" s="1"/>
  <c r="B157" i="15"/>
  <c r="C157" i="15" s="1"/>
  <c r="B158" i="15"/>
  <c r="C158" i="15"/>
  <c r="B159" i="15"/>
  <c r="C159" i="15"/>
  <c r="B160" i="15"/>
  <c r="C160" i="15" s="1"/>
  <c r="B161" i="15"/>
  <c r="C161" i="15" s="1"/>
  <c r="B162" i="15"/>
  <c r="C162" i="15"/>
  <c r="B163" i="15"/>
  <c r="C163" i="15"/>
  <c r="B164" i="15"/>
  <c r="C164" i="15" s="1"/>
  <c r="B165" i="15"/>
  <c r="C165" i="15" s="1"/>
  <c r="B166" i="15"/>
  <c r="C166" i="15"/>
  <c r="B167" i="15"/>
  <c r="C167" i="15"/>
  <c r="B168" i="15"/>
  <c r="C168" i="15" s="1"/>
  <c r="B169" i="15"/>
  <c r="C169" i="15"/>
  <c r="B170" i="15"/>
  <c r="C170" i="15"/>
  <c r="B171" i="15"/>
  <c r="C171" i="15"/>
  <c r="B172" i="15"/>
  <c r="C172" i="15" s="1"/>
  <c r="B173" i="15"/>
  <c r="C173" i="15"/>
  <c r="B174" i="15"/>
  <c r="C174" i="15"/>
  <c r="B175" i="15"/>
  <c r="C175" i="15"/>
  <c r="B176" i="15"/>
  <c r="C176" i="15" s="1"/>
  <c r="B177" i="15"/>
  <c r="C177" i="15"/>
  <c r="B178" i="15"/>
  <c r="C178" i="15"/>
  <c r="B179" i="15"/>
  <c r="C179" i="15"/>
  <c r="B180" i="15"/>
  <c r="C180" i="15" s="1"/>
  <c r="B181" i="15"/>
  <c r="C181" i="15" s="1"/>
  <c r="B182" i="15"/>
  <c r="C182" i="15"/>
  <c r="B183" i="15"/>
  <c r="C183" i="15"/>
  <c r="B156" i="15"/>
  <c r="B155" i="15"/>
  <c r="B154" i="15"/>
  <c r="B153" i="15"/>
  <c r="B152" i="15"/>
  <c r="B151" i="15"/>
  <c r="B150" i="15"/>
  <c r="B149" i="15"/>
  <c r="B148" i="15"/>
  <c r="B147" i="15"/>
  <c r="B146" i="15"/>
  <c r="B145" i="15"/>
  <c r="B144" i="15"/>
  <c r="B143" i="15"/>
  <c r="B142" i="15"/>
  <c r="C210" i="9"/>
  <c r="D210" i="9" s="1"/>
  <c r="C209" i="9"/>
  <c r="D209" i="9"/>
  <c r="E209" i="9"/>
  <c r="G209" i="9" s="1"/>
  <c r="N435" i="7"/>
  <c r="N436" i="7"/>
  <c r="N437" i="7"/>
  <c r="N438" i="7"/>
  <c r="N439" i="7"/>
  <c r="N440" i="7"/>
  <c r="N441" i="7"/>
  <c r="N442" i="7"/>
  <c r="N389" i="7"/>
  <c r="N390" i="7"/>
  <c r="N391" i="7"/>
  <c r="N392" i="7"/>
  <c r="N393" i="7"/>
  <c r="N394" i="7"/>
  <c r="N395" i="7"/>
  <c r="N396" i="7"/>
  <c r="N397" i="7"/>
  <c r="N398" i="7"/>
  <c r="N399" i="7"/>
  <c r="N400" i="7"/>
  <c r="N401" i="7"/>
  <c r="N402" i="7"/>
  <c r="N403" i="7"/>
  <c r="N404" i="7"/>
  <c r="N405" i="7"/>
  <c r="N406" i="7"/>
  <c r="N407" i="7"/>
  <c r="N408" i="7"/>
  <c r="N409" i="7"/>
  <c r="N410" i="7"/>
  <c r="N411" i="7"/>
  <c r="N412" i="7"/>
  <c r="N413" i="7"/>
  <c r="N414" i="7"/>
  <c r="N415" i="7"/>
  <c r="N416" i="7"/>
  <c r="N417" i="7"/>
  <c r="N418" i="7"/>
  <c r="N419" i="7"/>
  <c r="N420" i="7"/>
  <c r="N421" i="7"/>
  <c r="N422" i="7"/>
  <c r="N423" i="7"/>
  <c r="N424" i="7"/>
  <c r="N425" i="7"/>
  <c r="N426" i="7"/>
  <c r="N427" i="7"/>
  <c r="N428" i="7"/>
  <c r="N429" i="7"/>
  <c r="N430" i="7"/>
  <c r="N431" i="7"/>
  <c r="N432" i="7"/>
  <c r="N433" i="7"/>
  <c r="N434" i="7"/>
  <c r="C206" i="9"/>
  <c r="D206" i="9" s="1"/>
  <c r="C207" i="9"/>
  <c r="D207" i="9" s="1"/>
  <c r="C161" i="9"/>
  <c r="D161" i="9" s="1"/>
  <c r="F209" i="9" l="1"/>
  <c r="H209" i="9" s="1"/>
  <c r="E210" i="9"/>
  <c r="N443" i="7"/>
  <c r="E207" i="9"/>
  <c r="E206" i="9"/>
  <c r="C208" i="9"/>
  <c r="D208" i="9" s="1"/>
  <c r="E161" i="9"/>
  <c r="C162" i="9"/>
  <c r="N372" i="7"/>
  <c r="N373" i="7"/>
  <c r="N374" i="7"/>
  <c r="N375" i="7"/>
  <c r="N376" i="7"/>
  <c r="N377" i="7"/>
  <c r="N378" i="7"/>
  <c r="N379" i="7"/>
  <c r="N380" i="7"/>
  <c r="N381" i="7"/>
  <c r="N382" i="7"/>
  <c r="N383" i="7"/>
  <c r="N384" i="7"/>
  <c r="N385" i="7"/>
  <c r="N386" i="7"/>
  <c r="N387" i="7"/>
  <c r="N388" i="7"/>
  <c r="C139" i="9"/>
  <c r="D139" i="9" s="1"/>
  <c r="C140" i="9"/>
  <c r="D140" i="9" s="1"/>
  <c r="C143" i="15"/>
  <c r="C142" i="15"/>
  <c r="N241" i="7"/>
  <c r="N240" i="7"/>
  <c r="N239" i="7"/>
  <c r="N238" i="7"/>
  <c r="N237" i="7"/>
  <c r="N236" i="7"/>
  <c r="N235" i="7"/>
  <c r="N234" i="7"/>
  <c r="N233" i="7"/>
  <c r="N232" i="7"/>
  <c r="N231" i="7"/>
  <c r="N230" i="7"/>
  <c r="N229" i="7"/>
  <c r="N228" i="7"/>
  <c r="N227" i="7"/>
  <c r="N226" i="7"/>
  <c r="N225" i="7"/>
  <c r="N224" i="7"/>
  <c r="N223" i="7"/>
  <c r="N222" i="7"/>
  <c r="N221" i="7"/>
  <c r="N220" i="7"/>
  <c r="N219" i="7"/>
  <c r="N218" i="7"/>
  <c r="N217" i="7"/>
  <c r="N216" i="7"/>
  <c r="N215" i="7"/>
  <c r="N214" i="7"/>
  <c r="N213" i="7"/>
  <c r="N212" i="7"/>
  <c r="N211" i="7"/>
  <c r="N210" i="7"/>
  <c r="N209" i="7"/>
  <c r="N208" i="7"/>
  <c r="N207" i="7"/>
  <c r="N206" i="7"/>
  <c r="N205" i="7"/>
  <c r="N204" i="7"/>
  <c r="N203" i="7"/>
  <c r="N202" i="7"/>
  <c r="N201" i="7"/>
  <c r="N200" i="7"/>
  <c r="N199" i="7"/>
  <c r="N198" i="7"/>
  <c r="N197" i="7"/>
  <c r="N196" i="7"/>
  <c r="N195" i="7"/>
  <c r="N194" i="7"/>
  <c r="N193" i="7"/>
  <c r="N192" i="7"/>
  <c r="N191" i="7"/>
  <c r="N190" i="7"/>
  <c r="N189" i="7"/>
  <c r="N188" i="7"/>
  <c r="N187" i="7"/>
  <c r="N186" i="7"/>
  <c r="N185" i="7"/>
  <c r="N184" i="7"/>
  <c r="N183" i="7"/>
  <c r="N182" i="7"/>
  <c r="N181" i="7"/>
  <c r="N180" i="7"/>
  <c r="N179" i="7"/>
  <c r="N178" i="7"/>
  <c r="N177" i="7"/>
  <c r="N176" i="7"/>
  <c r="N175" i="7"/>
  <c r="N174" i="7"/>
  <c r="N173" i="7"/>
  <c r="N172" i="7"/>
  <c r="N171" i="7"/>
  <c r="N170" i="7"/>
  <c r="N169" i="7"/>
  <c r="N168" i="7"/>
  <c r="N167" i="7"/>
  <c r="N166" i="7"/>
  <c r="N165" i="7"/>
  <c r="N164" i="7"/>
  <c r="N163" i="7"/>
  <c r="N162" i="7"/>
  <c r="N161" i="7"/>
  <c r="N160" i="7"/>
  <c r="N159" i="7"/>
  <c r="N158" i="7"/>
  <c r="N157" i="7"/>
  <c r="N156" i="7"/>
  <c r="N155" i="7"/>
  <c r="N154" i="7"/>
  <c r="N153" i="7"/>
  <c r="N152" i="7"/>
  <c r="N151" i="7"/>
  <c r="N150" i="7"/>
  <c r="N149" i="7"/>
  <c r="N148" i="7"/>
  <c r="N147" i="7"/>
  <c r="N146" i="7"/>
  <c r="N145" i="7"/>
  <c r="N144" i="7"/>
  <c r="N143" i="7"/>
  <c r="N142" i="7"/>
  <c r="N141" i="7"/>
  <c r="N140" i="7"/>
  <c r="N139" i="7"/>
  <c r="N138" i="7"/>
  <c r="N137" i="7"/>
  <c r="N136" i="7"/>
  <c r="N135" i="7"/>
  <c r="N134" i="7"/>
  <c r="N133" i="7"/>
  <c r="N132" i="7"/>
  <c r="N131" i="7"/>
  <c r="N130" i="7"/>
  <c r="N129" i="7"/>
  <c r="N128" i="7"/>
  <c r="N127" i="7"/>
  <c r="N126" i="7"/>
  <c r="N125" i="7"/>
  <c r="N124" i="7"/>
  <c r="N123" i="7"/>
  <c r="N122" i="7"/>
  <c r="N121" i="7"/>
  <c r="N120" i="7"/>
  <c r="N119" i="7"/>
  <c r="N118" i="7"/>
  <c r="N117" i="7"/>
  <c r="N116" i="7"/>
  <c r="N115" i="7"/>
  <c r="N114" i="7"/>
  <c r="N113" i="7"/>
  <c r="N112" i="7"/>
  <c r="N111" i="7"/>
  <c r="N110" i="7"/>
  <c r="N109" i="7"/>
  <c r="N108" i="7"/>
  <c r="N107" i="7"/>
  <c r="N106" i="7"/>
  <c r="N105" i="7"/>
  <c r="N104" i="7"/>
  <c r="N103" i="7"/>
  <c r="N102" i="7"/>
  <c r="N101" i="7"/>
  <c r="N100" i="7"/>
  <c r="N99" i="7"/>
  <c r="N98" i="7"/>
  <c r="N97" i="7"/>
  <c r="N96" i="7"/>
  <c r="N95" i="7"/>
  <c r="N94" i="7"/>
  <c r="N93" i="7"/>
  <c r="N92" i="7"/>
  <c r="N91" i="7"/>
  <c r="N90" i="7"/>
  <c r="N89" i="7"/>
  <c r="N88" i="7"/>
  <c r="N87" i="7"/>
  <c r="N86" i="7"/>
  <c r="N85" i="7"/>
  <c r="N84" i="7"/>
  <c r="N83" i="7"/>
  <c r="N82" i="7"/>
  <c r="N81" i="7"/>
  <c r="N80" i="7"/>
  <c r="N79" i="7"/>
  <c r="N78" i="7"/>
  <c r="N77" i="7"/>
  <c r="N76" i="7"/>
  <c r="N75" i="7"/>
  <c r="N74" i="7"/>
  <c r="N73" i="7"/>
  <c r="N72" i="7"/>
  <c r="N71" i="7"/>
  <c r="N70" i="7"/>
  <c r="N69" i="7"/>
  <c r="N68" i="7"/>
  <c r="N67" i="7"/>
  <c r="N66" i="7"/>
  <c r="N65" i="7"/>
  <c r="N64" i="7"/>
  <c r="N63" i="7"/>
  <c r="N62" i="7"/>
  <c r="N61" i="7"/>
  <c r="N60" i="7"/>
  <c r="N59" i="7"/>
  <c r="N58" i="7"/>
  <c r="N57" i="7"/>
  <c r="N56" i="7"/>
  <c r="N55" i="7"/>
  <c r="N54" i="7"/>
  <c r="N53" i="7"/>
  <c r="N52" i="7"/>
  <c r="N51" i="7"/>
  <c r="N50" i="7"/>
  <c r="N49" i="7"/>
  <c r="N48" i="7"/>
  <c r="N47" i="7"/>
  <c r="N46" i="7"/>
  <c r="N45" i="7"/>
  <c r="N44" i="7"/>
  <c r="N43" i="7"/>
  <c r="N42" i="7"/>
  <c r="N41" i="7"/>
  <c r="N40" i="7"/>
  <c r="N39" i="7"/>
  <c r="N38" i="7"/>
  <c r="N37" i="7"/>
  <c r="N36" i="7"/>
  <c r="N35" i="7"/>
  <c r="N34" i="7"/>
  <c r="N33" i="7"/>
  <c r="N32" i="7"/>
  <c r="N31" i="7"/>
  <c r="N30" i="7"/>
  <c r="N29" i="7"/>
  <c r="N28" i="7"/>
  <c r="N27" i="7"/>
  <c r="N26" i="7"/>
  <c r="N25" i="7"/>
  <c r="N24" i="7"/>
  <c r="N23" i="7"/>
  <c r="N22" i="7"/>
  <c r="N21" i="7"/>
  <c r="N20" i="7"/>
  <c r="N19" i="7"/>
  <c r="N18" i="7"/>
  <c r="N17" i="7"/>
  <c r="N16" i="7"/>
  <c r="N15" i="7"/>
  <c r="N14" i="7"/>
  <c r="D4" i="15"/>
  <c r="D7" i="15"/>
  <c r="N245" i="7"/>
  <c r="N246" i="7"/>
  <c r="N247" i="7"/>
  <c r="N248" i="7"/>
  <c r="N249" i="7"/>
  <c r="N250" i="7"/>
  <c r="N251" i="7"/>
  <c r="N252" i="7"/>
  <c r="N253" i="7"/>
  <c r="N254" i="7"/>
  <c r="N255" i="7"/>
  <c r="N256" i="7"/>
  <c r="N257" i="7"/>
  <c r="N258" i="7"/>
  <c r="N259" i="7"/>
  <c r="N260" i="7"/>
  <c r="N261" i="7"/>
  <c r="N262" i="7"/>
  <c r="N263" i="7"/>
  <c r="N264" i="7"/>
  <c r="N265" i="7"/>
  <c r="N266" i="7"/>
  <c r="N267" i="7"/>
  <c r="N268" i="7"/>
  <c r="N269" i="7"/>
  <c r="N270" i="7"/>
  <c r="N271" i="7"/>
  <c r="N272" i="7"/>
  <c r="N273" i="7"/>
  <c r="N274" i="7"/>
  <c r="N275" i="7"/>
  <c r="N276" i="7"/>
  <c r="N277" i="7"/>
  <c r="N278" i="7"/>
  <c r="N279" i="7"/>
  <c r="N280" i="7"/>
  <c r="N281" i="7"/>
  <c r="N282" i="7"/>
  <c r="N283" i="7"/>
  <c r="N284" i="7"/>
  <c r="N285" i="7"/>
  <c r="N286" i="7"/>
  <c r="N287" i="7"/>
  <c r="N288" i="7"/>
  <c r="N289" i="7"/>
  <c r="N290" i="7"/>
  <c r="N291" i="7"/>
  <c r="N292" i="7"/>
  <c r="N293" i="7"/>
  <c r="N294" i="7"/>
  <c r="N295" i="7"/>
  <c r="N296" i="7"/>
  <c r="N297" i="7"/>
  <c r="N298" i="7"/>
  <c r="N299" i="7"/>
  <c r="N300" i="7"/>
  <c r="N301" i="7"/>
  <c r="N302" i="7"/>
  <c r="N303" i="7"/>
  <c r="N304" i="7"/>
  <c r="N305" i="7"/>
  <c r="N306" i="7"/>
  <c r="N307" i="7"/>
  <c r="N308" i="7"/>
  <c r="N309" i="7"/>
  <c r="N310" i="7"/>
  <c r="N311" i="7"/>
  <c r="N312" i="7"/>
  <c r="N313" i="7"/>
  <c r="N314" i="7"/>
  <c r="N315" i="7"/>
  <c r="N316" i="7"/>
  <c r="N317" i="7"/>
  <c r="N318" i="7"/>
  <c r="N319" i="7"/>
  <c r="N320" i="7"/>
  <c r="N321" i="7"/>
  <c r="N322" i="7"/>
  <c r="N323" i="7"/>
  <c r="N324" i="7"/>
  <c r="N325" i="7"/>
  <c r="N326" i="7"/>
  <c r="N327" i="7"/>
  <c r="N328" i="7"/>
  <c r="N329" i="7"/>
  <c r="N330" i="7"/>
  <c r="N331" i="7"/>
  <c r="N332" i="7"/>
  <c r="N333" i="7"/>
  <c r="N334" i="7"/>
  <c r="N335" i="7"/>
  <c r="N336" i="7"/>
  <c r="N337" i="7"/>
  <c r="N338" i="7"/>
  <c r="N339" i="7"/>
  <c r="N340" i="7"/>
  <c r="N341" i="7"/>
  <c r="N342" i="7"/>
  <c r="N343" i="7"/>
  <c r="N344" i="7"/>
  <c r="N345" i="7"/>
  <c r="N346" i="7"/>
  <c r="N347" i="7"/>
  <c r="N348" i="7"/>
  <c r="N349" i="7"/>
  <c r="N350" i="7"/>
  <c r="N351" i="7"/>
  <c r="N352" i="7"/>
  <c r="N353" i="7"/>
  <c r="N354" i="7"/>
  <c r="N355" i="7"/>
  <c r="N356" i="7"/>
  <c r="N357" i="7"/>
  <c r="N358" i="7"/>
  <c r="N359" i="7"/>
  <c r="N360" i="7"/>
  <c r="N361" i="7"/>
  <c r="N362" i="7"/>
  <c r="N363" i="7"/>
  <c r="N364" i="7"/>
  <c r="N365" i="7"/>
  <c r="N366" i="7"/>
  <c r="N367" i="7"/>
  <c r="N368" i="7"/>
  <c r="N369" i="7"/>
  <c r="N370" i="7"/>
  <c r="N371" i="7"/>
  <c r="N244" i="7"/>
  <c r="E12" i="9"/>
  <c r="F12" i="9" s="1"/>
  <c r="E13" i="9"/>
  <c r="E14" i="9"/>
  <c r="E15" i="9"/>
  <c r="E16" i="9"/>
  <c r="E17" i="9"/>
  <c r="E18" i="9"/>
  <c r="F18" i="9" s="1"/>
  <c r="E19" i="9"/>
  <c r="E20" i="9"/>
  <c r="E21" i="9"/>
  <c r="E22" i="9"/>
  <c r="E23" i="9"/>
  <c r="E24" i="9"/>
  <c r="E25" i="9"/>
  <c r="E26" i="9"/>
  <c r="F26" i="9" s="1"/>
  <c r="E27" i="9"/>
  <c r="E28" i="9"/>
  <c r="E29" i="9"/>
  <c r="E30" i="9"/>
  <c r="E31" i="9"/>
  <c r="E32" i="9"/>
  <c r="F32" i="9" s="1"/>
  <c r="E33" i="9"/>
  <c r="E34" i="9"/>
  <c r="F34" i="9" s="1"/>
  <c r="E35" i="9"/>
  <c r="E36" i="9"/>
  <c r="E37" i="9"/>
  <c r="E38" i="9"/>
  <c r="E39" i="9"/>
  <c r="E40" i="9"/>
  <c r="E41" i="9"/>
  <c r="E42" i="9"/>
  <c r="E43" i="9"/>
  <c r="E44" i="9"/>
  <c r="E45" i="9"/>
  <c r="E46" i="9"/>
  <c r="E47" i="9"/>
  <c r="E48" i="9"/>
  <c r="E49" i="9"/>
  <c r="E50" i="9"/>
  <c r="G50" i="9" s="1"/>
  <c r="E51" i="9"/>
  <c r="E52" i="9"/>
  <c r="E53" i="9"/>
  <c r="E54" i="9"/>
  <c r="E55" i="9"/>
  <c r="E56" i="9"/>
  <c r="E57" i="9"/>
  <c r="E58" i="9"/>
  <c r="F58" i="9" s="1"/>
  <c r="E59" i="9"/>
  <c r="G59" i="9" s="1"/>
  <c r="E60" i="9"/>
  <c r="E61" i="9"/>
  <c r="E62" i="9"/>
  <c r="E63" i="9"/>
  <c r="E64" i="9"/>
  <c r="E65" i="9"/>
  <c r="E66" i="9"/>
  <c r="F66" i="9" s="1"/>
  <c r="E67" i="9"/>
  <c r="G67" i="9" s="1"/>
  <c r="E68" i="9"/>
  <c r="E69" i="9"/>
  <c r="E70" i="9"/>
  <c r="F70" i="9" s="1"/>
  <c r="E71" i="9"/>
  <c r="F71" i="9" s="1"/>
  <c r="E72" i="9"/>
  <c r="E73" i="9"/>
  <c r="E74" i="9"/>
  <c r="E75" i="9"/>
  <c r="F75" i="9" s="1"/>
  <c r="E76" i="9"/>
  <c r="E77" i="9"/>
  <c r="E78" i="9"/>
  <c r="G78" i="9" s="1"/>
  <c r="E79" i="9"/>
  <c r="F79" i="9" s="1"/>
  <c r="E80" i="9"/>
  <c r="E81" i="9"/>
  <c r="E82" i="9"/>
  <c r="G82" i="9" s="1"/>
  <c r="E83" i="9"/>
  <c r="E84" i="9"/>
  <c r="E85" i="9"/>
  <c r="E86" i="9"/>
  <c r="F86" i="9" s="1"/>
  <c r="E87" i="9"/>
  <c r="F87" i="9" s="1"/>
  <c r="E88" i="9"/>
  <c r="E89" i="9"/>
  <c r="E90" i="9"/>
  <c r="E91" i="9"/>
  <c r="F91" i="9" s="1"/>
  <c r="E92" i="9"/>
  <c r="E93" i="9"/>
  <c r="E94" i="9"/>
  <c r="G94" i="9" s="1"/>
  <c r="E95" i="9"/>
  <c r="F95" i="9" s="1"/>
  <c r="E96" i="9"/>
  <c r="E97" i="9"/>
  <c r="E98" i="9"/>
  <c r="G98" i="9" s="1"/>
  <c r="E99" i="9"/>
  <c r="E100" i="9"/>
  <c r="E101" i="9"/>
  <c r="E102" i="9"/>
  <c r="F102" i="9" s="1"/>
  <c r="E103" i="9"/>
  <c r="F103" i="9" s="1"/>
  <c r="E104" i="9"/>
  <c r="E105" i="9"/>
  <c r="E106" i="9"/>
  <c r="E107" i="9"/>
  <c r="F107" i="9" s="1"/>
  <c r="E108" i="9"/>
  <c r="E109" i="9"/>
  <c r="E110" i="9"/>
  <c r="G110" i="9" s="1"/>
  <c r="E111" i="9"/>
  <c r="F111" i="9" s="1"/>
  <c r="E112" i="9"/>
  <c r="E113" i="9"/>
  <c r="E114" i="9"/>
  <c r="G114" i="9" s="1"/>
  <c r="E115" i="9"/>
  <c r="E116" i="9"/>
  <c r="E117" i="9"/>
  <c r="E118" i="9"/>
  <c r="E119" i="9"/>
  <c r="F119" i="9" s="1"/>
  <c r="E120" i="9"/>
  <c r="E121" i="9"/>
  <c r="E122" i="9"/>
  <c r="G122" i="9" s="1"/>
  <c r="E123" i="9"/>
  <c r="F123" i="9" s="1"/>
  <c r="E124" i="9"/>
  <c r="E125" i="9"/>
  <c r="E126" i="9"/>
  <c r="F126" i="9" s="1"/>
  <c r="E127" i="9"/>
  <c r="F127" i="9" s="1"/>
  <c r="E128" i="9"/>
  <c r="E129" i="9"/>
  <c r="E130" i="9"/>
  <c r="E131" i="9"/>
  <c r="F131" i="9" s="1"/>
  <c r="E132" i="9"/>
  <c r="E133" i="9"/>
  <c r="E134" i="9"/>
  <c r="F134" i="9" s="1"/>
  <c r="E135" i="9"/>
  <c r="F135" i="9" s="1"/>
  <c r="E136" i="9"/>
  <c r="E137" i="9"/>
  <c r="E138" i="9"/>
  <c r="F138" i="9" s="1"/>
  <c r="H138" i="9" s="1"/>
  <c r="E11" i="9"/>
  <c r="D12" i="9"/>
  <c r="D13" i="9"/>
  <c r="D14" i="9"/>
  <c r="D15" i="9"/>
  <c r="D16" i="9"/>
  <c r="F16" i="9"/>
  <c r="D17" i="9"/>
  <c r="D18" i="9"/>
  <c r="D19" i="9"/>
  <c r="D20" i="9"/>
  <c r="F20" i="9"/>
  <c r="G20" i="9"/>
  <c r="D21" i="9"/>
  <c r="D22" i="9"/>
  <c r="D23" i="9"/>
  <c r="D24" i="9"/>
  <c r="G24" i="9" s="1"/>
  <c r="F24" i="9"/>
  <c r="D25" i="9"/>
  <c r="D26" i="9"/>
  <c r="G26" i="9"/>
  <c r="D27" i="9"/>
  <c r="D28" i="9"/>
  <c r="F28" i="9"/>
  <c r="G28" i="9"/>
  <c r="D29" i="9"/>
  <c r="D30" i="9"/>
  <c r="D31" i="9"/>
  <c r="D32" i="9"/>
  <c r="G32" i="9" s="1"/>
  <c r="D33" i="9"/>
  <c r="D34" i="9"/>
  <c r="G34" i="9"/>
  <c r="D35" i="9"/>
  <c r="D36" i="9"/>
  <c r="F36" i="9"/>
  <c r="G36" i="9"/>
  <c r="D37" i="9"/>
  <c r="D38" i="9"/>
  <c r="D39" i="9"/>
  <c r="D40" i="9"/>
  <c r="G40" i="9" s="1"/>
  <c r="F40" i="9"/>
  <c r="H40" i="9" s="1"/>
  <c r="D41" i="9"/>
  <c r="D42" i="9"/>
  <c r="F42" i="9"/>
  <c r="G42" i="9"/>
  <c r="D43" i="9"/>
  <c r="D44" i="9"/>
  <c r="F44" i="9"/>
  <c r="G44" i="9"/>
  <c r="D45" i="9"/>
  <c r="D46" i="9"/>
  <c r="D47" i="9"/>
  <c r="D48" i="9"/>
  <c r="G48" i="9" s="1"/>
  <c r="F48" i="9"/>
  <c r="D49" i="9"/>
  <c r="D50" i="9"/>
  <c r="F50" i="9"/>
  <c r="D51" i="9"/>
  <c r="D52" i="9"/>
  <c r="F52" i="9"/>
  <c r="G52" i="9"/>
  <c r="D53" i="9"/>
  <c r="D54" i="9"/>
  <c r="D55" i="9"/>
  <c r="D56" i="9"/>
  <c r="G56" i="9" s="1"/>
  <c r="F56" i="9"/>
  <c r="D57" i="9"/>
  <c r="D58" i="9"/>
  <c r="D59" i="9"/>
  <c r="F59" i="9"/>
  <c r="H59" i="9" s="1"/>
  <c r="D60" i="9"/>
  <c r="F60" i="9"/>
  <c r="G60" i="9"/>
  <c r="D61" i="9"/>
  <c r="G61" i="9"/>
  <c r="F61" i="9"/>
  <c r="H61" i="9" s="1"/>
  <c r="D62" i="9"/>
  <c r="G62" i="9" s="1"/>
  <c r="F62" i="9"/>
  <c r="D63" i="9"/>
  <c r="D64" i="9"/>
  <c r="D65" i="9"/>
  <c r="D66" i="9"/>
  <c r="D67" i="9"/>
  <c r="D68" i="9"/>
  <c r="F68" i="9"/>
  <c r="G68" i="9"/>
  <c r="D69" i="9"/>
  <c r="F69" i="9"/>
  <c r="G69" i="9"/>
  <c r="D70" i="9"/>
  <c r="G70" i="9"/>
  <c r="D71" i="9"/>
  <c r="D72" i="9"/>
  <c r="F72" i="9"/>
  <c r="G72" i="9"/>
  <c r="D73" i="9"/>
  <c r="F73" i="9"/>
  <c r="H73" i="9" s="1"/>
  <c r="G73" i="9"/>
  <c r="D74" i="9"/>
  <c r="G74" i="9"/>
  <c r="F74" i="9"/>
  <c r="D75" i="9"/>
  <c r="D76" i="9"/>
  <c r="F76" i="9"/>
  <c r="G76" i="9"/>
  <c r="D77" i="9"/>
  <c r="F77" i="9"/>
  <c r="G77" i="9"/>
  <c r="D78" i="9"/>
  <c r="F78" i="9"/>
  <c r="D79" i="9"/>
  <c r="D80" i="9"/>
  <c r="F80" i="9"/>
  <c r="G80" i="9"/>
  <c r="D81" i="9"/>
  <c r="F81" i="9"/>
  <c r="G81" i="9"/>
  <c r="D82" i="9"/>
  <c r="D83" i="9"/>
  <c r="F83" i="9"/>
  <c r="D84" i="9"/>
  <c r="F84" i="9"/>
  <c r="G84" i="9"/>
  <c r="D85" i="9"/>
  <c r="F85" i="9"/>
  <c r="G85" i="9"/>
  <c r="D86" i="9"/>
  <c r="G86" i="9"/>
  <c r="D87" i="9"/>
  <c r="D88" i="9"/>
  <c r="F88" i="9"/>
  <c r="G88" i="9"/>
  <c r="D89" i="9"/>
  <c r="F89" i="9"/>
  <c r="H89" i="9" s="1"/>
  <c r="G89" i="9"/>
  <c r="D90" i="9"/>
  <c r="G90" i="9"/>
  <c r="F90" i="9"/>
  <c r="D91" i="9"/>
  <c r="D92" i="9"/>
  <c r="F92" i="9"/>
  <c r="G92" i="9"/>
  <c r="D93" i="9"/>
  <c r="F93" i="9"/>
  <c r="G93" i="9"/>
  <c r="D94" i="9"/>
  <c r="F94" i="9"/>
  <c r="D95" i="9"/>
  <c r="D96" i="9"/>
  <c r="F96" i="9"/>
  <c r="G96" i="9"/>
  <c r="D97" i="9"/>
  <c r="F97" i="9"/>
  <c r="G97" i="9"/>
  <c r="D98" i="9"/>
  <c r="D99" i="9"/>
  <c r="F99" i="9"/>
  <c r="D100" i="9"/>
  <c r="F100" i="9"/>
  <c r="G100" i="9"/>
  <c r="D101" i="9"/>
  <c r="F101" i="9"/>
  <c r="G101" i="9"/>
  <c r="D102" i="9"/>
  <c r="G102" i="9"/>
  <c r="D103" i="9"/>
  <c r="D104" i="9"/>
  <c r="F104" i="9"/>
  <c r="G104" i="9"/>
  <c r="D105" i="9"/>
  <c r="F105" i="9"/>
  <c r="H105" i="9" s="1"/>
  <c r="G105" i="9"/>
  <c r="D106" i="9"/>
  <c r="G106" i="9"/>
  <c r="F106" i="9"/>
  <c r="D107" i="9"/>
  <c r="D108" i="9"/>
  <c r="F108" i="9"/>
  <c r="G108" i="9"/>
  <c r="D109" i="9"/>
  <c r="F109" i="9"/>
  <c r="G109" i="9"/>
  <c r="D110" i="9"/>
  <c r="F110" i="9"/>
  <c r="D111" i="9"/>
  <c r="D112" i="9"/>
  <c r="F112" i="9"/>
  <c r="G112" i="9"/>
  <c r="D113" i="9"/>
  <c r="F113" i="9"/>
  <c r="G113" i="9"/>
  <c r="D114" i="9"/>
  <c r="D115" i="9"/>
  <c r="F115" i="9"/>
  <c r="D116" i="9"/>
  <c r="F116" i="9"/>
  <c r="G116" i="9"/>
  <c r="D117" i="9"/>
  <c r="F117" i="9"/>
  <c r="D118" i="9"/>
  <c r="F118" i="9"/>
  <c r="G118" i="9"/>
  <c r="D119" i="9"/>
  <c r="D120" i="9"/>
  <c r="F120" i="9"/>
  <c r="G120" i="9"/>
  <c r="D121" i="9"/>
  <c r="F121" i="9"/>
  <c r="D122" i="9"/>
  <c r="F122" i="9"/>
  <c r="D123" i="9"/>
  <c r="D124" i="9"/>
  <c r="F124" i="9"/>
  <c r="G124" i="9"/>
  <c r="D125" i="9"/>
  <c r="F125" i="9"/>
  <c r="D126" i="9"/>
  <c r="G126" i="9"/>
  <c r="D127" i="9"/>
  <c r="D128" i="9"/>
  <c r="F128" i="9"/>
  <c r="G128" i="9"/>
  <c r="D129" i="9"/>
  <c r="F129" i="9"/>
  <c r="D130" i="9"/>
  <c r="F130" i="9"/>
  <c r="G130" i="9"/>
  <c r="D131" i="9"/>
  <c r="D132" i="9"/>
  <c r="F132" i="9"/>
  <c r="H132" i="9" s="1"/>
  <c r="G132" i="9"/>
  <c r="D133" i="9"/>
  <c r="F133" i="9"/>
  <c r="D134" i="9"/>
  <c r="D135" i="9"/>
  <c r="D136" i="9"/>
  <c r="F136" i="9"/>
  <c r="G136" i="9"/>
  <c r="D137" i="9"/>
  <c r="F137" i="9"/>
  <c r="D138" i="9"/>
  <c r="G138" i="9"/>
  <c r="D11" i="9"/>
  <c r="D7" i="9"/>
  <c r="I21" i="9" s="1"/>
  <c r="J21" i="9" s="1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5" i="3"/>
  <c r="N36" i="3"/>
  <c r="N37" i="3"/>
  <c r="N38" i="3"/>
  <c r="N39" i="3"/>
  <c r="N40" i="3"/>
  <c r="N41" i="3"/>
  <c r="N42" i="3"/>
  <c r="N43" i="3"/>
  <c r="N44" i="3"/>
  <c r="N45" i="3"/>
  <c r="N46" i="3"/>
  <c r="N47" i="3"/>
  <c r="N48" i="3"/>
  <c r="N49" i="3"/>
  <c r="N50" i="3"/>
  <c r="N51" i="3"/>
  <c r="N52" i="3"/>
  <c r="N53" i="3"/>
  <c r="N54" i="3"/>
  <c r="N55" i="3"/>
  <c r="N56" i="3"/>
  <c r="N57" i="3"/>
  <c r="N58" i="3"/>
  <c r="N59" i="3"/>
  <c r="N60" i="3"/>
  <c r="N61" i="3"/>
  <c r="N62" i="3"/>
  <c r="N63" i="3"/>
  <c r="N64" i="3"/>
  <c r="N65" i="3"/>
  <c r="N66" i="3"/>
  <c r="N67" i="3"/>
  <c r="N68" i="3"/>
  <c r="N69" i="3"/>
  <c r="N70" i="3"/>
  <c r="N71" i="3"/>
  <c r="N72" i="3"/>
  <c r="N73" i="3"/>
  <c r="N74" i="3"/>
  <c r="N75" i="3"/>
  <c r="N76" i="3"/>
  <c r="N77" i="3"/>
  <c r="N78" i="3"/>
  <c r="N79" i="3"/>
  <c r="N80" i="3"/>
  <c r="N81" i="3"/>
  <c r="N82" i="3"/>
  <c r="N83" i="3"/>
  <c r="N84" i="3"/>
  <c r="N85" i="3"/>
  <c r="N86" i="3"/>
  <c r="N87" i="3"/>
  <c r="N88" i="3"/>
  <c r="N89" i="3"/>
  <c r="N90" i="3"/>
  <c r="N91" i="3"/>
  <c r="N92" i="3"/>
  <c r="N93" i="3"/>
  <c r="N94" i="3"/>
  <c r="N95" i="3"/>
  <c r="N96" i="3"/>
  <c r="N97" i="3"/>
  <c r="N98" i="3"/>
  <c r="N99" i="3"/>
  <c r="N100" i="3"/>
  <c r="N101" i="3"/>
  <c r="N102" i="3"/>
  <c r="N103" i="3"/>
  <c r="N104" i="3"/>
  <c r="N105" i="3"/>
  <c r="N106" i="3"/>
  <c r="N107" i="3"/>
  <c r="N108" i="3"/>
  <c r="N109" i="3"/>
  <c r="N110" i="3"/>
  <c r="N111" i="3"/>
  <c r="N112" i="3"/>
  <c r="N113" i="3"/>
  <c r="N114" i="3"/>
  <c r="N115" i="3"/>
  <c r="N116" i="3"/>
  <c r="N117" i="3"/>
  <c r="N118" i="3"/>
  <c r="N119" i="3"/>
  <c r="N120" i="3"/>
  <c r="N121" i="3"/>
  <c r="N122" i="3"/>
  <c r="N123" i="3"/>
  <c r="N124" i="3"/>
  <c r="N125" i="3"/>
  <c r="N126" i="3"/>
  <c r="N127" i="3"/>
  <c r="N128" i="3"/>
  <c r="N129" i="3"/>
  <c r="N130" i="3"/>
  <c r="N131" i="3"/>
  <c r="N132" i="3"/>
  <c r="N133" i="3"/>
  <c r="N134" i="3"/>
  <c r="N135" i="3"/>
  <c r="N136" i="3"/>
  <c r="N137" i="3"/>
  <c r="N138" i="3"/>
  <c r="N139" i="3"/>
  <c r="N140" i="3"/>
  <c r="N141" i="3"/>
  <c r="N142" i="3"/>
  <c r="N143" i="3"/>
  <c r="N144" i="3"/>
  <c r="N145" i="3"/>
  <c r="N146" i="3"/>
  <c r="N147" i="3"/>
  <c r="N148" i="3"/>
  <c r="N149" i="3"/>
  <c r="N150" i="3"/>
  <c r="N151" i="3"/>
  <c r="N152" i="3"/>
  <c r="N153" i="3"/>
  <c r="N154" i="3"/>
  <c r="N155" i="3"/>
  <c r="N156" i="3"/>
  <c r="N157" i="3"/>
  <c r="N158" i="3"/>
  <c r="N159" i="3"/>
  <c r="N160" i="3"/>
  <c r="N161" i="3"/>
  <c r="N162" i="3"/>
  <c r="N163" i="3"/>
  <c r="N164" i="3"/>
  <c r="N165" i="3"/>
  <c r="N166" i="3"/>
  <c r="N167" i="3"/>
  <c r="N168" i="3"/>
  <c r="N169" i="3"/>
  <c r="N170" i="3"/>
  <c r="N171" i="3"/>
  <c r="N172" i="3"/>
  <c r="N173" i="3"/>
  <c r="N174" i="3"/>
  <c r="N175" i="3"/>
  <c r="N176" i="3"/>
  <c r="N177" i="3"/>
  <c r="N178" i="3"/>
  <c r="N179" i="3"/>
  <c r="N180" i="3"/>
  <c r="N181" i="3"/>
  <c r="N182" i="3"/>
  <c r="N183" i="3"/>
  <c r="N184" i="3"/>
  <c r="N185" i="3"/>
  <c r="N186" i="3"/>
  <c r="N187" i="3"/>
  <c r="N188" i="3"/>
  <c r="N189" i="3"/>
  <c r="N190" i="3"/>
  <c r="N191" i="3"/>
  <c r="N192" i="3"/>
  <c r="N193" i="3"/>
  <c r="N194" i="3"/>
  <c r="N195" i="3"/>
  <c r="N196" i="3"/>
  <c r="N197" i="3"/>
  <c r="N198" i="3"/>
  <c r="N199" i="3"/>
  <c r="N200" i="3"/>
  <c r="N201" i="3"/>
  <c r="N202" i="3"/>
  <c r="N203" i="3"/>
  <c r="N204" i="3"/>
  <c r="N205" i="3"/>
  <c r="N206" i="3"/>
  <c r="N207" i="3"/>
  <c r="N208" i="3"/>
  <c r="N209" i="3"/>
  <c r="N210" i="3"/>
  <c r="N211" i="3"/>
  <c r="N212" i="3"/>
  <c r="N213" i="3"/>
  <c r="N214" i="3"/>
  <c r="N215" i="3"/>
  <c r="N216" i="3"/>
  <c r="N217" i="3"/>
  <c r="N218" i="3"/>
  <c r="N219" i="3"/>
  <c r="N220" i="3"/>
  <c r="N221" i="3"/>
  <c r="N222" i="3"/>
  <c r="N223" i="3"/>
  <c r="N224" i="3"/>
  <c r="N225" i="3"/>
  <c r="N226" i="3"/>
  <c r="N227" i="3"/>
  <c r="N228" i="3"/>
  <c r="N229" i="3"/>
  <c r="N230" i="3"/>
  <c r="N231" i="3"/>
  <c r="N232" i="3"/>
  <c r="N233" i="3"/>
  <c r="N234" i="3"/>
  <c r="N235" i="3"/>
  <c r="N236" i="3"/>
  <c r="N237" i="3"/>
  <c r="N238" i="3"/>
  <c r="N239" i="3"/>
  <c r="N240" i="3"/>
  <c r="N241" i="3"/>
  <c r="N14" i="3"/>
  <c r="E211" i="15" l="1"/>
  <c r="I18" i="9"/>
  <c r="J18" i="9" s="1"/>
  <c r="I133" i="9"/>
  <c r="K133" i="9" s="1"/>
  <c r="I97" i="9"/>
  <c r="K97" i="9" s="1"/>
  <c r="I87" i="9"/>
  <c r="K87" i="9" s="1"/>
  <c r="I119" i="9"/>
  <c r="K119" i="9" s="1"/>
  <c r="I61" i="9"/>
  <c r="I131" i="9"/>
  <c r="K131" i="9" s="1"/>
  <c r="I118" i="9"/>
  <c r="K118" i="9" s="1"/>
  <c r="I49" i="9"/>
  <c r="K49" i="9" s="1"/>
  <c r="I11" i="9"/>
  <c r="I109" i="9"/>
  <c r="K109" i="9" s="1"/>
  <c r="I82" i="9"/>
  <c r="J82" i="9" s="1"/>
  <c r="I41" i="9"/>
  <c r="K41" i="9" s="1"/>
  <c r="I138" i="9"/>
  <c r="K138" i="9" s="1"/>
  <c r="I125" i="9"/>
  <c r="I100" i="9"/>
  <c r="K100" i="9" s="1"/>
  <c r="I69" i="9"/>
  <c r="J69" i="9" s="1"/>
  <c r="I26" i="9"/>
  <c r="J26" i="9" s="1"/>
  <c r="E128" i="15"/>
  <c r="E112" i="15"/>
  <c r="E96" i="15"/>
  <c r="E80" i="15"/>
  <c r="E64" i="15"/>
  <c r="E48" i="15"/>
  <c r="E32" i="15"/>
  <c r="E24" i="15"/>
  <c r="E202" i="15"/>
  <c r="E141" i="15"/>
  <c r="E133" i="15"/>
  <c r="E125" i="15"/>
  <c r="E117" i="15"/>
  <c r="E109" i="15"/>
  <c r="E101" i="15"/>
  <c r="E93" i="15"/>
  <c r="E85" i="15"/>
  <c r="E77" i="15"/>
  <c r="E69" i="15"/>
  <c r="E61" i="15"/>
  <c r="E53" i="15"/>
  <c r="E45" i="15"/>
  <c r="E37" i="15"/>
  <c r="E29" i="15"/>
  <c r="E21" i="15"/>
  <c r="E142" i="15"/>
  <c r="E179" i="15"/>
  <c r="E140" i="15"/>
  <c r="E132" i="15"/>
  <c r="E124" i="15"/>
  <c r="E116" i="15"/>
  <c r="E108" i="15"/>
  <c r="E100" i="15"/>
  <c r="E92" i="15"/>
  <c r="E84" i="15"/>
  <c r="E76" i="15"/>
  <c r="E68" i="15"/>
  <c r="E60" i="15"/>
  <c r="E52" i="15"/>
  <c r="E44" i="15"/>
  <c r="E36" i="15"/>
  <c r="E28" i="15"/>
  <c r="E20" i="15"/>
  <c r="E168" i="15"/>
  <c r="E171" i="15"/>
  <c r="E136" i="15"/>
  <c r="E120" i="15"/>
  <c r="E104" i="15"/>
  <c r="E88" i="15"/>
  <c r="E72" i="15"/>
  <c r="E56" i="15"/>
  <c r="E40" i="15"/>
  <c r="E16" i="15"/>
  <c r="E137" i="15"/>
  <c r="E129" i="15"/>
  <c r="E121" i="15"/>
  <c r="E113" i="15"/>
  <c r="E105" i="15"/>
  <c r="E97" i="15"/>
  <c r="E89" i="15"/>
  <c r="E81" i="15"/>
  <c r="E73" i="15"/>
  <c r="E65" i="15"/>
  <c r="E57" i="15"/>
  <c r="E49" i="15"/>
  <c r="E41" i="15"/>
  <c r="E33" i="15"/>
  <c r="E25" i="15"/>
  <c r="E17" i="15"/>
  <c r="H130" i="9"/>
  <c r="H120" i="9"/>
  <c r="H109" i="9"/>
  <c r="H93" i="9"/>
  <c r="H77" i="9"/>
  <c r="G134" i="9"/>
  <c r="H128" i="9"/>
  <c r="H116" i="9"/>
  <c r="F114" i="9"/>
  <c r="H113" i="9"/>
  <c r="F98" i="9"/>
  <c r="H97" i="9"/>
  <c r="F82" i="9"/>
  <c r="H81" i="9"/>
  <c r="G66" i="9"/>
  <c r="H66" i="9" s="1"/>
  <c r="G58" i="9"/>
  <c r="G18" i="9"/>
  <c r="I136" i="9"/>
  <c r="K136" i="9" s="1"/>
  <c r="I130" i="9"/>
  <c r="K130" i="9" s="1"/>
  <c r="I123" i="9"/>
  <c r="K123" i="9" s="1"/>
  <c r="I114" i="9"/>
  <c r="K114" i="9" s="1"/>
  <c r="I105" i="9"/>
  <c r="I94" i="9"/>
  <c r="K94" i="9" s="1"/>
  <c r="I81" i="9"/>
  <c r="J81" i="9" s="1"/>
  <c r="I58" i="9"/>
  <c r="K58" i="9" s="1"/>
  <c r="I37" i="9"/>
  <c r="J37" i="9" s="1"/>
  <c r="I17" i="9"/>
  <c r="J17" i="9" s="1"/>
  <c r="H122" i="9"/>
  <c r="H136" i="9"/>
  <c r="H124" i="9"/>
  <c r="H101" i="9"/>
  <c r="H85" i="9"/>
  <c r="H69" i="9"/>
  <c r="H48" i="9"/>
  <c r="H32" i="9"/>
  <c r="J133" i="9"/>
  <c r="L133" i="9" s="1"/>
  <c r="I128" i="9"/>
  <c r="K128" i="9" s="1"/>
  <c r="I122" i="9"/>
  <c r="K122" i="9" s="1"/>
  <c r="I110" i="9"/>
  <c r="K110" i="9" s="1"/>
  <c r="I101" i="9"/>
  <c r="K101" i="9" s="1"/>
  <c r="I89" i="9"/>
  <c r="J89" i="9" s="1"/>
  <c r="I73" i="9"/>
  <c r="K73" i="9" s="1"/>
  <c r="I50" i="9"/>
  <c r="K50" i="9" s="1"/>
  <c r="I29" i="9"/>
  <c r="J29" i="9" s="1"/>
  <c r="I135" i="9"/>
  <c r="I132" i="9"/>
  <c r="K132" i="9" s="1"/>
  <c r="I127" i="9"/>
  <c r="I124" i="9"/>
  <c r="K124" i="9" s="1"/>
  <c r="I117" i="9"/>
  <c r="K117" i="9" s="1"/>
  <c r="I113" i="9"/>
  <c r="I108" i="9"/>
  <c r="J108" i="9" s="1"/>
  <c r="I103" i="9"/>
  <c r="K103" i="9" s="1"/>
  <c r="I98" i="9"/>
  <c r="K98" i="9" s="1"/>
  <c r="I93" i="9"/>
  <c r="J93" i="9" s="1"/>
  <c r="I86" i="9"/>
  <c r="J86" i="9" s="1"/>
  <c r="I77" i="9"/>
  <c r="K77" i="9" s="1"/>
  <c r="I66" i="9"/>
  <c r="J66" i="9" s="1"/>
  <c r="I57" i="9"/>
  <c r="J57" i="9" s="1"/>
  <c r="I45" i="9"/>
  <c r="J45" i="9" s="1"/>
  <c r="I34" i="9"/>
  <c r="J34" i="9" s="1"/>
  <c r="I25" i="9"/>
  <c r="J25" i="9" s="1"/>
  <c r="I13" i="9"/>
  <c r="J13" i="9" s="1"/>
  <c r="I206" i="9"/>
  <c r="J206" i="9" s="1"/>
  <c r="I137" i="9"/>
  <c r="I134" i="9"/>
  <c r="K134" i="9" s="1"/>
  <c r="I129" i="9"/>
  <c r="I126" i="9"/>
  <c r="K126" i="9" s="1"/>
  <c r="I121" i="9"/>
  <c r="I116" i="9"/>
  <c r="K116" i="9" s="1"/>
  <c r="I111" i="9"/>
  <c r="J111" i="9" s="1"/>
  <c r="I106" i="9"/>
  <c r="K106" i="9" s="1"/>
  <c r="I102" i="9"/>
  <c r="K102" i="9" s="1"/>
  <c r="I91" i="9"/>
  <c r="J91" i="9" s="1"/>
  <c r="I83" i="9"/>
  <c r="J83" i="9" s="1"/>
  <c r="I74" i="9"/>
  <c r="K74" i="9" s="1"/>
  <c r="I65" i="9"/>
  <c r="J65" i="9" s="1"/>
  <c r="I53" i="9"/>
  <c r="J53" i="9" s="1"/>
  <c r="I42" i="9"/>
  <c r="J42" i="9" s="1"/>
  <c r="I33" i="9"/>
  <c r="J33" i="9" s="1"/>
  <c r="D9" i="15"/>
  <c r="E205" i="15"/>
  <c r="E210" i="15"/>
  <c r="E212" i="15"/>
  <c r="E185" i="15"/>
  <c r="E193" i="15"/>
  <c r="E161" i="15"/>
  <c r="E174" i="15"/>
  <c r="E178" i="15"/>
  <c r="E183" i="15"/>
  <c r="E204" i="15"/>
  <c r="E213" i="15"/>
  <c r="E209" i="15"/>
  <c r="E184" i="15"/>
  <c r="E192" i="15"/>
  <c r="E158" i="15"/>
  <c r="E166" i="15"/>
  <c r="E170" i="15"/>
  <c r="E173" i="15"/>
  <c r="E177" i="15"/>
  <c r="E182" i="15"/>
  <c r="E189" i="15"/>
  <c r="E197" i="15"/>
  <c r="E200" i="15"/>
  <c r="E157" i="15"/>
  <c r="E165" i="15"/>
  <c r="E169" i="15"/>
  <c r="E181" i="15"/>
  <c r="E188" i="15"/>
  <c r="E206" i="15"/>
  <c r="E208" i="15"/>
  <c r="E196" i="15"/>
  <c r="E162" i="15"/>
  <c r="E163" i="15"/>
  <c r="E167" i="15"/>
  <c r="E175" i="15"/>
  <c r="E187" i="15"/>
  <c r="E180" i="15"/>
  <c r="E172" i="15"/>
  <c r="E164" i="15"/>
  <c r="E201" i="15"/>
  <c r="E194" i="15"/>
  <c r="E207" i="15"/>
  <c r="E203" i="15"/>
  <c r="E199" i="15"/>
  <c r="E139" i="15"/>
  <c r="E135" i="15"/>
  <c r="E131" i="15"/>
  <c r="E127" i="15"/>
  <c r="E123" i="15"/>
  <c r="E119" i="15"/>
  <c r="E115" i="15"/>
  <c r="E111" i="15"/>
  <c r="E107" i="15"/>
  <c r="E103" i="15"/>
  <c r="E99" i="15"/>
  <c r="E95" i="15"/>
  <c r="E91" i="15"/>
  <c r="E87" i="15"/>
  <c r="E83" i="15"/>
  <c r="E79" i="15"/>
  <c r="E75" i="15"/>
  <c r="E71" i="15"/>
  <c r="E67" i="15"/>
  <c r="E63" i="15"/>
  <c r="E59" i="15"/>
  <c r="E55" i="15"/>
  <c r="E51" i="15"/>
  <c r="E47" i="15"/>
  <c r="E43" i="15"/>
  <c r="E39" i="15"/>
  <c r="E35" i="15"/>
  <c r="E31" i="15"/>
  <c r="E27" i="15"/>
  <c r="E23" i="15"/>
  <c r="E19" i="15"/>
  <c r="E15" i="15"/>
  <c r="E191" i="15"/>
  <c r="E186" i="15"/>
  <c r="E190" i="15"/>
  <c r="E14" i="15"/>
  <c r="E138" i="15"/>
  <c r="E134" i="15"/>
  <c r="E130" i="15"/>
  <c r="E126" i="15"/>
  <c r="E122" i="15"/>
  <c r="E118" i="15"/>
  <c r="E114" i="15"/>
  <c r="E110" i="15"/>
  <c r="E106" i="15"/>
  <c r="E102" i="15"/>
  <c r="E98" i="15"/>
  <c r="E94" i="15"/>
  <c r="E90" i="15"/>
  <c r="E86" i="15"/>
  <c r="E82" i="15"/>
  <c r="E78" i="15"/>
  <c r="E74" i="15"/>
  <c r="E70" i="15"/>
  <c r="E66" i="15"/>
  <c r="E62" i="15"/>
  <c r="E58" i="15"/>
  <c r="E54" i="15"/>
  <c r="E50" i="15"/>
  <c r="E46" i="15"/>
  <c r="E42" i="15"/>
  <c r="E38" i="15"/>
  <c r="E34" i="15"/>
  <c r="E30" i="15"/>
  <c r="E26" i="15"/>
  <c r="E22" i="15"/>
  <c r="E18" i="15"/>
  <c r="E160" i="15"/>
  <c r="E176" i="15"/>
  <c r="E195" i="15"/>
  <c r="E198" i="15"/>
  <c r="E159" i="15"/>
  <c r="K11" i="9"/>
  <c r="J11" i="9"/>
  <c r="K108" i="9"/>
  <c r="J116" i="9"/>
  <c r="J110" i="9"/>
  <c r="I209" i="9"/>
  <c r="I210" i="9"/>
  <c r="K210" i="9" s="1"/>
  <c r="I161" i="9"/>
  <c r="J161" i="9" s="1"/>
  <c r="I12" i="9"/>
  <c r="J12" i="9" s="1"/>
  <c r="I16" i="9"/>
  <c r="J16" i="9" s="1"/>
  <c r="I20" i="9"/>
  <c r="J20" i="9" s="1"/>
  <c r="I24" i="9"/>
  <c r="J24" i="9" s="1"/>
  <c r="I28" i="9"/>
  <c r="J28" i="9" s="1"/>
  <c r="I32" i="9"/>
  <c r="J32" i="9" s="1"/>
  <c r="I36" i="9"/>
  <c r="K36" i="9" s="1"/>
  <c r="I40" i="9"/>
  <c r="K40" i="9" s="1"/>
  <c r="I44" i="9"/>
  <c r="J44" i="9" s="1"/>
  <c r="I48" i="9"/>
  <c r="J48" i="9" s="1"/>
  <c r="I52" i="9"/>
  <c r="J52" i="9" s="1"/>
  <c r="I56" i="9"/>
  <c r="J56" i="9" s="1"/>
  <c r="I60" i="9"/>
  <c r="J60" i="9" s="1"/>
  <c r="I64" i="9"/>
  <c r="K64" i="9" s="1"/>
  <c r="I68" i="9"/>
  <c r="J68" i="9" s="1"/>
  <c r="I72" i="9"/>
  <c r="J72" i="9" s="1"/>
  <c r="I76" i="9"/>
  <c r="J76" i="9" s="1"/>
  <c r="I80" i="9"/>
  <c r="K80" i="9" s="1"/>
  <c r="I84" i="9"/>
  <c r="J84" i="9" s="1"/>
  <c r="I88" i="9"/>
  <c r="J88" i="9" s="1"/>
  <c r="I92" i="9"/>
  <c r="J92" i="9" s="1"/>
  <c r="I96" i="9"/>
  <c r="J96" i="9" s="1"/>
  <c r="I207" i="9"/>
  <c r="J207" i="9" s="1"/>
  <c r="I15" i="9"/>
  <c r="J15" i="9" s="1"/>
  <c r="I19" i="9"/>
  <c r="J19" i="9" s="1"/>
  <c r="I23" i="9"/>
  <c r="J23" i="9" s="1"/>
  <c r="I27" i="9"/>
  <c r="J27" i="9" s="1"/>
  <c r="I31" i="9"/>
  <c r="J31" i="9" s="1"/>
  <c r="I35" i="9"/>
  <c r="J35" i="9" s="1"/>
  <c r="I39" i="9"/>
  <c r="J39" i="9" s="1"/>
  <c r="I43" i="9"/>
  <c r="J43" i="9" s="1"/>
  <c r="I47" i="9"/>
  <c r="J47" i="9" s="1"/>
  <c r="I51" i="9"/>
  <c r="J51" i="9" s="1"/>
  <c r="I55" i="9"/>
  <c r="K55" i="9" s="1"/>
  <c r="I59" i="9"/>
  <c r="J59" i="9" s="1"/>
  <c r="I63" i="9"/>
  <c r="J63" i="9" s="1"/>
  <c r="I67" i="9"/>
  <c r="J67" i="9" s="1"/>
  <c r="I71" i="9"/>
  <c r="J71" i="9" s="1"/>
  <c r="I75" i="9"/>
  <c r="J75" i="9" s="1"/>
  <c r="I79" i="9"/>
  <c r="J79" i="9" s="1"/>
  <c r="J138" i="9"/>
  <c r="L138" i="9" s="1"/>
  <c r="I120" i="9"/>
  <c r="I115" i="9"/>
  <c r="I112" i="9"/>
  <c r="I107" i="9"/>
  <c r="I104" i="9"/>
  <c r="I99" i="9"/>
  <c r="I95" i="9"/>
  <c r="J95" i="9" s="1"/>
  <c r="I90" i="9"/>
  <c r="J90" i="9" s="1"/>
  <c r="I85" i="9"/>
  <c r="J85" i="9" s="1"/>
  <c r="I78" i="9"/>
  <c r="J78" i="9" s="1"/>
  <c r="I70" i="9"/>
  <c r="J70" i="9" s="1"/>
  <c r="I62" i="9"/>
  <c r="J62" i="9" s="1"/>
  <c r="I54" i="9"/>
  <c r="J54" i="9" s="1"/>
  <c r="I46" i="9"/>
  <c r="J46" i="9" s="1"/>
  <c r="I38" i="9"/>
  <c r="J38" i="9" s="1"/>
  <c r="I30" i="9"/>
  <c r="J30" i="9" s="1"/>
  <c r="I22" i="9"/>
  <c r="J22" i="9" s="1"/>
  <c r="I14" i="9"/>
  <c r="J14" i="9" s="1"/>
  <c r="J106" i="9"/>
  <c r="E143" i="15"/>
  <c r="G210" i="9"/>
  <c r="F210" i="9"/>
  <c r="H210" i="9" s="1"/>
  <c r="K206" i="9"/>
  <c r="G206" i="9"/>
  <c r="F206" i="9"/>
  <c r="H206" i="9" s="1"/>
  <c r="K207" i="9"/>
  <c r="E208" i="9"/>
  <c r="I208" i="9"/>
  <c r="G207" i="9"/>
  <c r="F207" i="9"/>
  <c r="H207" i="9" s="1"/>
  <c r="C163" i="9"/>
  <c r="D162" i="9"/>
  <c r="F161" i="9"/>
  <c r="G161" i="9"/>
  <c r="E140" i="9"/>
  <c r="I140" i="9"/>
  <c r="E139" i="9"/>
  <c r="I139" i="9"/>
  <c r="C141" i="9"/>
  <c r="D8" i="15"/>
  <c r="K89" i="9"/>
  <c r="J61" i="9"/>
  <c r="K61" i="9"/>
  <c r="K66" i="9"/>
  <c r="K56" i="9"/>
  <c r="K52" i="9"/>
  <c r="J50" i="9"/>
  <c r="J40" i="9"/>
  <c r="J36" i="9"/>
  <c r="K31" i="9"/>
  <c r="L31" i="9" s="1"/>
  <c r="K26" i="9"/>
  <c r="L26" i="9" s="1"/>
  <c r="K21" i="9"/>
  <c r="L21" i="9" s="1"/>
  <c r="K18" i="9"/>
  <c r="L18" i="9" s="1"/>
  <c r="K17" i="9"/>
  <c r="L17" i="9" s="1"/>
  <c r="H134" i="9"/>
  <c r="H126" i="9"/>
  <c r="H118" i="9"/>
  <c r="F67" i="9"/>
  <c r="H67" i="9" s="1"/>
  <c r="G16" i="9"/>
  <c r="H16" i="9" s="1"/>
  <c r="G12" i="9"/>
  <c r="H62" i="9"/>
  <c r="H56" i="9"/>
  <c r="H24" i="9"/>
  <c r="H110" i="9"/>
  <c r="H98" i="9"/>
  <c r="H90" i="9"/>
  <c r="H86" i="9"/>
  <c r="H82" i="9"/>
  <c r="H70" i="9"/>
  <c r="F64" i="9"/>
  <c r="H64" i="9" s="1"/>
  <c r="G64" i="9"/>
  <c r="F57" i="9"/>
  <c r="G57" i="9"/>
  <c r="F47" i="9"/>
  <c r="G47" i="9"/>
  <c r="F37" i="9"/>
  <c r="G37" i="9"/>
  <c r="F33" i="9"/>
  <c r="G33" i="9"/>
  <c r="F31" i="9"/>
  <c r="G31" i="9"/>
  <c r="F23" i="9"/>
  <c r="G23" i="9"/>
  <c r="F13" i="9"/>
  <c r="G13" i="9"/>
  <c r="H58" i="9"/>
  <c r="H50" i="9"/>
  <c r="H34" i="9"/>
  <c r="H18" i="9"/>
  <c r="G127" i="9"/>
  <c r="H127" i="9" s="1"/>
  <c r="G125" i="9"/>
  <c r="H125" i="9" s="1"/>
  <c r="G123" i="9"/>
  <c r="H123" i="9" s="1"/>
  <c r="G121" i="9"/>
  <c r="H121" i="9" s="1"/>
  <c r="G119" i="9"/>
  <c r="H119" i="9" s="1"/>
  <c r="G117" i="9"/>
  <c r="H117" i="9" s="1"/>
  <c r="G115" i="9"/>
  <c r="H115" i="9" s="1"/>
  <c r="H112" i="9"/>
  <c r="H108" i="9"/>
  <c r="H104" i="9"/>
  <c r="H100" i="9"/>
  <c r="H96" i="9"/>
  <c r="H92" i="9"/>
  <c r="H88" i="9"/>
  <c r="H84" i="9"/>
  <c r="H80" i="9"/>
  <c r="H76" i="9"/>
  <c r="H72" i="9"/>
  <c r="H68" i="9"/>
  <c r="G65" i="9"/>
  <c r="F65" i="9"/>
  <c r="G63" i="9"/>
  <c r="F63" i="9"/>
  <c r="H63" i="9" s="1"/>
  <c r="H60" i="9"/>
  <c r="F54" i="9"/>
  <c r="H54" i="9" s="1"/>
  <c r="G54" i="9"/>
  <c r="F46" i="9"/>
  <c r="G46" i="9"/>
  <c r="F38" i="9"/>
  <c r="G38" i="9"/>
  <c r="F30" i="9"/>
  <c r="G30" i="9"/>
  <c r="F22" i="9"/>
  <c r="H22" i="9" s="1"/>
  <c r="G22" i="9"/>
  <c r="F14" i="9"/>
  <c r="G14" i="9"/>
  <c r="H114" i="9"/>
  <c r="H106" i="9"/>
  <c r="H102" i="9"/>
  <c r="H94" i="9"/>
  <c r="H78" i="9"/>
  <c r="H74" i="9"/>
  <c r="F55" i="9"/>
  <c r="G55" i="9"/>
  <c r="F53" i="9"/>
  <c r="G53" i="9"/>
  <c r="F49" i="9"/>
  <c r="G49" i="9"/>
  <c r="F45" i="9"/>
  <c r="G45" i="9"/>
  <c r="F41" i="9"/>
  <c r="G41" i="9"/>
  <c r="F39" i="9"/>
  <c r="G39" i="9"/>
  <c r="F29" i="9"/>
  <c r="G29" i="9"/>
  <c r="F25" i="9"/>
  <c r="G25" i="9"/>
  <c r="F21" i="9"/>
  <c r="G21" i="9"/>
  <c r="F17" i="9"/>
  <c r="G17" i="9"/>
  <c r="F15" i="9"/>
  <c r="G15" i="9"/>
  <c r="H42" i="9"/>
  <c r="H26" i="9"/>
  <c r="G137" i="9"/>
  <c r="H137" i="9" s="1"/>
  <c r="G135" i="9"/>
  <c r="H135" i="9" s="1"/>
  <c r="G133" i="9"/>
  <c r="H133" i="9" s="1"/>
  <c r="G131" i="9"/>
  <c r="H131" i="9" s="1"/>
  <c r="G129" i="9"/>
  <c r="H129" i="9" s="1"/>
  <c r="G111" i="9"/>
  <c r="H111" i="9" s="1"/>
  <c r="G107" i="9"/>
  <c r="H107" i="9" s="1"/>
  <c r="G103" i="9"/>
  <c r="H103" i="9" s="1"/>
  <c r="G99" i="9"/>
  <c r="H99" i="9" s="1"/>
  <c r="G95" i="9"/>
  <c r="H95" i="9" s="1"/>
  <c r="G91" i="9"/>
  <c r="H91" i="9" s="1"/>
  <c r="G87" i="9"/>
  <c r="H87" i="9" s="1"/>
  <c r="G83" i="9"/>
  <c r="H83" i="9" s="1"/>
  <c r="G79" i="9"/>
  <c r="H79" i="9" s="1"/>
  <c r="G75" i="9"/>
  <c r="H75" i="9" s="1"/>
  <c r="G71" i="9"/>
  <c r="H71" i="9" s="1"/>
  <c r="H52" i="9"/>
  <c r="F51" i="9"/>
  <c r="G51" i="9"/>
  <c r="H44" i="9"/>
  <c r="F43" i="9"/>
  <c r="G43" i="9"/>
  <c r="H36" i="9"/>
  <c r="F35" i="9"/>
  <c r="G35" i="9"/>
  <c r="H28" i="9"/>
  <c r="F27" i="9"/>
  <c r="G27" i="9"/>
  <c r="H20" i="9"/>
  <c r="F19" i="9"/>
  <c r="G19" i="9"/>
  <c r="H12" i="9"/>
  <c r="D6" i="15"/>
  <c r="K111" i="9" l="1"/>
  <c r="K112" i="15"/>
  <c r="K151" i="15"/>
  <c r="K165" i="15"/>
  <c r="K175" i="15"/>
  <c r="K186" i="15"/>
  <c r="K195" i="15"/>
  <c r="K203" i="15"/>
  <c r="K211" i="15"/>
  <c r="K61" i="15"/>
  <c r="K159" i="15"/>
  <c r="K191" i="15"/>
  <c r="K207" i="15"/>
  <c r="K150" i="15"/>
  <c r="K174" i="15"/>
  <c r="K202" i="15"/>
  <c r="K14" i="15"/>
  <c r="K38" i="15"/>
  <c r="K134" i="15"/>
  <c r="K158" i="15"/>
  <c r="K169" i="15"/>
  <c r="K179" i="15"/>
  <c r="K190" i="15"/>
  <c r="K198" i="15"/>
  <c r="K206" i="15"/>
  <c r="K212" i="15"/>
  <c r="K142" i="15"/>
  <c r="K170" i="15"/>
  <c r="K181" i="15"/>
  <c r="K199" i="15"/>
  <c r="K213" i="15"/>
  <c r="K107" i="15"/>
  <c r="K163" i="15"/>
  <c r="K185" i="15"/>
  <c r="K194" i="15"/>
  <c r="K210" i="15"/>
  <c r="K29" i="15"/>
  <c r="K197" i="15"/>
  <c r="K178" i="15"/>
  <c r="K157" i="15"/>
  <c r="K15" i="15"/>
  <c r="K196" i="15"/>
  <c r="K177" i="15"/>
  <c r="K154" i="15"/>
  <c r="K188" i="15"/>
  <c r="K172" i="15"/>
  <c r="K155" i="15"/>
  <c r="K91" i="15"/>
  <c r="K104" i="15"/>
  <c r="K135" i="15"/>
  <c r="K77" i="15"/>
  <c r="K145" i="15"/>
  <c r="K129" i="15"/>
  <c r="K103" i="15"/>
  <c r="K53" i="15"/>
  <c r="K152" i="15"/>
  <c r="K136" i="15"/>
  <c r="K116" i="15"/>
  <c r="K78" i="15"/>
  <c r="K122" i="15"/>
  <c r="K106" i="15"/>
  <c r="K90" i="15"/>
  <c r="K58" i="15"/>
  <c r="K26" i="15"/>
  <c r="K113" i="15"/>
  <c r="K97" i="15"/>
  <c r="K73" i="15"/>
  <c r="K41" i="15"/>
  <c r="K88" i="15"/>
  <c r="K72" i="15"/>
  <c r="K56" i="15"/>
  <c r="K40" i="15"/>
  <c r="K24" i="15"/>
  <c r="K83" i="15"/>
  <c r="K67" i="15"/>
  <c r="K51" i="15"/>
  <c r="K35" i="15"/>
  <c r="K19" i="15"/>
  <c r="K167" i="15"/>
  <c r="K139" i="15"/>
  <c r="K115" i="15"/>
  <c r="K137" i="15"/>
  <c r="K85" i="15"/>
  <c r="K128" i="15"/>
  <c r="K46" i="15"/>
  <c r="K98" i="15"/>
  <c r="K121" i="15"/>
  <c r="K89" i="15"/>
  <c r="K25" i="15"/>
  <c r="K64" i="15"/>
  <c r="K16" i="15"/>
  <c r="K27" i="15"/>
  <c r="K201" i="15"/>
  <c r="K182" i="15"/>
  <c r="K176" i="15"/>
  <c r="K123" i="15"/>
  <c r="K99" i="15"/>
  <c r="K133" i="15"/>
  <c r="K140" i="15"/>
  <c r="K30" i="15"/>
  <c r="K94" i="15"/>
  <c r="K34" i="15"/>
  <c r="K209" i="15"/>
  <c r="K193" i="15"/>
  <c r="K173" i="15"/>
  <c r="K146" i="15"/>
  <c r="K208" i="15"/>
  <c r="K192" i="15"/>
  <c r="K171" i="15"/>
  <c r="K143" i="15"/>
  <c r="K184" i="15"/>
  <c r="K168" i="15"/>
  <c r="K147" i="15"/>
  <c r="K138" i="15"/>
  <c r="K86" i="15"/>
  <c r="K127" i="15"/>
  <c r="K45" i="15"/>
  <c r="K141" i="15"/>
  <c r="K125" i="15"/>
  <c r="K95" i="15"/>
  <c r="K37" i="15"/>
  <c r="K148" i="15"/>
  <c r="K132" i="15"/>
  <c r="K108" i="15"/>
  <c r="K62" i="15"/>
  <c r="K118" i="15"/>
  <c r="K102" i="15"/>
  <c r="K82" i="15"/>
  <c r="K50" i="15"/>
  <c r="K18" i="15"/>
  <c r="K109" i="15"/>
  <c r="K93" i="15"/>
  <c r="K65" i="15"/>
  <c r="K33" i="15"/>
  <c r="K84" i="15"/>
  <c r="K68" i="15"/>
  <c r="K52" i="15"/>
  <c r="K36" i="15"/>
  <c r="K20" i="15"/>
  <c r="K79" i="15"/>
  <c r="K63" i="15"/>
  <c r="K47" i="15"/>
  <c r="K31" i="15"/>
  <c r="K205" i="15"/>
  <c r="K189" i="15"/>
  <c r="K131" i="15"/>
  <c r="K204" i="15"/>
  <c r="K187" i="15"/>
  <c r="K166" i="15"/>
  <c r="K126" i="15"/>
  <c r="K180" i="15"/>
  <c r="K164" i="15"/>
  <c r="K130" i="15"/>
  <c r="K54" i="15"/>
  <c r="K153" i="15"/>
  <c r="K119" i="15"/>
  <c r="K21" i="15"/>
  <c r="K144" i="15"/>
  <c r="K100" i="15"/>
  <c r="K114" i="15"/>
  <c r="K74" i="15"/>
  <c r="K42" i="15"/>
  <c r="K105" i="15"/>
  <c r="K57" i="15"/>
  <c r="K80" i="15"/>
  <c r="K48" i="15"/>
  <c r="K32" i="15"/>
  <c r="K75" i="15"/>
  <c r="K59" i="15"/>
  <c r="K43" i="15"/>
  <c r="K183" i="15"/>
  <c r="K162" i="15"/>
  <c r="K96" i="15"/>
  <c r="K200" i="15"/>
  <c r="K161" i="15"/>
  <c r="K70" i="15"/>
  <c r="K160" i="15"/>
  <c r="K120" i="15"/>
  <c r="K22" i="15"/>
  <c r="K149" i="15"/>
  <c r="K111" i="15"/>
  <c r="K69" i="15"/>
  <c r="K156" i="15"/>
  <c r="K124" i="15"/>
  <c r="K92" i="15"/>
  <c r="K110" i="15"/>
  <c r="K66" i="15"/>
  <c r="K117" i="15"/>
  <c r="K17" i="15"/>
  <c r="K28" i="15"/>
  <c r="K39" i="15"/>
  <c r="K81" i="15"/>
  <c r="K44" i="15"/>
  <c r="K55" i="15"/>
  <c r="K101" i="15"/>
  <c r="K76" i="15"/>
  <c r="K87" i="15"/>
  <c r="K23" i="15"/>
  <c r="K60" i="15"/>
  <c r="K71" i="15"/>
  <c r="K49" i="15"/>
  <c r="K83" i="9"/>
  <c r="K42" i="9"/>
  <c r="J49" i="9"/>
  <c r="L49" i="9" s="1"/>
  <c r="K45" i="9"/>
  <c r="K39" i="9"/>
  <c r="K81" i="9"/>
  <c r="K82" i="9"/>
  <c r="L82" i="9" s="1"/>
  <c r="K95" i="9"/>
  <c r="J94" i="9"/>
  <c r="L94" i="9" s="1"/>
  <c r="J101" i="9"/>
  <c r="L101" i="9" s="1"/>
  <c r="K38" i="9"/>
  <c r="L38" i="9" s="1"/>
  <c r="K70" i="9"/>
  <c r="J87" i="9"/>
  <c r="F16" i="15"/>
  <c r="F20" i="15"/>
  <c r="F24" i="15"/>
  <c r="F28" i="15"/>
  <c r="F32" i="15"/>
  <c r="F36" i="15"/>
  <c r="F40" i="15"/>
  <c r="F44" i="15"/>
  <c r="F48" i="15"/>
  <c r="F52" i="15"/>
  <c r="F56" i="15"/>
  <c r="F60" i="15"/>
  <c r="F64" i="15"/>
  <c r="F68" i="15"/>
  <c r="F72" i="15"/>
  <c r="F76" i="15"/>
  <c r="F80" i="15"/>
  <c r="F84" i="15"/>
  <c r="F88" i="15"/>
  <c r="F92" i="15"/>
  <c r="F96" i="15"/>
  <c r="F100" i="15"/>
  <c r="F104" i="15"/>
  <c r="F108" i="15"/>
  <c r="F112" i="15"/>
  <c r="F116" i="15"/>
  <c r="F120" i="15"/>
  <c r="F124" i="15"/>
  <c r="F128" i="15"/>
  <c r="F132" i="15"/>
  <c r="F136" i="15"/>
  <c r="F140" i="15"/>
  <c r="F144" i="15"/>
  <c r="F148" i="15"/>
  <c r="F152" i="15"/>
  <c r="F156" i="15"/>
  <c r="F160" i="15"/>
  <c r="F164" i="15"/>
  <c r="F168" i="15"/>
  <c r="F172" i="15"/>
  <c r="F176" i="15"/>
  <c r="F180" i="15"/>
  <c r="F184" i="15"/>
  <c r="F188" i="15"/>
  <c r="F192" i="15"/>
  <c r="F196" i="15"/>
  <c r="F200" i="15"/>
  <c r="F204" i="15"/>
  <c r="F208" i="15"/>
  <c r="F212" i="15"/>
  <c r="F213" i="15"/>
  <c r="F42" i="15"/>
  <c r="F58" i="15"/>
  <c r="F66" i="15"/>
  <c r="F78" i="15"/>
  <c r="F90" i="15"/>
  <c r="F102" i="15"/>
  <c r="F110" i="15"/>
  <c r="F122" i="15"/>
  <c r="F134" i="15"/>
  <c r="F146" i="15"/>
  <c r="F158" i="15"/>
  <c r="F170" i="15"/>
  <c r="F178" i="15"/>
  <c r="F190" i="15"/>
  <c r="F198" i="15"/>
  <c r="F210" i="15"/>
  <c r="F23" i="15"/>
  <c r="F35" i="15"/>
  <c r="F55" i="15"/>
  <c r="F67" i="15"/>
  <c r="F71" i="15"/>
  <c r="F83" i="15"/>
  <c r="F95" i="15"/>
  <c r="F103" i="15"/>
  <c r="F111" i="15"/>
  <c r="F127" i="15"/>
  <c r="F139" i="15"/>
  <c r="F151" i="15"/>
  <c r="F163" i="15"/>
  <c r="F175" i="15"/>
  <c r="F187" i="15"/>
  <c r="F199" i="15"/>
  <c r="F211" i="15"/>
  <c r="F17" i="15"/>
  <c r="F21" i="15"/>
  <c r="F25" i="15"/>
  <c r="F29" i="15"/>
  <c r="F33" i="15"/>
  <c r="F37" i="15"/>
  <c r="F41" i="15"/>
  <c r="F45" i="15"/>
  <c r="F49" i="15"/>
  <c r="F53" i="15"/>
  <c r="F57" i="15"/>
  <c r="F61" i="15"/>
  <c r="F65" i="15"/>
  <c r="F69" i="15"/>
  <c r="F73" i="15"/>
  <c r="F77" i="15"/>
  <c r="F81" i="15"/>
  <c r="F85" i="15"/>
  <c r="F89" i="15"/>
  <c r="F93" i="15"/>
  <c r="F97" i="15"/>
  <c r="F101" i="15"/>
  <c r="F105" i="15"/>
  <c r="F109" i="15"/>
  <c r="F113" i="15"/>
  <c r="F117" i="15"/>
  <c r="F121" i="15"/>
  <c r="F125" i="15"/>
  <c r="F129" i="15"/>
  <c r="F133" i="15"/>
  <c r="F137" i="15"/>
  <c r="F141" i="15"/>
  <c r="F145" i="15"/>
  <c r="F149" i="15"/>
  <c r="F153" i="15"/>
  <c r="F157" i="15"/>
  <c r="F161" i="15"/>
  <c r="F165" i="15"/>
  <c r="F169" i="15"/>
  <c r="F173" i="15"/>
  <c r="F177" i="15"/>
  <c r="F181" i="15"/>
  <c r="F185" i="15"/>
  <c r="F189" i="15"/>
  <c r="F193" i="15"/>
  <c r="F197" i="15"/>
  <c r="F201" i="15"/>
  <c r="F205" i="15"/>
  <c r="F209" i="15"/>
  <c r="F50" i="15"/>
  <c r="F70" i="15"/>
  <c r="F82" i="15"/>
  <c r="F94" i="15"/>
  <c r="F106" i="15"/>
  <c r="F118" i="15"/>
  <c r="F126" i="15"/>
  <c r="F138" i="15"/>
  <c r="F150" i="15"/>
  <c r="F162" i="15"/>
  <c r="F182" i="15"/>
  <c r="F194" i="15"/>
  <c r="F206" i="15"/>
  <c r="F19" i="15"/>
  <c r="F31" i="15"/>
  <c r="F39" i="15"/>
  <c r="F47" i="15"/>
  <c r="F63" i="15"/>
  <c r="F75" i="15"/>
  <c r="F87" i="15"/>
  <c r="F99" i="15"/>
  <c r="F115" i="15"/>
  <c r="F123" i="15"/>
  <c r="F135" i="15"/>
  <c r="F147" i="15"/>
  <c r="F159" i="15"/>
  <c r="F171" i="15"/>
  <c r="F183" i="15"/>
  <c r="F191" i="15"/>
  <c r="F203" i="15"/>
  <c r="F18" i="15"/>
  <c r="F22" i="15"/>
  <c r="F26" i="15"/>
  <c r="F30" i="15"/>
  <c r="F34" i="15"/>
  <c r="F38" i="15"/>
  <c r="F46" i="15"/>
  <c r="F54" i="15"/>
  <c r="F62" i="15"/>
  <c r="F74" i="15"/>
  <c r="F86" i="15"/>
  <c r="F98" i="15"/>
  <c r="F114" i="15"/>
  <c r="F130" i="15"/>
  <c r="F142" i="15"/>
  <c r="F154" i="15"/>
  <c r="F166" i="15"/>
  <c r="F174" i="15"/>
  <c r="F186" i="15"/>
  <c r="F202" i="15"/>
  <c r="F14" i="15"/>
  <c r="F15" i="15"/>
  <c r="F27" i="15"/>
  <c r="F43" i="15"/>
  <c r="F51" i="15"/>
  <c r="F59" i="15"/>
  <c r="F79" i="15"/>
  <c r="F91" i="15"/>
  <c r="F107" i="15"/>
  <c r="F119" i="15"/>
  <c r="F131" i="15"/>
  <c r="F143" i="15"/>
  <c r="F155" i="15"/>
  <c r="F167" i="15"/>
  <c r="F179" i="15"/>
  <c r="F195" i="15"/>
  <c r="F207" i="15"/>
  <c r="J97" i="9"/>
  <c r="L97" i="9" s="1"/>
  <c r="J119" i="9"/>
  <c r="L119" i="9" s="1"/>
  <c r="K15" i="9"/>
  <c r="L15" i="9" s="1"/>
  <c r="K24" i="9"/>
  <c r="L24" i="9" s="1"/>
  <c r="K72" i="9"/>
  <c r="L72" i="9" s="1"/>
  <c r="K88" i="9"/>
  <c r="L88" i="9" s="1"/>
  <c r="J118" i="9"/>
  <c r="L118" i="9" s="1"/>
  <c r="J100" i="9"/>
  <c r="L100" i="9" s="1"/>
  <c r="J58" i="9"/>
  <c r="L58" i="9" s="1"/>
  <c r="J73" i="9"/>
  <c r="L73" i="9" s="1"/>
  <c r="J136" i="9"/>
  <c r="L136" i="9" s="1"/>
  <c r="K29" i="9"/>
  <c r="L29" i="9" s="1"/>
  <c r="K92" i="9"/>
  <c r="L92" i="9" s="1"/>
  <c r="J131" i="9"/>
  <c r="L131" i="9" s="1"/>
  <c r="J77" i="9"/>
  <c r="J109" i="9"/>
  <c r="L109" i="9" s="1"/>
  <c r="J123" i="9"/>
  <c r="L123" i="9" s="1"/>
  <c r="J102" i="9"/>
  <c r="L102" i="9" s="1"/>
  <c r="K46" i="9"/>
  <c r="L46" i="9" s="1"/>
  <c r="J74" i="9"/>
  <c r="L74" i="9" s="1"/>
  <c r="K96" i="9"/>
  <c r="L96" i="9" s="1"/>
  <c r="J41" i="9"/>
  <c r="L41" i="9" s="1"/>
  <c r="K57" i="9"/>
  <c r="L57" i="9" s="1"/>
  <c r="K69" i="9"/>
  <c r="L69" i="9" s="1"/>
  <c r="K93" i="9"/>
  <c r="L93" i="9" s="1"/>
  <c r="J98" i="9"/>
  <c r="L98" i="9" s="1"/>
  <c r="J114" i="9"/>
  <c r="L114" i="9" s="1"/>
  <c r="J128" i="9"/>
  <c r="L128" i="9" s="1"/>
  <c r="K125" i="9"/>
  <c r="J125" i="9"/>
  <c r="K13" i="9"/>
  <c r="L13" i="9" s="1"/>
  <c r="J122" i="9"/>
  <c r="L122" i="9" s="1"/>
  <c r="K25" i="9"/>
  <c r="L25" i="9" s="1"/>
  <c r="K33" i="9"/>
  <c r="L33" i="9" s="1"/>
  <c r="K76" i="9"/>
  <c r="L76" i="9" s="1"/>
  <c r="K37" i="9"/>
  <c r="L37" i="9" s="1"/>
  <c r="J117" i="9"/>
  <c r="L117" i="9" s="1"/>
  <c r="J134" i="9"/>
  <c r="L134" i="9" s="1"/>
  <c r="L206" i="9"/>
  <c r="K84" i="9"/>
  <c r="L84" i="9" s="1"/>
  <c r="K75" i="9"/>
  <c r="L75" i="9" s="1"/>
  <c r="L110" i="9"/>
  <c r="L108" i="9"/>
  <c r="H13" i="9"/>
  <c r="H31" i="9"/>
  <c r="H37" i="9"/>
  <c r="H57" i="9"/>
  <c r="K20" i="9"/>
  <c r="L20" i="9" s="1"/>
  <c r="K68" i="9"/>
  <c r="L68" i="9" s="1"/>
  <c r="J80" i="9"/>
  <c r="L80" i="9" s="1"/>
  <c r="K59" i="9"/>
  <c r="L59" i="9" s="1"/>
  <c r="J130" i="9"/>
  <c r="L130" i="9" s="1"/>
  <c r="K105" i="9"/>
  <c r="J105" i="9"/>
  <c r="K16" i="9"/>
  <c r="L16" i="9" s="1"/>
  <c r="K27" i="9"/>
  <c r="L27" i="9" s="1"/>
  <c r="K60" i="9"/>
  <c r="L60" i="9" s="1"/>
  <c r="K86" i="9"/>
  <c r="L86" i="9" s="1"/>
  <c r="K43" i="9"/>
  <c r="L43" i="9" s="1"/>
  <c r="J55" i="9"/>
  <c r="L55" i="9" s="1"/>
  <c r="K85" i="9"/>
  <c r="L85" i="9" s="1"/>
  <c r="J210" i="9"/>
  <c r="L210" i="9" s="1"/>
  <c r="L106" i="9"/>
  <c r="J132" i="9"/>
  <c r="L132" i="9" s="1"/>
  <c r="L111" i="9"/>
  <c r="K78" i="9"/>
  <c r="L78" i="9" s="1"/>
  <c r="K53" i="9"/>
  <c r="L53" i="9" s="1"/>
  <c r="L116" i="9"/>
  <c r="J103" i="9"/>
  <c r="L103" i="9" s="1"/>
  <c r="K14" i="9"/>
  <c r="L14" i="9" s="1"/>
  <c r="K23" i="9"/>
  <c r="L23" i="9" s="1"/>
  <c r="K48" i="9"/>
  <c r="L48" i="9" s="1"/>
  <c r="J64" i="9"/>
  <c r="L64" i="9" s="1"/>
  <c r="K65" i="9"/>
  <c r="L65" i="9" s="1"/>
  <c r="K71" i="9"/>
  <c r="L71" i="9" s="1"/>
  <c r="K91" i="9"/>
  <c r="L91" i="9" s="1"/>
  <c r="J124" i="9"/>
  <c r="L124" i="9" s="1"/>
  <c r="K121" i="9"/>
  <c r="J121" i="9"/>
  <c r="K113" i="9"/>
  <c r="J113" i="9"/>
  <c r="K137" i="9"/>
  <c r="J137" i="9"/>
  <c r="K32" i="9"/>
  <c r="L32" i="9" s="1"/>
  <c r="K129" i="9"/>
  <c r="J129" i="9"/>
  <c r="K127" i="9"/>
  <c r="J127" i="9"/>
  <c r="K19" i="9"/>
  <c r="L19" i="9" s="1"/>
  <c r="K34" i="9"/>
  <c r="L34" i="9" s="1"/>
  <c r="K44" i="9"/>
  <c r="L44" i="9" s="1"/>
  <c r="L70" i="9"/>
  <c r="J126" i="9"/>
  <c r="L126" i="9" s="1"/>
  <c r="L11" i="9"/>
  <c r="K135" i="9"/>
  <c r="J135" i="9"/>
  <c r="K112" i="9"/>
  <c r="J112" i="9"/>
  <c r="K12" i="9"/>
  <c r="L12" i="9" s="1"/>
  <c r="L40" i="9"/>
  <c r="L52" i="9"/>
  <c r="L81" i="9"/>
  <c r="L89" i="9"/>
  <c r="K104" i="9"/>
  <c r="J104" i="9"/>
  <c r="K28" i="9"/>
  <c r="L28" i="9" s="1"/>
  <c r="L36" i="9"/>
  <c r="L56" i="9"/>
  <c r="L45" i="9"/>
  <c r="L61" i="9"/>
  <c r="L77" i="9"/>
  <c r="K115" i="9"/>
  <c r="J115" i="9"/>
  <c r="K54" i="9"/>
  <c r="L54" i="9" s="1"/>
  <c r="K62" i="9"/>
  <c r="L62" i="9" s="1"/>
  <c r="K90" i="9"/>
  <c r="L90" i="9" s="1"/>
  <c r="K35" i="9"/>
  <c r="L35" i="9" s="1"/>
  <c r="K47" i="9"/>
  <c r="L47" i="9" s="1"/>
  <c r="K51" i="9"/>
  <c r="L51" i="9" s="1"/>
  <c r="K63" i="9"/>
  <c r="L63" i="9" s="1"/>
  <c r="K67" i="9"/>
  <c r="L67" i="9" s="1"/>
  <c r="K79" i="9"/>
  <c r="L79" i="9" s="1"/>
  <c r="K161" i="9"/>
  <c r="L161" i="9" s="1"/>
  <c r="K107" i="9"/>
  <c r="J107" i="9"/>
  <c r="K22" i="9"/>
  <c r="L22" i="9" s="1"/>
  <c r="K30" i="9"/>
  <c r="L30" i="9" s="1"/>
  <c r="L42" i="9"/>
  <c r="L50" i="9"/>
  <c r="L66" i="9"/>
  <c r="L39" i="9"/>
  <c r="L83" i="9"/>
  <c r="L87" i="9"/>
  <c r="K99" i="9"/>
  <c r="J99" i="9"/>
  <c r="K120" i="9"/>
  <c r="J120" i="9"/>
  <c r="K209" i="9"/>
  <c r="J209" i="9"/>
  <c r="F208" i="9"/>
  <c r="G208" i="9"/>
  <c r="J208" i="9"/>
  <c r="K208" i="9"/>
  <c r="L207" i="9"/>
  <c r="I162" i="9"/>
  <c r="E162" i="9"/>
  <c r="H161" i="9"/>
  <c r="D163" i="9"/>
  <c r="C164" i="9"/>
  <c r="K139" i="9"/>
  <c r="J139" i="9"/>
  <c r="G139" i="9"/>
  <c r="F139" i="9"/>
  <c r="H139" i="9" s="1"/>
  <c r="K140" i="9"/>
  <c r="J140" i="9"/>
  <c r="C142" i="9"/>
  <c r="D141" i="9"/>
  <c r="G140" i="9"/>
  <c r="F140" i="9"/>
  <c r="H140" i="9" s="1"/>
  <c r="E144" i="15"/>
  <c r="C144" i="15"/>
  <c r="L95" i="9"/>
  <c r="H19" i="9"/>
  <c r="H51" i="9"/>
  <c r="H15" i="9"/>
  <c r="H29" i="9"/>
  <c r="H55" i="9"/>
  <c r="H14" i="9"/>
  <c r="H35" i="9"/>
  <c r="H38" i="9"/>
  <c r="H65" i="9"/>
  <c r="H23" i="9"/>
  <c r="H33" i="9"/>
  <c r="H47" i="9"/>
  <c r="H43" i="9"/>
  <c r="H21" i="9"/>
  <c r="H41" i="9"/>
  <c r="H49" i="9"/>
  <c r="H46" i="9"/>
  <c r="H27" i="9"/>
  <c r="H17" i="9"/>
  <c r="H25" i="9"/>
  <c r="H39" i="9"/>
  <c r="H45" i="9"/>
  <c r="H53" i="9"/>
  <c r="H30" i="9"/>
  <c r="B123" i="15"/>
  <c r="C123" i="15" s="1"/>
  <c r="B124" i="15"/>
  <c r="C124" i="15" s="1"/>
  <c r="B125" i="15"/>
  <c r="C125" i="15" s="1"/>
  <c r="B126" i="15"/>
  <c r="C126" i="15" s="1"/>
  <c r="B127" i="15"/>
  <c r="C127" i="15" s="1"/>
  <c r="B128" i="15"/>
  <c r="C128" i="15" s="1"/>
  <c r="B129" i="15"/>
  <c r="C129" i="15" s="1"/>
  <c r="B130" i="15"/>
  <c r="C130" i="15" s="1"/>
  <c r="B131" i="15"/>
  <c r="C131" i="15" s="1"/>
  <c r="B132" i="15"/>
  <c r="C132" i="15" s="1"/>
  <c r="B133" i="15"/>
  <c r="C133" i="15" s="1"/>
  <c r="B134" i="15"/>
  <c r="C134" i="15" s="1"/>
  <c r="B135" i="15"/>
  <c r="C135" i="15" s="1"/>
  <c r="B136" i="15"/>
  <c r="C136" i="15" s="1"/>
  <c r="B137" i="15"/>
  <c r="C137" i="15" s="1"/>
  <c r="B138" i="15"/>
  <c r="C138" i="15" s="1"/>
  <c r="B139" i="15"/>
  <c r="C139" i="15" s="1"/>
  <c r="B140" i="15"/>
  <c r="C140" i="15" s="1"/>
  <c r="B141" i="15"/>
  <c r="C141" i="15" s="1"/>
  <c r="B98" i="15"/>
  <c r="C98" i="15" s="1"/>
  <c r="B99" i="15"/>
  <c r="C99" i="15" s="1"/>
  <c r="B100" i="15"/>
  <c r="C100" i="15" s="1"/>
  <c r="B101" i="15"/>
  <c r="C101" i="15" s="1"/>
  <c r="B102" i="15"/>
  <c r="C102" i="15" s="1"/>
  <c r="B103" i="15"/>
  <c r="C103" i="15" s="1"/>
  <c r="B104" i="15"/>
  <c r="C104" i="15" s="1"/>
  <c r="B105" i="15"/>
  <c r="C105" i="15" s="1"/>
  <c r="B106" i="15"/>
  <c r="C106" i="15" s="1"/>
  <c r="B107" i="15"/>
  <c r="C107" i="15" s="1"/>
  <c r="B108" i="15"/>
  <c r="C108" i="15" s="1"/>
  <c r="B109" i="15"/>
  <c r="C109" i="15" s="1"/>
  <c r="B110" i="15"/>
  <c r="C110" i="15" s="1"/>
  <c r="B111" i="15"/>
  <c r="C111" i="15" s="1"/>
  <c r="B112" i="15"/>
  <c r="C112" i="15" s="1"/>
  <c r="B113" i="15"/>
  <c r="C113" i="15" s="1"/>
  <c r="B114" i="15"/>
  <c r="C114" i="15" s="1"/>
  <c r="B115" i="15"/>
  <c r="C115" i="15" s="1"/>
  <c r="B116" i="15"/>
  <c r="C116" i="15" s="1"/>
  <c r="B117" i="15"/>
  <c r="C117" i="15" s="1"/>
  <c r="B118" i="15"/>
  <c r="C118" i="15" s="1"/>
  <c r="B119" i="15"/>
  <c r="C119" i="15" s="1"/>
  <c r="B120" i="15"/>
  <c r="C120" i="15" s="1"/>
  <c r="B121" i="15"/>
  <c r="C121" i="15" s="1"/>
  <c r="B122" i="15"/>
  <c r="C122" i="15" s="1"/>
  <c r="B65" i="15"/>
  <c r="C65" i="15" s="1"/>
  <c r="B66" i="15"/>
  <c r="C66" i="15" s="1"/>
  <c r="B67" i="15"/>
  <c r="C67" i="15" s="1"/>
  <c r="B68" i="15"/>
  <c r="C68" i="15" s="1"/>
  <c r="B69" i="15"/>
  <c r="C69" i="15" s="1"/>
  <c r="B70" i="15"/>
  <c r="C70" i="15" s="1"/>
  <c r="B71" i="15"/>
  <c r="C71" i="15" s="1"/>
  <c r="B72" i="15"/>
  <c r="C72" i="15" s="1"/>
  <c r="B73" i="15"/>
  <c r="C73" i="15" s="1"/>
  <c r="B74" i="15"/>
  <c r="C74" i="15" s="1"/>
  <c r="B75" i="15"/>
  <c r="C75" i="15" s="1"/>
  <c r="B76" i="15"/>
  <c r="C76" i="15" s="1"/>
  <c r="B77" i="15"/>
  <c r="C77" i="15" s="1"/>
  <c r="B78" i="15"/>
  <c r="C78" i="15" s="1"/>
  <c r="B79" i="15"/>
  <c r="C79" i="15" s="1"/>
  <c r="B80" i="15"/>
  <c r="C80" i="15" s="1"/>
  <c r="B81" i="15"/>
  <c r="C81" i="15" s="1"/>
  <c r="B82" i="15"/>
  <c r="C82" i="15" s="1"/>
  <c r="B83" i="15"/>
  <c r="C83" i="15" s="1"/>
  <c r="B84" i="15"/>
  <c r="C84" i="15" s="1"/>
  <c r="B85" i="15"/>
  <c r="C85" i="15" s="1"/>
  <c r="B86" i="15"/>
  <c r="C86" i="15" s="1"/>
  <c r="B87" i="15"/>
  <c r="C87" i="15" s="1"/>
  <c r="B88" i="15"/>
  <c r="C88" i="15" s="1"/>
  <c r="B89" i="15"/>
  <c r="C89" i="15" s="1"/>
  <c r="B90" i="15"/>
  <c r="C90" i="15" s="1"/>
  <c r="B91" i="15"/>
  <c r="C91" i="15" s="1"/>
  <c r="B92" i="15"/>
  <c r="C92" i="15" s="1"/>
  <c r="B93" i="15"/>
  <c r="C93" i="15" s="1"/>
  <c r="B94" i="15"/>
  <c r="C94" i="15" s="1"/>
  <c r="B95" i="15"/>
  <c r="C95" i="15" s="1"/>
  <c r="B96" i="15"/>
  <c r="C96" i="15" s="1"/>
  <c r="B97" i="15"/>
  <c r="C97" i="15" s="1"/>
  <c r="B39" i="15"/>
  <c r="C39" i="15" s="1"/>
  <c r="B40" i="15"/>
  <c r="C40" i="15" s="1"/>
  <c r="B41" i="15"/>
  <c r="B42" i="15"/>
  <c r="C42" i="15" s="1"/>
  <c r="B43" i="15"/>
  <c r="C43" i="15" s="1"/>
  <c r="B44" i="15"/>
  <c r="C44" i="15" s="1"/>
  <c r="B45" i="15"/>
  <c r="C45" i="15" s="1"/>
  <c r="B46" i="15"/>
  <c r="C46" i="15" s="1"/>
  <c r="B47" i="15"/>
  <c r="C47" i="15" s="1"/>
  <c r="B48" i="15"/>
  <c r="C48" i="15" s="1"/>
  <c r="B49" i="15"/>
  <c r="C49" i="15" s="1"/>
  <c r="B50" i="15"/>
  <c r="C50" i="15" s="1"/>
  <c r="B51" i="15"/>
  <c r="C51" i="15" s="1"/>
  <c r="B52" i="15"/>
  <c r="C52" i="15" s="1"/>
  <c r="B53" i="15"/>
  <c r="C53" i="15" s="1"/>
  <c r="B54" i="15"/>
  <c r="C54" i="15" s="1"/>
  <c r="B55" i="15"/>
  <c r="C55" i="15" s="1"/>
  <c r="B56" i="15"/>
  <c r="C56" i="15" s="1"/>
  <c r="B57" i="15"/>
  <c r="C57" i="15" s="1"/>
  <c r="B58" i="15"/>
  <c r="C58" i="15" s="1"/>
  <c r="B59" i="15"/>
  <c r="C59" i="15" s="1"/>
  <c r="B60" i="15"/>
  <c r="C60" i="15" s="1"/>
  <c r="B61" i="15"/>
  <c r="C61" i="15" s="1"/>
  <c r="B62" i="15"/>
  <c r="C62" i="15" s="1"/>
  <c r="B63" i="15"/>
  <c r="C63" i="15" s="1"/>
  <c r="B64" i="15"/>
  <c r="C64" i="15" s="1"/>
  <c r="L105" i="9" l="1"/>
  <c r="M207" i="9"/>
  <c r="O440" i="7" s="1"/>
  <c r="L127" i="9"/>
  <c r="M127" i="9" s="1"/>
  <c r="O360" i="7" s="1"/>
  <c r="L125" i="9"/>
  <c r="M125" i="9" s="1"/>
  <c r="O358" i="7" s="1"/>
  <c r="L135" i="9"/>
  <c r="L113" i="9"/>
  <c r="L115" i="9"/>
  <c r="M115" i="9" s="1"/>
  <c r="O348" i="7" s="1"/>
  <c r="L140" i="9"/>
  <c r="L139" i="9"/>
  <c r="M139" i="9" s="1"/>
  <c r="O372" i="7" s="1"/>
  <c r="L209" i="9"/>
  <c r="M209" i="9" s="1"/>
  <c r="O442" i="7" s="1"/>
  <c r="L99" i="9"/>
  <c r="L107" i="9"/>
  <c r="M107" i="9" s="1"/>
  <c r="O340" i="7" s="1"/>
  <c r="M206" i="9"/>
  <c r="O439" i="7" s="1"/>
  <c r="L129" i="9"/>
  <c r="M129" i="9" s="1"/>
  <c r="O362" i="7" s="1"/>
  <c r="L137" i="9"/>
  <c r="M137" i="9" s="1"/>
  <c r="O370" i="7" s="1"/>
  <c r="L121" i="9"/>
  <c r="M121" i="9" s="1"/>
  <c r="O354" i="7" s="1"/>
  <c r="D11" i="15"/>
  <c r="J181" i="15" s="1"/>
  <c r="D10" i="15"/>
  <c r="G180" i="15" s="1"/>
  <c r="L208" i="9"/>
  <c r="M140" i="9"/>
  <c r="O373" i="7" s="1"/>
  <c r="M12" i="9"/>
  <c r="O245" i="7" s="1"/>
  <c r="M16" i="9"/>
  <c r="O249" i="7" s="1"/>
  <c r="M20" i="9"/>
  <c r="O253" i="7" s="1"/>
  <c r="M24" i="9"/>
  <c r="O257" i="7" s="1"/>
  <c r="M28" i="9"/>
  <c r="O261" i="7" s="1"/>
  <c r="M32" i="9"/>
  <c r="O265" i="7" s="1"/>
  <c r="M36" i="9"/>
  <c r="O269" i="7" s="1"/>
  <c r="M40" i="9"/>
  <c r="O273" i="7" s="1"/>
  <c r="M44" i="9"/>
  <c r="O277" i="7" s="1"/>
  <c r="M48" i="9"/>
  <c r="O281" i="7" s="1"/>
  <c r="M52" i="9"/>
  <c r="O285" i="7" s="1"/>
  <c r="M56" i="9"/>
  <c r="O289" i="7" s="1"/>
  <c r="M60" i="9"/>
  <c r="O293" i="7" s="1"/>
  <c r="M64" i="9"/>
  <c r="O297" i="7" s="1"/>
  <c r="M68" i="9"/>
  <c r="O301" i="7" s="1"/>
  <c r="M72" i="9"/>
  <c r="O305" i="7" s="1"/>
  <c r="M76" i="9"/>
  <c r="O309" i="7" s="1"/>
  <c r="M80" i="9"/>
  <c r="O313" i="7" s="1"/>
  <c r="M84" i="9"/>
  <c r="O317" i="7" s="1"/>
  <c r="M88" i="9"/>
  <c r="O321" i="7" s="1"/>
  <c r="M92" i="9"/>
  <c r="O325" i="7" s="1"/>
  <c r="M96" i="9"/>
  <c r="O329" i="7" s="1"/>
  <c r="M100" i="9"/>
  <c r="O333" i="7" s="1"/>
  <c r="M108" i="9"/>
  <c r="O341" i="7" s="1"/>
  <c r="M116" i="9"/>
  <c r="O349" i="7" s="1"/>
  <c r="M124" i="9"/>
  <c r="O357" i="7" s="1"/>
  <c r="M128" i="9"/>
  <c r="O361" i="7" s="1"/>
  <c r="M132" i="9"/>
  <c r="O365" i="7" s="1"/>
  <c r="M136" i="9"/>
  <c r="O369" i="7" s="1"/>
  <c r="M15" i="9"/>
  <c r="O248" i="7" s="1"/>
  <c r="M19" i="9"/>
  <c r="O252" i="7" s="1"/>
  <c r="M23" i="9"/>
  <c r="O256" i="7" s="1"/>
  <c r="M27" i="9"/>
  <c r="O260" i="7" s="1"/>
  <c r="M31" i="9"/>
  <c r="O264" i="7" s="1"/>
  <c r="M35" i="9"/>
  <c r="O268" i="7" s="1"/>
  <c r="M39" i="9"/>
  <c r="O272" i="7" s="1"/>
  <c r="M43" i="9"/>
  <c r="O276" i="7" s="1"/>
  <c r="M47" i="9"/>
  <c r="O280" i="7" s="1"/>
  <c r="M51" i="9"/>
  <c r="O284" i="7" s="1"/>
  <c r="M55" i="9"/>
  <c r="O288" i="7" s="1"/>
  <c r="M59" i="9"/>
  <c r="O292" i="7" s="1"/>
  <c r="M63" i="9"/>
  <c r="O296" i="7" s="1"/>
  <c r="M67" i="9"/>
  <c r="O300" i="7" s="1"/>
  <c r="M71" i="9"/>
  <c r="O304" i="7" s="1"/>
  <c r="M75" i="9"/>
  <c r="O308" i="7" s="1"/>
  <c r="M79" i="9"/>
  <c r="O312" i="7" s="1"/>
  <c r="M83" i="9"/>
  <c r="O316" i="7" s="1"/>
  <c r="M87" i="9"/>
  <c r="O320" i="7" s="1"/>
  <c r="M91" i="9"/>
  <c r="O324" i="7" s="1"/>
  <c r="M95" i="9"/>
  <c r="O328" i="7" s="1"/>
  <c r="M99" i="9"/>
  <c r="O332" i="7" s="1"/>
  <c r="M103" i="9"/>
  <c r="O336" i="7" s="1"/>
  <c r="M111" i="9"/>
  <c r="O344" i="7" s="1"/>
  <c r="M119" i="9"/>
  <c r="O352" i="7" s="1"/>
  <c r="M123" i="9"/>
  <c r="O356" i="7" s="1"/>
  <c r="M131" i="9"/>
  <c r="O364" i="7" s="1"/>
  <c r="M135" i="9"/>
  <c r="O368" i="7" s="1"/>
  <c r="M13" i="9"/>
  <c r="O246" i="7" s="1"/>
  <c r="M21" i="9"/>
  <c r="O254" i="7" s="1"/>
  <c r="M29" i="9"/>
  <c r="O262" i="7" s="1"/>
  <c r="M37" i="9"/>
  <c r="O270" i="7" s="1"/>
  <c r="M45" i="9"/>
  <c r="O278" i="7" s="1"/>
  <c r="M53" i="9"/>
  <c r="O286" i="7" s="1"/>
  <c r="M61" i="9"/>
  <c r="O294" i="7" s="1"/>
  <c r="M69" i="9"/>
  <c r="O302" i="7" s="1"/>
  <c r="M77" i="9"/>
  <c r="O310" i="7" s="1"/>
  <c r="M85" i="9"/>
  <c r="O318" i="7" s="1"/>
  <c r="M93" i="9"/>
  <c r="O326" i="7" s="1"/>
  <c r="M101" i="9"/>
  <c r="O334" i="7" s="1"/>
  <c r="M109" i="9"/>
  <c r="O342" i="7" s="1"/>
  <c r="M117" i="9"/>
  <c r="O350" i="7" s="1"/>
  <c r="M133" i="9"/>
  <c r="O366" i="7" s="1"/>
  <c r="M14" i="9"/>
  <c r="O247" i="7" s="1"/>
  <c r="M22" i="9"/>
  <c r="O255" i="7" s="1"/>
  <c r="M30" i="9"/>
  <c r="O263" i="7" s="1"/>
  <c r="M38" i="9"/>
  <c r="O271" i="7" s="1"/>
  <c r="M46" i="9"/>
  <c r="O279" i="7" s="1"/>
  <c r="M54" i="9"/>
  <c r="O287" i="7" s="1"/>
  <c r="M62" i="9"/>
  <c r="O295" i="7" s="1"/>
  <c r="M70" i="9"/>
  <c r="O303" i="7" s="1"/>
  <c r="M78" i="9"/>
  <c r="O311" i="7" s="1"/>
  <c r="M86" i="9"/>
  <c r="O319" i="7" s="1"/>
  <c r="M94" i="9"/>
  <c r="O327" i="7" s="1"/>
  <c r="M102" i="9"/>
  <c r="O335" i="7" s="1"/>
  <c r="M110" i="9"/>
  <c r="O343" i="7" s="1"/>
  <c r="M118" i="9"/>
  <c r="O351" i="7" s="1"/>
  <c r="M126" i="9"/>
  <c r="O359" i="7" s="1"/>
  <c r="M134" i="9"/>
  <c r="O367" i="7" s="1"/>
  <c r="M17" i="9"/>
  <c r="O250" i="7" s="1"/>
  <c r="M25" i="9"/>
  <c r="O258" i="7" s="1"/>
  <c r="M33" i="9"/>
  <c r="O266" i="7" s="1"/>
  <c r="M41" i="9"/>
  <c r="O274" i="7" s="1"/>
  <c r="M49" i="9"/>
  <c r="O282" i="7" s="1"/>
  <c r="M57" i="9"/>
  <c r="O290" i="7" s="1"/>
  <c r="M65" i="9"/>
  <c r="O298" i="7" s="1"/>
  <c r="M73" i="9"/>
  <c r="O306" i="7" s="1"/>
  <c r="M81" i="9"/>
  <c r="O314" i="7" s="1"/>
  <c r="M89" i="9"/>
  <c r="O322" i="7" s="1"/>
  <c r="M97" i="9"/>
  <c r="O330" i="7" s="1"/>
  <c r="M105" i="9"/>
  <c r="O338" i="7" s="1"/>
  <c r="M113" i="9"/>
  <c r="O346" i="7" s="1"/>
  <c r="M42" i="9"/>
  <c r="O275" i="7" s="1"/>
  <c r="M74" i="9"/>
  <c r="O307" i="7" s="1"/>
  <c r="M106" i="9"/>
  <c r="O339" i="7" s="1"/>
  <c r="M138" i="9"/>
  <c r="O371" i="7" s="1"/>
  <c r="M26" i="9"/>
  <c r="O259" i="7" s="1"/>
  <c r="M90" i="9"/>
  <c r="O323" i="7" s="1"/>
  <c r="M122" i="9"/>
  <c r="O355" i="7" s="1"/>
  <c r="M98" i="9"/>
  <c r="O331" i="7" s="1"/>
  <c r="M18" i="9"/>
  <c r="O251" i="7" s="1"/>
  <c r="M50" i="9"/>
  <c r="O283" i="7" s="1"/>
  <c r="M82" i="9"/>
  <c r="O315" i="7" s="1"/>
  <c r="M114" i="9"/>
  <c r="O347" i="7" s="1"/>
  <c r="M58" i="9"/>
  <c r="O291" i="7" s="1"/>
  <c r="M34" i="9"/>
  <c r="O267" i="7" s="1"/>
  <c r="M66" i="9"/>
  <c r="O299" i="7" s="1"/>
  <c r="M130" i="9"/>
  <c r="O363" i="7" s="1"/>
  <c r="M210" i="9"/>
  <c r="O443" i="7" s="1"/>
  <c r="L120" i="9"/>
  <c r="M120" i="9" s="1"/>
  <c r="O353" i="7" s="1"/>
  <c r="L104" i="9"/>
  <c r="M104" i="9" s="1"/>
  <c r="O337" i="7" s="1"/>
  <c r="L112" i="9"/>
  <c r="M112" i="9" s="1"/>
  <c r="O345" i="7" s="1"/>
  <c r="H208" i="9"/>
  <c r="I163" i="9"/>
  <c r="E163" i="9"/>
  <c r="M161" i="9"/>
  <c r="O394" i="7" s="1"/>
  <c r="F162" i="9"/>
  <c r="G162" i="9"/>
  <c r="D164" i="9"/>
  <c r="C165" i="9"/>
  <c r="J162" i="9"/>
  <c r="K162" i="9"/>
  <c r="C143" i="9"/>
  <c r="D142" i="9"/>
  <c r="E141" i="9"/>
  <c r="I141" i="9"/>
  <c r="E145" i="15"/>
  <c r="C145" i="15"/>
  <c r="C41" i="15"/>
  <c r="M208" i="9" l="1"/>
  <c r="O441" i="7" s="1"/>
  <c r="J41" i="15"/>
  <c r="J202" i="15"/>
  <c r="J199" i="15"/>
  <c r="J153" i="15"/>
  <c r="J208" i="15"/>
  <c r="G186" i="15"/>
  <c r="G194" i="15"/>
  <c r="G202" i="15"/>
  <c r="G175" i="15"/>
  <c r="G179" i="15"/>
  <c r="G183" i="15"/>
  <c r="G206" i="15"/>
  <c r="G159" i="15"/>
  <c r="G167" i="15"/>
  <c r="G171" i="15"/>
  <c r="G210" i="15"/>
  <c r="G190" i="15"/>
  <c r="G198" i="15"/>
  <c r="G163" i="15"/>
  <c r="G193" i="15"/>
  <c r="G181" i="15"/>
  <c r="G209" i="15"/>
  <c r="G201" i="15"/>
  <c r="G165" i="15"/>
  <c r="G145" i="15"/>
  <c r="G197" i="15"/>
  <c r="G192" i="15"/>
  <c r="G184" i="15"/>
  <c r="G200" i="15"/>
  <c r="G178" i="15"/>
  <c r="G170" i="15"/>
  <c r="G162" i="15"/>
  <c r="G177" i="15"/>
  <c r="G161" i="15"/>
  <c r="G156" i="15"/>
  <c r="G205" i="15"/>
  <c r="G203" i="15"/>
  <c r="G182" i="15"/>
  <c r="G169" i="15"/>
  <c r="G152" i="15"/>
  <c r="G199" i="15"/>
  <c r="G157" i="15"/>
  <c r="G188" i="15"/>
  <c r="G174" i="15"/>
  <c r="G158" i="15"/>
  <c r="G185" i="15"/>
  <c r="G189" i="15"/>
  <c r="G213" i="15"/>
  <c r="G173" i="15"/>
  <c r="G196" i="15"/>
  <c r="G166" i="15"/>
  <c r="G151" i="15"/>
  <c r="G144" i="15"/>
  <c r="G40" i="15"/>
  <c r="G56" i="15"/>
  <c r="G72" i="15"/>
  <c r="G88" i="15"/>
  <c r="G104" i="15"/>
  <c r="G120" i="15"/>
  <c r="G136" i="15"/>
  <c r="G49" i="15"/>
  <c r="G65" i="15"/>
  <c r="G81" i="15"/>
  <c r="G97" i="15"/>
  <c r="G113" i="15"/>
  <c r="G129" i="15"/>
  <c r="G59" i="15"/>
  <c r="G91" i="15"/>
  <c r="G123" i="15"/>
  <c r="G42" i="15"/>
  <c r="G58" i="15"/>
  <c r="G74" i="15"/>
  <c r="G90" i="15"/>
  <c r="G106" i="15"/>
  <c r="G122" i="15"/>
  <c r="G138" i="15"/>
  <c r="G47" i="15"/>
  <c r="G79" i="15"/>
  <c r="G111" i="15"/>
  <c r="G94" i="15"/>
  <c r="G155" i="15"/>
  <c r="G143" i="15"/>
  <c r="G147" i="15"/>
  <c r="G44" i="15"/>
  <c r="G60" i="15"/>
  <c r="G76" i="15"/>
  <c r="G92" i="15"/>
  <c r="G108" i="15"/>
  <c r="G124" i="15"/>
  <c r="G140" i="15"/>
  <c r="G53" i="15"/>
  <c r="G69" i="15"/>
  <c r="G85" i="15"/>
  <c r="G101" i="15"/>
  <c r="G117" i="15"/>
  <c r="G133" i="15"/>
  <c r="G67" i="15"/>
  <c r="G99" i="15"/>
  <c r="G131" i="15"/>
  <c r="G46" i="15"/>
  <c r="G62" i="15"/>
  <c r="G78" i="15"/>
  <c r="G110" i="15"/>
  <c r="G126" i="15"/>
  <c r="G55" i="15"/>
  <c r="G87" i="15"/>
  <c r="G119" i="15"/>
  <c r="G153" i="15"/>
  <c r="G154" i="15"/>
  <c r="G149" i="15"/>
  <c r="G52" i="15"/>
  <c r="G84" i="15"/>
  <c r="G116" i="15"/>
  <c r="G61" i="15"/>
  <c r="G93" i="15"/>
  <c r="G125" i="15"/>
  <c r="G51" i="15"/>
  <c r="G115" i="15"/>
  <c r="G70" i="15"/>
  <c r="G102" i="15"/>
  <c r="G134" i="15"/>
  <c r="G71" i="15"/>
  <c r="G135" i="15"/>
  <c r="G64" i="15"/>
  <c r="G96" i="15"/>
  <c r="G128" i="15"/>
  <c r="G41" i="15"/>
  <c r="G73" i="15"/>
  <c r="G105" i="15"/>
  <c r="G75" i="15"/>
  <c r="G139" i="15"/>
  <c r="G50" i="15"/>
  <c r="G82" i="15"/>
  <c r="G114" i="15"/>
  <c r="G95" i="15"/>
  <c r="G68" i="15"/>
  <c r="G132" i="15"/>
  <c r="G77" i="15"/>
  <c r="G141" i="15"/>
  <c r="G54" i="15"/>
  <c r="G118" i="15"/>
  <c r="G39" i="15"/>
  <c r="G103" i="15"/>
  <c r="G80" i="15"/>
  <c r="G89" i="15"/>
  <c r="G43" i="15"/>
  <c r="G107" i="15"/>
  <c r="G66" i="15"/>
  <c r="G98" i="15"/>
  <c r="G63" i="15"/>
  <c r="G150" i="15"/>
  <c r="G137" i="15"/>
  <c r="G142" i="15"/>
  <c r="G148" i="15"/>
  <c r="G100" i="15"/>
  <c r="G45" i="15"/>
  <c r="G109" i="15"/>
  <c r="G83" i="15"/>
  <c r="G86" i="15"/>
  <c r="G48" i="15"/>
  <c r="G112" i="15"/>
  <c r="G57" i="15"/>
  <c r="G121" i="15"/>
  <c r="G130" i="15"/>
  <c r="G127" i="15"/>
  <c r="G195" i="15"/>
  <c r="G172" i="15"/>
  <c r="G212" i="15"/>
  <c r="G191" i="15"/>
  <c r="G176" i="15"/>
  <c r="G146" i="15"/>
  <c r="G211" i="15"/>
  <c r="G204" i="15"/>
  <c r="J195" i="15"/>
  <c r="J159" i="15"/>
  <c r="J167" i="15"/>
  <c r="J171" i="15"/>
  <c r="J168" i="15"/>
  <c r="J190" i="15"/>
  <c r="J198" i="15"/>
  <c r="J176" i="15"/>
  <c r="J163" i="15"/>
  <c r="J186" i="15"/>
  <c r="J175" i="15"/>
  <c r="J205" i="15"/>
  <c r="J200" i="15"/>
  <c r="J162" i="15"/>
  <c r="J188" i="15"/>
  <c r="J158" i="15"/>
  <c r="J201" i="15"/>
  <c r="J184" i="15"/>
  <c r="J211" i="15"/>
  <c r="J193" i="15"/>
  <c r="J185" i="15"/>
  <c r="J172" i="15"/>
  <c r="J46" i="15"/>
  <c r="J62" i="15"/>
  <c r="J78" i="15"/>
  <c r="J94" i="15"/>
  <c r="J104" i="15"/>
  <c r="J115" i="15"/>
  <c r="J126" i="15"/>
  <c r="J136" i="15"/>
  <c r="J174" i="15"/>
  <c r="J183" i="15"/>
  <c r="J161" i="15"/>
  <c r="J179" i="15"/>
  <c r="J165" i="15"/>
  <c r="J182" i="15"/>
  <c r="J173" i="15"/>
  <c r="J157" i="15"/>
  <c r="J209" i="15"/>
  <c r="J47" i="15"/>
  <c r="J63" i="15"/>
  <c r="J79" i="15"/>
  <c r="J95" i="15"/>
  <c r="J106" i="15"/>
  <c r="J116" i="15"/>
  <c r="J127" i="15"/>
  <c r="J138" i="15"/>
  <c r="J210" i="15"/>
  <c r="J196" i="15"/>
  <c r="J170" i="15"/>
  <c r="J192" i="15"/>
  <c r="J189" i="15"/>
  <c r="J180" i="15"/>
  <c r="J71" i="15"/>
  <c r="J100" i="15"/>
  <c r="J122" i="15"/>
  <c r="J197" i="15"/>
  <c r="J191" i="15"/>
  <c r="J55" i="15"/>
  <c r="J87" i="15"/>
  <c r="J111" i="15"/>
  <c r="J178" i="15"/>
  <c r="J177" i="15"/>
  <c r="J70" i="15"/>
  <c r="J120" i="15"/>
  <c r="J206" i="15"/>
  <c r="J166" i="15"/>
  <c r="J207" i="15"/>
  <c r="J164" i="15"/>
  <c r="J54" i="15"/>
  <c r="J86" i="15"/>
  <c r="J110" i="15"/>
  <c r="J131" i="15"/>
  <c r="J160" i="15"/>
  <c r="J145" i="15"/>
  <c r="J132" i="15"/>
  <c r="J169" i="15"/>
  <c r="J213" i="15"/>
  <c r="J187" i="15"/>
  <c r="J99" i="15"/>
  <c r="J144" i="15"/>
  <c r="J156" i="15"/>
  <c r="J147" i="15"/>
  <c r="J151" i="15"/>
  <c r="J130" i="15"/>
  <c r="J108" i="15"/>
  <c r="J83" i="15"/>
  <c r="J51" i="15"/>
  <c r="J139" i="15"/>
  <c r="J118" i="15"/>
  <c r="J96" i="15"/>
  <c r="J66" i="15"/>
  <c r="J141" i="15"/>
  <c r="J125" i="15"/>
  <c r="J109" i="15"/>
  <c r="J93" i="15"/>
  <c r="J77" i="15"/>
  <c r="J61" i="15"/>
  <c r="J45" i="15"/>
  <c r="J92" i="15"/>
  <c r="J76" i="15"/>
  <c r="J60" i="15"/>
  <c r="J44" i="15"/>
  <c r="J43" i="15"/>
  <c r="J42" i="15"/>
  <c r="J105" i="15"/>
  <c r="J57" i="15"/>
  <c r="J88" i="15"/>
  <c r="J72" i="15"/>
  <c r="J143" i="15"/>
  <c r="J155" i="15"/>
  <c r="J124" i="15"/>
  <c r="J103" i="15"/>
  <c r="J75" i="15"/>
  <c r="J134" i="15"/>
  <c r="J112" i="15"/>
  <c r="J90" i="15"/>
  <c r="J58" i="15"/>
  <c r="J137" i="15"/>
  <c r="J121" i="15"/>
  <c r="J89" i="15"/>
  <c r="J73" i="15"/>
  <c r="J56" i="15"/>
  <c r="J39" i="15"/>
  <c r="J154" i="15"/>
  <c r="J135" i="15"/>
  <c r="J91" i="15"/>
  <c r="J102" i="15"/>
  <c r="J40" i="15"/>
  <c r="J113" i="15"/>
  <c r="J81" i="15"/>
  <c r="J49" i="15"/>
  <c r="J80" i="15"/>
  <c r="J48" i="15"/>
  <c r="J146" i="15"/>
  <c r="J119" i="15"/>
  <c r="J67" i="15"/>
  <c r="J128" i="15"/>
  <c r="J82" i="15"/>
  <c r="J133" i="15"/>
  <c r="J101" i="15"/>
  <c r="J68" i="15"/>
  <c r="J114" i="15"/>
  <c r="J123" i="15"/>
  <c r="J74" i="15"/>
  <c r="J97" i="15"/>
  <c r="J65" i="15"/>
  <c r="J64" i="15"/>
  <c r="J148" i="15"/>
  <c r="J150" i="15"/>
  <c r="J98" i="15"/>
  <c r="J107" i="15"/>
  <c r="J50" i="15"/>
  <c r="J117" i="15"/>
  <c r="J53" i="15"/>
  <c r="J52" i="15"/>
  <c r="J69" i="15"/>
  <c r="J59" i="15"/>
  <c r="J129" i="15"/>
  <c r="J140" i="15"/>
  <c r="J85" i="15"/>
  <c r="J84" i="15"/>
  <c r="J152" i="15"/>
  <c r="J149" i="15"/>
  <c r="G207" i="15"/>
  <c r="J212" i="15"/>
  <c r="G187" i="15"/>
  <c r="G168" i="15"/>
  <c r="G208" i="15"/>
  <c r="J204" i="15"/>
  <c r="J142" i="15"/>
  <c r="J194" i="15"/>
  <c r="J203" i="15"/>
  <c r="G164" i="15"/>
  <c r="G160" i="15"/>
  <c r="H162" i="9"/>
  <c r="K163" i="9"/>
  <c r="J163" i="9"/>
  <c r="L162" i="9"/>
  <c r="C166" i="9"/>
  <c r="D165" i="9"/>
  <c r="E164" i="9"/>
  <c r="I164" i="9"/>
  <c r="G163" i="9"/>
  <c r="F163" i="9"/>
  <c r="J141" i="9"/>
  <c r="K141" i="9"/>
  <c r="F141" i="9"/>
  <c r="G141" i="9"/>
  <c r="E142" i="9"/>
  <c r="I142" i="9"/>
  <c r="D143" i="9"/>
  <c r="C144" i="9"/>
  <c r="C146" i="15"/>
  <c r="E146" i="15"/>
  <c r="B31" i="15"/>
  <c r="C31" i="15" s="1"/>
  <c r="B32" i="15"/>
  <c r="C32" i="15" s="1"/>
  <c r="B33" i="15"/>
  <c r="C33" i="15" s="1"/>
  <c r="B34" i="15"/>
  <c r="C34" i="15" s="1"/>
  <c r="B35" i="15"/>
  <c r="C35" i="15" s="1"/>
  <c r="B36" i="15"/>
  <c r="C36" i="15" s="1"/>
  <c r="B37" i="15"/>
  <c r="C37" i="15" s="1"/>
  <c r="B38" i="15"/>
  <c r="C38" i="15" s="1"/>
  <c r="B15" i="15"/>
  <c r="B16" i="15"/>
  <c r="B17" i="15"/>
  <c r="B18" i="15"/>
  <c r="C18" i="15" s="1"/>
  <c r="B19" i="15"/>
  <c r="B20" i="15"/>
  <c r="B21" i="15"/>
  <c r="B22" i="15"/>
  <c r="C22" i="15" s="1"/>
  <c r="B23" i="15"/>
  <c r="B24" i="15"/>
  <c r="B25" i="15"/>
  <c r="C25" i="15" s="1"/>
  <c r="B26" i="15"/>
  <c r="C26" i="15" s="1"/>
  <c r="B27" i="15"/>
  <c r="C27" i="15" s="1"/>
  <c r="B28" i="15"/>
  <c r="C28" i="15" s="1"/>
  <c r="B29" i="15"/>
  <c r="C29" i="15" s="1"/>
  <c r="B30" i="15"/>
  <c r="C30" i="15" s="1"/>
  <c r="L163" i="9" l="1"/>
  <c r="M162" i="9"/>
  <c r="O395" i="7" s="1"/>
  <c r="C167" i="9"/>
  <c r="D166" i="9"/>
  <c r="K164" i="9"/>
  <c r="J164" i="9"/>
  <c r="F164" i="9"/>
  <c r="H164" i="9" s="1"/>
  <c r="G164" i="9"/>
  <c r="H163" i="9"/>
  <c r="M163" i="9" s="1"/>
  <c r="O396" i="7" s="1"/>
  <c r="E165" i="9"/>
  <c r="I165" i="9"/>
  <c r="E143" i="9"/>
  <c r="I143" i="9"/>
  <c r="H141" i="9"/>
  <c r="D144" i="9"/>
  <c r="C145" i="9"/>
  <c r="J142" i="9"/>
  <c r="K142" i="9"/>
  <c r="F142" i="9"/>
  <c r="H142" i="9" s="1"/>
  <c r="G142" i="9"/>
  <c r="L141" i="9"/>
  <c r="C147" i="15"/>
  <c r="E147" i="15"/>
  <c r="C19" i="15"/>
  <c r="C15" i="15"/>
  <c r="C21" i="15"/>
  <c r="C17" i="15"/>
  <c r="C24" i="15"/>
  <c r="C20" i="15"/>
  <c r="C16" i="15"/>
  <c r="C23" i="15"/>
  <c r="C82" i="9"/>
  <c r="C81" i="9"/>
  <c r="M141" i="9" l="1"/>
  <c r="O374" i="7" s="1"/>
  <c r="J36" i="15"/>
  <c r="G36" i="15"/>
  <c r="J37" i="15"/>
  <c r="G37" i="15"/>
  <c r="G38" i="15"/>
  <c r="J38" i="15"/>
  <c r="J22" i="15"/>
  <c r="G22" i="15"/>
  <c r="G32" i="15"/>
  <c r="J32" i="15"/>
  <c r="G25" i="15"/>
  <c r="J25" i="15"/>
  <c r="G34" i="15"/>
  <c r="J34" i="15"/>
  <c r="G18" i="15"/>
  <c r="J18" i="15"/>
  <c r="G26" i="15"/>
  <c r="J26" i="15"/>
  <c r="J31" i="15"/>
  <c r="G31" i="15"/>
  <c r="J30" i="15"/>
  <c r="G30" i="15"/>
  <c r="J29" i="15"/>
  <c r="G29" i="15"/>
  <c r="J27" i="15"/>
  <c r="G27" i="15"/>
  <c r="G35" i="15"/>
  <c r="J35" i="15"/>
  <c r="G28" i="15"/>
  <c r="J28" i="15"/>
  <c r="G33" i="15"/>
  <c r="J33" i="15"/>
  <c r="E149" i="15"/>
  <c r="C149" i="15"/>
  <c r="D167" i="9"/>
  <c r="C168" i="9"/>
  <c r="F165" i="9"/>
  <c r="G165" i="9"/>
  <c r="L164" i="9"/>
  <c r="M164" i="9" s="1"/>
  <c r="O397" i="7" s="1"/>
  <c r="J165" i="9"/>
  <c r="K165" i="9"/>
  <c r="E166" i="9"/>
  <c r="I166" i="9"/>
  <c r="E144" i="9"/>
  <c r="I144" i="9"/>
  <c r="L142" i="9"/>
  <c r="M142" i="9" s="1"/>
  <c r="O375" i="7" s="1"/>
  <c r="K143" i="9"/>
  <c r="J143" i="9"/>
  <c r="D145" i="9"/>
  <c r="C146" i="9"/>
  <c r="G143" i="9"/>
  <c r="F143" i="9"/>
  <c r="H143" i="9" s="1"/>
  <c r="E148" i="15"/>
  <c r="C148" i="15"/>
  <c r="C83" i="9"/>
  <c r="G15" i="15" l="1"/>
  <c r="J15" i="15"/>
  <c r="J21" i="15"/>
  <c r="G21" i="15"/>
  <c r="G19" i="15"/>
  <c r="J19" i="15"/>
  <c r="G23" i="15"/>
  <c r="J23" i="15"/>
  <c r="G20" i="15"/>
  <c r="J20" i="15"/>
  <c r="J17" i="15"/>
  <c r="G17" i="15"/>
  <c r="J16" i="15"/>
  <c r="G16" i="15"/>
  <c r="G24" i="15"/>
  <c r="J24" i="15"/>
  <c r="L165" i="9"/>
  <c r="E150" i="15"/>
  <c r="C150" i="15"/>
  <c r="F166" i="9"/>
  <c r="H166" i="9" s="1"/>
  <c r="G166" i="9"/>
  <c r="H165" i="9"/>
  <c r="D168" i="9"/>
  <c r="C169" i="9"/>
  <c r="J166" i="9"/>
  <c r="K166" i="9"/>
  <c r="I167" i="9"/>
  <c r="E167" i="9"/>
  <c r="C147" i="9"/>
  <c r="D146" i="9"/>
  <c r="E145" i="9"/>
  <c r="I145" i="9"/>
  <c r="K144" i="9"/>
  <c r="J144" i="9"/>
  <c r="L143" i="9"/>
  <c r="M143" i="9" s="1"/>
  <c r="O376" i="7" s="1"/>
  <c r="G144" i="9"/>
  <c r="F144" i="9"/>
  <c r="C84" i="9"/>
  <c r="L144" i="9" l="1"/>
  <c r="M165" i="9"/>
  <c r="O398" i="7" s="1"/>
  <c r="H144" i="9"/>
  <c r="E151" i="15"/>
  <c r="C151" i="15"/>
  <c r="G167" i="9"/>
  <c r="F167" i="9"/>
  <c r="C170" i="9"/>
  <c r="D169" i="9"/>
  <c r="K167" i="9"/>
  <c r="J167" i="9"/>
  <c r="E168" i="9"/>
  <c r="I168" i="9"/>
  <c r="L166" i="9"/>
  <c r="M166" i="9" s="1"/>
  <c r="O399" i="7" s="1"/>
  <c r="M144" i="9"/>
  <c r="O377" i="7" s="1"/>
  <c r="I146" i="9"/>
  <c r="E146" i="9"/>
  <c r="J145" i="9"/>
  <c r="K145" i="9"/>
  <c r="F145" i="9"/>
  <c r="G145" i="9"/>
  <c r="C148" i="9"/>
  <c r="D147" i="9"/>
  <c r="C85" i="9"/>
  <c r="L145" i="9" l="1"/>
  <c r="C152" i="15"/>
  <c r="E152" i="15"/>
  <c r="J168" i="9"/>
  <c r="L168" i="9" s="1"/>
  <c r="K168" i="9"/>
  <c r="E169" i="9"/>
  <c r="I169" i="9"/>
  <c r="C171" i="9"/>
  <c r="D170" i="9"/>
  <c r="G168" i="9"/>
  <c r="F168" i="9"/>
  <c r="L167" i="9"/>
  <c r="H167" i="9"/>
  <c r="D148" i="9"/>
  <c r="C149" i="9"/>
  <c r="F146" i="9"/>
  <c r="G146" i="9"/>
  <c r="H145" i="9"/>
  <c r="J146" i="9"/>
  <c r="K146" i="9"/>
  <c r="E147" i="9"/>
  <c r="I147" i="9"/>
  <c r="C86" i="9"/>
  <c r="M145" i="9" l="1"/>
  <c r="O378" i="7" s="1"/>
  <c r="E153" i="15"/>
  <c r="C153" i="15"/>
  <c r="D171" i="9"/>
  <c r="C172" i="9"/>
  <c r="H168" i="9"/>
  <c r="M168" i="9" s="1"/>
  <c r="O401" i="7" s="1"/>
  <c r="J169" i="9"/>
  <c r="K169" i="9"/>
  <c r="F169" i="9"/>
  <c r="G169" i="9"/>
  <c r="M167" i="9"/>
  <c r="O400" i="7" s="1"/>
  <c r="I170" i="9"/>
  <c r="E170" i="9"/>
  <c r="L146" i="9"/>
  <c r="C150" i="9"/>
  <c r="D149" i="9"/>
  <c r="G147" i="9"/>
  <c r="F147" i="9"/>
  <c r="H146" i="9"/>
  <c r="K147" i="9"/>
  <c r="J147" i="9"/>
  <c r="E148" i="9"/>
  <c r="I148" i="9"/>
  <c r="C87" i="9"/>
  <c r="M146" i="9" l="1"/>
  <c r="O379" i="7" s="1"/>
  <c r="L147" i="9"/>
  <c r="C154" i="15"/>
  <c r="E154" i="15"/>
  <c r="J170" i="9"/>
  <c r="K170" i="9"/>
  <c r="I171" i="9"/>
  <c r="E171" i="9"/>
  <c r="L169" i="9"/>
  <c r="F170" i="9"/>
  <c r="G170" i="9"/>
  <c r="H169" i="9"/>
  <c r="D172" i="9"/>
  <c r="C173" i="9"/>
  <c r="E149" i="9"/>
  <c r="I149" i="9"/>
  <c r="C151" i="9"/>
  <c r="D150" i="9"/>
  <c r="K148" i="9"/>
  <c r="J148" i="9"/>
  <c r="G148" i="9"/>
  <c r="F148" i="9"/>
  <c r="H147" i="9"/>
  <c r="M147" i="9" s="1"/>
  <c r="O380" i="7" s="1"/>
  <c r="C88" i="9"/>
  <c r="H148" i="9" l="1"/>
  <c r="L170" i="9"/>
  <c r="L148" i="9"/>
  <c r="M148" i="9" s="1"/>
  <c r="O381" i="7" s="1"/>
  <c r="E155" i="15"/>
  <c r="C155" i="15"/>
  <c r="E172" i="9"/>
  <c r="I172" i="9"/>
  <c r="M169" i="9"/>
  <c r="O402" i="7" s="1"/>
  <c r="G171" i="9"/>
  <c r="F171" i="9"/>
  <c r="H171" i="9" s="1"/>
  <c r="K171" i="9"/>
  <c r="J171" i="9"/>
  <c r="C174" i="9"/>
  <c r="D173" i="9"/>
  <c r="H170" i="9"/>
  <c r="E150" i="9"/>
  <c r="I150" i="9"/>
  <c r="C152" i="9"/>
  <c r="D151" i="9"/>
  <c r="J149" i="9"/>
  <c r="K149" i="9"/>
  <c r="F149" i="9"/>
  <c r="G149" i="9"/>
  <c r="C89" i="9"/>
  <c r="M170" i="9" l="1"/>
  <c r="O403" i="7" s="1"/>
  <c r="L171" i="9"/>
  <c r="M171" i="9" s="1"/>
  <c r="O404" i="7" s="1"/>
  <c r="E156" i="15"/>
  <c r="C156" i="15"/>
  <c r="F172" i="9"/>
  <c r="G172" i="9"/>
  <c r="C175" i="9"/>
  <c r="D174" i="9"/>
  <c r="E173" i="9"/>
  <c r="I173" i="9"/>
  <c r="K172" i="9"/>
  <c r="J172" i="9"/>
  <c r="E151" i="9"/>
  <c r="I151" i="9"/>
  <c r="D152" i="9"/>
  <c r="C153" i="9"/>
  <c r="J150" i="9"/>
  <c r="K150" i="9"/>
  <c r="H149" i="9"/>
  <c r="L149" i="9"/>
  <c r="F150" i="9"/>
  <c r="G150" i="9"/>
  <c r="C90" i="9"/>
  <c r="L172" i="9" l="1"/>
  <c r="E174" i="9"/>
  <c r="I174" i="9"/>
  <c r="D175" i="9"/>
  <c r="C176" i="9"/>
  <c r="J173" i="9"/>
  <c r="K173" i="9"/>
  <c r="F173" i="9"/>
  <c r="H173" i="9" s="1"/>
  <c r="G173" i="9"/>
  <c r="H172" i="9"/>
  <c r="E152" i="9"/>
  <c r="I152" i="9"/>
  <c r="M149" i="9"/>
  <c r="O382" i="7" s="1"/>
  <c r="K151" i="9"/>
  <c r="J151" i="9"/>
  <c r="C154" i="9"/>
  <c r="D153" i="9"/>
  <c r="H150" i="9"/>
  <c r="L150" i="9"/>
  <c r="G151" i="9"/>
  <c r="F151" i="9"/>
  <c r="C91" i="9"/>
  <c r="M172" i="9" l="1"/>
  <c r="O405" i="7" s="1"/>
  <c r="H151" i="9"/>
  <c r="M150" i="9"/>
  <c r="O383" i="7" s="1"/>
  <c r="L173" i="9"/>
  <c r="M173" i="9" s="1"/>
  <c r="O406" i="7" s="1"/>
  <c r="F174" i="9"/>
  <c r="G174" i="9"/>
  <c r="D176" i="9"/>
  <c r="C177" i="9"/>
  <c r="E175" i="9"/>
  <c r="I175" i="9"/>
  <c r="J174" i="9"/>
  <c r="K174" i="9"/>
  <c r="E153" i="9"/>
  <c r="I153" i="9"/>
  <c r="C155" i="9"/>
  <c r="D154" i="9"/>
  <c r="K152" i="9"/>
  <c r="J152" i="9"/>
  <c r="L151" i="9"/>
  <c r="M151" i="9" s="1"/>
  <c r="O384" i="7" s="1"/>
  <c r="G152" i="9"/>
  <c r="F152" i="9"/>
  <c r="H152" i="9" s="1"/>
  <c r="C92" i="9"/>
  <c r="H174" i="9" l="1"/>
  <c r="L152" i="9"/>
  <c r="M152" i="9" s="1"/>
  <c r="O385" i="7" s="1"/>
  <c r="L174" i="9"/>
  <c r="M174" i="9" s="1"/>
  <c r="O407" i="7" s="1"/>
  <c r="C178" i="9"/>
  <c r="D177" i="9"/>
  <c r="K175" i="9"/>
  <c r="J175" i="9"/>
  <c r="E176" i="9"/>
  <c r="I176" i="9"/>
  <c r="G175" i="9"/>
  <c r="F175" i="9"/>
  <c r="D155" i="9"/>
  <c r="C156" i="9"/>
  <c r="J153" i="9"/>
  <c r="K153" i="9"/>
  <c r="E154" i="9"/>
  <c r="I154" i="9"/>
  <c r="F153" i="9"/>
  <c r="G153" i="9"/>
  <c r="C93" i="9"/>
  <c r="J176" i="9" l="1"/>
  <c r="K176" i="9"/>
  <c r="G176" i="9"/>
  <c r="F176" i="9"/>
  <c r="E177" i="9"/>
  <c r="I177" i="9"/>
  <c r="H175" i="9"/>
  <c r="L175" i="9"/>
  <c r="C179" i="9"/>
  <c r="D178" i="9"/>
  <c r="H153" i="9"/>
  <c r="D156" i="9"/>
  <c r="C157" i="9"/>
  <c r="L153" i="9"/>
  <c r="J154" i="9"/>
  <c r="K154" i="9"/>
  <c r="F154" i="9"/>
  <c r="G154" i="9"/>
  <c r="E155" i="9"/>
  <c r="I155" i="9"/>
  <c r="C94" i="9"/>
  <c r="M175" i="9" l="1"/>
  <c r="O408" i="7" s="1"/>
  <c r="L176" i="9"/>
  <c r="D179" i="9"/>
  <c r="C180" i="9"/>
  <c r="H176" i="9"/>
  <c r="F177" i="9"/>
  <c r="G177" i="9"/>
  <c r="I178" i="9"/>
  <c r="E178" i="9"/>
  <c r="J177" i="9"/>
  <c r="K177" i="9"/>
  <c r="D157" i="9"/>
  <c r="C158" i="9"/>
  <c r="H154" i="9"/>
  <c r="M154" i="9" s="1"/>
  <c r="O387" i="7" s="1"/>
  <c r="K155" i="9"/>
  <c r="J155" i="9"/>
  <c r="E156" i="9"/>
  <c r="I156" i="9"/>
  <c r="G155" i="9"/>
  <c r="F155" i="9"/>
  <c r="L154" i="9"/>
  <c r="M153" i="9"/>
  <c r="O386" i="7" s="1"/>
  <c r="C95" i="9"/>
  <c r="M176" i="9" l="1"/>
  <c r="O409" i="7" s="1"/>
  <c r="I179" i="9"/>
  <c r="E179" i="9"/>
  <c r="L177" i="9"/>
  <c r="H177" i="9"/>
  <c r="F178" i="9"/>
  <c r="G178" i="9"/>
  <c r="J178" i="9"/>
  <c r="L178" i="9" s="1"/>
  <c r="K178" i="9"/>
  <c r="D180" i="9"/>
  <c r="C181" i="9"/>
  <c r="K156" i="9"/>
  <c r="J156" i="9"/>
  <c r="G156" i="9"/>
  <c r="F156" i="9"/>
  <c r="H156" i="9" s="1"/>
  <c r="C159" i="9"/>
  <c r="D158" i="9"/>
  <c r="H155" i="9"/>
  <c r="L155" i="9"/>
  <c r="E157" i="9"/>
  <c r="I157" i="9"/>
  <c r="C96" i="9"/>
  <c r="H178" i="9" l="1"/>
  <c r="M178" i="9"/>
  <c r="O411" i="7" s="1"/>
  <c r="L156" i="9"/>
  <c r="M156" i="9" s="1"/>
  <c r="O389" i="7" s="1"/>
  <c r="E180" i="9"/>
  <c r="I180" i="9"/>
  <c r="K179" i="9"/>
  <c r="J179" i="9"/>
  <c r="L179" i="9" s="1"/>
  <c r="M177" i="9"/>
  <c r="O410" i="7" s="1"/>
  <c r="C182" i="9"/>
  <c r="D181" i="9"/>
  <c r="G179" i="9"/>
  <c r="F179" i="9"/>
  <c r="M155" i="9"/>
  <c r="O388" i="7" s="1"/>
  <c r="J157" i="9"/>
  <c r="K157" i="9"/>
  <c r="E158" i="9"/>
  <c r="I158" i="9"/>
  <c r="F157" i="9"/>
  <c r="G157" i="9"/>
  <c r="D159" i="9"/>
  <c r="C160" i="9"/>
  <c r="D160" i="9" s="1"/>
  <c r="C97" i="9"/>
  <c r="H179" i="9" l="1"/>
  <c r="M179" i="9"/>
  <c r="O412" i="7" s="1"/>
  <c r="F180" i="9"/>
  <c r="G180" i="9"/>
  <c r="E181" i="9"/>
  <c r="I181" i="9"/>
  <c r="C183" i="9"/>
  <c r="D182" i="9"/>
  <c r="K180" i="9"/>
  <c r="J180" i="9"/>
  <c r="L157" i="9"/>
  <c r="E159" i="9"/>
  <c r="I159" i="9"/>
  <c r="F158" i="9"/>
  <c r="H158" i="9" s="1"/>
  <c r="G158" i="9"/>
  <c r="H157" i="9"/>
  <c r="E160" i="9"/>
  <c r="I160" i="9"/>
  <c r="J158" i="9"/>
  <c r="K158" i="9"/>
  <c r="C98" i="9"/>
  <c r="M157" i="9" l="1"/>
  <c r="O390" i="7" s="1"/>
  <c r="L180" i="9"/>
  <c r="J181" i="9"/>
  <c r="K181" i="9"/>
  <c r="F181" i="9"/>
  <c r="H181" i="9" s="1"/>
  <c r="G181" i="9"/>
  <c r="E182" i="9"/>
  <c r="I182" i="9"/>
  <c r="D183" i="9"/>
  <c r="C184" i="9"/>
  <c r="H180" i="9"/>
  <c r="M180" i="9" s="1"/>
  <c r="O413" i="7" s="1"/>
  <c r="K159" i="9"/>
  <c r="J159" i="9"/>
  <c r="G159" i="9"/>
  <c r="F159" i="9"/>
  <c r="J160" i="9"/>
  <c r="K160" i="9"/>
  <c r="F160" i="9"/>
  <c r="G160" i="9"/>
  <c r="L158" i="9"/>
  <c r="M158" i="9" s="1"/>
  <c r="O391" i="7" s="1"/>
  <c r="C99" i="9"/>
  <c r="L159" i="9" l="1"/>
  <c r="H160" i="9"/>
  <c r="L181" i="9"/>
  <c r="M181" i="9" s="1"/>
  <c r="O414" i="7" s="1"/>
  <c r="D184" i="9"/>
  <c r="C185" i="9"/>
  <c r="F182" i="9"/>
  <c r="G182" i="9"/>
  <c r="E183" i="9"/>
  <c r="I183" i="9"/>
  <c r="J182" i="9"/>
  <c r="K182" i="9"/>
  <c r="L160" i="9"/>
  <c r="M160" i="9" s="1"/>
  <c r="O393" i="7" s="1"/>
  <c r="H159" i="9"/>
  <c r="C100" i="9"/>
  <c r="M159" i="9" l="1"/>
  <c r="O392" i="7" s="1"/>
  <c r="L182" i="9"/>
  <c r="H182" i="9"/>
  <c r="M182" i="9" s="1"/>
  <c r="O415" i="7" s="1"/>
  <c r="K183" i="9"/>
  <c r="J183" i="9"/>
  <c r="C186" i="9"/>
  <c r="D185" i="9"/>
  <c r="G183" i="9"/>
  <c r="F183" i="9"/>
  <c r="H183" i="9" s="1"/>
  <c r="E184" i="9"/>
  <c r="I184" i="9"/>
  <c r="C101" i="9"/>
  <c r="L183" i="9" l="1"/>
  <c r="M183" i="9" s="1"/>
  <c r="O416" i="7" s="1"/>
  <c r="E185" i="9"/>
  <c r="I185" i="9"/>
  <c r="J184" i="9"/>
  <c r="K184" i="9"/>
  <c r="G184" i="9"/>
  <c r="F184" i="9"/>
  <c r="C187" i="9"/>
  <c r="D186" i="9"/>
  <c r="C102" i="9"/>
  <c r="L184" i="9" l="1"/>
  <c r="I186" i="9"/>
  <c r="E186" i="9"/>
  <c r="D187" i="9"/>
  <c r="C188" i="9"/>
  <c r="H184" i="9"/>
  <c r="J185" i="9"/>
  <c r="K185" i="9"/>
  <c r="F185" i="9"/>
  <c r="G185" i="9"/>
  <c r="C103" i="9"/>
  <c r="M184" i="9" l="1"/>
  <c r="O417" i="7" s="1"/>
  <c r="H185" i="9"/>
  <c r="D188" i="9"/>
  <c r="C189" i="9"/>
  <c r="I187" i="9"/>
  <c r="E187" i="9"/>
  <c r="L185" i="9"/>
  <c r="F186" i="9"/>
  <c r="G186" i="9"/>
  <c r="J186" i="9"/>
  <c r="K186" i="9"/>
  <c r="C104" i="9"/>
  <c r="H186" i="9" l="1"/>
  <c r="L186" i="9"/>
  <c r="M186" i="9" s="1"/>
  <c r="O419" i="7" s="1"/>
  <c r="M185" i="9"/>
  <c r="O418" i="7" s="1"/>
  <c r="K187" i="9"/>
  <c r="J187" i="9"/>
  <c r="C190" i="9"/>
  <c r="D189" i="9"/>
  <c r="E188" i="9"/>
  <c r="I188" i="9"/>
  <c r="G187" i="9"/>
  <c r="F187" i="9"/>
  <c r="H187" i="9" s="1"/>
  <c r="C105" i="9"/>
  <c r="L187" i="9" l="1"/>
  <c r="M187" i="9" s="1"/>
  <c r="O420" i="7" s="1"/>
  <c r="E189" i="9"/>
  <c r="I189" i="9"/>
  <c r="C191" i="9"/>
  <c r="D190" i="9"/>
  <c r="K188" i="9"/>
  <c r="J188" i="9"/>
  <c r="F188" i="9"/>
  <c r="G188" i="9"/>
  <c r="C106" i="9"/>
  <c r="L188" i="9" l="1"/>
  <c r="H188" i="9"/>
  <c r="D191" i="9"/>
  <c r="C192" i="9"/>
  <c r="E190" i="9"/>
  <c r="I190" i="9"/>
  <c r="J189" i="9"/>
  <c r="K189" i="9"/>
  <c r="F189" i="9"/>
  <c r="G189" i="9"/>
  <c r="C107" i="9"/>
  <c r="M188" i="9" l="1"/>
  <c r="O421" i="7" s="1"/>
  <c r="J190" i="9"/>
  <c r="K190" i="9"/>
  <c r="H189" i="9"/>
  <c r="F190" i="9"/>
  <c r="G190" i="9"/>
  <c r="C193" i="9"/>
  <c r="D192" i="9"/>
  <c r="L189" i="9"/>
  <c r="E191" i="9"/>
  <c r="I191" i="9"/>
  <c r="C108" i="9"/>
  <c r="M189" i="9" l="1"/>
  <c r="O422" i="7" s="1"/>
  <c r="H190" i="9"/>
  <c r="E192" i="9"/>
  <c r="I192" i="9"/>
  <c r="K191" i="9"/>
  <c r="J191" i="9"/>
  <c r="C194" i="9"/>
  <c r="D193" i="9"/>
  <c r="G191" i="9"/>
  <c r="F191" i="9"/>
  <c r="L190" i="9"/>
  <c r="C109" i="9"/>
  <c r="J192" i="9" l="1"/>
  <c r="K192" i="9"/>
  <c r="D194" i="9"/>
  <c r="C195" i="9"/>
  <c r="F192" i="9"/>
  <c r="G192" i="9"/>
  <c r="E193" i="9"/>
  <c r="I193" i="9"/>
  <c r="H191" i="9"/>
  <c r="L191" i="9"/>
  <c r="M190" i="9"/>
  <c r="O423" i="7" s="1"/>
  <c r="C110" i="9"/>
  <c r="H192" i="9" l="1"/>
  <c r="M191" i="9"/>
  <c r="O424" i="7" s="1"/>
  <c r="L192" i="9"/>
  <c r="M192" i="9" s="1"/>
  <c r="O425" i="7" s="1"/>
  <c r="J193" i="9"/>
  <c r="K193" i="9"/>
  <c r="D195" i="9"/>
  <c r="C196" i="9"/>
  <c r="F193" i="9"/>
  <c r="H193" i="9" s="1"/>
  <c r="G193" i="9"/>
  <c r="E194" i="9"/>
  <c r="I194" i="9"/>
  <c r="C111" i="9"/>
  <c r="L193" i="9" l="1"/>
  <c r="M193" i="9" s="1"/>
  <c r="O426" i="7" s="1"/>
  <c r="K194" i="9"/>
  <c r="J194" i="9"/>
  <c r="C197" i="9"/>
  <c r="D196" i="9"/>
  <c r="G194" i="9"/>
  <c r="F194" i="9"/>
  <c r="E195" i="9"/>
  <c r="I195" i="9"/>
  <c r="C112" i="9"/>
  <c r="J195" i="9" l="1"/>
  <c r="K195" i="9"/>
  <c r="E196" i="9"/>
  <c r="I196" i="9"/>
  <c r="F195" i="9"/>
  <c r="G195" i="9"/>
  <c r="C198" i="9"/>
  <c r="D197" i="9"/>
  <c r="H194" i="9"/>
  <c r="L194" i="9"/>
  <c r="C113" i="9"/>
  <c r="H195" i="9" l="1"/>
  <c r="M194" i="9"/>
  <c r="O427" i="7" s="1"/>
  <c r="L195" i="9"/>
  <c r="M195" i="9" s="1"/>
  <c r="O428" i="7" s="1"/>
  <c r="I197" i="9"/>
  <c r="E197" i="9"/>
  <c r="J196" i="9"/>
  <c r="K196" i="9"/>
  <c r="D198" i="9"/>
  <c r="C199" i="9"/>
  <c r="F196" i="9"/>
  <c r="G196" i="9"/>
  <c r="C114" i="9"/>
  <c r="H196" i="9" l="1"/>
  <c r="L196" i="9"/>
  <c r="J197" i="9"/>
  <c r="K197" i="9"/>
  <c r="D199" i="9"/>
  <c r="C200" i="9"/>
  <c r="F197" i="9"/>
  <c r="G197" i="9"/>
  <c r="E198" i="9"/>
  <c r="I198" i="9"/>
  <c r="C115" i="9"/>
  <c r="H197" i="9" l="1"/>
  <c r="M196" i="9"/>
  <c r="O429" i="7" s="1"/>
  <c r="L197" i="9"/>
  <c r="M197" i="9" s="1"/>
  <c r="O430" i="7" s="1"/>
  <c r="K198" i="9"/>
  <c r="J198" i="9"/>
  <c r="C201" i="9"/>
  <c r="D200" i="9"/>
  <c r="G198" i="9"/>
  <c r="F198" i="9"/>
  <c r="E199" i="9"/>
  <c r="I199" i="9"/>
  <c r="C116" i="9"/>
  <c r="J199" i="9" l="1"/>
  <c r="K199" i="9"/>
  <c r="E200" i="9"/>
  <c r="I200" i="9"/>
  <c r="F199" i="9"/>
  <c r="G199" i="9"/>
  <c r="C202" i="9"/>
  <c r="D201" i="9"/>
  <c r="H198" i="9"/>
  <c r="L198" i="9"/>
  <c r="C117" i="9"/>
  <c r="H199" i="9" l="1"/>
  <c r="M198" i="9"/>
  <c r="O431" i="7" s="1"/>
  <c r="L199" i="9"/>
  <c r="M199" i="9" s="1"/>
  <c r="O432" i="7" s="1"/>
  <c r="E201" i="9"/>
  <c r="I201" i="9"/>
  <c r="J200" i="9"/>
  <c r="K200" i="9"/>
  <c r="D202" i="9"/>
  <c r="C203" i="9"/>
  <c r="F200" i="9"/>
  <c r="G200" i="9"/>
  <c r="C118" i="9"/>
  <c r="H200" i="9" l="1"/>
  <c r="L200" i="9"/>
  <c r="M200" i="9" s="1"/>
  <c r="O433" i="7" s="1"/>
  <c r="E202" i="9"/>
  <c r="I202" i="9"/>
  <c r="D203" i="9"/>
  <c r="C204" i="9"/>
  <c r="J201" i="9"/>
  <c r="K201" i="9"/>
  <c r="F201" i="9"/>
  <c r="G201" i="9"/>
  <c r="C119" i="9"/>
  <c r="H201" i="9" l="1"/>
  <c r="C205" i="9"/>
  <c r="D205" i="9" s="1"/>
  <c r="D204" i="9"/>
  <c r="K202" i="9"/>
  <c r="J202" i="9"/>
  <c r="E203" i="9"/>
  <c r="I203" i="9"/>
  <c r="L201" i="9"/>
  <c r="M201" i="9" s="1"/>
  <c r="O434" i="7" s="1"/>
  <c r="G202" i="9"/>
  <c r="F202" i="9"/>
  <c r="C120" i="9"/>
  <c r="L202" i="9" l="1"/>
  <c r="E205" i="9"/>
  <c r="I205" i="9"/>
  <c r="J203" i="9"/>
  <c r="K203" i="9"/>
  <c r="H202" i="9"/>
  <c r="F203" i="9"/>
  <c r="G203" i="9"/>
  <c r="E204" i="9"/>
  <c r="I204" i="9"/>
  <c r="C121" i="9"/>
  <c r="M202" i="9" l="1"/>
  <c r="O435" i="7" s="1"/>
  <c r="L203" i="9"/>
  <c r="F205" i="9"/>
  <c r="G205" i="9"/>
  <c r="F204" i="9"/>
  <c r="H204" i="9" s="1"/>
  <c r="G204" i="9"/>
  <c r="J204" i="9"/>
  <c r="K204" i="9"/>
  <c r="H203" i="9"/>
  <c r="J205" i="9"/>
  <c r="K205" i="9"/>
  <c r="C122" i="9"/>
  <c r="M203" i="9" l="1"/>
  <c r="O436" i="7" s="1"/>
  <c r="H205" i="9"/>
  <c r="L204" i="9"/>
  <c r="M204" i="9" s="1"/>
  <c r="O437" i="7" s="1"/>
  <c r="L205" i="9"/>
  <c r="M205" i="9" s="1"/>
  <c r="O438" i="7" s="1"/>
  <c r="C123" i="9"/>
  <c r="C124" i="9" l="1"/>
  <c r="C125" i="9" l="1"/>
  <c r="C126" i="9" l="1"/>
  <c r="C127" i="9" l="1"/>
  <c r="C128" i="9" l="1"/>
  <c r="C129" i="9" l="1"/>
  <c r="C130" i="9" l="1"/>
  <c r="C131" i="9" l="1"/>
  <c r="C132" i="9" l="1"/>
  <c r="C133" i="9" l="1"/>
  <c r="C134" i="9" l="1"/>
  <c r="C135" i="9" l="1"/>
  <c r="C136" i="9" l="1"/>
  <c r="C137" i="9" l="1"/>
  <c r="C138" i="9" l="1"/>
  <c r="O16" i="7" l="1"/>
  <c r="O17" i="7" s="1"/>
  <c r="O18" i="7" s="1"/>
  <c r="O19" i="7" s="1"/>
  <c r="O20" i="7" s="1"/>
  <c r="O21" i="7" s="1"/>
  <c r="O22" i="7" s="1"/>
  <c r="O23" i="7" s="1"/>
  <c r="O24" i="7" s="1"/>
  <c r="O25" i="7" s="1"/>
  <c r="O26" i="7" s="1"/>
  <c r="O27" i="7" s="1"/>
  <c r="O28" i="7" s="1"/>
  <c r="O29" i="7" s="1"/>
  <c r="O30" i="7" s="1"/>
  <c r="O31" i="7" s="1"/>
  <c r="O32" i="7" s="1"/>
  <c r="O33" i="7" s="1"/>
  <c r="O34" i="7" s="1"/>
  <c r="O35" i="7" s="1"/>
  <c r="O36" i="7" s="1"/>
  <c r="O37" i="7" s="1"/>
  <c r="O38" i="7" s="1"/>
  <c r="O39" i="7" s="1"/>
  <c r="O40" i="7" s="1"/>
  <c r="O41" i="7" s="1"/>
  <c r="O42" i="7" s="1"/>
  <c r="O43" i="7" s="1"/>
  <c r="O44" i="7" s="1"/>
  <c r="O45" i="7" s="1"/>
  <c r="O46" i="7" s="1"/>
  <c r="O47" i="7" s="1"/>
  <c r="O48" i="7" s="1"/>
  <c r="O49" i="7" s="1"/>
  <c r="O50" i="7" s="1"/>
  <c r="O51" i="7" s="1"/>
  <c r="O52" i="7" s="1"/>
  <c r="O53" i="7" s="1"/>
  <c r="O54" i="7" s="1"/>
  <c r="O55" i="7" s="1"/>
  <c r="O56" i="7" s="1"/>
  <c r="O57" i="7" s="1"/>
  <c r="O58" i="7" s="1"/>
  <c r="O59" i="7" s="1"/>
  <c r="O60" i="7" s="1"/>
  <c r="O61" i="7" s="1"/>
  <c r="O62" i="7" s="1"/>
  <c r="O63" i="7" s="1"/>
  <c r="O64" i="7" s="1"/>
  <c r="O65" i="7" s="1"/>
  <c r="O66" i="7" s="1"/>
  <c r="O67" i="7" s="1"/>
  <c r="O68" i="7" s="1"/>
  <c r="O69" i="7" s="1"/>
  <c r="O70" i="7" s="1"/>
  <c r="O71" i="7" s="1"/>
  <c r="O72" i="7" s="1"/>
  <c r="O73" i="7" s="1"/>
  <c r="O74" i="7" s="1"/>
  <c r="O75" i="7" s="1"/>
  <c r="O76" i="7" s="1"/>
  <c r="O77" i="7" s="1"/>
  <c r="O78" i="7" s="1"/>
  <c r="O79" i="7" s="1"/>
  <c r="O80" i="7" s="1"/>
  <c r="O81" i="7" s="1"/>
  <c r="O82" i="7" s="1"/>
  <c r="O83" i="7" s="1"/>
  <c r="O84" i="7" s="1"/>
  <c r="O85" i="7" s="1"/>
  <c r="O86" i="7" s="1"/>
  <c r="O87" i="7" s="1"/>
  <c r="O88" i="7" s="1"/>
  <c r="O89" i="7" s="1"/>
  <c r="O90" i="7" s="1"/>
  <c r="O91" i="7" s="1"/>
  <c r="O92" i="7" s="1"/>
  <c r="O93" i="7" s="1"/>
  <c r="O94" i="7" s="1"/>
  <c r="O95" i="7" s="1"/>
  <c r="O96" i="7" s="1"/>
  <c r="O97" i="7" s="1"/>
  <c r="O98" i="7" s="1"/>
  <c r="O99" i="7" s="1"/>
  <c r="O100" i="7" s="1"/>
  <c r="O101" i="7" s="1"/>
  <c r="O102" i="7" s="1"/>
  <c r="O103" i="7" s="1"/>
  <c r="O104" i="7" s="1"/>
  <c r="O105" i="7" s="1"/>
  <c r="O106" i="7" s="1"/>
  <c r="O107" i="7" s="1"/>
  <c r="O108" i="7" s="1"/>
  <c r="O109" i="7" s="1"/>
  <c r="O110" i="7" s="1"/>
  <c r="O111" i="7" s="1"/>
  <c r="O112" i="7" s="1"/>
  <c r="O113" i="7" s="1"/>
  <c r="O114" i="7" s="1"/>
  <c r="O115" i="7" s="1"/>
  <c r="O116" i="7" s="1"/>
  <c r="O117" i="7" s="1"/>
  <c r="O118" i="7" s="1"/>
  <c r="O119" i="7" s="1"/>
  <c r="O120" i="7" s="1"/>
  <c r="O121" i="7" s="1"/>
  <c r="O122" i="7" s="1"/>
  <c r="O123" i="7" s="1"/>
  <c r="O124" i="7" s="1"/>
  <c r="O125" i="7" s="1"/>
  <c r="O126" i="7" s="1"/>
  <c r="O127" i="7" s="1"/>
  <c r="O128" i="7" s="1"/>
  <c r="O129" i="7" s="1"/>
  <c r="O130" i="7" s="1"/>
  <c r="O131" i="7" s="1"/>
  <c r="O132" i="7" s="1"/>
  <c r="O133" i="7" s="1"/>
  <c r="O134" i="7" s="1"/>
  <c r="O135" i="7" s="1"/>
  <c r="O136" i="7" s="1"/>
  <c r="O137" i="7" s="1"/>
  <c r="O138" i="7" s="1"/>
  <c r="O139" i="7" s="1"/>
  <c r="O140" i="7" s="1"/>
  <c r="O141" i="7" s="1"/>
  <c r="O142" i="7" s="1"/>
  <c r="O143" i="7" s="1"/>
  <c r="O144" i="7" s="1"/>
  <c r="O145" i="7" s="1"/>
  <c r="O146" i="7" s="1"/>
  <c r="O147" i="7" s="1"/>
  <c r="O148" i="7" s="1"/>
  <c r="O149" i="7" s="1"/>
  <c r="O150" i="7" s="1"/>
  <c r="O151" i="7" s="1"/>
  <c r="O152" i="7" s="1"/>
  <c r="O153" i="7" s="1"/>
  <c r="O154" i="7" s="1"/>
  <c r="O155" i="7" s="1"/>
  <c r="O156" i="7" s="1"/>
  <c r="O157" i="7" s="1"/>
  <c r="O158" i="7" s="1"/>
  <c r="O159" i="7" s="1"/>
  <c r="O160" i="7" s="1"/>
  <c r="O161" i="7" s="1"/>
  <c r="O162" i="7" s="1"/>
  <c r="O163" i="7" s="1"/>
  <c r="O164" i="7" s="1"/>
  <c r="O165" i="7" s="1"/>
  <c r="O166" i="7" s="1"/>
  <c r="O167" i="7" s="1"/>
  <c r="O168" i="7" s="1"/>
  <c r="O169" i="7" s="1"/>
  <c r="O170" i="7" s="1"/>
  <c r="O171" i="7" s="1"/>
  <c r="O172" i="7" s="1"/>
  <c r="O173" i="7" s="1"/>
  <c r="O174" i="7" s="1"/>
  <c r="O175" i="7" s="1"/>
  <c r="O176" i="7" s="1"/>
  <c r="O177" i="7" s="1"/>
  <c r="O178" i="7" s="1"/>
  <c r="O179" i="7" s="1"/>
  <c r="O180" i="7" s="1"/>
  <c r="O181" i="7" s="1"/>
  <c r="O182" i="7" s="1"/>
  <c r="O183" i="7" s="1"/>
  <c r="O184" i="7" s="1"/>
  <c r="O185" i="7" s="1"/>
  <c r="O186" i="7" s="1"/>
  <c r="O187" i="7" s="1"/>
  <c r="O188" i="7" s="1"/>
  <c r="O189" i="7" s="1"/>
  <c r="O190" i="7" s="1"/>
  <c r="O191" i="7" s="1"/>
  <c r="O192" i="7" s="1"/>
  <c r="O193" i="7" s="1"/>
  <c r="O194" i="7" s="1"/>
  <c r="O195" i="7" s="1"/>
  <c r="O196" i="7" s="1"/>
  <c r="O197" i="7" s="1"/>
  <c r="O198" i="7" s="1"/>
  <c r="O199" i="7" s="1"/>
  <c r="O200" i="7" s="1"/>
  <c r="O201" i="7" s="1"/>
  <c r="O202" i="7" s="1"/>
  <c r="O203" i="7" s="1"/>
  <c r="O204" i="7" s="1"/>
  <c r="O205" i="7" s="1"/>
  <c r="O206" i="7" s="1"/>
  <c r="O207" i="7" s="1"/>
  <c r="O208" i="7" s="1"/>
  <c r="O209" i="7" s="1"/>
  <c r="O210" i="7" s="1"/>
  <c r="O211" i="7" s="1"/>
  <c r="O212" i="7" s="1"/>
  <c r="O213" i="7" s="1"/>
  <c r="O214" i="7" s="1"/>
  <c r="O215" i="7" s="1"/>
  <c r="O216" i="7" s="1"/>
  <c r="O217" i="7" s="1"/>
  <c r="O218" i="7" s="1"/>
  <c r="O219" i="7" s="1"/>
  <c r="O220" i="7" s="1"/>
  <c r="O221" i="7" s="1"/>
  <c r="O222" i="7" s="1"/>
  <c r="O223" i="7" s="1"/>
  <c r="O224" i="7" s="1"/>
  <c r="O225" i="7" s="1"/>
  <c r="O226" i="7" s="1"/>
  <c r="O227" i="7" s="1"/>
  <c r="O228" i="7" s="1"/>
  <c r="O229" i="7" s="1"/>
  <c r="O230" i="7" s="1"/>
  <c r="O231" i="7" s="1"/>
  <c r="O232" i="7" s="1"/>
  <c r="O233" i="7" s="1"/>
  <c r="O234" i="7" s="1"/>
  <c r="O235" i="7" s="1"/>
  <c r="O236" i="7" s="1"/>
  <c r="O237" i="7" s="1"/>
  <c r="O238" i="7" s="1"/>
  <c r="O239" i="7" s="1"/>
  <c r="O240" i="7" s="1"/>
  <c r="O241" i="7" s="1"/>
  <c r="O15" i="7"/>
  <c r="G18" i="7"/>
  <c r="G89" i="7"/>
  <c r="G69" i="7"/>
  <c r="G207" i="7"/>
  <c r="G22" i="7"/>
  <c r="G34" i="7"/>
  <c r="G59" i="7"/>
  <c r="G185" i="7"/>
  <c r="G189" i="7"/>
  <c r="G24" i="7"/>
  <c r="G144" i="7"/>
  <c r="G147" i="7"/>
  <c r="G232" i="7"/>
  <c r="G46" i="7"/>
  <c r="G141" i="7"/>
  <c r="G39" i="7"/>
  <c r="G42" i="7"/>
  <c r="G29" i="7"/>
  <c r="G56" i="7"/>
  <c r="G79" i="7"/>
  <c r="G183" i="7"/>
  <c r="G228" i="7"/>
  <c r="G239" i="7"/>
  <c r="G53" i="7"/>
  <c r="G57" i="7"/>
  <c r="G58" i="7"/>
  <c r="G51" i="7"/>
  <c r="G181" i="7"/>
  <c r="G153" i="7"/>
  <c r="G168" i="7"/>
  <c r="G162" i="7"/>
  <c r="G165" i="7"/>
  <c r="G78" i="7"/>
  <c r="G37" i="7"/>
  <c r="G50" i="7"/>
  <c r="G202" i="7"/>
  <c r="G220" i="7"/>
  <c r="G41" i="7"/>
  <c r="G33" i="7"/>
  <c r="G237" i="7"/>
  <c r="G178" i="7"/>
  <c r="G124" i="7"/>
  <c r="G128" i="7"/>
  <c r="G43" i="7"/>
  <c r="G47" i="7"/>
  <c r="G116" i="7"/>
  <c r="G224" i="7"/>
  <c r="G83" i="7"/>
  <c r="G62" i="7"/>
  <c r="G54" i="7"/>
  <c r="G32" i="7"/>
  <c r="G222" i="7"/>
  <c r="G139" i="7"/>
  <c r="G26" i="7"/>
  <c r="G92" i="7"/>
  <c r="G55" i="7"/>
  <c r="G21" i="7"/>
  <c r="G91" i="7"/>
  <c r="G167" i="7"/>
  <c r="G205" i="7"/>
  <c r="G14" i="7"/>
  <c r="G127" i="7"/>
  <c r="G112" i="7"/>
  <c r="G38" i="7"/>
  <c r="G166" i="7"/>
  <c r="G19" i="7"/>
  <c r="G99" i="7"/>
  <c r="G97" i="7"/>
  <c r="G16" i="7"/>
  <c r="G155" i="7"/>
  <c r="G140" i="7"/>
  <c r="G85" i="7"/>
  <c r="G122" i="7"/>
  <c r="G23" i="7"/>
  <c r="G158" i="7"/>
  <c r="G164" i="7"/>
  <c r="G28" i="7"/>
  <c r="G27" i="7"/>
  <c r="G70" i="7"/>
  <c r="G73" i="7"/>
  <c r="G68" i="7"/>
  <c r="G142" i="7"/>
  <c r="G130" i="7"/>
  <c r="G114" i="7"/>
  <c r="G160" i="7"/>
  <c r="G45" i="7"/>
  <c r="G52" i="7"/>
  <c r="G61" i="7"/>
  <c r="G149" i="7"/>
  <c r="G63" i="7"/>
  <c r="G64" i="7"/>
  <c r="G94" i="7"/>
  <c r="G86" i="7"/>
  <c r="G72" i="7"/>
  <c r="G96" i="7"/>
  <c r="G40" i="7"/>
  <c r="G82" i="7"/>
  <c r="G148" i="7"/>
  <c r="G80" i="7"/>
  <c r="G67" i="7"/>
  <c r="G31" i="7"/>
  <c r="G30" i="7"/>
  <c r="G81" i="7"/>
  <c r="G76" i="7"/>
  <c r="G223" i="7"/>
  <c r="G238" i="7"/>
  <c r="G229" i="7"/>
  <c r="G121" i="7"/>
  <c r="G84" i="7"/>
  <c r="G87" i="7"/>
  <c r="G17" i="7"/>
  <c r="G198" i="7"/>
  <c r="G169" i="7"/>
  <c r="G90" i="7"/>
  <c r="G170" i="7"/>
  <c r="G129" i="7"/>
  <c r="G49" i="7"/>
  <c r="G209" i="7"/>
  <c r="G136" i="7"/>
  <c r="G36" i="7"/>
  <c r="G35" i="7"/>
  <c r="G134" i="7"/>
  <c r="G146" i="7"/>
  <c r="G66" i="7"/>
  <c r="G126" i="7"/>
  <c r="G125" i="7"/>
  <c r="G20" i="7"/>
  <c r="G48" i="7"/>
  <c r="G212" i="7"/>
  <c r="G25" i="7"/>
  <c r="G138" i="7"/>
  <c r="G110" i="7"/>
  <c r="G60" i="7"/>
  <c r="G159" i="7"/>
  <c r="G100" i="7"/>
  <c r="G75" i="7"/>
  <c r="G98" i="7"/>
  <c r="G108" i="7"/>
  <c r="G15" i="7"/>
  <c r="G103" i="7"/>
  <c r="G109" i="7"/>
  <c r="G184" i="7"/>
  <c r="G74" i="7"/>
  <c r="G71" i="7"/>
  <c r="G161" i="7"/>
  <c r="G93" i="7"/>
  <c r="G95" i="7"/>
  <c r="G152" i="7"/>
  <c r="G191" i="7"/>
  <c r="G157" i="7"/>
  <c r="G193" i="7"/>
  <c r="G219" i="7"/>
  <c r="G77" i="7"/>
  <c r="G172" i="7"/>
  <c r="G143" i="7"/>
  <c r="G211" i="7"/>
  <c r="G206" i="7"/>
  <c r="G187" i="7"/>
  <c r="G107" i="7"/>
  <c r="G104" i="7"/>
  <c r="G113" i="7"/>
  <c r="G102" i="7"/>
  <c r="G190" i="7"/>
  <c r="G201" i="7"/>
  <c r="G135" i="7"/>
  <c r="G203" i="7"/>
  <c r="G88" i="7"/>
  <c r="G179" i="7"/>
  <c r="G192" i="7"/>
  <c r="G137" i="7"/>
  <c r="G154" i="7"/>
  <c r="G195" i="7"/>
  <c r="G106" i="7"/>
  <c r="G65" i="7"/>
  <c r="G171" i="7"/>
  <c r="G200" i="7"/>
  <c r="G132" i="7"/>
  <c r="G123" i="7"/>
  <c r="G163" i="7"/>
  <c r="G118" i="7"/>
  <c r="G196" i="7"/>
  <c r="G186" i="7"/>
  <c r="G177" i="7"/>
  <c r="G151" i="7"/>
  <c r="G150" i="7"/>
  <c r="G204" i="7"/>
  <c r="G240" i="7"/>
  <c r="G131" i="7"/>
  <c r="G133" i="7"/>
  <c r="G120" i="7"/>
  <c r="G226" i="7"/>
  <c r="G44" i="7"/>
  <c r="G156" i="7"/>
  <c r="G235" i="7"/>
  <c r="G180" i="7"/>
  <c r="G225" i="7"/>
  <c r="G241" i="7"/>
  <c r="G227" i="7"/>
  <c r="G197" i="7"/>
  <c r="G101" i="7"/>
  <c r="G194" i="7"/>
  <c r="G233" i="7"/>
  <c r="G117" i="7"/>
  <c r="G188" i="7"/>
  <c r="G182" i="7"/>
  <c r="G214" i="7"/>
  <c r="G145" i="7"/>
  <c r="G175" i="7"/>
  <c r="G234" i="7"/>
  <c r="G176" i="7"/>
  <c r="G215" i="7"/>
  <c r="G199" i="7"/>
  <c r="G221" i="7"/>
  <c r="G119" i="7"/>
  <c r="G105" i="7"/>
  <c r="G173" i="7"/>
  <c r="G216" i="7"/>
  <c r="G210" i="7"/>
  <c r="G231" i="7"/>
  <c r="G218" i="7"/>
  <c r="G111" i="7"/>
  <c r="G115" i="7"/>
  <c r="G230" i="7"/>
  <c r="G236" i="7"/>
  <c r="G213" i="7"/>
  <c r="G208" i="7"/>
  <c r="G217" i="7"/>
  <c r="G174" i="7"/>
  <c r="G11" i="7"/>
  <c r="G10" i="7"/>
  <c r="G9" i="7"/>
  <c r="O8" i="7"/>
  <c r="M90" i="7" s="1"/>
  <c r="G8" i="7"/>
  <c r="O7" i="7"/>
  <c r="G7" i="7"/>
  <c r="G6" i="7"/>
  <c r="G5" i="7"/>
  <c r="M65" i="7" l="1"/>
  <c r="L154" i="7"/>
  <c r="M203" i="7"/>
  <c r="M157" i="7"/>
  <c r="M159" i="7"/>
  <c r="M125" i="7"/>
  <c r="M219" i="7"/>
  <c r="M75" i="7"/>
  <c r="M36" i="7"/>
  <c r="L177" i="7"/>
  <c r="L88" i="7"/>
  <c r="M108" i="7"/>
  <c r="M25" i="7"/>
  <c r="M18" i="7"/>
  <c r="M89" i="7"/>
  <c r="M69" i="7"/>
  <c r="M207" i="7"/>
  <c r="M22" i="7"/>
  <c r="M34" i="7"/>
  <c r="M59" i="7"/>
  <c r="M185" i="7"/>
  <c r="M189" i="7"/>
  <c r="M24" i="7"/>
  <c r="M144" i="7"/>
  <c r="M147" i="7"/>
  <c r="M232" i="7"/>
  <c r="M46" i="7"/>
  <c r="M141" i="7"/>
  <c r="M39" i="7"/>
  <c r="M42" i="7"/>
  <c r="M29" i="7"/>
  <c r="M56" i="7"/>
  <c r="M79" i="7"/>
  <c r="M183" i="7"/>
  <c r="M228" i="7"/>
  <c r="M239" i="7"/>
  <c r="M53" i="7"/>
  <c r="M57" i="7"/>
  <c r="M58" i="7"/>
  <c r="M51" i="7"/>
  <c r="M181" i="7"/>
  <c r="M153" i="7"/>
  <c r="M168" i="7"/>
  <c r="M162" i="7"/>
  <c r="M165" i="7"/>
  <c r="M78" i="7"/>
  <c r="M37" i="7"/>
  <c r="M50" i="7"/>
  <c r="M202" i="7"/>
  <c r="M220" i="7"/>
  <c r="M41" i="7"/>
  <c r="M33" i="7"/>
  <c r="M237" i="7"/>
  <c r="M178" i="7"/>
  <c r="M124" i="7"/>
  <c r="M128" i="7"/>
  <c r="M43" i="7"/>
  <c r="M47" i="7"/>
  <c r="M116" i="7"/>
  <c r="M224" i="7"/>
  <c r="M83" i="7"/>
  <c r="M62" i="7"/>
  <c r="M54" i="7"/>
  <c r="M32" i="7"/>
  <c r="M222" i="7"/>
  <c r="M139" i="7"/>
  <c r="M26" i="7"/>
  <c r="M92" i="7"/>
  <c r="M55" i="7"/>
  <c r="M21" i="7"/>
  <c r="M91" i="7"/>
  <c r="M167" i="7"/>
  <c r="M205" i="7"/>
  <c r="M14" i="7"/>
  <c r="M127" i="7"/>
  <c r="M112" i="7"/>
  <c r="M38" i="7"/>
  <c r="M166" i="7"/>
  <c r="M19" i="7"/>
  <c r="M99" i="7"/>
  <c r="M97" i="7"/>
  <c r="M16" i="7"/>
  <c r="M155" i="7"/>
  <c r="M140" i="7"/>
  <c r="M85" i="7"/>
  <c r="M122" i="7"/>
  <c r="M23" i="7"/>
  <c r="M158" i="7"/>
  <c r="M164" i="7"/>
  <c r="L18" i="7"/>
  <c r="L89" i="7"/>
  <c r="L69" i="7"/>
  <c r="L207" i="7"/>
  <c r="L22" i="7"/>
  <c r="L34" i="7"/>
  <c r="L59" i="7"/>
  <c r="L185" i="7"/>
  <c r="L189" i="7"/>
  <c r="L24" i="7"/>
  <c r="L144" i="7"/>
  <c r="L147" i="7"/>
  <c r="L232" i="7"/>
  <c r="L46" i="7"/>
  <c r="L141" i="7"/>
  <c r="L39" i="7"/>
  <c r="L42" i="7"/>
  <c r="L29" i="7"/>
  <c r="L56" i="7"/>
  <c r="L79" i="7"/>
  <c r="L183" i="7"/>
  <c r="L228" i="7"/>
  <c r="L239" i="7"/>
  <c r="L53" i="7"/>
  <c r="L57" i="7"/>
  <c r="L58" i="7"/>
  <c r="L51" i="7"/>
  <c r="L181" i="7"/>
  <c r="L153" i="7"/>
  <c r="L168" i="7"/>
  <c r="L162" i="7"/>
  <c r="L165" i="7"/>
  <c r="L78" i="7"/>
  <c r="L37" i="7"/>
  <c r="L50" i="7"/>
  <c r="L202" i="7"/>
  <c r="L220" i="7"/>
  <c r="L41" i="7"/>
  <c r="L33" i="7"/>
  <c r="L237" i="7"/>
  <c r="L178" i="7"/>
  <c r="L124" i="7"/>
  <c r="L128" i="7"/>
  <c r="L43" i="7"/>
  <c r="L47" i="7"/>
  <c r="L116" i="7"/>
  <c r="L224" i="7"/>
  <c r="L83" i="7"/>
  <c r="L62" i="7"/>
  <c r="L54" i="7"/>
  <c r="L32" i="7"/>
  <c r="L222" i="7"/>
  <c r="L139" i="7"/>
  <c r="L26" i="7"/>
  <c r="L92" i="7"/>
  <c r="L55" i="7"/>
  <c r="L21" i="7"/>
  <c r="L91" i="7"/>
  <c r="L167" i="7"/>
  <c r="L205" i="7"/>
  <c r="L14" i="7"/>
  <c r="L127" i="7"/>
  <c r="L112" i="7"/>
  <c r="L38" i="7"/>
  <c r="L166" i="7"/>
  <c r="L19" i="7"/>
  <c r="L99" i="7"/>
  <c r="L97" i="7"/>
  <c r="L16" i="7"/>
  <c r="L155" i="7"/>
  <c r="L140" i="7"/>
  <c r="L85" i="7"/>
  <c r="L122" i="7"/>
  <c r="L23" i="7"/>
  <c r="L158" i="7"/>
  <c r="M27" i="7"/>
  <c r="L70" i="7"/>
  <c r="M142" i="7"/>
  <c r="L130" i="7"/>
  <c r="L28" i="7"/>
  <c r="M73" i="7"/>
  <c r="L68" i="7"/>
  <c r="M114" i="7"/>
  <c r="L160" i="7"/>
  <c r="L45" i="7"/>
  <c r="L52" i="7"/>
  <c r="L61" i="7"/>
  <c r="L149" i="7"/>
  <c r="L63" i="7"/>
  <c r="L64" i="7"/>
  <c r="L94" i="7"/>
  <c r="L86" i="7"/>
  <c r="L72" i="7"/>
  <c r="L96" i="7"/>
  <c r="L40" i="7"/>
  <c r="L82" i="7"/>
  <c r="L148" i="7"/>
  <c r="L80" i="7"/>
  <c r="L67" i="7"/>
  <c r="L31" i="7"/>
  <c r="L30" i="7"/>
  <c r="L81" i="7"/>
  <c r="L76" i="7"/>
  <c r="L223" i="7"/>
  <c r="L238" i="7"/>
  <c r="L229" i="7"/>
  <c r="L121" i="7"/>
  <c r="L84" i="7"/>
  <c r="L87" i="7"/>
  <c r="L17" i="7"/>
  <c r="L198" i="7"/>
  <c r="L169" i="7"/>
  <c r="L90" i="7"/>
  <c r="L170" i="7"/>
  <c r="L129" i="7"/>
  <c r="L49" i="7"/>
  <c r="L209" i="7"/>
  <c r="L136" i="7"/>
  <c r="L36" i="7"/>
  <c r="L35" i="7"/>
  <c r="L134" i="7"/>
  <c r="L146" i="7"/>
  <c r="L66" i="7"/>
  <c r="L126" i="7"/>
  <c r="L125" i="7"/>
  <c r="L20" i="7"/>
  <c r="L48" i="7"/>
  <c r="L212" i="7"/>
  <c r="L25" i="7"/>
  <c r="L138" i="7"/>
  <c r="L110" i="7"/>
  <c r="L60" i="7"/>
  <c r="L159" i="7"/>
  <c r="L100" i="7"/>
  <c r="L75" i="7"/>
  <c r="L98" i="7"/>
  <c r="L108" i="7"/>
  <c r="L15" i="7"/>
  <c r="L103" i="7"/>
  <c r="L109" i="7"/>
  <c r="L184" i="7"/>
  <c r="L74" i="7"/>
  <c r="L71" i="7"/>
  <c r="L161" i="7"/>
  <c r="L93" i="7"/>
  <c r="L95" i="7"/>
  <c r="L152" i="7"/>
  <c r="L191" i="7"/>
  <c r="L157" i="7"/>
  <c r="L193" i="7"/>
  <c r="L219" i="7"/>
  <c r="L77" i="7"/>
  <c r="L172" i="7"/>
  <c r="L143" i="7"/>
  <c r="L211" i="7"/>
  <c r="L206" i="7"/>
  <c r="L187" i="7"/>
  <c r="L107" i="7"/>
  <c r="L104" i="7"/>
  <c r="L113" i="7"/>
  <c r="L102" i="7"/>
  <c r="L190" i="7"/>
  <c r="L201" i="7"/>
  <c r="L135" i="7"/>
  <c r="L203" i="7"/>
  <c r="M192" i="7"/>
  <c r="L137" i="7"/>
  <c r="M106" i="7"/>
  <c r="L65" i="7"/>
  <c r="M132" i="7"/>
  <c r="L123" i="7"/>
  <c r="M196" i="7"/>
  <c r="L186" i="7"/>
  <c r="M150" i="7"/>
  <c r="M204" i="7"/>
  <c r="M240" i="7"/>
  <c r="M131" i="7"/>
  <c r="M133" i="7"/>
  <c r="M120" i="7"/>
  <c r="M226" i="7"/>
  <c r="M44" i="7"/>
  <c r="M156" i="7"/>
  <c r="M235" i="7"/>
  <c r="M180" i="7"/>
  <c r="M225" i="7"/>
  <c r="M241" i="7"/>
  <c r="M227" i="7"/>
  <c r="M197" i="7"/>
  <c r="M101" i="7"/>
  <c r="M194" i="7"/>
  <c r="M233" i="7"/>
  <c r="M117" i="7"/>
  <c r="M188" i="7"/>
  <c r="M182" i="7"/>
  <c r="M214" i="7"/>
  <c r="M145" i="7"/>
  <c r="M175" i="7"/>
  <c r="M234" i="7"/>
  <c r="M176" i="7"/>
  <c r="M215" i="7"/>
  <c r="M199" i="7"/>
  <c r="M221" i="7"/>
  <c r="M119" i="7"/>
  <c r="M105" i="7"/>
  <c r="M173" i="7"/>
  <c r="M216" i="7"/>
  <c r="M210" i="7"/>
  <c r="M231" i="7"/>
  <c r="M218" i="7"/>
  <c r="M111" i="7"/>
  <c r="M115" i="7"/>
  <c r="M230" i="7"/>
  <c r="M236" i="7"/>
  <c r="M213" i="7"/>
  <c r="M208" i="7"/>
  <c r="M217" i="7"/>
  <c r="M174" i="7"/>
  <c r="M179" i="7"/>
  <c r="M195" i="7"/>
  <c r="L106" i="7"/>
  <c r="M200" i="7"/>
  <c r="L132" i="7"/>
  <c r="M151" i="7"/>
  <c r="L150" i="7"/>
  <c r="L240" i="7"/>
  <c r="L133" i="7"/>
  <c r="L226" i="7"/>
  <c r="L44" i="7"/>
  <c r="L235" i="7"/>
  <c r="L225" i="7"/>
  <c r="L227" i="7"/>
  <c r="L101" i="7"/>
  <c r="L194" i="7"/>
  <c r="L117" i="7"/>
  <c r="L188" i="7"/>
  <c r="L214" i="7"/>
  <c r="L145" i="7"/>
  <c r="L234" i="7"/>
  <c r="L215" i="7"/>
  <c r="L221" i="7"/>
  <c r="L105" i="7"/>
  <c r="L173" i="7"/>
  <c r="L210" i="7"/>
  <c r="L218" i="7"/>
  <c r="L115" i="7"/>
  <c r="L236" i="7"/>
  <c r="L208" i="7"/>
  <c r="L174" i="7"/>
  <c r="M154" i="7"/>
  <c r="M163" i="7"/>
  <c r="L73" i="7"/>
  <c r="L114" i="7"/>
  <c r="M61" i="7"/>
  <c r="M94" i="7"/>
  <c r="M40" i="7"/>
  <c r="M67" i="7"/>
  <c r="M76" i="7"/>
  <c r="M121" i="7"/>
  <c r="M198" i="7"/>
  <c r="M28" i="7"/>
  <c r="M70" i="7"/>
  <c r="M68" i="7"/>
  <c r="M130" i="7"/>
  <c r="M160" i="7"/>
  <c r="M52" i="7"/>
  <c r="M149" i="7"/>
  <c r="M64" i="7"/>
  <c r="M86" i="7"/>
  <c r="M96" i="7"/>
  <c r="M82" i="7"/>
  <c r="M80" i="7"/>
  <c r="M31" i="7"/>
  <c r="M81" i="7"/>
  <c r="M223" i="7"/>
  <c r="M229" i="7"/>
  <c r="M84" i="7"/>
  <c r="M17" i="7"/>
  <c r="M169" i="7"/>
  <c r="M170" i="7"/>
  <c r="M49" i="7"/>
  <c r="M136" i="7"/>
  <c r="M35" i="7"/>
  <c r="M146" i="7"/>
  <c r="M126" i="7"/>
  <c r="M20" i="7"/>
  <c r="M212" i="7"/>
  <c r="M138" i="7"/>
  <c r="M60" i="7"/>
  <c r="M100" i="7"/>
  <c r="M98" i="7"/>
  <c r="M15" i="7"/>
  <c r="M109" i="7"/>
  <c r="M74" i="7"/>
  <c r="M161" i="7"/>
  <c r="M95" i="7"/>
  <c r="M191" i="7"/>
  <c r="M193" i="7"/>
  <c r="M77" i="7"/>
  <c r="M143" i="7"/>
  <c r="M206" i="7"/>
  <c r="M107" i="7"/>
  <c r="M113" i="7"/>
  <c r="M190" i="7"/>
  <c r="M135" i="7"/>
  <c r="L192" i="7"/>
  <c r="M118" i="7"/>
  <c r="L196" i="7"/>
  <c r="L204" i="7"/>
  <c r="L131" i="7"/>
  <c r="L120" i="7"/>
  <c r="L156" i="7"/>
  <c r="L180" i="7"/>
  <c r="L241" i="7"/>
  <c r="L197" i="7"/>
  <c r="L233" i="7"/>
  <c r="L182" i="7"/>
  <c r="L175" i="7"/>
  <c r="L176" i="7"/>
  <c r="L199" i="7"/>
  <c r="L119" i="7"/>
  <c r="L216" i="7"/>
  <c r="L231" i="7"/>
  <c r="L111" i="7"/>
  <c r="L230" i="7"/>
  <c r="L213" i="7"/>
  <c r="L217" i="7"/>
  <c r="M88" i="7"/>
  <c r="L179" i="7"/>
  <c r="L195" i="7"/>
  <c r="M171" i="7"/>
  <c r="L200" i="7"/>
  <c r="L118" i="7"/>
  <c r="M177" i="7"/>
  <c r="L151" i="7"/>
  <c r="L164" i="7"/>
  <c r="L27" i="7"/>
  <c r="L142" i="7"/>
  <c r="M45" i="7"/>
  <c r="M63" i="7"/>
  <c r="M72" i="7"/>
  <c r="M148" i="7"/>
  <c r="M30" i="7"/>
  <c r="M238" i="7"/>
  <c r="M87" i="7"/>
  <c r="M186" i="7"/>
  <c r="L163" i="7"/>
  <c r="M187" i="7"/>
  <c r="M184" i="7"/>
  <c r="M209" i="7"/>
  <c r="M104" i="7"/>
  <c r="M71" i="7"/>
  <c r="M48" i="7"/>
  <c r="M123" i="7"/>
  <c r="L171" i="7"/>
  <c r="M137" i="7"/>
  <c r="M102" i="7"/>
  <c r="M172" i="7"/>
  <c r="M93" i="7"/>
  <c r="M134" i="7"/>
  <c r="M201" i="7"/>
  <c r="M211" i="7"/>
  <c r="M152" i="7"/>
  <c r="M103" i="7"/>
  <c r="M110" i="7"/>
  <c r="M66" i="7"/>
  <c r="M129" i="7"/>
  <c r="G241" i="3" l="1"/>
  <c r="G240" i="3"/>
  <c r="G239" i="3"/>
  <c r="G238" i="3"/>
  <c r="G237" i="3"/>
  <c r="G236" i="3"/>
  <c r="G235" i="3"/>
  <c r="G234" i="3"/>
  <c r="G233" i="3"/>
  <c r="G232" i="3"/>
  <c r="G231" i="3"/>
  <c r="G230" i="3"/>
  <c r="G229" i="3"/>
  <c r="G228" i="3"/>
  <c r="G227" i="3"/>
  <c r="G226" i="3"/>
  <c r="G225" i="3"/>
  <c r="G224" i="3"/>
  <c r="G223" i="3"/>
  <c r="G222" i="3"/>
  <c r="G221" i="3"/>
  <c r="G220" i="3"/>
  <c r="G219" i="3"/>
  <c r="G218" i="3"/>
  <c r="G217" i="3"/>
  <c r="G216" i="3"/>
  <c r="G215" i="3"/>
  <c r="G214" i="3"/>
  <c r="G213" i="3"/>
  <c r="G212" i="3"/>
  <c r="G211" i="3"/>
  <c r="G210" i="3"/>
  <c r="G209" i="3"/>
  <c r="G208" i="3"/>
  <c r="G207" i="3"/>
  <c r="G206" i="3"/>
  <c r="G205" i="3"/>
  <c r="G204" i="3"/>
  <c r="G203" i="3"/>
  <c r="G202" i="3"/>
  <c r="G201" i="3"/>
  <c r="G200" i="3"/>
  <c r="G199" i="3"/>
  <c r="G198" i="3"/>
  <c r="G197" i="3"/>
  <c r="G196" i="3"/>
  <c r="G195" i="3"/>
  <c r="G194" i="3"/>
  <c r="G193" i="3"/>
  <c r="G192" i="3"/>
  <c r="G191" i="3"/>
  <c r="G190" i="3"/>
  <c r="G189" i="3"/>
  <c r="G188" i="3"/>
  <c r="G187" i="3"/>
  <c r="G186" i="3"/>
  <c r="G185" i="3"/>
  <c r="G184" i="3"/>
  <c r="G183" i="3"/>
  <c r="G182" i="3"/>
  <c r="G181" i="3"/>
  <c r="G180" i="3"/>
  <c r="G179" i="3"/>
  <c r="G178" i="3"/>
  <c r="G177" i="3"/>
  <c r="G176" i="3"/>
  <c r="G175" i="3"/>
  <c r="G174" i="3"/>
  <c r="G173" i="3"/>
  <c r="G172" i="3"/>
  <c r="G171" i="3"/>
  <c r="G170" i="3"/>
  <c r="G169" i="3"/>
  <c r="G168" i="3"/>
  <c r="G167" i="3"/>
  <c r="G166" i="3"/>
  <c r="G165" i="3"/>
  <c r="G164" i="3"/>
  <c r="G163" i="3"/>
  <c r="G162" i="3"/>
  <c r="G161" i="3"/>
  <c r="G160" i="3"/>
  <c r="G159" i="3"/>
  <c r="M158" i="3"/>
  <c r="G158" i="3"/>
  <c r="G157" i="3"/>
  <c r="G156" i="3"/>
  <c r="G155" i="3"/>
  <c r="G154" i="3"/>
  <c r="G153" i="3"/>
  <c r="G152" i="3"/>
  <c r="M151" i="3"/>
  <c r="G151" i="3"/>
  <c r="G150" i="3"/>
  <c r="G149" i="3"/>
  <c r="G148" i="3"/>
  <c r="G147" i="3"/>
  <c r="G146" i="3"/>
  <c r="G145" i="3"/>
  <c r="G144" i="3"/>
  <c r="G143" i="3"/>
  <c r="G142" i="3"/>
  <c r="G141" i="3"/>
  <c r="G140" i="3"/>
  <c r="G139" i="3"/>
  <c r="G138" i="3"/>
  <c r="G137" i="3"/>
  <c r="G136" i="3"/>
  <c r="G135" i="3"/>
  <c r="G134" i="3"/>
  <c r="G133" i="3"/>
  <c r="G132" i="3"/>
  <c r="G131" i="3"/>
  <c r="G130" i="3"/>
  <c r="G129" i="3"/>
  <c r="G128" i="3"/>
  <c r="G127" i="3"/>
  <c r="G126" i="3"/>
  <c r="G125" i="3"/>
  <c r="G124" i="3"/>
  <c r="G123" i="3"/>
  <c r="G122" i="3"/>
  <c r="G121" i="3"/>
  <c r="G120" i="3"/>
  <c r="M119" i="3"/>
  <c r="G119" i="3"/>
  <c r="G118" i="3"/>
  <c r="G117" i="3"/>
  <c r="G116" i="3"/>
  <c r="G115" i="3"/>
  <c r="G114" i="3"/>
  <c r="G113" i="3"/>
  <c r="G112" i="3"/>
  <c r="G111" i="3"/>
  <c r="G110" i="3"/>
  <c r="G109" i="3"/>
  <c r="G108" i="3"/>
  <c r="G107" i="3"/>
  <c r="G106" i="3"/>
  <c r="G105" i="3"/>
  <c r="G104" i="3"/>
  <c r="G103" i="3"/>
  <c r="G102" i="3"/>
  <c r="G101" i="3"/>
  <c r="G100" i="3"/>
  <c r="G99" i="3"/>
  <c r="G98" i="3"/>
  <c r="G97" i="3"/>
  <c r="G96" i="3"/>
  <c r="G95" i="3"/>
  <c r="G94" i="3"/>
  <c r="G93" i="3"/>
  <c r="G92" i="3"/>
  <c r="G91" i="3"/>
  <c r="G90" i="3"/>
  <c r="G89" i="3"/>
  <c r="G88" i="3"/>
  <c r="G87" i="3"/>
  <c r="G86" i="3"/>
  <c r="G85" i="3"/>
  <c r="G84" i="3"/>
  <c r="G83" i="3"/>
  <c r="G82" i="3"/>
  <c r="G81" i="3"/>
  <c r="G80" i="3"/>
  <c r="G79" i="3"/>
  <c r="G78" i="3"/>
  <c r="G77" i="3"/>
  <c r="G76" i="3"/>
  <c r="G75" i="3"/>
  <c r="G74" i="3"/>
  <c r="G73" i="3"/>
  <c r="G72" i="3"/>
  <c r="G71" i="3"/>
  <c r="G70" i="3"/>
  <c r="G69" i="3"/>
  <c r="G68" i="3"/>
  <c r="G67" i="3"/>
  <c r="G66" i="3"/>
  <c r="G65" i="3"/>
  <c r="G64" i="3"/>
  <c r="G63" i="3"/>
  <c r="G62" i="3"/>
  <c r="G61" i="3"/>
  <c r="G60" i="3"/>
  <c r="G59" i="3"/>
  <c r="G58" i="3"/>
  <c r="G57" i="3"/>
  <c r="G56" i="3"/>
  <c r="G55" i="3"/>
  <c r="G54" i="3"/>
  <c r="G53" i="3"/>
  <c r="G52" i="3"/>
  <c r="G51" i="3"/>
  <c r="G50" i="3"/>
  <c r="G49" i="3"/>
  <c r="G48" i="3"/>
  <c r="G47" i="3"/>
  <c r="G46" i="3"/>
  <c r="G45" i="3"/>
  <c r="G44" i="3"/>
  <c r="G43" i="3"/>
  <c r="G42" i="3"/>
  <c r="G41" i="3"/>
  <c r="G40" i="3"/>
  <c r="G39" i="3"/>
  <c r="G38" i="3"/>
  <c r="G37" i="3"/>
  <c r="G36" i="3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1" i="3"/>
  <c r="G10" i="3"/>
  <c r="G9" i="3"/>
  <c r="O8" i="3"/>
  <c r="M166" i="3" s="1"/>
  <c r="G8" i="3"/>
  <c r="O7" i="3"/>
  <c r="G7" i="3"/>
  <c r="G6" i="3"/>
  <c r="G5" i="3"/>
  <c r="M127" i="3" l="1"/>
  <c r="M174" i="3"/>
  <c r="M135" i="3"/>
  <c r="L51" i="3"/>
  <c r="M14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34" i="3"/>
  <c r="L35" i="3"/>
  <c r="L36" i="3"/>
  <c r="L37" i="3"/>
  <c r="L38" i="3"/>
  <c r="L39" i="3"/>
  <c r="L40" i="3"/>
  <c r="L41" i="3"/>
  <c r="L42" i="3"/>
  <c r="L43" i="3"/>
  <c r="L44" i="3"/>
  <c r="L45" i="3"/>
  <c r="L46" i="3"/>
  <c r="L47" i="3"/>
  <c r="L48" i="3"/>
  <c r="L49" i="3"/>
  <c r="L50" i="3"/>
  <c r="M51" i="3"/>
  <c r="M117" i="3"/>
  <c r="M125" i="3"/>
  <c r="M133" i="3"/>
  <c r="M141" i="3"/>
  <c r="M149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39" i="3"/>
  <c r="M40" i="3"/>
  <c r="M41" i="3"/>
  <c r="M42" i="3"/>
  <c r="M43" i="3"/>
  <c r="M44" i="3"/>
  <c r="M45" i="3"/>
  <c r="M46" i="3"/>
  <c r="M47" i="3"/>
  <c r="M48" i="3"/>
  <c r="M49" i="3"/>
  <c r="M50" i="3"/>
  <c r="M115" i="3"/>
  <c r="M123" i="3"/>
  <c r="M131" i="3"/>
  <c r="M139" i="3"/>
  <c r="M147" i="3"/>
  <c r="M241" i="3"/>
  <c r="M240" i="3"/>
  <c r="M239" i="3"/>
  <c r="M238" i="3"/>
  <c r="M237" i="3"/>
  <c r="M236" i="3"/>
  <c r="M235" i="3"/>
  <c r="M234" i="3"/>
  <c r="M233" i="3"/>
  <c r="M232" i="3"/>
  <c r="M231" i="3"/>
  <c r="M230" i="3"/>
  <c r="M229" i="3"/>
  <c r="M228" i="3"/>
  <c r="M227" i="3"/>
  <c r="M226" i="3"/>
  <c r="M225" i="3"/>
  <c r="M224" i="3"/>
  <c r="M223" i="3"/>
  <c r="M222" i="3"/>
  <c r="M221" i="3"/>
  <c r="M220" i="3"/>
  <c r="M219" i="3"/>
  <c r="M218" i="3"/>
  <c r="M217" i="3"/>
  <c r="M216" i="3"/>
  <c r="M215" i="3"/>
  <c r="M214" i="3"/>
  <c r="M213" i="3"/>
  <c r="M212" i="3"/>
  <c r="M211" i="3"/>
  <c r="M210" i="3"/>
  <c r="M209" i="3"/>
  <c r="M208" i="3"/>
  <c r="M207" i="3"/>
  <c r="M206" i="3"/>
  <c r="M205" i="3"/>
  <c r="M204" i="3"/>
  <c r="M203" i="3"/>
  <c r="M202" i="3"/>
  <c r="M201" i="3"/>
  <c r="M200" i="3"/>
  <c r="M199" i="3"/>
  <c r="M198" i="3"/>
  <c r="M197" i="3"/>
  <c r="M196" i="3"/>
  <c r="M195" i="3"/>
  <c r="M194" i="3"/>
  <c r="M193" i="3"/>
  <c r="M192" i="3"/>
  <c r="M191" i="3"/>
  <c r="M190" i="3"/>
  <c r="M189" i="3"/>
  <c r="M188" i="3"/>
  <c r="M187" i="3"/>
  <c r="M186" i="3"/>
  <c r="M185" i="3"/>
  <c r="M184" i="3"/>
  <c r="M183" i="3"/>
  <c r="M182" i="3"/>
  <c r="M181" i="3"/>
  <c r="M180" i="3"/>
  <c r="M179" i="3"/>
  <c r="M178" i="3"/>
  <c r="M177" i="3"/>
  <c r="M176" i="3"/>
  <c r="M175" i="3"/>
  <c r="L241" i="3"/>
  <c r="L240" i="3"/>
  <c r="L239" i="3"/>
  <c r="L238" i="3"/>
  <c r="L237" i="3"/>
  <c r="L236" i="3"/>
  <c r="L235" i="3"/>
  <c r="L234" i="3"/>
  <c r="L233" i="3"/>
  <c r="L232" i="3"/>
  <c r="L231" i="3"/>
  <c r="L230" i="3"/>
  <c r="L229" i="3"/>
  <c r="L228" i="3"/>
  <c r="L227" i="3"/>
  <c r="L226" i="3"/>
  <c r="L225" i="3"/>
  <c r="L224" i="3"/>
  <c r="L223" i="3"/>
  <c r="L222" i="3"/>
  <c r="L221" i="3"/>
  <c r="L220" i="3"/>
  <c r="L219" i="3"/>
  <c r="L218" i="3"/>
  <c r="L217" i="3"/>
  <c r="L216" i="3"/>
  <c r="L215" i="3"/>
  <c r="L214" i="3"/>
  <c r="L213" i="3"/>
  <c r="L212" i="3"/>
  <c r="L211" i="3"/>
  <c r="L210" i="3"/>
  <c r="L209" i="3"/>
  <c r="L208" i="3"/>
  <c r="L207" i="3"/>
  <c r="L206" i="3"/>
  <c r="L205" i="3"/>
  <c r="L204" i="3"/>
  <c r="L203" i="3"/>
  <c r="L202" i="3"/>
  <c r="L201" i="3"/>
  <c r="L200" i="3"/>
  <c r="L199" i="3"/>
  <c r="L198" i="3"/>
  <c r="L197" i="3"/>
  <c r="L196" i="3"/>
  <c r="L195" i="3"/>
  <c r="L194" i="3"/>
  <c r="L193" i="3"/>
  <c r="L192" i="3"/>
  <c r="L191" i="3"/>
  <c r="L190" i="3"/>
  <c r="L189" i="3"/>
  <c r="L188" i="3"/>
  <c r="L187" i="3"/>
  <c r="L186" i="3"/>
  <c r="L185" i="3"/>
  <c r="L184" i="3"/>
  <c r="L183" i="3"/>
  <c r="L182" i="3"/>
  <c r="L181" i="3"/>
  <c r="L180" i="3"/>
  <c r="L179" i="3"/>
  <c r="L178" i="3"/>
  <c r="L177" i="3"/>
  <c r="L176" i="3"/>
  <c r="L175" i="3"/>
  <c r="L174" i="3"/>
  <c r="L173" i="3"/>
  <c r="L172" i="3"/>
  <c r="L171" i="3"/>
  <c r="L170" i="3"/>
  <c r="L169" i="3"/>
  <c r="L168" i="3"/>
  <c r="L167" i="3"/>
  <c r="L166" i="3"/>
  <c r="L165" i="3"/>
  <c r="L164" i="3"/>
  <c r="L163" i="3"/>
  <c r="L162" i="3"/>
  <c r="L161" i="3"/>
  <c r="L160" i="3"/>
  <c r="L159" i="3"/>
  <c r="L158" i="3"/>
  <c r="L157" i="3"/>
  <c r="M171" i="3"/>
  <c r="M167" i="3"/>
  <c r="M163" i="3"/>
  <c r="M159" i="3"/>
  <c r="M172" i="3"/>
  <c r="M168" i="3"/>
  <c r="M164" i="3"/>
  <c r="M160" i="3"/>
  <c r="M156" i="3"/>
  <c r="M155" i="3"/>
  <c r="M154" i="3"/>
  <c r="M153" i="3"/>
  <c r="M152" i="3"/>
  <c r="M173" i="3"/>
  <c r="M169" i="3"/>
  <c r="M165" i="3"/>
  <c r="M161" i="3"/>
  <c r="M157" i="3"/>
  <c r="L156" i="3"/>
  <c r="L155" i="3"/>
  <c r="L154" i="3"/>
  <c r="L153" i="3"/>
  <c r="L152" i="3"/>
  <c r="L151" i="3"/>
  <c r="L150" i="3"/>
  <c r="L149" i="3"/>
  <c r="L148" i="3"/>
  <c r="L147" i="3"/>
  <c r="L146" i="3"/>
  <c r="L145" i="3"/>
  <c r="L144" i="3"/>
  <c r="L143" i="3"/>
  <c r="L142" i="3"/>
  <c r="L141" i="3"/>
  <c r="L140" i="3"/>
  <c r="L139" i="3"/>
  <c r="L138" i="3"/>
  <c r="L137" i="3"/>
  <c r="L136" i="3"/>
  <c r="L135" i="3"/>
  <c r="L134" i="3"/>
  <c r="L133" i="3"/>
  <c r="L132" i="3"/>
  <c r="L131" i="3"/>
  <c r="L130" i="3"/>
  <c r="L129" i="3"/>
  <c r="L128" i="3"/>
  <c r="L127" i="3"/>
  <c r="L126" i="3"/>
  <c r="L125" i="3"/>
  <c r="L124" i="3"/>
  <c r="L123" i="3"/>
  <c r="L122" i="3"/>
  <c r="L121" i="3"/>
  <c r="L120" i="3"/>
  <c r="L119" i="3"/>
  <c r="L118" i="3"/>
  <c r="L117" i="3"/>
  <c r="L116" i="3"/>
  <c r="L115" i="3"/>
  <c r="M170" i="3"/>
  <c r="M162" i="3"/>
  <c r="M150" i="3"/>
  <c r="M148" i="3"/>
  <c r="M146" i="3"/>
  <c r="M144" i="3"/>
  <c r="M142" i="3"/>
  <c r="M140" i="3"/>
  <c r="M138" i="3"/>
  <c r="M136" i="3"/>
  <c r="M134" i="3"/>
  <c r="M132" i="3"/>
  <c r="M130" i="3"/>
  <c r="M128" i="3"/>
  <c r="M126" i="3"/>
  <c r="M124" i="3"/>
  <c r="M122" i="3"/>
  <c r="M120" i="3"/>
  <c r="M118" i="3"/>
  <c r="M116" i="3"/>
  <c r="M114" i="3"/>
  <c r="M113" i="3"/>
  <c r="M112" i="3"/>
  <c r="M111" i="3"/>
  <c r="M110" i="3"/>
  <c r="M109" i="3"/>
  <c r="M108" i="3"/>
  <c r="M107" i="3"/>
  <c r="M106" i="3"/>
  <c r="M105" i="3"/>
  <c r="M104" i="3"/>
  <c r="M103" i="3"/>
  <c r="M102" i="3"/>
  <c r="M101" i="3"/>
  <c r="M100" i="3"/>
  <c r="M99" i="3"/>
  <c r="M98" i="3"/>
  <c r="M97" i="3"/>
  <c r="M96" i="3"/>
  <c r="M95" i="3"/>
  <c r="M94" i="3"/>
  <c r="M93" i="3"/>
  <c r="M92" i="3"/>
  <c r="M91" i="3"/>
  <c r="M90" i="3"/>
  <c r="M89" i="3"/>
  <c r="M88" i="3"/>
  <c r="M87" i="3"/>
  <c r="M86" i="3"/>
  <c r="M85" i="3"/>
  <c r="M84" i="3"/>
  <c r="M83" i="3"/>
  <c r="M82" i="3"/>
  <c r="M81" i="3"/>
  <c r="M80" i="3"/>
  <c r="M79" i="3"/>
  <c r="M78" i="3"/>
  <c r="M77" i="3"/>
  <c r="M76" i="3"/>
  <c r="M75" i="3"/>
  <c r="M74" i="3"/>
  <c r="M73" i="3"/>
  <c r="M72" i="3"/>
  <c r="M71" i="3"/>
  <c r="M70" i="3"/>
  <c r="M69" i="3"/>
  <c r="M68" i="3"/>
  <c r="M67" i="3"/>
  <c r="M66" i="3"/>
  <c r="M65" i="3"/>
  <c r="M64" i="3"/>
  <c r="M63" i="3"/>
  <c r="M62" i="3"/>
  <c r="M61" i="3"/>
  <c r="M60" i="3"/>
  <c r="M59" i="3"/>
  <c r="M58" i="3"/>
  <c r="M57" i="3"/>
  <c r="M56" i="3"/>
  <c r="M55" i="3"/>
  <c r="M54" i="3"/>
  <c r="M53" i="3"/>
  <c r="M52" i="3"/>
  <c r="L114" i="3"/>
  <c r="L113" i="3"/>
  <c r="L112" i="3"/>
  <c r="L111" i="3"/>
  <c r="L110" i="3"/>
  <c r="L109" i="3"/>
  <c r="L108" i="3"/>
  <c r="L107" i="3"/>
  <c r="L106" i="3"/>
  <c r="L105" i="3"/>
  <c r="L104" i="3"/>
  <c r="L103" i="3"/>
  <c r="L102" i="3"/>
  <c r="L101" i="3"/>
  <c r="L100" i="3"/>
  <c r="L99" i="3"/>
  <c r="L98" i="3"/>
  <c r="L97" i="3"/>
  <c r="L96" i="3"/>
  <c r="L95" i="3"/>
  <c r="L94" i="3"/>
  <c r="L93" i="3"/>
  <c r="L92" i="3"/>
  <c r="L91" i="3"/>
  <c r="L90" i="3"/>
  <c r="L89" i="3"/>
  <c r="L88" i="3"/>
  <c r="L87" i="3"/>
  <c r="L86" i="3"/>
  <c r="L85" i="3"/>
  <c r="L84" i="3"/>
  <c r="L83" i="3"/>
  <c r="L82" i="3"/>
  <c r="L81" i="3"/>
  <c r="L80" i="3"/>
  <c r="L79" i="3"/>
  <c r="L78" i="3"/>
  <c r="L77" i="3"/>
  <c r="L76" i="3"/>
  <c r="L75" i="3"/>
  <c r="L74" i="3"/>
  <c r="L73" i="3"/>
  <c r="L72" i="3"/>
  <c r="L71" i="3"/>
  <c r="L70" i="3"/>
  <c r="L69" i="3"/>
  <c r="L68" i="3"/>
  <c r="L67" i="3"/>
  <c r="L66" i="3"/>
  <c r="L65" i="3"/>
  <c r="L64" i="3"/>
  <c r="L63" i="3"/>
  <c r="L62" i="3"/>
  <c r="L61" i="3"/>
  <c r="L60" i="3"/>
  <c r="L59" i="3"/>
  <c r="L58" i="3"/>
  <c r="L57" i="3"/>
  <c r="L56" i="3"/>
  <c r="L55" i="3"/>
  <c r="L54" i="3"/>
  <c r="L53" i="3"/>
  <c r="L52" i="3"/>
  <c r="M121" i="3"/>
  <c r="M129" i="3"/>
  <c r="M137" i="3"/>
  <c r="M145" i="3"/>
  <c r="G11" i="9"/>
  <c r="B14" i="15"/>
  <c r="C14" i="15" s="1"/>
  <c r="F11" i="9"/>
  <c r="H11" i="9" l="1"/>
  <c r="M11" i="9" s="1"/>
  <c r="O244" i="7" s="1"/>
  <c r="G14" i="15" l="1"/>
  <c r="J14" i="15"/>
</calcChain>
</file>

<file path=xl/sharedStrings.xml><?xml version="1.0" encoding="utf-8"?>
<sst xmlns="http://schemas.openxmlformats.org/spreadsheetml/2006/main" count="1066" uniqueCount="75">
  <si>
    <t>Min</t>
  </si>
  <si>
    <t>Sec</t>
  </si>
  <si>
    <t>Comment</t>
  </si>
  <si>
    <t xml:space="preserve">Pixel = </t>
  </si>
  <si>
    <t>mm</t>
  </si>
  <si>
    <t>pixels</t>
  </si>
  <si>
    <t>X (pixels)</t>
  </si>
  <si>
    <t>Y (pixels)</t>
  </si>
  <si>
    <t>Frame #</t>
  </si>
  <si>
    <t>N/A</t>
  </si>
  <si>
    <t>Diameter =</t>
  </si>
  <si>
    <t>TRACK STARTS</t>
  </si>
  <si>
    <t>CALIBRATION</t>
  </si>
  <si>
    <t>Track length</t>
  </si>
  <si>
    <t>Track thickness</t>
  </si>
  <si>
    <t>Last data frame</t>
  </si>
  <si>
    <t>First data frame</t>
  </si>
  <si>
    <t>Boundary below point</t>
  </si>
  <si>
    <t>Boundary above point</t>
  </si>
  <si>
    <t>Boundary left of point</t>
  </si>
  <si>
    <t>Boundary right of point</t>
  </si>
  <si>
    <t>1/100</t>
  </si>
  <si>
    <t>X source offset (mm)</t>
  </si>
  <si>
    <t>Y source offset (mm)</t>
  </si>
  <si>
    <t>Pinpoint (source)</t>
  </si>
  <si>
    <t>Long</t>
  </si>
  <si>
    <t>Sharp</t>
  </si>
  <si>
    <t>Short</t>
  </si>
  <si>
    <t>Diffuse</t>
  </si>
  <si>
    <t>Height (b) =</t>
  </si>
  <si>
    <t>n</t>
  </si>
  <si>
    <t>Log term</t>
  </si>
  <si>
    <t>Arctan term</t>
  </si>
  <si>
    <t>SORTED TRACK STARTS</t>
  </si>
  <si>
    <t>COPIED FROM PRECEDING TAB</t>
  </si>
  <si>
    <t>TAB #3: DATA SORTED</t>
  </si>
  <si>
    <t>TAB #1: VIDEO DATA</t>
  </si>
  <si>
    <t>CORRESPONDING IDEAL CUMULATIVE TRACK DISTRIBUTION - NO CUTOFF</t>
  </si>
  <si>
    <t>Height (a) =</t>
  </si>
  <si>
    <t>R/b</t>
  </si>
  <si>
    <t>K/b=</t>
  </si>
  <si>
    <t>Needle point height</t>
  </si>
  <si>
    <t>a =</t>
  </si>
  <si>
    <t>b =</t>
  </si>
  <si>
    <t>K =</t>
  </si>
  <si>
    <t>b=</t>
  </si>
  <si>
    <t>a=</t>
  </si>
  <si>
    <t>R</t>
  </si>
  <si>
    <t>radius=50mm</t>
  </si>
  <si>
    <t>a-b=</t>
  </si>
  <si>
    <t>R/(a-b)</t>
  </si>
  <si>
    <t>Total scaled</t>
  </si>
  <si>
    <t>scale=</t>
  </si>
  <si>
    <t>K/(a-b)=</t>
  </si>
  <si>
    <t>sqrt(K^2-b^2)=</t>
  </si>
  <si>
    <t>sqrt(K^2-(a-b)^2)=</t>
  </si>
  <si>
    <t>simple scale=</t>
  </si>
  <si>
    <t>subtractive scale=</t>
  </si>
  <si>
    <t>Total b part</t>
  </si>
  <si>
    <t>Total a-b part</t>
  </si>
  <si>
    <t>TAB #2: IDEAL DISTRIBUTION C(R,b)+C(R,a-b), DIVIDED BY PI</t>
  </si>
  <si>
    <t>TAB #4: CUTOFF MODELS, DIVIDED BY PI</t>
  </si>
  <si>
    <t>Simple cutoff b part
(C1)</t>
  </si>
  <si>
    <t>Simple cutoff a-b part
(C1)</t>
  </si>
  <si>
    <t>Simple scaled
(C1)</t>
  </si>
  <si>
    <t>Subtraction b part
(C1-C2)</t>
  </si>
  <si>
    <t>Subtraction a-b part
(C1-C2)</t>
  </si>
  <si>
    <t>Subtractive scaled
(C2)</t>
  </si>
  <si>
    <t>Active region solid angle</t>
  </si>
  <si>
    <t>h=</t>
  </si>
  <si>
    <t>Active region scale</t>
  </si>
  <si>
    <t>Petrie dish sensitive layer height</t>
  </si>
  <si>
    <t>Petrie dish sensitive height</t>
  </si>
  <si>
    <t>PETRIE DISH SENSITIVE VOLUME PARAMETERS</t>
  </si>
  <si>
    <t>height of source above hypothetical active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</si>
</sst>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 applyAlignment="1">
      <alignment horizontal="center" wrapText="1"/>
    </xf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2" fontId="1" fillId="0" borderId="0" xfId="0" applyNumberFormat="1" applyFont="1" applyAlignment="1">
      <alignment horizontal="center"/>
    </xf>
    <xf numFmtId="2" fontId="0" fillId="0" borderId="0" xfId="0" applyNumberFormat="1"/>
    <xf numFmtId="2" fontId="0" fillId="0" borderId="1" xfId="0" applyNumberFormat="1" applyBorder="1" applyAlignment="1">
      <alignment horizontal="right"/>
    </xf>
    <xf numFmtId="2" fontId="0" fillId="0" borderId="4" xfId="0" applyNumberFormat="1" applyBorder="1" applyAlignment="1">
      <alignment horizontal="right"/>
    </xf>
    <xf numFmtId="0" fontId="1" fillId="0" borderId="0" xfId="0" applyFont="1" applyAlignment="1">
      <alignment horizontal="right"/>
    </xf>
    <xf numFmtId="2" fontId="0" fillId="0" borderId="6" xfId="0" applyNumberFormat="1" applyBorder="1"/>
    <xf numFmtId="0" fontId="0" fillId="0" borderId="0" xfId="0" applyFont="1"/>
    <xf numFmtId="2" fontId="1" fillId="0" borderId="0" xfId="0" applyNumberFormat="1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chartsheet" Target="chartsheets/sheet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Cumulative distribution: measured</a:t>
            </a:r>
            <a:r>
              <a:rPr lang="en-US" baseline="0"/>
              <a:t> vs. models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spPr>
            <a:ln w="3175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2"/>
            <c:spPr>
              <a:solidFill>
                <a:schemeClr val="accent2"/>
              </a:solidFill>
              <a:ln w="3175">
                <a:solidFill>
                  <a:srgbClr val="FF0000"/>
                </a:solidFill>
              </a:ln>
              <a:effectLst/>
            </c:spPr>
          </c:marker>
          <c:xVal>
            <c:numRef>
              <c:f>'Data sorted'!$N$244:$N$443</c:f>
              <c:numCache>
                <c:formatCode>0.00</c:formatCode>
                <c:ptCount val="200"/>
                <c:pt idx="0">
                  <c:v>0.25</c:v>
                </c:pt>
                <c:pt idx="1">
                  <c:v>0.5</c:v>
                </c:pt>
                <c:pt idx="2">
                  <c:v>0.75</c:v>
                </c:pt>
                <c:pt idx="3">
                  <c:v>1</c:v>
                </c:pt>
                <c:pt idx="4">
                  <c:v>1.25</c:v>
                </c:pt>
                <c:pt idx="5">
                  <c:v>1.5</c:v>
                </c:pt>
                <c:pt idx="6">
                  <c:v>1.75</c:v>
                </c:pt>
                <c:pt idx="7">
                  <c:v>2</c:v>
                </c:pt>
                <c:pt idx="8">
                  <c:v>2.25</c:v>
                </c:pt>
                <c:pt idx="9">
                  <c:v>2.5</c:v>
                </c:pt>
                <c:pt idx="10">
                  <c:v>2.75</c:v>
                </c:pt>
                <c:pt idx="11">
                  <c:v>3</c:v>
                </c:pt>
                <c:pt idx="12">
                  <c:v>3.25</c:v>
                </c:pt>
                <c:pt idx="13">
                  <c:v>3.5</c:v>
                </c:pt>
                <c:pt idx="14">
                  <c:v>3.75</c:v>
                </c:pt>
                <c:pt idx="15">
                  <c:v>4</c:v>
                </c:pt>
                <c:pt idx="16">
                  <c:v>4.25</c:v>
                </c:pt>
                <c:pt idx="17">
                  <c:v>4.5</c:v>
                </c:pt>
                <c:pt idx="18">
                  <c:v>4.75</c:v>
                </c:pt>
                <c:pt idx="19">
                  <c:v>5</c:v>
                </c:pt>
                <c:pt idx="20">
                  <c:v>5.25</c:v>
                </c:pt>
                <c:pt idx="21">
                  <c:v>5.5</c:v>
                </c:pt>
                <c:pt idx="22">
                  <c:v>5.75</c:v>
                </c:pt>
                <c:pt idx="23">
                  <c:v>6</c:v>
                </c:pt>
                <c:pt idx="24">
                  <c:v>6.25</c:v>
                </c:pt>
                <c:pt idx="25">
                  <c:v>6.5</c:v>
                </c:pt>
                <c:pt idx="26">
                  <c:v>6.75</c:v>
                </c:pt>
                <c:pt idx="27">
                  <c:v>7</c:v>
                </c:pt>
                <c:pt idx="28">
                  <c:v>7.25</c:v>
                </c:pt>
                <c:pt idx="29">
                  <c:v>7.5</c:v>
                </c:pt>
                <c:pt idx="30">
                  <c:v>7.75</c:v>
                </c:pt>
                <c:pt idx="31">
                  <c:v>8</c:v>
                </c:pt>
                <c:pt idx="32">
                  <c:v>8.25</c:v>
                </c:pt>
                <c:pt idx="33">
                  <c:v>8.5</c:v>
                </c:pt>
                <c:pt idx="34">
                  <c:v>8.75</c:v>
                </c:pt>
                <c:pt idx="35">
                  <c:v>9</c:v>
                </c:pt>
                <c:pt idx="36">
                  <c:v>9.25</c:v>
                </c:pt>
                <c:pt idx="37">
                  <c:v>9.5</c:v>
                </c:pt>
                <c:pt idx="38">
                  <c:v>9.75</c:v>
                </c:pt>
                <c:pt idx="39">
                  <c:v>10</c:v>
                </c:pt>
                <c:pt idx="40">
                  <c:v>10.25</c:v>
                </c:pt>
                <c:pt idx="41">
                  <c:v>10.5</c:v>
                </c:pt>
                <c:pt idx="42">
                  <c:v>10.75</c:v>
                </c:pt>
                <c:pt idx="43">
                  <c:v>11</c:v>
                </c:pt>
                <c:pt idx="44">
                  <c:v>11.25</c:v>
                </c:pt>
                <c:pt idx="45">
                  <c:v>11.5</c:v>
                </c:pt>
                <c:pt idx="46">
                  <c:v>11.75</c:v>
                </c:pt>
                <c:pt idx="47">
                  <c:v>12</c:v>
                </c:pt>
                <c:pt idx="48">
                  <c:v>12.25</c:v>
                </c:pt>
                <c:pt idx="49">
                  <c:v>12.5</c:v>
                </c:pt>
                <c:pt idx="50">
                  <c:v>12.75</c:v>
                </c:pt>
                <c:pt idx="51">
                  <c:v>13</c:v>
                </c:pt>
                <c:pt idx="52">
                  <c:v>13.25</c:v>
                </c:pt>
                <c:pt idx="53">
                  <c:v>13.5</c:v>
                </c:pt>
                <c:pt idx="54">
                  <c:v>13.75</c:v>
                </c:pt>
                <c:pt idx="55">
                  <c:v>14</c:v>
                </c:pt>
                <c:pt idx="56">
                  <c:v>14.25</c:v>
                </c:pt>
                <c:pt idx="57">
                  <c:v>14.5</c:v>
                </c:pt>
                <c:pt idx="58">
                  <c:v>14.75</c:v>
                </c:pt>
                <c:pt idx="59">
                  <c:v>15</c:v>
                </c:pt>
                <c:pt idx="60">
                  <c:v>15.25</c:v>
                </c:pt>
                <c:pt idx="61">
                  <c:v>15.5</c:v>
                </c:pt>
                <c:pt idx="62">
                  <c:v>15.75</c:v>
                </c:pt>
                <c:pt idx="63">
                  <c:v>16</c:v>
                </c:pt>
                <c:pt idx="64">
                  <c:v>16.25</c:v>
                </c:pt>
                <c:pt idx="65">
                  <c:v>16.5</c:v>
                </c:pt>
                <c:pt idx="66">
                  <c:v>16.75</c:v>
                </c:pt>
                <c:pt idx="67">
                  <c:v>17</c:v>
                </c:pt>
                <c:pt idx="68">
                  <c:v>17.25</c:v>
                </c:pt>
                <c:pt idx="69">
                  <c:v>17.5</c:v>
                </c:pt>
                <c:pt idx="70">
                  <c:v>17.75</c:v>
                </c:pt>
                <c:pt idx="71">
                  <c:v>18</c:v>
                </c:pt>
                <c:pt idx="72">
                  <c:v>18.25</c:v>
                </c:pt>
                <c:pt idx="73">
                  <c:v>18.5</c:v>
                </c:pt>
                <c:pt idx="74">
                  <c:v>18.75</c:v>
                </c:pt>
                <c:pt idx="75">
                  <c:v>19</c:v>
                </c:pt>
                <c:pt idx="76">
                  <c:v>19.25</c:v>
                </c:pt>
                <c:pt idx="77">
                  <c:v>19.5</c:v>
                </c:pt>
                <c:pt idx="78">
                  <c:v>19.75</c:v>
                </c:pt>
                <c:pt idx="79">
                  <c:v>20</c:v>
                </c:pt>
                <c:pt idx="80">
                  <c:v>20.25</c:v>
                </c:pt>
                <c:pt idx="81">
                  <c:v>20.5</c:v>
                </c:pt>
                <c:pt idx="82">
                  <c:v>20.75</c:v>
                </c:pt>
                <c:pt idx="83">
                  <c:v>21</c:v>
                </c:pt>
                <c:pt idx="84">
                  <c:v>21.25</c:v>
                </c:pt>
                <c:pt idx="85">
                  <c:v>21.5</c:v>
                </c:pt>
                <c:pt idx="86">
                  <c:v>21.75</c:v>
                </c:pt>
                <c:pt idx="87">
                  <c:v>22</c:v>
                </c:pt>
                <c:pt idx="88">
                  <c:v>22.25</c:v>
                </c:pt>
                <c:pt idx="89">
                  <c:v>22.5</c:v>
                </c:pt>
                <c:pt idx="90">
                  <c:v>22.75</c:v>
                </c:pt>
                <c:pt idx="91">
                  <c:v>23</c:v>
                </c:pt>
                <c:pt idx="92">
                  <c:v>23.25</c:v>
                </c:pt>
                <c:pt idx="93">
                  <c:v>23.5</c:v>
                </c:pt>
                <c:pt idx="94">
                  <c:v>23.75</c:v>
                </c:pt>
                <c:pt idx="95">
                  <c:v>24</c:v>
                </c:pt>
                <c:pt idx="96">
                  <c:v>24.25</c:v>
                </c:pt>
                <c:pt idx="97">
                  <c:v>24.5</c:v>
                </c:pt>
                <c:pt idx="98">
                  <c:v>24.75</c:v>
                </c:pt>
                <c:pt idx="99">
                  <c:v>25</c:v>
                </c:pt>
                <c:pt idx="100">
                  <c:v>25.25</c:v>
                </c:pt>
                <c:pt idx="101">
                  <c:v>25.5</c:v>
                </c:pt>
                <c:pt idx="102">
                  <c:v>25.75</c:v>
                </c:pt>
                <c:pt idx="103">
                  <c:v>26</c:v>
                </c:pt>
                <c:pt idx="104">
                  <c:v>26.25</c:v>
                </c:pt>
                <c:pt idx="105">
                  <c:v>26.5</c:v>
                </c:pt>
                <c:pt idx="106">
                  <c:v>26.75</c:v>
                </c:pt>
                <c:pt idx="107">
                  <c:v>27</c:v>
                </c:pt>
                <c:pt idx="108">
                  <c:v>27.25</c:v>
                </c:pt>
                <c:pt idx="109">
                  <c:v>27.5</c:v>
                </c:pt>
                <c:pt idx="110">
                  <c:v>27.75</c:v>
                </c:pt>
                <c:pt idx="111">
                  <c:v>28</c:v>
                </c:pt>
                <c:pt idx="112">
                  <c:v>28.25</c:v>
                </c:pt>
                <c:pt idx="113">
                  <c:v>28.5</c:v>
                </c:pt>
                <c:pt idx="114">
                  <c:v>28.75</c:v>
                </c:pt>
                <c:pt idx="115">
                  <c:v>29</c:v>
                </c:pt>
                <c:pt idx="116">
                  <c:v>29.25</c:v>
                </c:pt>
                <c:pt idx="117">
                  <c:v>29.5</c:v>
                </c:pt>
                <c:pt idx="118">
                  <c:v>29.75</c:v>
                </c:pt>
                <c:pt idx="119">
                  <c:v>30</c:v>
                </c:pt>
                <c:pt idx="120">
                  <c:v>30.25</c:v>
                </c:pt>
                <c:pt idx="121">
                  <c:v>30.5</c:v>
                </c:pt>
                <c:pt idx="122">
                  <c:v>30.75</c:v>
                </c:pt>
                <c:pt idx="123">
                  <c:v>31</c:v>
                </c:pt>
                <c:pt idx="124">
                  <c:v>31.25</c:v>
                </c:pt>
                <c:pt idx="125">
                  <c:v>31.5</c:v>
                </c:pt>
                <c:pt idx="126">
                  <c:v>31.75</c:v>
                </c:pt>
                <c:pt idx="127">
                  <c:v>32</c:v>
                </c:pt>
                <c:pt idx="128">
                  <c:v>32.25</c:v>
                </c:pt>
                <c:pt idx="129">
                  <c:v>32.5</c:v>
                </c:pt>
                <c:pt idx="130">
                  <c:v>32.75</c:v>
                </c:pt>
                <c:pt idx="131">
                  <c:v>33</c:v>
                </c:pt>
                <c:pt idx="132">
                  <c:v>33.25</c:v>
                </c:pt>
                <c:pt idx="133">
                  <c:v>33.5</c:v>
                </c:pt>
                <c:pt idx="134">
                  <c:v>33.75</c:v>
                </c:pt>
                <c:pt idx="135">
                  <c:v>34</c:v>
                </c:pt>
                <c:pt idx="136">
                  <c:v>34.25</c:v>
                </c:pt>
                <c:pt idx="137">
                  <c:v>34.5</c:v>
                </c:pt>
                <c:pt idx="138">
                  <c:v>34.75</c:v>
                </c:pt>
                <c:pt idx="139">
                  <c:v>35</c:v>
                </c:pt>
                <c:pt idx="140">
                  <c:v>35.25</c:v>
                </c:pt>
                <c:pt idx="141">
                  <c:v>35.5</c:v>
                </c:pt>
                <c:pt idx="142">
                  <c:v>35.75</c:v>
                </c:pt>
                <c:pt idx="143">
                  <c:v>36</c:v>
                </c:pt>
                <c:pt idx="144">
                  <c:v>36.25</c:v>
                </c:pt>
                <c:pt idx="145">
                  <c:v>36.5</c:v>
                </c:pt>
                <c:pt idx="146">
                  <c:v>36.75</c:v>
                </c:pt>
                <c:pt idx="147">
                  <c:v>37</c:v>
                </c:pt>
                <c:pt idx="148">
                  <c:v>37.25</c:v>
                </c:pt>
                <c:pt idx="149">
                  <c:v>37.5</c:v>
                </c:pt>
                <c:pt idx="150">
                  <c:v>37.75</c:v>
                </c:pt>
                <c:pt idx="151">
                  <c:v>38</c:v>
                </c:pt>
                <c:pt idx="152">
                  <c:v>38.25</c:v>
                </c:pt>
                <c:pt idx="153">
                  <c:v>38.5</c:v>
                </c:pt>
                <c:pt idx="154">
                  <c:v>38.75</c:v>
                </c:pt>
                <c:pt idx="155">
                  <c:v>39</c:v>
                </c:pt>
                <c:pt idx="156">
                  <c:v>39.25</c:v>
                </c:pt>
                <c:pt idx="157">
                  <c:v>39.5</c:v>
                </c:pt>
                <c:pt idx="158">
                  <c:v>39.75</c:v>
                </c:pt>
                <c:pt idx="159">
                  <c:v>40</c:v>
                </c:pt>
                <c:pt idx="160">
                  <c:v>40.25</c:v>
                </c:pt>
                <c:pt idx="161">
                  <c:v>40.5</c:v>
                </c:pt>
                <c:pt idx="162">
                  <c:v>40.75</c:v>
                </c:pt>
                <c:pt idx="163">
                  <c:v>41</c:v>
                </c:pt>
                <c:pt idx="164">
                  <c:v>41.25</c:v>
                </c:pt>
                <c:pt idx="165">
                  <c:v>41.5</c:v>
                </c:pt>
                <c:pt idx="166">
                  <c:v>41.75</c:v>
                </c:pt>
                <c:pt idx="167">
                  <c:v>42</c:v>
                </c:pt>
                <c:pt idx="168">
                  <c:v>42.25</c:v>
                </c:pt>
                <c:pt idx="169">
                  <c:v>42.5</c:v>
                </c:pt>
                <c:pt idx="170">
                  <c:v>42.75</c:v>
                </c:pt>
                <c:pt idx="171">
                  <c:v>43</c:v>
                </c:pt>
                <c:pt idx="172">
                  <c:v>43.25</c:v>
                </c:pt>
                <c:pt idx="173">
                  <c:v>43.5</c:v>
                </c:pt>
                <c:pt idx="174">
                  <c:v>43.75</c:v>
                </c:pt>
                <c:pt idx="175">
                  <c:v>44</c:v>
                </c:pt>
                <c:pt idx="176">
                  <c:v>44.25</c:v>
                </c:pt>
                <c:pt idx="177">
                  <c:v>44.5</c:v>
                </c:pt>
                <c:pt idx="178">
                  <c:v>44.75</c:v>
                </c:pt>
                <c:pt idx="179">
                  <c:v>45</c:v>
                </c:pt>
                <c:pt idx="180">
                  <c:v>45.25</c:v>
                </c:pt>
                <c:pt idx="181">
                  <c:v>45.5</c:v>
                </c:pt>
                <c:pt idx="182">
                  <c:v>45.75</c:v>
                </c:pt>
                <c:pt idx="183">
                  <c:v>46</c:v>
                </c:pt>
                <c:pt idx="184">
                  <c:v>46.25</c:v>
                </c:pt>
                <c:pt idx="185">
                  <c:v>46.5</c:v>
                </c:pt>
                <c:pt idx="186">
                  <c:v>46.75</c:v>
                </c:pt>
                <c:pt idx="187">
                  <c:v>47</c:v>
                </c:pt>
                <c:pt idx="188">
                  <c:v>47.25</c:v>
                </c:pt>
                <c:pt idx="189">
                  <c:v>47.5</c:v>
                </c:pt>
                <c:pt idx="190">
                  <c:v>47.75</c:v>
                </c:pt>
                <c:pt idx="191">
                  <c:v>48</c:v>
                </c:pt>
                <c:pt idx="192">
                  <c:v>48.25</c:v>
                </c:pt>
                <c:pt idx="193">
                  <c:v>48.5</c:v>
                </c:pt>
                <c:pt idx="194">
                  <c:v>48.75</c:v>
                </c:pt>
                <c:pt idx="195">
                  <c:v>49</c:v>
                </c:pt>
                <c:pt idx="196">
                  <c:v>49.25</c:v>
                </c:pt>
                <c:pt idx="197">
                  <c:v>49.5</c:v>
                </c:pt>
                <c:pt idx="198">
                  <c:v>49.75</c:v>
                </c:pt>
                <c:pt idx="199">
                  <c:v>50</c:v>
                </c:pt>
              </c:numCache>
            </c:numRef>
          </c:xVal>
          <c:yVal>
            <c:numRef>
              <c:f>'Data sorted'!$O$244:$O$443</c:f>
              <c:numCache>
                <c:formatCode>0.00</c:formatCode>
                <c:ptCount val="200"/>
                <c:pt idx="0">
                  <c:v>0.77640104658563602</c:v>
                </c:pt>
                <c:pt idx="1">
                  <c:v>3.019602052328076</c:v>
                </c:pt>
                <c:pt idx="2">
                  <c:v>6.5070320255702585</c:v>
                </c:pt>
                <c:pt idx="3">
                  <c:v>10.956068561470362</c:v>
                </c:pt>
                <c:pt idx="4">
                  <c:v>16.090791324026583</c:v>
                </c:pt>
                <c:pt idx="5">
                  <c:v>21.676872006222816</c:v>
                </c:pt>
                <c:pt idx="6">
                  <c:v>27.530569452588402</c:v>
                </c:pt>
                <c:pt idx="7">
                  <c:v>33.514563536573021</c:v>
                </c:pt>
                <c:pt idx="8">
                  <c:v>39.529437085508597</c:v>
                </c:pt>
                <c:pt idx="9">
                  <c:v>45.504990946773404</c:v>
                </c:pt>
                <c:pt idx="10">
                  <c:v>51.392867106485454</c:v>
                </c:pt>
                <c:pt idx="11">
                  <c:v>57.160746685323559</c:v>
                </c:pt>
                <c:pt idx="12">
                  <c:v>62.787953794726207</c:v>
                </c:pt>
                <c:pt idx="13">
                  <c:v>68.26218850254422</c:v>
                </c:pt>
                <c:pt idx="14">
                  <c:v>73.577124342997266</c:v>
                </c:pt>
                <c:pt idx="15">
                  <c:v>78.730652281050126</c:v>
                </c:pt>
                <c:pt idx="16">
                  <c:v>83.723602175026144</c:v>
                </c:pt>
                <c:pt idx="17">
                  <c:v>88.558814705147086</c:v>
                </c:pt>
                <c:pt idx="18">
                  <c:v>93.240469703902889</c:v>
                </c:pt>
                <c:pt idx="19">
                  <c:v>97.773601780772822</c:v>
                </c:pt>
                <c:pt idx="20">
                  <c:v>102.16375266396223</c:v>
                </c:pt>
                <c:pt idx="21">
                  <c:v>106.41672330229083</c:v>
                </c:pt>
                <c:pt idx="22">
                  <c:v>110.53839873088924</c:v>
                </c:pt>
                <c:pt idx="23">
                  <c:v>114.53462597167334</c:v>
                </c:pt>
                <c:pt idx="24">
                  <c:v>118.41113053865017</c:v>
                </c:pt>
                <c:pt idx="25">
                  <c:v>122.17346098364705</c:v>
                </c:pt>
                <c:pt idx="26">
                  <c:v>125.82695374085958</c:v>
                </c:pt>
                <c:pt idx="27">
                  <c:v>129.37671259295249</c:v>
                </c:pt>
                <c:pt idx="28">
                  <c:v>132.82759859361508</c:v>
                </c:pt>
                <c:pt idx="29">
                  <c:v>136.18422739108397</c:v>
                </c:pt>
                <c:pt idx="30">
                  <c:v>139.45097171275077</c:v>
                </c:pt>
                <c:pt idx="31">
                  <c:v>142.63196737141135</c:v>
                </c:pt>
                <c:pt idx="32">
                  <c:v>145.73112159635517</c:v>
                </c:pt>
                <c:pt idx="33">
                  <c:v>148.75212281913952</c:v>
                </c:pt>
                <c:pt idx="34">
                  <c:v>151.69845128511349</c:v>
                </c:pt>
                <c:pt idx="35">
                  <c:v>154.57339003990796</c:v>
                </c:pt>
                <c:pt idx="36">
                  <c:v>157.38003597162469</c:v>
                </c:pt>
                <c:pt idx="37">
                  <c:v>160.12131068642688</c:v>
                </c:pt>
                <c:pt idx="38">
                  <c:v>162.79997106657385</c:v>
                </c:pt>
                <c:pt idx="39">
                  <c:v>165.41861941224687</c:v>
                </c:pt>
                <c:pt idx="40">
                  <c:v>167.97971310667168</c:v>
                </c:pt>
                <c:pt idx="41">
                  <c:v>170.48557377169143</c:v>
                </c:pt>
                <c:pt idx="42">
                  <c:v>172.93839590076578</c:v>
                </c:pt>
                <c:pt idx="43">
                  <c:v>175.34025497041151</c:v>
                </c:pt>
                <c:pt idx="44">
                  <c:v>177.69311504082236</c:v>
                </c:pt>
                <c:pt idx="45">
                  <c:v>179.99883586297003</c:v>
                </c:pt>
                <c:pt idx="46">
                  <c:v>182.25917951370883</c:v>
                </c:pt>
                <c:pt idx="47">
                  <c:v>184.47581658291983</c:v>
                </c:pt>
                <c:pt idx="48">
                  <c:v>186.65033193801074</c:v>
                </c:pt>
                <c:pt idx="49">
                  <c:v>188.78423009147573</c:v>
                </c:pt>
                <c:pt idx="50">
                  <c:v>190.87894019698558</c:v>
                </c:pt>
                <c:pt idx="51">
                  <c:v>192.93582069880713</c:v>
                </c:pt>
                <c:pt idx="52">
                  <c:v>194.95616365840232</c:v>
                </c:pt>
                <c:pt idx="53">
                  <c:v>196.94119878091274</c:v>
                </c:pt>
                <c:pt idx="54">
                  <c:v>198.8920971630032</c:v>
                </c:pt>
                <c:pt idx="55">
                  <c:v>200.80997478224435</c:v>
                </c:pt>
                <c:pt idx="56">
                  <c:v>202.69589574692054</c:v>
                </c:pt>
                <c:pt idx="57">
                  <c:v>204.55087532387935</c:v>
                </c:pt>
                <c:pt idx="58">
                  <c:v>206.37588276079765</c:v>
                </c:pt>
                <c:pt idx="59">
                  <c:v>208.17184391806813</c:v>
                </c:pt>
                <c:pt idx="60">
                  <c:v>209.9396437243808</c:v>
                </c:pt>
                <c:pt idx="61">
                  <c:v>211.68012846902752</c:v>
                </c:pt>
                <c:pt idx="62">
                  <c:v>213.39410794296441</c:v>
                </c:pt>
                <c:pt idx="63">
                  <c:v>215.08235743974717</c:v>
                </c:pt>
                <c:pt idx="64">
                  <c:v>216.74561962659683</c:v>
                </c:pt>
                <c:pt idx="65">
                  <c:v>218.38460629506125</c:v>
                </c:pt>
                <c:pt idx="66">
                  <c:v>220</c:v>
                </c:pt>
                <c:pt idx="67">
                  <c:v>221.59245559494363</c:v>
                </c:pt>
                <c:pt idx="68">
                  <c:v>223.1626016712512</c:v>
                </c:pt>
                <c:pt idx="69">
                  <c:v>224.71104190791652</c:v>
                </c:pt>
                <c:pt idx="70">
                  <c:v>226.23835633833869</c:v>
                </c:pt>
                <c:pt idx="71">
                  <c:v>227.74510253988814</c:v>
                </c:pt>
                <c:pt idx="72">
                  <c:v>229.23181675164847</c:v>
                </c:pt>
                <c:pt idx="73">
                  <c:v>230.69901492530295</c:v>
                </c:pt>
                <c:pt idx="74">
                  <c:v>232.14719371375509</c:v>
                </c:pt>
                <c:pt idx="75">
                  <c:v>233.57683140172384</c:v>
                </c:pt>
                <c:pt idx="76">
                  <c:v>234.98838878223484</c:v>
                </c:pt>
                <c:pt idx="77">
                  <c:v>236.38230998263299</c:v>
                </c:pt>
                <c:pt idx="78">
                  <c:v>237.75902324347356</c:v>
                </c:pt>
                <c:pt idx="79">
                  <c:v>239.11894165339748</c:v>
                </c:pt>
                <c:pt idx="80">
                  <c:v>240.46246384286965</c:v>
                </c:pt>
                <c:pt idx="81">
                  <c:v>241.7899746394468</c:v>
                </c:pt>
                <c:pt idx="82">
                  <c:v>243.10184568705009</c:v>
                </c:pt>
                <c:pt idx="83">
                  <c:v>244.39843603153574</c:v>
                </c:pt>
                <c:pt idx="84">
                  <c:v>245.68009267469517</c:v>
                </c:pt>
                <c:pt idx="85">
                  <c:v>246.94715109866414</c:v>
                </c:pt>
                <c:pt idx="86">
                  <c:v>248.19993576257863</c:v>
                </c:pt>
                <c:pt idx="87">
                  <c:v>249.43876057319014</c:v>
                </c:pt>
                <c:pt idx="88">
                  <c:v>250.66392933102961</c:v>
                </c:pt>
                <c:pt idx="89">
                  <c:v>251.87573615360233</c:v>
                </c:pt>
                <c:pt idx="90">
                  <c:v>253.07446587699479</c:v>
                </c:pt>
                <c:pt idx="91">
                  <c:v>254.26039443717781</c:v>
                </c:pt>
                <c:pt idx="92">
                  <c:v>255.43378923220672</c:v>
                </c:pt>
                <c:pt idx="93">
                  <c:v>256.59490946643638</c:v>
                </c:pt>
                <c:pt idx="94">
                  <c:v>257.74400647779805</c:v>
                </c:pt>
                <c:pt idx="95">
                  <c:v>258.88132404911016</c:v>
                </c:pt>
                <c:pt idx="96">
                  <c:v>260.00709870433877</c:v>
                </c:pt>
                <c:pt idx="97">
                  <c:v>261.121559990658</c:v>
                </c:pt>
                <c:pt idx="98">
                  <c:v>262.22493074710849</c:v>
                </c:pt>
                <c:pt idx="99">
                  <c:v>263.3174273606021</c:v>
                </c:pt>
                <c:pt idx="100">
                  <c:v>264.39926000997036</c:v>
                </c:pt>
                <c:pt idx="101">
                  <c:v>265.47063289871312</c:v>
                </c:pt>
                <c:pt idx="102">
                  <c:v>266.53174447706181</c:v>
                </c:pt>
                <c:pt idx="103">
                  <c:v>267.582787653933</c:v>
                </c:pt>
                <c:pt idx="104">
                  <c:v>268.62394999931325</c:v>
                </c:pt>
                <c:pt idx="105">
                  <c:v>269.65541393758446</c:v>
                </c:pt>
                <c:pt idx="106">
                  <c:v>270.67735693226433</c:v>
                </c:pt>
                <c:pt idx="107">
                  <c:v>271.68995166261146</c:v>
                </c:pt>
                <c:pt idx="108">
                  <c:v>272.69336619251862</c:v>
                </c:pt>
                <c:pt idx="109">
                  <c:v>273.68776413208667</c:v>
                </c:pt>
                <c:pt idx="110">
                  <c:v>274.67330479225586</c:v>
                </c:pt>
                <c:pt idx="111">
                  <c:v>275.65014333284563</c:v>
                </c:pt>
                <c:pt idx="112">
                  <c:v>276.61843090433138</c:v>
                </c:pt>
                <c:pt idx="113">
                  <c:v>277.57831478367416</c:v>
                </c:pt>
                <c:pt idx="114">
                  <c:v>278.52993850449383</c:v>
                </c:pt>
                <c:pt idx="115">
                  <c:v>279.47344198186738</c:v>
                </c:pt>
                <c:pt idx="116">
                  <c:v>280.40896163201018</c:v>
                </c:pt>
                <c:pt idx="117">
                  <c:v>281.33663048708968</c:v>
                </c:pt>
                <c:pt idx="118">
                  <c:v>282.25657830540638</c:v>
                </c:pt>
                <c:pt idx="119">
                  <c:v>283.16893167716046</c:v>
                </c:pt>
                <c:pt idx="120">
                  <c:v>284.07381412601336</c:v>
                </c:pt>
                <c:pt idx="121">
                  <c:v>284.97134620664303</c:v>
                </c:pt>
                <c:pt idx="122">
                  <c:v>285.86164559847924</c:v>
                </c:pt>
                <c:pt idx="123">
                  <c:v>286.74482719579333</c:v>
                </c:pt>
                <c:pt idx="124">
                  <c:v>287.62100319431335</c:v>
                </c:pt>
                <c:pt idx="125">
                  <c:v>288.49028317452058</c:v>
                </c:pt>
                <c:pt idx="126">
                  <c:v>289.35277418177969</c:v>
                </c:pt>
                <c:pt idx="127">
                  <c:v>290.20858080344192</c:v>
                </c:pt>
                <c:pt idx="128">
                  <c:v>291.05780524305987</c:v>
                </c:pt>
                <c:pt idx="129">
                  <c:v>291.90054739183961</c:v>
                </c:pt>
                <c:pt idx="130">
                  <c:v>292.7369048974528</c:v>
                </c:pt>
                <c:pt idx="131">
                  <c:v>293.56697323032387</c:v>
                </c:pt>
                <c:pt idx="132">
                  <c:v>294.39084574750177</c:v>
                </c:pt>
                <c:pt idx="133">
                  <c:v>295.20861375422146</c:v>
                </c:pt>
                <c:pt idx="134">
                  <c:v>296.02036656325174</c:v>
                </c:pt>
                <c:pt idx="135">
                  <c:v>296.82619155212751</c:v>
                </c:pt>
                <c:pt idx="136">
                  <c:v>297.6261742183512</c:v>
                </c:pt>
                <c:pt idx="137">
                  <c:v>298.42039823265236</c:v>
                </c:pt>
                <c:pt idx="138">
                  <c:v>299.20894549038508</c:v>
                </c:pt>
                <c:pt idx="139">
                  <c:v>299.99189616113887</c:v>
                </c:pt>
                <c:pt idx="140">
                  <c:v>300.76932873663986</c:v>
                </c:pt>
                <c:pt idx="141">
                  <c:v>301.54132007700878</c:v>
                </c:pt>
                <c:pt idx="142">
                  <c:v>302.30794545544524</c:v>
                </c:pt>
                <c:pt idx="143">
                  <c:v>303.06927860139922</c:v>
                </c:pt>
                <c:pt idx="144">
                  <c:v>303.82539174229299</c:v>
                </c:pt>
                <c:pt idx="145">
                  <c:v>304.57635564384964</c:v>
                </c:pt>
                <c:pt idx="146">
                  <c:v>305.32223964908337</c:v>
                </c:pt>
                <c:pt idx="147">
                  <c:v>306.06311171600515</c:v>
                </c:pt>
                <c:pt idx="148">
                  <c:v>306.79903845409325</c:v>
                </c:pt>
                <c:pt idx="149">
                  <c:v>307.53008515957691</c:v>
                </c:pt>
                <c:pt idx="150">
                  <c:v>308.25631584957802</c:v>
                </c:pt>
                <c:pt idx="151">
                  <c:v>308.9777932951576</c:v>
                </c:pt>
                <c:pt idx="152">
                  <c:v>309.69457905330381</c:v>
                </c:pt>
                <c:pt idx="153">
                  <c:v>310.40673349790745</c:v>
                </c:pt>
                <c:pt idx="154">
                  <c:v>311.1143158497577</c:v>
                </c:pt>
                <c:pt idx="155">
                  <c:v>311.81738420559969</c:v>
                </c:pt>
                <c:pt idx="156">
                  <c:v>312.51599556628366</c:v>
                </c:pt>
                <c:pt idx="157">
                  <c:v>313.21020586404512</c:v>
                </c:pt>
                <c:pt idx="158">
                  <c:v>313.90006998894228</c:v>
                </c:pt>
                <c:pt idx="159">
                  <c:v>314.58564181448651</c:v>
                </c:pt>
                <c:pt idx="160">
                  <c:v>315.26697422249043</c:v>
                </c:pt>
                <c:pt idx="161">
                  <c:v>315.94411912716703</c:v>
                </c:pt>
                <c:pt idx="162">
                  <c:v>316.61712749850204</c:v>
                </c:pt>
                <c:pt idx="163">
                  <c:v>317.28604938492856</c:v>
                </c:pt>
                <c:pt idx="164">
                  <c:v>317.9509339353271</c:v>
                </c:pt>
                <c:pt idx="165">
                  <c:v>318.61182942037669</c:v>
                </c:pt>
                <c:pt idx="166">
                  <c:v>319.26878325327658</c:v>
                </c:pt>
                <c:pt idx="167">
                  <c:v>319.92184200986446</c:v>
                </c:pt>
                <c:pt idx="168">
                  <c:v>320.57105144814989</c:v>
                </c:pt>
                <c:pt idx="169">
                  <c:v>321.21645652728256</c:v>
                </c:pt>
                <c:pt idx="170">
                  <c:v>321.85810142597654</c:v>
                </c:pt>
                <c:pt idx="171">
                  <c:v>322.49602956040792</c:v>
                </c:pt>
                <c:pt idx="172">
                  <c:v>323.1302836016045</c:v>
                </c:pt>
                <c:pt idx="173">
                  <c:v>323.76090549234414</c:v>
                </c:pt>
                <c:pt idx="174">
                  <c:v>324.38793646357789</c:v>
                </c:pt>
                <c:pt idx="175">
                  <c:v>325.01141705039498</c:v>
                </c:pt>
                <c:pt idx="176">
                  <c:v>325.63138710754401</c:v>
                </c:pt>
                <c:pt idx="177">
                  <c:v>326.24788582452442</c:v>
                </c:pt>
                <c:pt idx="178">
                  <c:v>326.8609517402648</c:v>
                </c:pt>
                <c:pt idx="179">
                  <c:v>327.47062275739819</c:v>
                </c:pt>
                <c:pt idx="180">
                  <c:v>328.07693615614983</c:v>
                </c:pt>
                <c:pt idx="181">
                  <c:v>328.67992860785017</c:v>
                </c:pt>
                <c:pt idx="182">
                  <c:v>329.27963618808252</c:v>
                </c:pt>
                <c:pt idx="183">
                  <c:v>329.87609438948004</c:v>
                </c:pt>
                <c:pt idx="184">
                  <c:v>330.46933813418167</c:v>
                </c:pt>
                <c:pt idx="185">
                  <c:v>331.0594017859583</c:v>
                </c:pt>
                <c:pt idx="186">
                  <c:v>331.64631916201853</c:v>
                </c:pt>
                <c:pt idx="187">
                  <c:v>332.23012354450668</c:v>
                </c:pt>
                <c:pt idx="188">
                  <c:v>332.81084769169888</c:v>
                </c:pt>
                <c:pt idx="189">
                  <c:v>333.38852384891015</c:v>
                </c:pt>
                <c:pt idx="190">
                  <c:v>333.96318375911932</c:v>
                </c:pt>
                <c:pt idx="191">
                  <c:v>334.53485867332085</c:v>
                </c:pt>
                <c:pt idx="192">
                  <c:v>335.10357936061274</c:v>
                </c:pt>
                <c:pt idx="193">
                  <c:v>335.66937611802706</c:v>
                </c:pt>
                <c:pt idx="194">
                  <c:v>336.23227878011238</c:v>
                </c:pt>
                <c:pt idx="195">
                  <c:v>336.79231672827501</c:v>
                </c:pt>
                <c:pt idx="196">
                  <c:v>337.34951889988537</c:v>
                </c:pt>
                <c:pt idx="197">
                  <c:v>337.903913797158</c:v>
                </c:pt>
                <c:pt idx="198">
                  <c:v>338.45552949581185</c:v>
                </c:pt>
                <c:pt idx="199">
                  <c:v>339.00439365351519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50D-4284-AB4C-58886719B7FF}"/>
            </c:ext>
          </c:extLst>
        </c:ser>
        <c:ser>
          <c:idx val="2"/>
          <c:order val="1"/>
          <c:spPr>
            <a:ln w="25400" cap="rnd">
              <a:solidFill>
                <a:srgbClr val="00B050"/>
              </a:solidFill>
              <a:round/>
            </a:ln>
            <a:effectLst/>
          </c:spPr>
          <c:marker>
            <c:symbol val="circle"/>
            <c:size val="2"/>
            <c:spPr>
              <a:solidFill>
                <a:schemeClr val="accent3"/>
              </a:solidFill>
              <a:ln w="9525">
                <a:solidFill>
                  <a:srgbClr val="00B050"/>
                </a:solidFill>
              </a:ln>
              <a:effectLst/>
            </c:spPr>
          </c:marker>
          <c:xVal>
            <c:numRef>
              <c:f>'Cutoff models (Section 6)'!$B$14:$B$213</c:f>
              <c:numCache>
                <c:formatCode>0.00</c:formatCode>
                <c:ptCount val="200"/>
                <c:pt idx="0">
                  <c:v>0.25</c:v>
                </c:pt>
                <c:pt idx="1">
                  <c:v>0.5</c:v>
                </c:pt>
                <c:pt idx="2">
                  <c:v>0.75</c:v>
                </c:pt>
                <c:pt idx="3">
                  <c:v>1</c:v>
                </c:pt>
                <c:pt idx="4">
                  <c:v>1.25</c:v>
                </c:pt>
                <c:pt idx="5">
                  <c:v>1.5</c:v>
                </c:pt>
                <c:pt idx="6">
                  <c:v>1.75</c:v>
                </c:pt>
                <c:pt idx="7">
                  <c:v>2</c:v>
                </c:pt>
                <c:pt idx="8">
                  <c:v>2.25</c:v>
                </c:pt>
                <c:pt idx="9">
                  <c:v>2.5</c:v>
                </c:pt>
                <c:pt idx="10">
                  <c:v>2.75</c:v>
                </c:pt>
                <c:pt idx="11">
                  <c:v>3</c:v>
                </c:pt>
                <c:pt idx="12">
                  <c:v>3.25</c:v>
                </c:pt>
                <c:pt idx="13">
                  <c:v>3.5</c:v>
                </c:pt>
                <c:pt idx="14">
                  <c:v>3.75</c:v>
                </c:pt>
                <c:pt idx="15">
                  <c:v>4</c:v>
                </c:pt>
                <c:pt idx="16">
                  <c:v>4.25</c:v>
                </c:pt>
                <c:pt idx="17">
                  <c:v>4.5</c:v>
                </c:pt>
                <c:pt idx="18">
                  <c:v>4.75</c:v>
                </c:pt>
                <c:pt idx="19">
                  <c:v>5</c:v>
                </c:pt>
                <c:pt idx="20">
                  <c:v>5.25</c:v>
                </c:pt>
                <c:pt idx="21">
                  <c:v>5.5</c:v>
                </c:pt>
                <c:pt idx="22">
                  <c:v>5.75</c:v>
                </c:pt>
                <c:pt idx="23">
                  <c:v>6</c:v>
                </c:pt>
                <c:pt idx="24">
                  <c:v>6.25</c:v>
                </c:pt>
                <c:pt idx="25">
                  <c:v>6.5</c:v>
                </c:pt>
                <c:pt idx="26">
                  <c:v>6.75</c:v>
                </c:pt>
                <c:pt idx="27">
                  <c:v>7</c:v>
                </c:pt>
                <c:pt idx="28">
                  <c:v>7.25</c:v>
                </c:pt>
                <c:pt idx="29">
                  <c:v>7.5</c:v>
                </c:pt>
                <c:pt idx="30">
                  <c:v>7.75</c:v>
                </c:pt>
                <c:pt idx="31">
                  <c:v>8</c:v>
                </c:pt>
                <c:pt idx="32">
                  <c:v>8.25</c:v>
                </c:pt>
                <c:pt idx="33">
                  <c:v>8.5</c:v>
                </c:pt>
                <c:pt idx="34">
                  <c:v>8.75</c:v>
                </c:pt>
                <c:pt idx="35">
                  <c:v>9</c:v>
                </c:pt>
                <c:pt idx="36">
                  <c:v>9.25</c:v>
                </c:pt>
                <c:pt idx="37">
                  <c:v>9.5</c:v>
                </c:pt>
                <c:pt idx="38">
                  <c:v>9.75</c:v>
                </c:pt>
                <c:pt idx="39">
                  <c:v>10</c:v>
                </c:pt>
                <c:pt idx="40">
                  <c:v>10.25</c:v>
                </c:pt>
                <c:pt idx="41">
                  <c:v>10.5</c:v>
                </c:pt>
                <c:pt idx="42">
                  <c:v>10.75</c:v>
                </c:pt>
                <c:pt idx="43">
                  <c:v>11</c:v>
                </c:pt>
                <c:pt idx="44">
                  <c:v>11.25</c:v>
                </c:pt>
                <c:pt idx="45">
                  <c:v>11.5</c:v>
                </c:pt>
                <c:pt idx="46">
                  <c:v>11.75</c:v>
                </c:pt>
                <c:pt idx="47">
                  <c:v>12</c:v>
                </c:pt>
                <c:pt idx="48">
                  <c:v>12.25</c:v>
                </c:pt>
                <c:pt idx="49">
                  <c:v>12.5</c:v>
                </c:pt>
                <c:pt idx="50">
                  <c:v>12.75</c:v>
                </c:pt>
                <c:pt idx="51">
                  <c:v>13</c:v>
                </c:pt>
                <c:pt idx="52">
                  <c:v>13.25</c:v>
                </c:pt>
                <c:pt idx="53">
                  <c:v>13.5</c:v>
                </c:pt>
                <c:pt idx="54">
                  <c:v>13.75</c:v>
                </c:pt>
                <c:pt idx="55">
                  <c:v>14</c:v>
                </c:pt>
                <c:pt idx="56">
                  <c:v>14.25</c:v>
                </c:pt>
                <c:pt idx="57">
                  <c:v>14.5</c:v>
                </c:pt>
                <c:pt idx="58">
                  <c:v>14.75</c:v>
                </c:pt>
                <c:pt idx="59">
                  <c:v>15</c:v>
                </c:pt>
                <c:pt idx="60">
                  <c:v>15.25</c:v>
                </c:pt>
                <c:pt idx="61">
                  <c:v>15.5</c:v>
                </c:pt>
                <c:pt idx="62">
                  <c:v>15.75</c:v>
                </c:pt>
                <c:pt idx="63">
                  <c:v>16</c:v>
                </c:pt>
                <c:pt idx="64">
                  <c:v>16.25</c:v>
                </c:pt>
                <c:pt idx="65">
                  <c:v>16.5</c:v>
                </c:pt>
                <c:pt idx="66">
                  <c:v>16.75</c:v>
                </c:pt>
                <c:pt idx="67">
                  <c:v>17</c:v>
                </c:pt>
                <c:pt idx="68">
                  <c:v>17.25</c:v>
                </c:pt>
                <c:pt idx="69">
                  <c:v>17.5</c:v>
                </c:pt>
                <c:pt idx="70">
                  <c:v>17.75</c:v>
                </c:pt>
                <c:pt idx="71">
                  <c:v>18</c:v>
                </c:pt>
                <c:pt idx="72">
                  <c:v>18.25</c:v>
                </c:pt>
                <c:pt idx="73">
                  <c:v>18.5</c:v>
                </c:pt>
                <c:pt idx="74">
                  <c:v>18.75</c:v>
                </c:pt>
                <c:pt idx="75">
                  <c:v>19</c:v>
                </c:pt>
                <c:pt idx="76">
                  <c:v>19.25</c:v>
                </c:pt>
                <c:pt idx="77">
                  <c:v>19.5</c:v>
                </c:pt>
                <c:pt idx="78">
                  <c:v>19.75</c:v>
                </c:pt>
                <c:pt idx="79">
                  <c:v>20</c:v>
                </c:pt>
                <c:pt idx="80">
                  <c:v>20.25</c:v>
                </c:pt>
                <c:pt idx="81">
                  <c:v>20.5</c:v>
                </c:pt>
                <c:pt idx="82">
                  <c:v>20.75</c:v>
                </c:pt>
                <c:pt idx="83">
                  <c:v>21</c:v>
                </c:pt>
                <c:pt idx="84">
                  <c:v>21.25</c:v>
                </c:pt>
                <c:pt idx="85">
                  <c:v>21.5</c:v>
                </c:pt>
                <c:pt idx="86">
                  <c:v>21.75</c:v>
                </c:pt>
                <c:pt idx="87">
                  <c:v>22</c:v>
                </c:pt>
                <c:pt idx="88">
                  <c:v>22.25</c:v>
                </c:pt>
                <c:pt idx="89">
                  <c:v>22.5</c:v>
                </c:pt>
                <c:pt idx="90">
                  <c:v>22.75</c:v>
                </c:pt>
                <c:pt idx="91">
                  <c:v>23</c:v>
                </c:pt>
                <c:pt idx="92">
                  <c:v>23.25</c:v>
                </c:pt>
                <c:pt idx="93">
                  <c:v>23.5</c:v>
                </c:pt>
                <c:pt idx="94">
                  <c:v>23.75</c:v>
                </c:pt>
                <c:pt idx="95">
                  <c:v>24</c:v>
                </c:pt>
                <c:pt idx="96">
                  <c:v>24.25</c:v>
                </c:pt>
                <c:pt idx="97">
                  <c:v>24.5</c:v>
                </c:pt>
                <c:pt idx="98">
                  <c:v>24.75</c:v>
                </c:pt>
                <c:pt idx="99">
                  <c:v>25</c:v>
                </c:pt>
                <c:pt idx="100">
                  <c:v>25.25</c:v>
                </c:pt>
                <c:pt idx="101">
                  <c:v>25.5</c:v>
                </c:pt>
                <c:pt idx="102">
                  <c:v>25.75</c:v>
                </c:pt>
                <c:pt idx="103">
                  <c:v>26</c:v>
                </c:pt>
                <c:pt idx="104">
                  <c:v>26.25</c:v>
                </c:pt>
                <c:pt idx="105">
                  <c:v>26.5</c:v>
                </c:pt>
                <c:pt idx="106">
                  <c:v>26.75</c:v>
                </c:pt>
                <c:pt idx="107">
                  <c:v>27</c:v>
                </c:pt>
                <c:pt idx="108">
                  <c:v>27.25</c:v>
                </c:pt>
                <c:pt idx="109">
                  <c:v>27.5</c:v>
                </c:pt>
                <c:pt idx="110">
                  <c:v>27.75</c:v>
                </c:pt>
                <c:pt idx="111">
                  <c:v>28</c:v>
                </c:pt>
                <c:pt idx="112">
                  <c:v>28.25</c:v>
                </c:pt>
                <c:pt idx="113">
                  <c:v>28.5</c:v>
                </c:pt>
                <c:pt idx="114">
                  <c:v>28.75</c:v>
                </c:pt>
                <c:pt idx="115">
                  <c:v>29</c:v>
                </c:pt>
                <c:pt idx="116">
                  <c:v>29.25</c:v>
                </c:pt>
                <c:pt idx="117">
                  <c:v>29.5</c:v>
                </c:pt>
                <c:pt idx="118">
                  <c:v>29.75</c:v>
                </c:pt>
                <c:pt idx="119">
                  <c:v>30</c:v>
                </c:pt>
                <c:pt idx="120">
                  <c:v>30.25</c:v>
                </c:pt>
                <c:pt idx="121">
                  <c:v>30.5</c:v>
                </c:pt>
                <c:pt idx="122">
                  <c:v>30.75</c:v>
                </c:pt>
                <c:pt idx="123">
                  <c:v>31</c:v>
                </c:pt>
                <c:pt idx="124">
                  <c:v>31.25</c:v>
                </c:pt>
                <c:pt idx="125">
                  <c:v>31.5</c:v>
                </c:pt>
                <c:pt idx="126">
                  <c:v>31.75</c:v>
                </c:pt>
                <c:pt idx="127">
                  <c:v>32</c:v>
                </c:pt>
                <c:pt idx="128">
                  <c:v>32.25</c:v>
                </c:pt>
                <c:pt idx="129">
                  <c:v>32.5</c:v>
                </c:pt>
                <c:pt idx="130">
                  <c:v>32.75</c:v>
                </c:pt>
                <c:pt idx="131">
                  <c:v>33</c:v>
                </c:pt>
                <c:pt idx="132">
                  <c:v>33.25</c:v>
                </c:pt>
                <c:pt idx="133">
                  <c:v>33.5</c:v>
                </c:pt>
                <c:pt idx="134">
                  <c:v>33.75</c:v>
                </c:pt>
                <c:pt idx="135">
                  <c:v>34</c:v>
                </c:pt>
                <c:pt idx="136">
                  <c:v>34.25</c:v>
                </c:pt>
                <c:pt idx="137">
                  <c:v>34.5</c:v>
                </c:pt>
                <c:pt idx="138">
                  <c:v>34.75</c:v>
                </c:pt>
                <c:pt idx="139">
                  <c:v>35</c:v>
                </c:pt>
                <c:pt idx="140">
                  <c:v>35.25</c:v>
                </c:pt>
                <c:pt idx="141">
                  <c:v>35.5</c:v>
                </c:pt>
                <c:pt idx="142">
                  <c:v>35.75</c:v>
                </c:pt>
                <c:pt idx="143">
                  <c:v>36</c:v>
                </c:pt>
                <c:pt idx="144">
                  <c:v>36.25</c:v>
                </c:pt>
                <c:pt idx="145">
                  <c:v>36.5</c:v>
                </c:pt>
                <c:pt idx="146">
                  <c:v>36.75</c:v>
                </c:pt>
                <c:pt idx="147">
                  <c:v>37</c:v>
                </c:pt>
                <c:pt idx="148">
                  <c:v>37.25</c:v>
                </c:pt>
                <c:pt idx="149">
                  <c:v>37.5</c:v>
                </c:pt>
                <c:pt idx="150">
                  <c:v>37.75</c:v>
                </c:pt>
                <c:pt idx="151">
                  <c:v>38</c:v>
                </c:pt>
                <c:pt idx="152">
                  <c:v>38.25</c:v>
                </c:pt>
                <c:pt idx="153">
                  <c:v>38.5</c:v>
                </c:pt>
                <c:pt idx="154">
                  <c:v>38.75</c:v>
                </c:pt>
                <c:pt idx="155">
                  <c:v>39</c:v>
                </c:pt>
                <c:pt idx="156">
                  <c:v>39.25</c:v>
                </c:pt>
                <c:pt idx="157">
                  <c:v>39.5</c:v>
                </c:pt>
                <c:pt idx="158">
                  <c:v>39.75</c:v>
                </c:pt>
                <c:pt idx="159">
                  <c:v>40</c:v>
                </c:pt>
                <c:pt idx="160">
                  <c:v>40.25</c:v>
                </c:pt>
                <c:pt idx="161">
                  <c:v>40.5</c:v>
                </c:pt>
                <c:pt idx="162">
                  <c:v>40.75</c:v>
                </c:pt>
                <c:pt idx="163">
                  <c:v>41</c:v>
                </c:pt>
                <c:pt idx="164">
                  <c:v>41.25</c:v>
                </c:pt>
                <c:pt idx="165">
                  <c:v>41.5</c:v>
                </c:pt>
                <c:pt idx="166">
                  <c:v>41.75</c:v>
                </c:pt>
                <c:pt idx="167">
                  <c:v>42</c:v>
                </c:pt>
                <c:pt idx="168">
                  <c:v>42.25</c:v>
                </c:pt>
                <c:pt idx="169">
                  <c:v>42.5</c:v>
                </c:pt>
                <c:pt idx="170">
                  <c:v>42.75</c:v>
                </c:pt>
                <c:pt idx="171">
                  <c:v>43</c:v>
                </c:pt>
                <c:pt idx="172">
                  <c:v>43.25</c:v>
                </c:pt>
                <c:pt idx="173">
                  <c:v>43.5</c:v>
                </c:pt>
                <c:pt idx="174">
                  <c:v>43.75</c:v>
                </c:pt>
                <c:pt idx="175">
                  <c:v>44</c:v>
                </c:pt>
                <c:pt idx="176">
                  <c:v>44.25</c:v>
                </c:pt>
                <c:pt idx="177">
                  <c:v>44.5</c:v>
                </c:pt>
                <c:pt idx="178">
                  <c:v>44.75</c:v>
                </c:pt>
                <c:pt idx="179">
                  <c:v>45</c:v>
                </c:pt>
                <c:pt idx="180">
                  <c:v>45.25</c:v>
                </c:pt>
                <c:pt idx="181">
                  <c:v>45.5</c:v>
                </c:pt>
                <c:pt idx="182">
                  <c:v>45.75</c:v>
                </c:pt>
                <c:pt idx="183">
                  <c:v>46</c:v>
                </c:pt>
                <c:pt idx="184">
                  <c:v>46.25</c:v>
                </c:pt>
                <c:pt idx="185">
                  <c:v>46.5</c:v>
                </c:pt>
                <c:pt idx="186">
                  <c:v>46.75</c:v>
                </c:pt>
                <c:pt idx="187">
                  <c:v>47</c:v>
                </c:pt>
                <c:pt idx="188">
                  <c:v>47.25</c:v>
                </c:pt>
                <c:pt idx="189">
                  <c:v>47.5</c:v>
                </c:pt>
                <c:pt idx="190">
                  <c:v>47.75</c:v>
                </c:pt>
                <c:pt idx="191">
                  <c:v>48</c:v>
                </c:pt>
                <c:pt idx="192">
                  <c:v>48.25</c:v>
                </c:pt>
                <c:pt idx="193">
                  <c:v>48.5</c:v>
                </c:pt>
                <c:pt idx="194">
                  <c:v>48.75</c:v>
                </c:pt>
                <c:pt idx="195">
                  <c:v>49</c:v>
                </c:pt>
                <c:pt idx="196">
                  <c:v>49.25</c:v>
                </c:pt>
                <c:pt idx="197">
                  <c:v>49.5</c:v>
                </c:pt>
                <c:pt idx="198">
                  <c:v>49.75</c:v>
                </c:pt>
                <c:pt idx="199">
                  <c:v>50</c:v>
                </c:pt>
              </c:numCache>
            </c:numRef>
          </c:xVal>
          <c:yVal>
            <c:numRef>
              <c:f>'Cutoff models (Section 6)'!$G$14:$G$213</c:f>
              <c:numCache>
                <c:formatCode>0.00</c:formatCode>
                <c:ptCount val="200"/>
                <c:pt idx="0">
                  <c:v>0.70462953707602538</c:v>
                </c:pt>
                <c:pt idx="1">
                  <c:v>2.7404661619696382</c:v>
                </c:pt>
                <c:pt idx="2">
                  <c:v>5.9055136312348058</c:v>
                </c:pt>
                <c:pt idx="3">
                  <c:v>9.9432755179710508</c:v>
                </c:pt>
                <c:pt idx="4">
                  <c:v>14.603337916270061</c:v>
                </c:pt>
                <c:pt idx="5">
                  <c:v>19.673034128652883</c:v>
                </c:pt>
                <c:pt idx="6">
                  <c:v>24.985608267952099</c:v>
                </c:pt>
                <c:pt idx="7">
                  <c:v>30.416434256410739</c:v>
                </c:pt>
                <c:pt idx="8">
                  <c:v>35.875285172436428</c:v>
                </c:pt>
                <c:pt idx="9">
                  <c:v>41.298451163199239</c:v>
                </c:pt>
                <c:pt idx="10">
                  <c:v>46.642044491703679</c:v>
                </c:pt>
                <c:pt idx="11">
                  <c:v>51.876733877324796</c:v>
                </c:pt>
                <c:pt idx="12">
                  <c:v>56.983754737183929</c:v>
                </c:pt>
                <c:pt idx="13">
                  <c:v>61.95194416065074</c:v>
                </c:pt>
                <c:pt idx="14">
                  <c:v>66.7755605085637</c:v>
                </c:pt>
                <c:pt idx="15">
                  <c:v>71.45268970779388</c:v>
                </c:pt>
                <c:pt idx="16">
                  <c:v>75.984084903495827</c:v>
                </c:pt>
                <c:pt idx="17">
                  <c:v>80.372324179764661</c:v>
                </c:pt>
                <c:pt idx="18">
                  <c:v>84.621200980008766</c:v>
                </c:pt>
                <c:pt idx="19">
                  <c:v>88.735284507943632</c:v>
                </c:pt>
                <c:pt idx="20">
                  <c:v>92.719604207304627</c:v>
                </c:pt>
                <c:pt idx="21">
                  <c:v>96.579424779755229</c:v>
                </c:pt>
                <c:pt idx="22">
                  <c:v>100.32008724022319</c:v>
                </c:pt>
                <c:pt idx="23">
                  <c:v>103.94689810441194</c:v>
                </c:pt>
                <c:pt idx="24">
                  <c:v>107.46505361246315</c:v>
                </c:pt>
                <c:pt idx="25">
                  <c:v>110.87958940094987</c:v>
                </c:pt>
                <c:pt idx="26">
                  <c:v>114.19534859723956</c:v>
                </c:pt>
                <c:pt idx="27">
                  <c:v>117.41696318377512</c:v>
                </c:pt>
                <c:pt idx="28">
                  <c:v>120.54884485220202</c:v>
                </c:pt>
                <c:pt idx="29">
                  <c:v>123.59518257430821</c:v>
                </c:pt>
                <c:pt idx="30">
                  <c:v>126.55994485695145</c:v>
                </c:pt>
                <c:pt idx="31">
                  <c:v>129.44688519308303</c:v>
                </c:pt>
                <c:pt idx="32">
                  <c:v>132.25954962270075</c:v>
                </c:pt>
                <c:pt idx="33">
                  <c:v>135.00128561401337</c:v>
                </c:pt>
                <c:pt idx="34">
                  <c:v>137.67525169402197</c:v>
                </c:pt>
                <c:pt idx="35">
                  <c:v>140.28442741940438</c:v>
                </c:pt>
                <c:pt idx="36">
                  <c:v>142.83162339795044</c:v>
                </c:pt>
                <c:pt idx="37">
                  <c:v>145.31949115879871</c:v>
                </c:pt>
                <c:pt idx="38">
                  <c:v>147.75053273447318</c:v>
                </c:pt>
                <c:pt idx="39">
                  <c:v>150.12710986518545</c:v>
                </c:pt>
                <c:pt idx="40">
                  <c:v>152.45145277050099</c:v>
                </c:pt>
                <c:pt idx="41">
                  <c:v>154.7256684585592</c:v>
                </c:pt>
                <c:pt idx="42">
                  <c:v>156.95174856102705</c:v>
                </c:pt>
                <c:pt idx="43">
                  <c:v>159.13157669470752</c:v>
                </c:pt>
                <c:pt idx="44">
                  <c:v>161.26693535954851</c:v>
                </c:pt>
                <c:pt idx="45">
                  <c:v>163.35951238875433</c:v>
                </c:pt>
                <c:pt idx="46">
                  <c:v>165.41090697053269</c:v>
                </c:pt>
                <c:pt idx="47">
                  <c:v>167.42263526329128</c:v>
                </c:pt>
                <c:pt idx="48">
                  <c:v>169.39613562725995</c:v>
                </c:pt>
                <c:pt idx="49">
                  <c:v>171.33277349586641</c:v>
                </c:pt>
                <c:pt idx="50">
                  <c:v>173.23384590998128</c:v>
                </c:pt>
                <c:pt idx="51">
                  <c:v>175.10058573753943</c:v>
                </c:pt>
                <c:pt idx="52">
                  <c:v>176.93416560018241</c:v>
                </c:pt>
                <c:pt idx="53">
                  <c:v>178.73570152752987</c:v>
                </c:pt>
                <c:pt idx="54">
                  <c:v>180.50625635856736</c:v>
                </c:pt>
                <c:pt idx="55">
                  <c:v>182.24684290846622</c:v>
                </c:pt>
                <c:pt idx="56">
                  <c:v>183.95842691797486</c:v>
                </c:pt>
                <c:pt idx="57">
                  <c:v>185.64192980137008</c:v>
                </c:pt>
                <c:pt idx="58">
                  <c:v>187.29823120782908</c:v>
                </c:pt>
                <c:pt idx="59">
                  <c:v>188.92817141002126</c:v>
                </c:pt>
                <c:pt idx="60">
                  <c:v>190.53255353269245</c:v>
                </c:pt>
                <c:pt idx="61">
                  <c:v>192.11214563306584</c:v>
                </c:pt>
                <c:pt idx="62">
                  <c:v>193.66768264398195</c:v>
                </c:pt>
                <c:pt idx="63">
                  <c:v>195.19986818986484</c:v>
                </c:pt>
                <c:pt idx="64">
                  <c:v>196.7093762848242</c:v>
                </c:pt>
                <c:pt idx="65">
                  <c:v>198.19685292148336</c:v>
                </c:pt>
                <c:pt idx="66">
                  <c:v>199.66291755845444</c:v>
                </c:pt>
                <c:pt idx="67">
                  <c:v>201.10816451376684</c:v>
                </c:pt>
                <c:pt idx="68">
                  <c:v>202.53316427098741</c:v>
                </c:pt>
                <c:pt idx="69">
                  <c:v>203.93846470424882</c:v>
                </c:pt>
                <c:pt idx="70">
                  <c:v>205.32459222791798</c:v>
                </c:pt>
                <c:pt idx="71">
                  <c:v>206.69205287619744</c:v>
                </c:pt>
                <c:pt idx="72">
                  <c:v>208.04133331754147</c:v>
                </c:pt>
                <c:pt idx="73">
                  <c:v>209.37290180839733</c:v>
                </c:pt>
                <c:pt idx="74">
                  <c:v>210.68720909043651</c:v>
                </c:pt>
                <c:pt idx="75">
                  <c:v>211.98468923512453</c:v>
                </c:pt>
                <c:pt idx="76">
                  <c:v>213.26576043918814</c:v>
                </c:pt>
                <c:pt idx="77">
                  <c:v>214.53082577427034</c:v>
                </c:pt>
                <c:pt idx="78">
                  <c:v>215.78027389381961</c:v>
                </c:pt>
                <c:pt idx="79">
                  <c:v>217.01447970003261</c:v>
                </c:pt>
                <c:pt idx="80">
                  <c:v>218.23380497346233</c:v>
                </c:pt>
                <c:pt idx="81">
                  <c:v>219.43859896771207</c:v>
                </c:pt>
                <c:pt idx="82">
                  <c:v>220.62919897146176</c:v>
                </c:pt>
                <c:pt idx="83">
                  <c:v>221.80593083990783</c:v>
                </c:pt>
                <c:pt idx="84">
                  <c:v>222.96910949755048</c:v>
                </c:pt>
                <c:pt idx="85">
                  <c:v>224.11903941412623</c:v>
                </c:pt>
                <c:pt idx="86">
                  <c:v>225.25601505535192</c:v>
                </c:pt>
                <c:pt idx="87">
                  <c:v>226.38032131003598</c:v>
                </c:pt>
                <c:pt idx="88">
                  <c:v>227.48865761540083</c:v>
                </c:pt>
                <c:pt idx="89">
                  <c:v>228</c:v>
                </c:pt>
                <c:pt idx="90">
                  <c:v>228</c:v>
                </c:pt>
                <c:pt idx="91">
                  <c:v>228</c:v>
                </c:pt>
                <c:pt idx="92">
                  <c:v>228</c:v>
                </c:pt>
                <c:pt idx="93">
                  <c:v>228</c:v>
                </c:pt>
                <c:pt idx="94">
                  <c:v>228</c:v>
                </c:pt>
                <c:pt idx="95">
                  <c:v>228</c:v>
                </c:pt>
                <c:pt idx="96">
                  <c:v>228</c:v>
                </c:pt>
                <c:pt idx="97">
                  <c:v>228</c:v>
                </c:pt>
                <c:pt idx="98">
                  <c:v>228</c:v>
                </c:pt>
                <c:pt idx="99">
                  <c:v>228</c:v>
                </c:pt>
                <c:pt idx="100">
                  <c:v>228</c:v>
                </c:pt>
                <c:pt idx="101">
                  <c:v>228</c:v>
                </c:pt>
                <c:pt idx="102">
                  <c:v>228</c:v>
                </c:pt>
                <c:pt idx="103">
                  <c:v>228</c:v>
                </c:pt>
                <c:pt idx="104">
                  <c:v>228</c:v>
                </c:pt>
                <c:pt idx="105">
                  <c:v>228</c:v>
                </c:pt>
                <c:pt idx="106">
                  <c:v>228</c:v>
                </c:pt>
                <c:pt idx="107">
                  <c:v>228</c:v>
                </c:pt>
                <c:pt idx="108">
                  <c:v>228</c:v>
                </c:pt>
                <c:pt idx="109">
                  <c:v>228</c:v>
                </c:pt>
                <c:pt idx="110">
                  <c:v>228</c:v>
                </c:pt>
                <c:pt idx="111">
                  <c:v>228</c:v>
                </c:pt>
                <c:pt idx="112">
                  <c:v>228</c:v>
                </c:pt>
                <c:pt idx="113">
                  <c:v>228</c:v>
                </c:pt>
                <c:pt idx="114">
                  <c:v>228</c:v>
                </c:pt>
                <c:pt idx="115">
                  <c:v>228</c:v>
                </c:pt>
                <c:pt idx="116">
                  <c:v>228</c:v>
                </c:pt>
                <c:pt idx="117">
                  <c:v>228</c:v>
                </c:pt>
                <c:pt idx="118">
                  <c:v>228</c:v>
                </c:pt>
                <c:pt idx="119">
                  <c:v>228</c:v>
                </c:pt>
                <c:pt idx="120">
                  <c:v>228</c:v>
                </c:pt>
                <c:pt idx="121">
                  <c:v>228</c:v>
                </c:pt>
                <c:pt idx="122">
                  <c:v>228</c:v>
                </c:pt>
                <c:pt idx="123">
                  <c:v>228</c:v>
                </c:pt>
                <c:pt idx="124">
                  <c:v>228</c:v>
                </c:pt>
                <c:pt idx="125">
                  <c:v>228</c:v>
                </c:pt>
                <c:pt idx="126">
                  <c:v>228</c:v>
                </c:pt>
                <c:pt idx="127">
                  <c:v>228</c:v>
                </c:pt>
                <c:pt idx="128">
                  <c:v>228</c:v>
                </c:pt>
                <c:pt idx="129">
                  <c:v>228</c:v>
                </c:pt>
                <c:pt idx="130">
                  <c:v>228</c:v>
                </c:pt>
                <c:pt idx="131">
                  <c:v>228</c:v>
                </c:pt>
                <c:pt idx="132">
                  <c:v>228</c:v>
                </c:pt>
                <c:pt idx="133">
                  <c:v>228</c:v>
                </c:pt>
                <c:pt idx="134">
                  <c:v>228</c:v>
                </c:pt>
                <c:pt idx="135">
                  <c:v>228</c:v>
                </c:pt>
                <c:pt idx="136">
                  <c:v>228</c:v>
                </c:pt>
                <c:pt idx="137">
                  <c:v>228</c:v>
                </c:pt>
                <c:pt idx="138">
                  <c:v>228</c:v>
                </c:pt>
                <c:pt idx="139">
                  <c:v>228</c:v>
                </c:pt>
                <c:pt idx="140">
                  <c:v>228</c:v>
                </c:pt>
                <c:pt idx="141">
                  <c:v>228</c:v>
                </c:pt>
                <c:pt idx="142">
                  <c:v>228</c:v>
                </c:pt>
                <c:pt idx="143">
                  <c:v>228</c:v>
                </c:pt>
                <c:pt idx="144">
                  <c:v>228</c:v>
                </c:pt>
                <c:pt idx="145">
                  <c:v>228</c:v>
                </c:pt>
                <c:pt idx="146">
                  <c:v>228</c:v>
                </c:pt>
                <c:pt idx="147">
                  <c:v>228</c:v>
                </c:pt>
                <c:pt idx="148">
                  <c:v>228</c:v>
                </c:pt>
                <c:pt idx="149">
                  <c:v>228</c:v>
                </c:pt>
                <c:pt idx="150">
                  <c:v>228</c:v>
                </c:pt>
                <c:pt idx="151">
                  <c:v>228</c:v>
                </c:pt>
                <c:pt idx="152">
                  <c:v>228</c:v>
                </c:pt>
                <c:pt idx="153">
                  <c:v>228</c:v>
                </c:pt>
                <c:pt idx="154">
                  <c:v>228</c:v>
                </c:pt>
                <c:pt idx="155">
                  <c:v>228</c:v>
                </c:pt>
                <c:pt idx="156">
                  <c:v>228</c:v>
                </c:pt>
                <c:pt idx="157">
                  <c:v>228</c:v>
                </c:pt>
                <c:pt idx="158">
                  <c:v>228</c:v>
                </c:pt>
                <c:pt idx="159">
                  <c:v>228</c:v>
                </c:pt>
                <c:pt idx="160">
                  <c:v>228</c:v>
                </c:pt>
                <c:pt idx="161">
                  <c:v>228</c:v>
                </c:pt>
                <c:pt idx="162">
                  <c:v>228</c:v>
                </c:pt>
                <c:pt idx="163">
                  <c:v>228</c:v>
                </c:pt>
                <c:pt idx="164">
                  <c:v>228</c:v>
                </c:pt>
                <c:pt idx="165">
                  <c:v>228</c:v>
                </c:pt>
                <c:pt idx="166">
                  <c:v>228</c:v>
                </c:pt>
                <c:pt idx="167">
                  <c:v>228</c:v>
                </c:pt>
                <c:pt idx="168">
                  <c:v>228</c:v>
                </c:pt>
                <c:pt idx="169">
                  <c:v>228</c:v>
                </c:pt>
                <c:pt idx="170">
                  <c:v>228</c:v>
                </c:pt>
                <c:pt idx="171">
                  <c:v>228</c:v>
                </c:pt>
                <c:pt idx="172">
                  <c:v>228</c:v>
                </c:pt>
                <c:pt idx="173">
                  <c:v>228</c:v>
                </c:pt>
                <c:pt idx="174">
                  <c:v>228</c:v>
                </c:pt>
                <c:pt idx="175">
                  <c:v>228</c:v>
                </c:pt>
                <c:pt idx="176">
                  <c:v>228</c:v>
                </c:pt>
                <c:pt idx="177">
                  <c:v>228</c:v>
                </c:pt>
                <c:pt idx="178">
                  <c:v>228</c:v>
                </c:pt>
                <c:pt idx="179">
                  <c:v>228</c:v>
                </c:pt>
                <c:pt idx="180">
                  <c:v>228</c:v>
                </c:pt>
                <c:pt idx="181">
                  <c:v>228</c:v>
                </c:pt>
                <c:pt idx="182">
                  <c:v>228</c:v>
                </c:pt>
                <c:pt idx="183">
                  <c:v>228</c:v>
                </c:pt>
                <c:pt idx="184">
                  <c:v>228</c:v>
                </c:pt>
                <c:pt idx="185">
                  <c:v>228</c:v>
                </c:pt>
                <c:pt idx="186">
                  <c:v>228</c:v>
                </c:pt>
                <c:pt idx="187">
                  <c:v>228</c:v>
                </c:pt>
                <c:pt idx="188">
                  <c:v>228</c:v>
                </c:pt>
                <c:pt idx="189">
                  <c:v>228</c:v>
                </c:pt>
                <c:pt idx="190">
                  <c:v>228</c:v>
                </c:pt>
                <c:pt idx="191">
                  <c:v>228</c:v>
                </c:pt>
                <c:pt idx="192">
                  <c:v>228</c:v>
                </c:pt>
                <c:pt idx="193">
                  <c:v>228</c:v>
                </c:pt>
                <c:pt idx="194">
                  <c:v>228</c:v>
                </c:pt>
                <c:pt idx="195">
                  <c:v>228</c:v>
                </c:pt>
                <c:pt idx="196">
                  <c:v>228</c:v>
                </c:pt>
                <c:pt idx="197">
                  <c:v>228</c:v>
                </c:pt>
                <c:pt idx="198">
                  <c:v>228</c:v>
                </c:pt>
                <c:pt idx="199">
                  <c:v>228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50D-4284-AB4C-58886719B7FF}"/>
            </c:ext>
          </c:extLst>
        </c:ser>
        <c:ser>
          <c:idx val="3"/>
          <c:order val="2"/>
          <c:spPr>
            <a:ln w="25400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2"/>
            <c:spPr>
              <a:solidFill>
                <a:schemeClr val="accent1"/>
              </a:solidFill>
              <a:ln w="9525">
                <a:solidFill>
                  <a:sysClr val="windowText" lastClr="000000"/>
                </a:solidFill>
              </a:ln>
              <a:effectLst/>
            </c:spPr>
          </c:marker>
          <c:xVal>
            <c:numRef>
              <c:f>'Cutoff models (Section 6)'!$B$14:$B$213</c:f>
              <c:numCache>
                <c:formatCode>0.00</c:formatCode>
                <c:ptCount val="200"/>
                <c:pt idx="0">
                  <c:v>0.25</c:v>
                </c:pt>
                <c:pt idx="1">
                  <c:v>0.5</c:v>
                </c:pt>
                <c:pt idx="2">
                  <c:v>0.75</c:v>
                </c:pt>
                <c:pt idx="3">
                  <c:v>1</c:v>
                </c:pt>
                <c:pt idx="4">
                  <c:v>1.25</c:v>
                </c:pt>
                <c:pt idx="5">
                  <c:v>1.5</c:v>
                </c:pt>
                <c:pt idx="6">
                  <c:v>1.75</c:v>
                </c:pt>
                <c:pt idx="7">
                  <c:v>2</c:v>
                </c:pt>
                <c:pt idx="8">
                  <c:v>2.25</c:v>
                </c:pt>
                <c:pt idx="9">
                  <c:v>2.5</c:v>
                </c:pt>
                <c:pt idx="10">
                  <c:v>2.75</c:v>
                </c:pt>
                <c:pt idx="11">
                  <c:v>3</c:v>
                </c:pt>
                <c:pt idx="12">
                  <c:v>3.25</c:v>
                </c:pt>
                <c:pt idx="13">
                  <c:v>3.5</c:v>
                </c:pt>
                <c:pt idx="14">
                  <c:v>3.75</c:v>
                </c:pt>
                <c:pt idx="15">
                  <c:v>4</c:v>
                </c:pt>
                <c:pt idx="16">
                  <c:v>4.25</c:v>
                </c:pt>
                <c:pt idx="17">
                  <c:v>4.5</c:v>
                </c:pt>
                <c:pt idx="18">
                  <c:v>4.75</c:v>
                </c:pt>
                <c:pt idx="19">
                  <c:v>5</c:v>
                </c:pt>
                <c:pt idx="20">
                  <c:v>5.25</c:v>
                </c:pt>
                <c:pt idx="21">
                  <c:v>5.5</c:v>
                </c:pt>
                <c:pt idx="22">
                  <c:v>5.75</c:v>
                </c:pt>
                <c:pt idx="23">
                  <c:v>6</c:v>
                </c:pt>
                <c:pt idx="24">
                  <c:v>6.25</c:v>
                </c:pt>
                <c:pt idx="25">
                  <c:v>6.5</c:v>
                </c:pt>
                <c:pt idx="26">
                  <c:v>6.75</c:v>
                </c:pt>
                <c:pt idx="27">
                  <c:v>7</c:v>
                </c:pt>
                <c:pt idx="28">
                  <c:v>7.25</c:v>
                </c:pt>
                <c:pt idx="29">
                  <c:v>7.5</c:v>
                </c:pt>
                <c:pt idx="30">
                  <c:v>7.75</c:v>
                </c:pt>
                <c:pt idx="31">
                  <c:v>8</c:v>
                </c:pt>
                <c:pt idx="32">
                  <c:v>8.25</c:v>
                </c:pt>
                <c:pt idx="33">
                  <c:v>8.5</c:v>
                </c:pt>
                <c:pt idx="34">
                  <c:v>8.75</c:v>
                </c:pt>
                <c:pt idx="35">
                  <c:v>9</c:v>
                </c:pt>
                <c:pt idx="36">
                  <c:v>9.25</c:v>
                </c:pt>
                <c:pt idx="37">
                  <c:v>9.5</c:v>
                </c:pt>
                <c:pt idx="38">
                  <c:v>9.75</c:v>
                </c:pt>
                <c:pt idx="39">
                  <c:v>10</c:v>
                </c:pt>
                <c:pt idx="40">
                  <c:v>10.25</c:v>
                </c:pt>
                <c:pt idx="41">
                  <c:v>10.5</c:v>
                </c:pt>
                <c:pt idx="42">
                  <c:v>10.75</c:v>
                </c:pt>
                <c:pt idx="43">
                  <c:v>11</c:v>
                </c:pt>
                <c:pt idx="44">
                  <c:v>11.25</c:v>
                </c:pt>
                <c:pt idx="45">
                  <c:v>11.5</c:v>
                </c:pt>
                <c:pt idx="46">
                  <c:v>11.75</c:v>
                </c:pt>
                <c:pt idx="47">
                  <c:v>12</c:v>
                </c:pt>
                <c:pt idx="48">
                  <c:v>12.25</c:v>
                </c:pt>
                <c:pt idx="49">
                  <c:v>12.5</c:v>
                </c:pt>
                <c:pt idx="50">
                  <c:v>12.75</c:v>
                </c:pt>
                <c:pt idx="51">
                  <c:v>13</c:v>
                </c:pt>
                <c:pt idx="52">
                  <c:v>13.25</c:v>
                </c:pt>
                <c:pt idx="53">
                  <c:v>13.5</c:v>
                </c:pt>
                <c:pt idx="54">
                  <c:v>13.75</c:v>
                </c:pt>
                <c:pt idx="55">
                  <c:v>14</c:v>
                </c:pt>
                <c:pt idx="56">
                  <c:v>14.25</c:v>
                </c:pt>
                <c:pt idx="57">
                  <c:v>14.5</c:v>
                </c:pt>
                <c:pt idx="58">
                  <c:v>14.75</c:v>
                </c:pt>
                <c:pt idx="59">
                  <c:v>15</c:v>
                </c:pt>
                <c:pt idx="60">
                  <c:v>15.25</c:v>
                </c:pt>
                <c:pt idx="61">
                  <c:v>15.5</c:v>
                </c:pt>
                <c:pt idx="62">
                  <c:v>15.75</c:v>
                </c:pt>
                <c:pt idx="63">
                  <c:v>16</c:v>
                </c:pt>
                <c:pt idx="64">
                  <c:v>16.25</c:v>
                </c:pt>
                <c:pt idx="65">
                  <c:v>16.5</c:v>
                </c:pt>
                <c:pt idx="66">
                  <c:v>16.75</c:v>
                </c:pt>
                <c:pt idx="67">
                  <c:v>17</c:v>
                </c:pt>
                <c:pt idx="68">
                  <c:v>17.25</c:v>
                </c:pt>
                <c:pt idx="69">
                  <c:v>17.5</c:v>
                </c:pt>
                <c:pt idx="70">
                  <c:v>17.75</c:v>
                </c:pt>
                <c:pt idx="71">
                  <c:v>18</c:v>
                </c:pt>
                <c:pt idx="72">
                  <c:v>18.25</c:v>
                </c:pt>
                <c:pt idx="73">
                  <c:v>18.5</c:v>
                </c:pt>
                <c:pt idx="74">
                  <c:v>18.75</c:v>
                </c:pt>
                <c:pt idx="75">
                  <c:v>19</c:v>
                </c:pt>
                <c:pt idx="76">
                  <c:v>19.25</c:v>
                </c:pt>
                <c:pt idx="77">
                  <c:v>19.5</c:v>
                </c:pt>
                <c:pt idx="78">
                  <c:v>19.75</c:v>
                </c:pt>
                <c:pt idx="79">
                  <c:v>20</c:v>
                </c:pt>
                <c:pt idx="80">
                  <c:v>20.25</c:v>
                </c:pt>
                <c:pt idx="81">
                  <c:v>20.5</c:v>
                </c:pt>
                <c:pt idx="82">
                  <c:v>20.75</c:v>
                </c:pt>
                <c:pt idx="83">
                  <c:v>21</c:v>
                </c:pt>
                <c:pt idx="84">
                  <c:v>21.25</c:v>
                </c:pt>
                <c:pt idx="85">
                  <c:v>21.5</c:v>
                </c:pt>
                <c:pt idx="86">
                  <c:v>21.75</c:v>
                </c:pt>
                <c:pt idx="87">
                  <c:v>22</c:v>
                </c:pt>
                <c:pt idx="88">
                  <c:v>22.25</c:v>
                </c:pt>
                <c:pt idx="89">
                  <c:v>22.5</c:v>
                </c:pt>
                <c:pt idx="90">
                  <c:v>22.75</c:v>
                </c:pt>
                <c:pt idx="91">
                  <c:v>23</c:v>
                </c:pt>
                <c:pt idx="92">
                  <c:v>23.25</c:v>
                </c:pt>
                <c:pt idx="93">
                  <c:v>23.5</c:v>
                </c:pt>
                <c:pt idx="94">
                  <c:v>23.75</c:v>
                </c:pt>
                <c:pt idx="95">
                  <c:v>24</c:v>
                </c:pt>
                <c:pt idx="96">
                  <c:v>24.25</c:v>
                </c:pt>
                <c:pt idx="97">
                  <c:v>24.5</c:v>
                </c:pt>
                <c:pt idx="98">
                  <c:v>24.75</c:v>
                </c:pt>
                <c:pt idx="99">
                  <c:v>25</c:v>
                </c:pt>
                <c:pt idx="100">
                  <c:v>25.25</c:v>
                </c:pt>
                <c:pt idx="101">
                  <c:v>25.5</c:v>
                </c:pt>
                <c:pt idx="102">
                  <c:v>25.75</c:v>
                </c:pt>
                <c:pt idx="103">
                  <c:v>26</c:v>
                </c:pt>
                <c:pt idx="104">
                  <c:v>26.25</c:v>
                </c:pt>
                <c:pt idx="105">
                  <c:v>26.5</c:v>
                </c:pt>
                <c:pt idx="106">
                  <c:v>26.75</c:v>
                </c:pt>
                <c:pt idx="107">
                  <c:v>27</c:v>
                </c:pt>
                <c:pt idx="108">
                  <c:v>27.25</c:v>
                </c:pt>
                <c:pt idx="109">
                  <c:v>27.5</c:v>
                </c:pt>
                <c:pt idx="110">
                  <c:v>27.75</c:v>
                </c:pt>
                <c:pt idx="111">
                  <c:v>28</c:v>
                </c:pt>
                <c:pt idx="112">
                  <c:v>28.25</c:v>
                </c:pt>
                <c:pt idx="113">
                  <c:v>28.5</c:v>
                </c:pt>
                <c:pt idx="114">
                  <c:v>28.75</c:v>
                </c:pt>
                <c:pt idx="115">
                  <c:v>29</c:v>
                </c:pt>
                <c:pt idx="116">
                  <c:v>29.25</c:v>
                </c:pt>
                <c:pt idx="117">
                  <c:v>29.5</c:v>
                </c:pt>
                <c:pt idx="118">
                  <c:v>29.75</c:v>
                </c:pt>
                <c:pt idx="119">
                  <c:v>30</c:v>
                </c:pt>
                <c:pt idx="120">
                  <c:v>30.25</c:v>
                </c:pt>
                <c:pt idx="121">
                  <c:v>30.5</c:v>
                </c:pt>
                <c:pt idx="122">
                  <c:v>30.75</c:v>
                </c:pt>
                <c:pt idx="123">
                  <c:v>31</c:v>
                </c:pt>
                <c:pt idx="124">
                  <c:v>31.25</c:v>
                </c:pt>
                <c:pt idx="125">
                  <c:v>31.5</c:v>
                </c:pt>
                <c:pt idx="126">
                  <c:v>31.75</c:v>
                </c:pt>
                <c:pt idx="127">
                  <c:v>32</c:v>
                </c:pt>
                <c:pt idx="128">
                  <c:v>32.25</c:v>
                </c:pt>
                <c:pt idx="129">
                  <c:v>32.5</c:v>
                </c:pt>
                <c:pt idx="130">
                  <c:v>32.75</c:v>
                </c:pt>
                <c:pt idx="131">
                  <c:v>33</c:v>
                </c:pt>
                <c:pt idx="132">
                  <c:v>33.25</c:v>
                </c:pt>
                <c:pt idx="133">
                  <c:v>33.5</c:v>
                </c:pt>
                <c:pt idx="134">
                  <c:v>33.75</c:v>
                </c:pt>
                <c:pt idx="135">
                  <c:v>34</c:v>
                </c:pt>
                <c:pt idx="136">
                  <c:v>34.25</c:v>
                </c:pt>
                <c:pt idx="137">
                  <c:v>34.5</c:v>
                </c:pt>
                <c:pt idx="138">
                  <c:v>34.75</c:v>
                </c:pt>
                <c:pt idx="139">
                  <c:v>35</c:v>
                </c:pt>
                <c:pt idx="140">
                  <c:v>35.25</c:v>
                </c:pt>
                <c:pt idx="141">
                  <c:v>35.5</c:v>
                </c:pt>
                <c:pt idx="142">
                  <c:v>35.75</c:v>
                </c:pt>
                <c:pt idx="143">
                  <c:v>36</c:v>
                </c:pt>
                <c:pt idx="144">
                  <c:v>36.25</c:v>
                </c:pt>
                <c:pt idx="145">
                  <c:v>36.5</c:v>
                </c:pt>
                <c:pt idx="146">
                  <c:v>36.75</c:v>
                </c:pt>
                <c:pt idx="147">
                  <c:v>37</c:v>
                </c:pt>
                <c:pt idx="148">
                  <c:v>37.25</c:v>
                </c:pt>
                <c:pt idx="149">
                  <c:v>37.5</c:v>
                </c:pt>
                <c:pt idx="150">
                  <c:v>37.75</c:v>
                </c:pt>
                <c:pt idx="151">
                  <c:v>38</c:v>
                </c:pt>
                <c:pt idx="152">
                  <c:v>38.25</c:v>
                </c:pt>
                <c:pt idx="153">
                  <c:v>38.5</c:v>
                </c:pt>
                <c:pt idx="154">
                  <c:v>38.75</c:v>
                </c:pt>
                <c:pt idx="155">
                  <c:v>39</c:v>
                </c:pt>
                <c:pt idx="156">
                  <c:v>39.25</c:v>
                </c:pt>
                <c:pt idx="157">
                  <c:v>39.5</c:v>
                </c:pt>
                <c:pt idx="158">
                  <c:v>39.75</c:v>
                </c:pt>
                <c:pt idx="159">
                  <c:v>40</c:v>
                </c:pt>
                <c:pt idx="160">
                  <c:v>40.25</c:v>
                </c:pt>
                <c:pt idx="161">
                  <c:v>40.5</c:v>
                </c:pt>
                <c:pt idx="162">
                  <c:v>40.75</c:v>
                </c:pt>
                <c:pt idx="163">
                  <c:v>41</c:v>
                </c:pt>
                <c:pt idx="164">
                  <c:v>41.25</c:v>
                </c:pt>
                <c:pt idx="165">
                  <c:v>41.5</c:v>
                </c:pt>
                <c:pt idx="166">
                  <c:v>41.75</c:v>
                </c:pt>
                <c:pt idx="167">
                  <c:v>42</c:v>
                </c:pt>
                <c:pt idx="168">
                  <c:v>42.25</c:v>
                </c:pt>
                <c:pt idx="169">
                  <c:v>42.5</c:v>
                </c:pt>
                <c:pt idx="170">
                  <c:v>42.75</c:v>
                </c:pt>
                <c:pt idx="171">
                  <c:v>43</c:v>
                </c:pt>
                <c:pt idx="172">
                  <c:v>43.25</c:v>
                </c:pt>
                <c:pt idx="173">
                  <c:v>43.5</c:v>
                </c:pt>
                <c:pt idx="174">
                  <c:v>43.75</c:v>
                </c:pt>
                <c:pt idx="175">
                  <c:v>44</c:v>
                </c:pt>
                <c:pt idx="176">
                  <c:v>44.25</c:v>
                </c:pt>
                <c:pt idx="177">
                  <c:v>44.5</c:v>
                </c:pt>
                <c:pt idx="178">
                  <c:v>44.75</c:v>
                </c:pt>
                <c:pt idx="179">
                  <c:v>45</c:v>
                </c:pt>
                <c:pt idx="180">
                  <c:v>45.25</c:v>
                </c:pt>
                <c:pt idx="181">
                  <c:v>45.5</c:v>
                </c:pt>
                <c:pt idx="182">
                  <c:v>45.75</c:v>
                </c:pt>
                <c:pt idx="183">
                  <c:v>46</c:v>
                </c:pt>
                <c:pt idx="184">
                  <c:v>46.25</c:v>
                </c:pt>
                <c:pt idx="185">
                  <c:v>46.5</c:v>
                </c:pt>
                <c:pt idx="186">
                  <c:v>46.75</c:v>
                </c:pt>
                <c:pt idx="187">
                  <c:v>47</c:v>
                </c:pt>
                <c:pt idx="188">
                  <c:v>47.25</c:v>
                </c:pt>
                <c:pt idx="189">
                  <c:v>47.5</c:v>
                </c:pt>
                <c:pt idx="190">
                  <c:v>47.75</c:v>
                </c:pt>
                <c:pt idx="191">
                  <c:v>48</c:v>
                </c:pt>
                <c:pt idx="192">
                  <c:v>48.25</c:v>
                </c:pt>
                <c:pt idx="193">
                  <c:v>48.5</c:v>
                </c:pt>
                <c:pt idx="194">
                  <c:v>48.75</c:v>
                </c:pt>
                <c:pt idx="195">
                  <c:v>49</c:v>
                </c:pt>
                <c:pt idx="196">
                  <c:v>49.25</c:v>
                </c:pt>
                <c:pt idx="197">
                  <c:v>49.5</c:v>
                </c:pt>
                <c:pt idx="198">
                  <c:v>49.75</c:v>
                </c:pt>
                <c:pt idx="199">
                  <c:v>50</c:v>
                </c:pt>
              </c:numCache>
            </c:numRef>
          </c:xVal>
          <c:yVal>
            <c:numRef>
              <c:f>'Cutoff models (Section 6)'!$J$14:$J$213</c:f>
              <c:numCache>
                <c:formatCode>0.00</c:formatCode>
                <c:ptCount val="200"/>
                <c:pt idx="0">
                  <c:v>0.89074207981286835</c:v>
                </c:pt>
                <c:pt idx="1">
                  <c:v>3.4634319526058848</c:v>
                </c:pt>
                <c:pt idx="2">
                  <c:v>7.4604724310055044</c:v>
                </c:pt>
                <c:pt idx="3">
                  <c:v>12.554764569933678</c:v>
                </c:pt>
                <c:pt idx="4">
                  <c:v>18.426966203710776</c:v>
                </c:pt>
                <c:pt idx="5">
                  <c:v>24.805872570386697</c:v>
                </c:pt>
                <c:pt idx="6">
                  <c:v>31.478827004770608</c:v>
                </c:pt>
                <c:pt idx="7">
                  <c:v>38.286899189367922</c:v>
                </c:pt>
                <c:pt idx="8">
                  <c:v>45.115026582266673</c:v>
                </c:pt>
                <c:pt idx="9">
                  <c:v>51.881962727508117</c:v>
                </c:pt>
                <c:pt idx="10">
                  <c:v>58.531739467381186</c:v>
                </c:pt>
                <c:pt idx="11">
                  <c:v>65.026951871664636</c:v>
                </c:pt>
                <c:pt idx="12">
                  <c:v>71.343670268750131</c:v>
                </c:pt>
                <c:pt idx="13">
                  <c:v>77.467659075182169</c:v>
                </c:pt>
                <c:pt idx="14">
                  <c:v>83.391596223610904</c:v>
                </c:pt>
                <c:pt idx="15">
                  <c:v>89.11304077827424</c:v>
                </c:pt>
                <c:pt idx="16">
                  <c:v>94.632953193040947</c:v>
                </c:pt>
                <c:pt idx="17">
                  <c:v>99.954621188516043</c:v>
                </c:pt>
                <c:pt idx="18">
                  <c:v>105.08288238116108</c:v>
                </c:pt>
                <c:pt idx="19">
                  <c:v>110.02356368144508</c:v>
                </c:pt>
                <c:pt idx="20">
                  <c:v>114.78307892428987</c:v>
                </c:pt>
                <c:pt idx="21">
                  <c:v>119.3681419590113</c:v>
                </c:pt>
                <c:pt idx="22">
                  <c:v>123.78556395397389</c:v>
                </c:pt>
                <c:pt idx="23">
                  <c:v>128.04211208215392</c:v>
                </c:pt>
                <c:pt idx="24">
                  <c:v>132.14441288681073</c:v>
                </c:pt>
                <c:pt idx="25">
                  <c:v>136.09888810032763</c:v>
                </c:pt>
                <c:pt idx="26">
                  <c:v>139.91171395631503</c:v>
                </c:pt>
                <c:pt idx="27">
                  <c:v>143.58879742427351</c:v>
                </c:pt>
                <c:pt idx="28">
                  <c:v>147.13576454625226</c:v>
                </c:pt>
                <c:pt idx="29">
                  <c:v>150.5579573391729</c:v>
                </c:pt>
                <c:pt idx="30">
                  <c:v>153.86043667044157</c:v>
                </c:pt>
                <c:pt idx="31">
                  <c:v>157.04798920940709</c:v>
                </c:pt>
                <c:pt idx="32">
                  <c:v>160.12513706952146</c:v>
                </c:pt>
                <c:pt idx="33">
                  <c:v>163.09614913410999</c:v>
                </c:pt>
                <c:pt idx="34">
                  <c:v>165.96505333784023</c:v>
                </c:pt>
                <c:pt idx="35">
                  <c:v>168.7356493821658</c:v>
                </c:pt>
                <c:pt idx="36">
                  <c:v>171.41152151523463</c:v>
                </c:pt>
                <c:pt idx="37">
                  <c:v>173.99605111898086</c:v>
                </c:pt>
                <c:pt idx="38">
                  <c:v>176.49242892868691</c:v>
                </c:pt>
                <c:pt idx="39">
                  <c:v>178.90366677083748</c:v>
                </c:pt>
                <c:pt idx="40">
                  <c:v>181.23260874925094</c:v>
                </c:pt>
                <c:pt idx="41">
                  <c:v>183.4819418414732</c:v>
                </c:pt>
                <c:pt idx="42">
                  <c:v>185.65420589035944</c:v>
                </c:pt>
                <c:pt idx="43">
                  <c:v>187.75180299201924</c:v>
                </c:pt>
                <c:pt idx="44">
                  <c:v>189.77700629255301</c:v>
                </c:pt>
                <c:pt idx="45">
                  <c:v>191.73196821360361</c:v>
                </c:pt>
                <c:pt idx="46">
                  <c:v>193.61872813163356</c:v>
                </c:pt>
                <c:pt idx="47">
                  <c:v>195.43921953874525</c:v>
                </c:pt>
                <c:pt idx="48">
                  <c:v>197.19527671434577</c:v>
                </c:pt>
                <c:pt idx="49">
                  <c:v>198.88864093740398</c:v>
                </c:pt>
                <c:pt idx="50">
                  <c:v>200.52096626878011</c:v>
                </c:pt>
                <c:pt idx="51">
                  <c:v>202.0938249323284</c:v>
                </c:pt>
                <c:pt idx="52">
                  <c:v>203.60871232237687</c:v>
                </c:pt>
                <c:pt idx="53">
                  <c:v>205.06705166386342</c:v>
                </c:pt>
                <c:pt idx="54">
                  <c:v>206.47019834998076</c:v>
                </c:pt>
                <c:pt idx="55">
                  <c:v>207.8194439806864</c:v>
                </c:pt>
                <c:pt idx="56">
                  <c:v>209.11602012393573</c:v>
                </c:pt>
                <c:pt idx="57">
                  <c:v>210.36110182002676</c:v>
                </c:pt>
                <c:pt idx="58">
                  <c:v>211.55581084800878</c:v>
                </c:pt>
                <c:pt idx="59">
                  <c:v>212.70121877175134</c:v>
                </c:pt>
                <c:pt idx="60">
                  <c:v>213.79834978196266</c:v>
                </c:pt>
                <c:pt idx="61">
                  <c:v>214.84818334923617</c:v>
                </c:pt>
                <c:pt idx="62">
                  <c:v>215.85165670205393</c:v>
                </c:pt>
                <c:pt idx="63">
                  <c:v>216.80966714261083</c:v>
                </c:pt>
                <c:pt idx="64">
                  <c:v>217.72307421233174</c:v>
                </c:pt>
                <c:pt idx="65">
                  <c:v>218.59270171803598</c:v>
                </c:pt>
                <c:pt idx="66">
                  <c:v>219.41933962885093</c:v>
                </c:pt>
                <c:pt idx="67">
                  <c:v>220.20374585319206</c:v>
                </c:pt>
                <c:pt idx="68">
                  <c:v>220.94664790440189</c:v>
                </c:pt>
                <c:pt idx="69">
                  <c:v>221.64874446297668</c:v>
                </c:pt>
                <c:pt idx="70">
                  <c:v>222.3107068426894</c:v>
                </c:pt>
                <c:pt idx="71">
                  <c:v>222.93318036735926</c:v>
                </c:pt>
                <c:pt idx="72">
                  <c:v>223.51678566449331</c:v>
                </c:pt>
                <c:pt idx="73">
                  <c:v>224.06211988155201</c:v>
                </c:pt>
                <c:pt idx="74">
                  <c:v>224.56975783014974</c:v>
                </c:pt>
                <c:pt idx="75">
                  <c:v>225.04025306309885</c:v>
                </c:pt>
                <c:pt idx="76">
                  <c:v>225.47413888883486</c:v>
                </c:pt>
                <c:pt idx="77">
                  <c:v>225.87192932741962</c:v>
                </c:pt>
                <c:pt idx="78">
                  <c:v>226.23412001200694</c:v>
                </c:pt>
                <c:pt idx="79">
                  <c:v>226.56118903936607</c:v>
                </c:pt>
                <c:pt idx="80">
                  <c:v>226.85359777279425</c:v>
                </c:pt>
                <c:pt idx="81">
                  <c:v>227.11179160050438</c:v>
                </c:pt>
                <c:pt idx="82">
                  <c:v>227.33620065235331</c:v>
                </c:pt>
                <c:pt idx="83">
                  <c:v>227.52724047756445</c:v>
                </c:pt>
                <c:pt idx="84">
                  <c:v>227.68531268591099</c:v>
                </c:pt>
                <c:pt idx="85">
                  <c:v>227.81080555465184</c:v>
                </c:pt>
                <c:pt idx="86">
                  <c:v>227.90409460334706</c:v>
                </c:pt>
                <c:pt idx="87">
                  <c:v>227.965543138534</c:v>
                </c:pt>
                <c:pt idx="88">
                  <c:v>227.99550594760342</c:v>
                </c:pt>
                <c:pt idx="89">
                  <c:v>228</c:v>
                </c:pt>
                <c:pt idx="90">
                  <c:v>228</c:v>
                </c:pt>
                <c:pt idx="91">
                  <c:v>228</c:v>
                </c:pt>
                <c:pt idx="92">
                  <c:v>228</c:v>
                </c:pt>
                <c:pt idx="93">
                  <c:v>228</c:v>
                </c:pt>
                <c:pt idx="94">
                  <c:v>228</c:v>
                </c:pt>
                <c:pt idx="95">
                  <c:v>228</c:v>
                </c:pt>
                <c:pt idx="96">
                  <c:v>228</c:v>
                </c:pt>
                <c:pt idx="97">
                  <c:v>228</c:v>
                </c:pt>
                <c:pt idx="98">
                  <c:v>228</c:v>
                </c:pt>
                <c:pt idx="99">
                  <c:v>228</c:v>
                </c:pt>
                <c:pt idx="100">
                  <c:v>228</c:v>
                </c:pt>
                <c:pt idx="101">
                  <c:v>228</c:v>
                </c:pt>
                <c:pt idx="102">
                  <c:v>228</c:v>
                </c:pt>
                <c:pt idx="103">
                  <c:v>228</c:v>
                </c:pt>
                <c:pt idx="104">
                  <c:v>228</c:v>
                </c:pt>
                <c:pt idx="105">
                  <c:v>228</c:v>
                </c:pt>
                <c:pt idx="106">
                  <c:v>228</c:v>
                </c:pt>
                <c:pt idx="107">
                  <c:v>228</c:v>
                </c:pt>
                <c:pt idx="108">
                  <c:v>228</c:v>
                </c:pt>
                <c:pt idx="109">
                  <c:v>228</c:v>
                </c:pt>
                <c:pt idx="110">
                  <c:v>228</c:v>
                </c:pt>
                <c:pt idx="111">
                  <c:v>228</c:v>
                </c:pt>
                <c:pt idx="112">
                  <c:v>228</c:v>
                </c:pt>
                <c:pt idx="113">
                  <c:v>228</c:v>
                </c:pt>
                <c:pt idx="114">
                  <c:v>228</c:v>
                </c:pt>
                <c:pt idx="115">
                  <c:v>228</c:v>
                </c:pt>
                <c:pt idx="116">
                  <c:v>228</c:v>
                </c:pt>
                <c:pt idx="117">
                  <c:v>228</c:v>
                </c:pt>
                <c:pt idx="118">
                  <c:v>228</c:v>
                </c:pt>
                <c:pt idx="119">
                  <c:v>228</c:v>
                </c:pt>
                <c:pt idx="120">
                  <c:v>228</c:v>
                </c:pt>
                <c:pt idx="121">
                  <c:v>228</c:v>
                </c:pt>
                <c:pt idx="122">
                  <c:v>228</c:v>
                </c:pt>
                <c:pt idx="123">
                  <c:v>228</c:v>
                </c:pt>
                <c:pt idx="124">
                  <c:v>228</c:v>
                </c:pt>
                <c:pt idx="125">
                  <c:v>228</c:v>
                </c:pt>
                <c:pt idx="126">
                  <c:v>228</c:v>
                </c:pt>
                <c:pt idx="127">
                  <c:v>228</c:v>
                </c:pt>
                <c:pt idx="128">
                  <c:v>228</c:v>
                </c:pt>
                <c:pt idx="129">
                  <c:v>228</c:v>
                </c:pt>
                <c:pt idx="130">
                  <c:v>228</c:v>
                </c:pt>
                <c:pt idx="131">
                  <c:v>228</c:v>
                </c:pt>
                <c:pt idx="132">
                  <c:v>228</c:v>
                </c:pt>
                <c:pt idx="133">
                  <c:v>228</c:v>
                </c:pt>
                <c:pt idx="134">
                  <c:v>228</c:v>
                </c:pt>
                <c:pt idx="135">
                  <c:v>228</c:v>
                </c:pt>
                <c:pt idx="136">
                  <c:v>228</c:v>
                </c:pt>
                <c:pt idx="137">
                  <c:v>228</c:v>
                </c:pt>
                <c:pt idx="138">
                  <c:v>228</c:v>
                </c:pt>
                <c:pt idx="139">
                  <c:v>228</c:v>
                </c:pt>
                <c:pt idx="140">
                  <c:v>228</c:v>
                </c:pt>
                <c:pt idx="141">
                  <c:v>228</c:v>
                </c:pt>
                <c:pt idx="142">
                  <c:v>228</c:v>
                </c:pt>
                <c:pt idx="143">
                  <c:v>228</c:v>
                </c:pt>
                <c:pt idx="144">
                  <c:v>228</c:v>
                </c:pt>
                <c:pt idx="145">
                  <c:v>228</c:v>
                </c:pt>
                <c:pt idx="146">
                  <c:v>228</c:v>
                </c:pt>
                <c:pt idx="147">
                  <c:v>228</c:v>
                </c:pt>
                <c:pt idx="148">
                  <c:v>228</c:v>
                </c:pt>
                <c:pt idx="149">
                  <c:v>228</c:v>
                </c:pt>
                <c:pt idx="150">
                  <c:v>228</c:v>
                </c:pt>
                <c:pt idx="151">
                  <c:v>228</c:v>
                </c:pt>
                <c:pt idx="152">
                  <c:v>228</c:v>
                </c:pt>
                <c:pt idx="153">
                  <c:v>228</c:v>
                </c:pt>
                <c:pt idx="154">
                  <c:v>228</c:v>
                </c:pt>
                <c:pt idx="155">
                  <c:v>228</c:v>
                </c:pt>
                <c:pt idx="156">
                  <c:v>228</c:v>
                </c:pt>
                <c:pt idx="157">
                  <c:v>228</c:v>
                </c:pt>
                <c:pt idx="158">
                  <c:v>228</c:v>
                </c:pt>
                <c:pt idx="159">
                  <c:v>228</c:v>
                </c:pt>
                <c:pt idx="160">
                  <c:v>228</c:v>
                </c:pt>
                <c:pt idx="161">
                  <c:v>228</c:v>
                </c:pt>
                <c:pt idx="162">
                  <c:v>228</c:v>
                </c:pt>
                <c:pt idx="163">
                  <c:v>228</c:v>
                </c:pt>
                <c:pt idx="164">
                  <c:v>228</c:v>
                </c:pt>
                <c:pt idx="165">
                  <c:v>228</c:v>
                </c:pt>
                <c:pt idx="166">
                  <c:v>228</c:v>
                </c:pt>
                <c:pt idx="167">
                  <c:v>228</c:v>
                </c:pt>
                <c:pt idx="168">
                  <c:v>228</c:v>
                </c:pt>
                <c:pt idx="169">
                  <c:v>228</c:v>
                </c:pt>
                <c:pt idx="170">
                  <c:v>228</c:v>
                </c:pt>
                <c:pt idx="171">
                  <c:v>228</c:v>
                </c:pt>
                <c:pt idx="172">
                  <c:v>228</c:v>
                </c:pt>
                <c:pt idx="173">
                  <c:v>228</c:v>
                </c:pt>
                <c:pt idx="174">
                  <c:v>228</c:v>
                </c:pt>
                <c:pt idx="175">
                  <c:v>228</c:v>
                </c:pt>
                <c:pt idx="176">
                  <c:v>228</c:v>
                </c:pt>
                <c:pt idx="177">
                  <c:v>228</c:v>
                </c:pt>
                <c:pt idx="178">
                  <c:v>228</c:v>
                </c:pt>
                <c:pt idx="179">
                  <c:v>228</c:v>
                </c:pt>
                <c:pt idx="180">
                  <c:v>228</c:v>
                </c:pt>
                <c:pt idx="181">
                  <c:v>228</c:v>
                </c:pt>
                <c:pt idx="182">
                  <c:v>228</c:v>
                </c:pt>
                <c:pt idx="183">
                  <c:v>228</c:v>
                </c:pt>
                <c:pt idx="184">
                  <c:v>228</c:v>
                </c:pt>
                <c:pt idx="185">
                  <c:v>228</c:v>
                </c:pt>
                <c:pt idx="186">
                  <c:v>228</c:v>
                </c:pt>
                <c:pt idx="187">
                  <c:v>228</c:v>
                </c:pt>
                <c:pt idx="188">
                  <c:v>228</c:v>
                </c:pt>
                <c:pt idx="189">
                  <c:v>228</c:v>
                </c:pt>
                <c:pt idx="190">
                  <c:v>228</c:v>
                </c:pt>
                <c:pt idx="191">
                  <c:v>228</c:v>
                </c:pt>
                <c:pt idx="192">
                  <c:v>228</c:v>
                </c:pt>
                <c:pt idx="193">
                  <c:v>228</c:v>
                </c:pt>
                <c:pt idx="194">
                  <c:v>228</c:v>
                </c:pt>
                <c:pt idx="195">
                  <c:v>228</c:v>
                </c:pt>
                <c:pt idx="196">
                  <c:v>228</c:v>
                </c:pt>
                <c:pt idx="197">
                  <c:v>228</c:v>
                </c:pt>
                <c:pt idx="198">
                  <c:v>228</c:v>
                </c:pt>
                <c:pt idx="199">
                  <c:v>228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50D-4284-AB4C-58886719B7FF}"/>
            </c:ext>
          </c:extLst>
        </c:ser>
        <c:ser>
          <c:idx val="0"/>
          <c:order val="3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'Data sorted'!$N$14:$N$241</c:f>
              <c:numCache>
                <c:formatCode>0.00</c:formatCode>
                <c:ptCount val="228"/>
                <c:pt idx="0">
                  <c:v>0.16</c:v>
                </c:pt>
                <c:pt idx="1">
                  <c:v>0.67882250993908566</c:v>
                </c:pt>
                <c:pt idx="2">
                  <c:v>0.71554175279993271</c:v>
                </c:pt>
                <c:pt idx="3">
                  <c:v>0.8</c:v>
                </c:pt>
                <c:pt idx="4">
                  <c:v>0.81584312217484567</c:v>
                </c:pt>
                <c:pt idx="5">
                  <c:v>1.0733126291998991</c:v>
                </c:pt>
                <c:pt idx="6">
                  <c:v>1.1313708498984762</c:v>
                </c:pt>
                <c:pt idx="7">
                  <c:v>1.1313708498984762</c:v>
                </c:pt>
                <c:pt idx="8">
                  <c:v>1.1537764081484765</c:v>
                </c:pt>
                <c:pt idx="9">
                  <c:v>1.164817582284883</c:v>
                </c:pt>
                <c:pt idx="10">
                  <c:v>1.2185236969382254</c:v>
                </c:pt>
                <c:pt idx="11">
                  <c:v>1.289961239727768</c:v>
                </c:pt>
                <c:pt idx="12">
                  <c:v>1.289961239727768</c:v>
                </c:pt>
                <c:pt idx="13">
                  <c:v>1.475127113166862</c:v>
                </c:pt>
                <c:pt idx="14">
                  <c:v>1.475127113166862</c:v>
                </c:pt>
                <c:pt idx="15">
                  <c:v>1.5839191898578666</c:v>
                </c:pt>
                <c:pt idx="16">
                  <c:v>1.6</c:v>
                </c:pt>
                <c:pt idx="17">
                  <c:v>1.6</c:v>
                </c:pt>
                <c:pt idx="18">
                  <c:v>1.6079800993793425</c:v>
                </c:pt>
                <c:pt idx="19">
                  <c:v>1.7008233300375439</c:v>
                </c:pt>
                <c:pt idx="20">
                  <c:v>1.7306646122227147</c:v>
                </c:pt>
                <c:pt idx="21">
                  <c:v>1.9266551326067671</c:v>
                </c:pt>
                <c:pt idx="22">
                  <c:v>1.9266551326067671</c:v>
                </c:pt>
                <c:pt idx="23">
                  <c:v>1.9266551326067671</c:v>
                </c:pt>
                <c:pt idx="24">
                  <c:v>1.9332873557751316</c:v>
                </c:pt>
                <c:pt idx="25">
                  <c:v>2.0238577025077626</c:v>
                </c:pt>
                <c:pt idx="26">
                  <c:v>2.0364675298172568</c:v>
                </c:pt>
                <c:pt idx="27">
                  <c:v>2.0489997559785116</c:v>
                </c:pt>
                <c:pt idx="28">
                  <c:v>2.08</c:v>
                </c:pt>
                <c:pt idx="29">
                  <c:v>2.1762352813976711</c:v>
                </c:pt>
                <c:pt idx="30">
                  <c:v>2.2227910383119687</c:v>
                </c:pt>
                <c:pt idx="31">
                  <c:v>2.2627416997969525</c:v>
                </c:pt>
                <c:pt idx="32">
                  <c:v>2.2627416997969525</c:v>
                </c:pt>
                <c:pt idx="33">
                  <c:v>2.378570999570961</c:v>
                </c:pt>
                <c:pt idx="34">
                  <c:v>2.4</c:v>
                </c:pt>
                <c:pt idx="35">
                  <c:v>2.5298221281347035</c:v>
                </c:pt>
                <c:pt idx="36">
                  <c:v>2.5298221281347035</c:v>
                </c:pt>
                <c:pt idx="37">
                  <c:v>2.5298221281347035</c:v>
                </c:pt>
                <c:pt idx="38">
                  <c:v>2.579922479455536</c:v>
                </c:pt>
                <c:pt idx="39">
                  <c:v>2.6046112953759533</c:v>
                </c:pt>
                <c:pt idx="40">
                  <c:v>2.6484712571594957</c:v>
                </c:pt>
                <c:pt idx="41">
                  <c:v>2.73408119850161</c:v>
                </c:pt>
                <c:pt idx="42">
                  <c:v>2.8306889620726614</c:v>
                </c:pt>
                <c:pt idx="43">
                  <c:v>2.8352072234670964</c:v>
                </c:pt>
                <c:pt idx="44">
                  <c:v>2.8844410203711917</c:v>
                </c:pt>
                <c:pt idx="45">
                  <c:v>2.9415642097360379</c:v>
                </c:pt>
                <c:pt idx="46">
                  <c:v>2.9502542263337239</c:v>
                </c:pt>
                <c:pt idx="47">
                  <c:v>3.04</c:v>
                </c:pt>
                <c:pt idx="48">
                  <c:v>3.056795707926848</c:v>
                </c:pt>
                <c:pt idx="49">
                  <c:v>3.1759093186046736</c:v>
                </c:pt>
                <c:pt idx="50">
                  <c:v>3.2199378875996971</c:v>
                </c:pt>
                <c:pt idx="51">
                  <c:v>3.2633724886993827</c:v>
                </c:pt>
                <c:pt idx="52">
                  <c:v>3.2829255245893103</c:v>
                </c:pt>
                <c:pt idx="53">
                  <c:v>3.29460164511584</c:v>
                </c:pt>
                <c:pt idx="54">
                  <c:v>3.3408980828513761</c:v>
                </c:pt>
                <c:pt idx="55">
                  <c:v>3.4204093322291116</c:v>
                </c:pt>
                <c:pt idx="56">
                  <c:v>3.5236344872872385</c:v>
                </c:pt>
                <c:pt idx="57">
                  <c:v>3.5525765297879226</c:v>
                </c:pt>
                <c:pt idx="58">
                  <c:v>3.6834766186308285</c:v>
                </c:pt>
                <c:pt idx="59">
                  <c:v>3.7659527347007424</c:v>
                </c:pt>
                <c:pt idx="60">
                  <c:v>3.8165953414005003</c:v>
                </c:pt>
                <c:pt idx="61">
                  <c:v>3.8466608896548187</c:v>
                </c:pt>
                <c:pt idx="62">
                  <c:v>3.9517084912731102</c:v>
                </c:pt>
                <c:pt idx="63">
                  <c:v>4.012779585275025</c:v>
                </c:pt>
                <c:pt idx="64">
                  <c:v>4.0508764483750923</c:v>
                </c:pt>
                <c:pt idx="65">
                  <c:v>4.0886183485378043</c:v>
                </c:pt>
                <c:pt idx="66">
                  <c:v>4.1011217977524144</c:v>
                </c:pt>
                <c:pt idx="67">
                  <c:v>4.1630757860024605</c:v>
                </c:pt>
                <c:pt idx="68">
                  <c:v>4.3051596950635878</c:v>
                </c:pt>
                <c:pt idx="69">
                  <c:v>4.3229619475540142</c:v>
                </c:pt>
                <c:pt idx="70">
                  <c:v>4.4253813395005865</c:v>
                </c:pt>
                <c:pt idx="71">
                  <c:v>4.4828562323590075</c:v>
                </c:pt>
                <c:pt idx="72">
                  <c:v>4.5084808971537189</c:v>
                </c:pt>
                <c:pt idx="73">
                  <c:v>4.5311367227220147</c:v>
                </c:pt>
                <c:pt idx="74">
                  <c:v>4.5508680490649258</c:v>
                </c:pt>
                <c:pt idx="75">
                  <c:v>4.6510213931995628</c:v>
                </c:pt>
                <c:pt idx="76">
                  <c:v>4.8026659263371627</c:v>
                </c:pt>
                <c:pt idx="77">
                  <c:v>4.8133148660772234</c:v>
                </c:pt>
                <c:pt idx="78">
                  <c:v>4.8133148660772234</c:v>
                </c:pt>
                <c:pt idx="79">
                  <c:v>4.9419024676737608</c:v>
                </c:pt>
                <c:pt idx="80">
                  <c:v>4.9703118614429016</c:v>
                </c:pt>
                <c:pt idx="81">
                  <c:v>5.0215535444720691</c:v>
                </c:pt>
                <c:pt idx="82">
                  <c:v>5.159844958911072</c:v>
                </c:pt>
                <c:pt idx="83">
                  <c:v>5.2239448695406425</c:v>
                </c:pt>
                <c:pt idx="84">
                  <c:v>5.2630029450875284</c:v>
                </c:pt>
                <c:pt idx="85">
                  <c:v>5.2824236861501372</c:v>
                </c:pt>
                <c:pt idx="86">
                  <c:v>5.3760952372516622</c:v>
                </c:pt>
                <c:pt idx="87">
                  <c:v>5.4140557810203616</c:v>
                </c:pt>
                <c:pt idx="88">
                  <c:v>5.4352920804681695</c:v>
                </c:pt>
                <c:pt idx="89">
                  <c:v>5.46816239700322</c:v>
                </c:pt>
                <c:pt idx="90">
                  <c:v>5.5171006878613333</c:v>
                </c:pt>
                <c:pt idx="91">
                  <c:v>5.5540975864671305</c:v>
                </c:pt>
                <c:pt idx="92">
                  <c:v>5.6000000000000005</c:v>
                </c:pt>
                <c:pt idx="93">
                  <c:v>5.6091354057465939</c:v>
                </c:pt>
                <c:pt idx="94">
                  <c:v>5.6749273123098245</c:v>
                </c:pt>
                <c:pt idx="95">
                  <c:v>5.6816898894607055</c:v>
                </c:pt>
                <c:pt idx="96">
                  <c:v>5.7243340223994617</c:v>
                </c:pt>
                <c:pt idx="97">
                  <c:v>5.771100414998859</c:v>
                </c:pt>
                <c:pt idx="98">
                  <c:v>5.8700596249101258</c:v>
                </c:pt>
                <c:pt idx="99">
                  <c:v>5.8744191202194624</c:v>
                </c:pt>
                <c:pt idx="100">
                  <c:v>6.0058638013195074</c:v>
                </c:pt>
                <c:pt idx="101">
                  <c:v>6.0926184846911262</c:v>
                </c:pt>
                <c:pt idx="102">
                  <c:v>6.1553228997348306</c:v>
                </c:pt>
                <c:pt idx="103">
                  <c:v>6.1802265330649488</c:v>
                </c:pt>
                <c:pt idx="104">
                  <c:v>6.2420509450019708</c:v>
                </c:pt>
                <c:pt idx="105">
                  <c:v>6.2727346508520512</c:v>
                </c:pt>
                <c:pt idx="106">
                  <c:v>6.2727346508520512</c:v>
                </c:pt>
                <c:pt idx="107">
                  <c:v>6.2727346508520512</c:v>
                </c:pt>
                <c:pt idx="108">
                  <c:v>6.2870024654043206</c:v>
                </c:pt>
                <c:pt idx="109">
                  <c:v>6.3719384805567607</c:v>
                </c:pt>
                <c:pt idx="110">
                  <c:v>6.3939971848601873</c:v>
                </c:pt>
                <c:pt idx="111">
                  <c:v>6.4179747584421065</c:v>
                </c:pt>
                <c:pt idx="112">
                  <c:v>6.5600000000000005</c:v>
                </c:pt>
                <c:pt idx="113">
                  <c:v>6.608600456980283</c:v>
                </c:pt>
                <c:pt idx="114">
                  <c:v>6.7371210468567355</c:v>
                </c:pt>
                <c:pt idx="115">
                  <c:v>6.8818602136341012</c:v>
                </c:pt>
                <c:pt idx="116">
                  <c:v>6.9466538707495706</c:v>
                </c:pt>
                <c:pt idx="117">
                  <c:v>7.1069543406440987</c:v>
                </c:pt>
                <c:pt idx="118">
                  <c:v>7.1428845713759079</c:v>
                </c:pt>
                <c:pt idx="119">
                  <c:v>7.1643562167161958</c:v>
                </c:pt>
                <c:pt idx="120">
                  <c:v>7.2283884787689718</c:v>
                </c:pt>
                <c:pt idx="121">
                  <c:v>7.2496068858938827</c:v>
                </c:pt>
                <c:pt idx="122">
                  <c:v>7.3128927244969208</c:v>
                </c:pt>
                <c:pt idx="123">
                  <c:v>7.3825740768379706</c:v>
                </c:pt>
                <c:pt idx="124">
                  <c:v>7.4430101437523239</c:v>
                </c:pt>
                <c:pt idx="125">
                  <c:v>7.4430101437523239</c:v>
                </c:pt>
                <c:pt idx="126">
                  <c:v>7.4447296794443787</c:v>
                </c:pt>
                <c:pt idx="127">
                  <c:v>7.4447296794443787</c:v>
                </c:pt>
                <c:pt idx="128">
                  <c:v>7.4584716933162651</c:v>
                </c:pt>
                <c:pt idx="129">
                  <c:v>7.6331906828010005</c:v>
                </c:pt>
                <c:pt idx="130">
                  <c:v>7.6883288171097375</c:v>
                </c:pt>
                <c:pt idx="131">
                  <c:v>7.7760658433426348</c:v>
                </c:pt>
                <c:pt idx="132">
                  <c:v>7.8138338861278589</c:v>
                </c:pt>
                <c:pt idx="133">
                  <c:v>7.8203836223039591</c:v>
                </c:pt>
                <c:pt idx="134">
                  <c:v>7.8416324830994206</c:v>
                </c:pt>
                <c:pt idx="135">
                  <c:v>7.8465278945531063</c:v>
                </c:pt>
                <c:pt idx="136">
                  <c:v>7.8725853440912283</c:v>
                </c:pt>
                <c:pt idx="137">
                  <c:v>7.9454137714784876</c:v>
                </c:pt>
                <c:pt idx="138">
                  <c:v>7.9631149684027545</c:v>
                </c:pt>
                <c:pt idx="139">
                  <c:v>7.971147972531937</c:v>
                </c:pt>
                <c:pt idx="140">
                  <c:v>8.0143870632756435</c:v>
                </c:pt>
                <c:pt idx="141">
                  <c:v>8.0351228988734196</c:v>
                </c:pt>
                <c:pt idx="142">
                  <c:v>8.0462662148353008</c:v>
                </c:pt>
                <c:pt idx="143">
                  <c:v>8.0859384118356985</c:v>
                </c:pt>
                <c:pt idx="144">
                  <c:v>8.1017528967501846</c:v>
                </c:pt>
                <c:pt idx="145">
                  <c:v>8.123841455863106</c:v>
                </c:pt>
                <c:pt idx="146">
                  <c:v>8.1490122100779807</c:v>
                </c:pt>
                <c:pt idx="147">
                  <c:v>8.1662720993119002</c:v>
                </c:pt>
                <c:pt idx="148">
                  <c:v>8.2365041127895999</c:v>
                </c:pt>
                <c:pt idx="149">
                  <c:v>8.3828396143550297</c:v>
                </c:pt>
                <c:pt idx="150">
                  <c:v>8.443695873253608</c:v>
                </c:pt>
                <c:pt idx="151">
                  <c:v>8.4482424207642151</c:v>
                </c:pt>
                <c:pt idx="152">
                  <c:v>8.48</c:v>
                </c:pt>
                <c:pt idx="153">
                  <c:v>8.6013952356579928</c:v>
                </c:pt>
                <c:pt idx="154">
                  <c:v>8.6013952356579928</c:v>
                </c:pt>
                <c:pt idx="155">
                  <c:v>8.653323061113575</c:v>
                </c:pt>
                <c:pt idx="156">
                  <c:v>8.7299026340503936</c:v>
                </c:pt>
                <c:pt idx="157">
                  <c:v>8.7533307946175558</c:v>
                </c:pt>
                <c:pt idx="158">
                  <c:v>8.8116286803291928</c:v>
                </c:pt>
                <c:pt idx="159">
                  <c:v>8.8348401230582549</c:v>
                </c:pt>
                <c:pt idx="160">
                  <c:v>8.8911641532478747</c:v>
                </c:pt>
                <c:pt idx="161">
                  <c:v>9.0169617943074378</c:v>
                </c:pt>
                <c:pt idx="162">
                  <c:v>9.0297286780943757</c:v>
                </c:pt>
                <c:pt idx="163">
                  <c:v>9.0961090582732123</c:v>
                </c:pt>
                <c:pt idx="164">
                  <c:v>9.1101701411115261</c:v>
                </c:pt>
                <c:pt idx="165">
                  <c:v>9.1424285613834577</c:v>
                </c:pt>
                <c:pt idx="166">
                  <c:v>9.3295230317524798</c:v>
                </c:pt>
                <c:pt idx="167">
                  <c:v>9.3295230317524798</c:v>
                </c:pt>
                <c:pt idx="168">
                  <c:v>9.3637599285756998</c:v>
                </c:pt>
                <c:pt idx="169">
                  <c:v>9.4114823487057553</c:v>
                </c:pt>
                <c:pt idx="170">
                  <c:v>9.5062084976082861</c:v>
                </c:pt>
                <c:pt idx="171">
                  <c:v>9.5277279558140204</c:v>
                </c:pt>
                <c:pt idx="172">
                  <c:v>9.5384694789048847</c:v>
                </c:pt>
                <c:pt idx="173">
                  <c:v>9.6492072213213458</c:v>
                </c:pt>
                <c:pt idx="174">
                  <c:v>9.6704084712074074</c:v>
                </c:pt>
                <c:pt idx="175">
                  <c:v>9.7021234789091402</c:v>
                </c:pt>
                <c:pt idx="176">
                  <c:v>9.9676276013904133</c:v>
                </c:pt>
                <c:pt idx="177">
                  <c:v>10.131929727352041</c:v>
                </c:pt>
                <c:pt idx="178">
                  <c:v>10.209955925468044</c:v>
                </c:pt>
                <c:pt idx="179">
                  <c:v>10.430723848324238</c:v>
                </c:pt>
                <c:pt idx="180">
                  <c:v>10.440536384688288</c:v>
                </c:pt>
                <c:pt idx="181">
                  <c:v>10.482137186661889</c:v>
                </c:pt>
                <c:pt idx="182">
                  <c:v>10.56121205165392</c:v>
                </c:pt>
                <c:pt idx="183">
                  <c:v>10.575745836582875</c:v>
                </c:pt>
                <c:pt idx="184">
                  <c:v>10.644510322227134</c:v>
                </c:pt>
                <c:pt idx="185">
                  <c:v>10.730740887748619</c:v>
                </c:pt>
                <c:pt idx="186">
                  <c:v>11.052746265069148</c:v>
                </c:pt>
                <c:pt idx="187">
                  <c:v>11.521111057532604</c:v>
                </c:pt>
                <c:pt idx="188">
                  <c:v>11.745569377429092</c:v>
                </c:pt>
                <c:pt idx="189">
                  <c:v>11.805354717245899</c:v>
                </c:pt>
                <c:pt idx="190">
                  <c:v>11.957257210581362</c:v>
                </c:pt>
                <c:pt idx="191">
                  <c:v>12.128379941278226</c:v>
                </c:pt>
                <c:pt idx="192">
                  <c:v>12.204130448335924</c:v>
                </c:pt>
                <c:pt idx="193">
                  <c:v>12.426552216926464</c:v>
                </c:pt>
                <c:pt idx="194">
                  <c:v>12.915479085190761</c:v>
                </c:pt>
                <c:pt idx="195">
                  <c:v>12.966911737187079</c:v>
                </c:pt>
                <c:pt idx="196">
                  <c:v>13.023056476879766</c:v>
                </c:pt>
                <c:pt idx="197">
                  <c:v>13.046624084413562</c:v>
                </c:pt>
                <c:pt idx="198">
                  <c:v>13.093632040041449</c:v>
                </c:pt>
                <c:pt idx="199">
                  <c:v>13.350176028802016</c:v>
                </c:pt>
                <c:pt idx="200">
                  <c:v>13.443808984064004</c:v>
                </c:pt>
                <c:pt idx="201">
                  <c:v>13.543411682438071</c:v>
                </c:pt>
                <c:pt idx="202">
                  <c:v>13.633840251374519</c:v>
                </c:pt>
                <c:pt idx="203">
                  <c:v>13.637595095910424</c:v>
                </c:pt>
                <c:pt idx="204">
                  <c:v>13.713409495818317</c:v>
                </c:pt>
                <c:pt idx="205">
                  <c:v>13.890543545880414</c:v>
                </c:pt>
                <c:pt idx="206">
                  <c:v>14.570545631512914</c:v>
                </c:pt>
                <c:pt idx="207">
                  <c:v>14.626660589485216</c:v>
                </c:pt>
                <c:pt idx="208">
                  <c:v>15.017856038729363</c:v>
                </c:pt>
                <c:pt idx="209">
                  <c:v>15.047657625025897</c:v>
                </c:pt>
                <c:pt idx="210">
                  <c:v>15.152768723899934</c:v>
                </c:pt>
                <c:pt idx="211">
                  <c:v>15.178932768808222</c:v>
                </c:pt>
                <c:pt idx="212">
                  <c:v>15.400779201066419</c:v>
                </c:pt>
                <c:pt idx="213">
                  <c:v>15.612097873123906</c:v>
                </c:pt>
                <c:pt idx="214">
                  <c:v>15.618655511919071</c:v>
                </c:pt>
                <c:pt idx="215">
                  <c:v>15.887605231752202</c:v>
                </c:pt>
                <c:pt idx="216">
                  <c:v>16.423982464676463</c:v>
                </c:pt>
                <c:pt idx="217">
                  <c:v>16.555168377277234</c:v>
                </c:pt>
                <c:pt idx="218">
                  <c:v>16.787805097748784</c:v>
                </c:pt>
                <c:pt idx="219">
                  <c:v>17.534423286780779</c:v>
                </c:pt>
                <c:pt idx="220">
                  <c:v>19.142580808240044</c:v>
                </c:pt>
                <c:pt idx="221">
                  <c:v>20.005119344807721</c:v>
                </c:pt>
                <c:pt idx="222">
                  <c:v>20.615178873829837</c:v>
                </c:pt>
                <c:pt idx="223">
                  <c:v>21.352657914180146</c:v>
                </c:pt>
                <c:pt idx="224">
                  <c:v>21.970744184027996</c:v>
                </c:pt>
                <c:pt idx="225">
                  <c:v>22.184679398179277</c:v>
                </c:pt>
                <c:pt idx="226">
                  <c:v>29.50254226333724</c:v>
                </c:pt>
                <c:pt idx="227">
                  <c:v>30.122523134691093</c:v>
                </c:pt>
              </c:numCache>
            </c:numRef>
          </c:xVal>
          <c:yVal>
            <c:numRef>
              <c:f>'Data sorted'!$O$14:$O$241</c:f>
              <c:numCache>
                <c:formatCode>General</c:formatCode>
                <c:ptCount val="22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50D-4284-AB4C-58886719B7FF}"/>
            </c:ext>
          </c:extLst>
        </c:ser>
        <c:ser>
          <c:idx val="4"/>
          <c:order val="4"/>
          <c:spPr>
            <a:ln w="19050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xVal>
            <c:numRef>
              <c:f>'Cutoff models (Section 6)'!$B$14:$B$213</c:f>
              <c:numCache>
                <c:formatCode>0.00</c:formatCode>
                <c:ptCount val="200"/>
                <c:pt idx="0">
                  <c:v>0.25</c:v>
                </c:pt>
                <c:pt idx="1">
                  <c:v>0.5</c:v>
                </c:pt>
                <c:pt idx="2">
                  <c:v>0.75</c:v>
                </c:pt>
                <c:pt idx="3">
                  <c:v>1</c:v>
                </c:pt>
                <c:pt idx="4">
                  <c:v>1.25</c:v>
                </c:pt>
                <c:pt idx="5">
                  <c:v>1.5</c:v>
                </c:pt>
                <c:pt idx="6">
                  <c:v>1.75</c:v>
                </c:pt>
                <c:pt idx="7">
                  <c:v>2</c:v>
                </c:pt>
                <c:pt idx="8">
                  <c:v>2.25</c:v>
                </c:pt>
                <c:pt idx="9">
                  <c:v>2.5</c:v>
                </c:pt>
                <c:pt idx="10">
                  <c:v>2.75</c:v>
                </c:pt>
                <c:pt idx="11">
                  <c:v>3</c:v>
                </c:pt>
                <c:pt idx="12">
                  <c:v>3.25</c:v>
                </c:pt>
                <c:pt idx="13">
                  <c:v>3.5</c:v>
                </c:pt>
                <c:pt idx="14">
                  <c:v>3.75</c:v>
                </c:pt>
                <c:pt idx="15">
                  <c:v>4</c:v>
                </c:pt>
                <c:pt idx="16">
                  <c:v>4.25</c:v>
                </c:pt>
                <c:pt idx="17">
                  <c:v>4.5</c:v>
                </c:pt>
                <c:pt idx="18">
                  <c:v>4.75</c:v>
                </c:pt>
                <c:pt idx="19">
                  <c:v>5</c:v>
                </c:pt>
                <c:pt idx="20">
                  <c:v>5.25</c:v>
                </c:pt>
                <c:pt idx="21">
                  <c:v>5.5</c:v>
                </c:pt>
                <c:pt idx="22">
                  <c:v>5.75</c:v>
                </c:pt>
                <c:pt idx="23">
                  <c:v>6</c:v>
                </c:pt>
                <c:pt idx="24">
                  <c:v>6.25</c:v>
                </c:pt>
                <c:pt idx="25">
                  <c:v>6.5</c:v>
                </c:pt>
                <c:pt idx="26">
                  <c:v>6.75</c:v>
                </c:pt>
                <c:pt idx="27">
                  <c:v>7</c:v>
                </c:pt>
                <c:pt idx="28">
                  <c:v>7.25</c:v>
                </c:pt>
                <c:pt idx="29">
                  <c:v>7.5</c:v>
                </c:pt>
                <c:pt idx="30">
                  <c:v>7.75</c:v>
                </c:pt>
                <c:pt idx="31">
                  <c:v>8</c:v>
                </c:pt>
                <c:pt idx="32">
                  <c:v>8.25</c:v>
                </c:pt>
                <c:pt idx="33">
                  <c:v>8.5</c:v>
                </c:pt>
                <c:pt idx="34">
                  <c:v>8.75</c:v>
                </c:pt>
                <c:pt idx="35">
                  <c:v>9</c:v>
                </c:pt>
                <c:pt idx="36">
                  <c:v>9.25</c:v>
                </c:pt>
                <c:pt idx="37">
                  <c:v>9.5</c:v>
                </c:pt>
                <c:pt idx="38">
                  <c:v>9.75</c:v>
                </c:pt>
                <c:pt idx="39">
                  <c:v>10</c:v>
                </c:pt>
                <c:pt idx="40">
                  <c:v>10.25</c:v>
                </c:pt>
                <c:pt idx="41">
                  <c:v>10.5</c:v>
                </c:pt>
                <c:pt idx="42">
                  <c:v>10.75</c:v>
                </c:pt>
                <c:pt idx="43">
                  <c:v>11</c:v>
                </c:pt>
                <c:pt idx="44">
                  <c:v>11.25</c:v>
                </c:pt>
                <c:pt idx="45">
                  <c:v>11.5</c:v>
                </c:pt>
                <c:pt idx="46">
                  <c:v>11.75</c:v>
                </c:pt>
                <c:pt idx="47">
                  <c:v>12</c:v>
                </c:pt>
                <c:pt idx="48">
                  <c:v>12.25</c:v>
                </c:pt>
                <c:pt idx="49">
                  <c:v>12.5</c:v>
                </c:pt>
                <c:pt idx="50">
                  <c:v>12.75</c:v>
                </c:pt>
                <c:pt idx="51">
                  <c:v>13</c:v>
                </c:pt>
                <c:pt idx="52">
                  <c:v>13.25</c:v>
                </c:pt>
                <c:pt idx="53">
                  <c:v>13.5</c:v>
                </c:pt>
                <c:pt idx="54">
                  <c:v>13.75</c:v>
                </c:pt>
                <c:pt idx="55">
                  <c:v>14</c:v>
                </c:pt>
                <c:pt idx="56">
                  <c:v>14.25</c:v>
                </c:pt>
                <c:pt idx="57">
                  <c:v>14.5</c:v>
                </c:pt>
                <c:pt idx="58">
                  <c:v>14.75</c:v>
                </c:pt>
                <c:pt idx="59">
                  <c:v>15</c:v>
                </c:pt>
                <c:pt idx="60">
                  <c:v>15.25</c:v>
                </c:pt>
                <c:pt idx="61">
                  <c:v>15.5</c:v>
                </c:pt>
                <c:pt idx="62">
                  <c:v>15.75</c:v>
                </c:pt>
                <c:pt idx="63">
                  <c:v>16</c:v>
                </c:pt>
                <c:pt idx="64">
                  <c:v>16.25</c:v>
                </c:pt>
                <c:pt idx="65">
                  <c:v>16.5</c:v>
                </c:pt>
                <c:pt idx="66">
                  <c:v>16.75</c:v>
                </c:pt>
                <c:pt idx="67">
                  <c:v>17</c:v>
                </c:pt>
                <c:pt idx="68">
                  <c:v>17.25</c:v>
                </c:pt>
                <c:pt idx="69">
                  <c:v>17.5</c:v>
                </c:pt>
                <c:pt idx="70">
                  <c:v>17.75</c:v>
                </c:pt>
                <c:pt idx="71">
                  <c:v>18</c:v>
                </c:pt>
                <c:pt idx="72">
                  <c:v>18.25</c:v>
                </c:pt>
                <c:pt idx="73">
                  <c:v>18.5</c:v>
                </c:pt>
                <c:pt idx="74">
                  <c:v>18.75</c:v>
                </c:pt>
                <c:pt idx="75">
                  <c:v>19</c:v>
                </c:pt>
                <c:pt idx="76">
                  <c:v>19.25</c:v>
                </c:pt>
                <c:pt idx="77">
                  <c:v>19.5</c:v>
                </c:pt>
                <c:pt idx="78">
                  <c:v>19.75</c:v>
                </c:pt>
                <c:pt idx="79">
                  <c:v>20</c:v>
                </c:pt>
                <c:pt idx="80">
                  <c:v>20.25</c:v>
                </c:pt>
                <c:pt idx="81">
                  <c:v>20.5</c:v>
                </c:pt>
                <c:pt idx="82">
                  <c:v>20.75</c:v>
                </c:pt>
                <c:pt idx="83">
                  <c:v>21</c:v>
                </c:pt>
                <c:pt idx="84">
                  <c:v>21.25</c:v>
                </c:pt>
                <c:pt idx="85">
                  <c:v>21.5</c:v>
                </c:pt>
                <c:pt idx="86">
                  <c:v>21.75</c:v>
                </c:pt>
                <c:pt idx="87">
                  <c:v>22</c:v>
                </c:pt>
                <c:pt idx="88">
                  <c:v>22.25</c:v>
                </c:pt>
                <c:pt idx="89">
                  <c:v>22.5</c:v>
                </c:pt>
                <c:pt idx="90">
                  <c:v>22.75</c:v>
                </c:pt>
                <c:pt idx="91">
                  <c:v>23</c:v>
                </c:pt>
                <c:pt idx="92">
                  <c:v>23.25</c:v>
                </c:pt>
                <c:pt idx="93">
                  <c:v>23.5</c:v>
                </c:pt>
                <c:pt idx="94">
                  <c:v>23.75</c:v>
                </c:pt>
                <c:pt idx="95">
                  <c:v>24</c:v>
                </c:pt>
                <c:pt idx="96">
                  <c:v>24.25</c:v>
                </c:pt>
                <c:pt idx="97">
                  <c:v>24.5</c:v>
                </c:pt>
                <c:pt idx="98">
                  <c:v>24.75</c:v>
                </c:pt>
                <c:pt idx="99">
                  <c:v>25</c:v>
                </c:pt>
                <c:pt idx="100">
                  <c:v>25.25</c:v>
                </c:pt>
                <c:pt idx="101">
                  <c:v>25.5</c:v>
                </c:pt>
                <c:pt idx="102">
                  <c:v>25.75</c:v>
                </c:pt>
                <c:pt idx="103">
                  <c:v>26</c:v>
                </c:pt>
                <c:pt idx="104">
                  <c:v>26.25</c:v>
                </c:pt>
                <c:pt idx="105">
                  <c:v>26.5</c:v>
                </c:pt>
                <c:pt idx="106">
                  <c:v>26.75</c:v>
                </c:pt>
                <c:pt idx="107">
                  <c:v>27</c:v>
                </c:pt>
                <c:pt idx="108">
                  <c:v>27.25</c:v>
                </c:pt>
                <c:pt idx="109">
                  <c:v>27.5</c:v>
                </c:pt>
                <c:pt idx="110">
                  <c:v>27.75</c:v>
                </c:pt>
                <c:pt idx="111">
                  <c:v>28</c:v>
                </c:pt>
                <c:pt idx="112">
                  <c:v>28.25</c:v>
                </c:pt>
                <c:pt idx="113">
                  <c:v>28.5</c:v>
                </c:pt>
                <c:pt idx="114">
                  <c:v>28.75</c:v>
                </c:pt>
                <c:pt idx="115">
                  <c:v>29</c:v>
                </c:pt>
                <c:pt idx="116">
                  <c:v>29.25</c:v>
                </c:pt>
                <c:pt idx="117">
                  <c:v>29.5</c:v>
                </c:pt>
                <c:pt idx="118">
                  <c:v>29.75</c:v>
                </c:pt>
                <c:pt idx="119">
                  <c:v>30</c:v>
                </c:pt>
                <c:pt idx="120">
                  <c:v>30.25</c:v>
                </c:pt>
                <c:pt idx="121">
                  <c:v>30.5</c:v>
                </c:pt>
                <c:pt idx="122">
                  <c:v>30.75</c:v>
                </c:pt>
                <c:pt idx="123">
                  <c:v>31</c:v>
                </c:pt>
                <c:pt idx="124">
                  <c:v>31.25</c:v>
                </c:pt>
                <c:pt idx="125">
                  <c:v>31.5</c:v>
                </c:pt>
                <c:pt idx="126">
                  <c:v>31.75</c:v>
                </c:pt>
                <c:pt idx="127">
                  <c:v>32</c:v>
                </c:pt>
                <c:pt idx="128">
                  <c:v>32.25</c:v>
                </c:pt>
                <c:pt idx="129">
                  <c:v>32.5</c:v>
                </c:pt>
                <c:pt idx="130">
                  <c:v>32.75</c:v>
                </c:pt>
                <c:pt idx="131">
                  <c:v>33</c:v>
                </c:pt>
                <c:pt idx="132">
                  <c:v>33.25</c:v>
                </c:pt>
                <c:pt idx="133">
                  <c:v>33.5</c:v>
                </c:pt>
                <c:pt idx="134">
                  <c:v>33.75</c:v>
                </c:pt>
                <c:pt idx="135">
                  <c:v>34</c:v>
                </c:pt>
                <c:pt idx="136">
                  <c:v>34.25</c:v>
                </c:pt>
                <c:pt idx="137">
                  <c:v>34.5</c:v>
                </c:pt>
                <c:pt idx="138">
                  <c:v>34.75</c:v>
                </c:pt>
                <c:pt idx="139">
                  <c:v>35</c:v>
                </c:pt>
                <c:pt idx="140">
                  <c:v>35.25</c:v>
                </c:pt>
                <c:pt idx="141">
                  <c:v>35.5</c:v>
                </c:pt>
                <c:pt idx="142">
                  <c:v>35.75</c:v>
                </c:pt>
                <c:pt idx="143">
                  <c:v>36</c:v>
                </c:pt>
                <c:pt idx="144">
                  <c:v>36.25</c:v>
                </c:pt>
                <c:pt idx="145">
                  <c:v>36.5</c:v>
                </c:pt>
                <c:pt idx="146">
                  <c:v>36.75</c:v>
                </c:pt>
                <c:pt idx="147">
                  <c:v>37</c:v>
                </c:pt>
                <c:pt idx="148">
                  <c:v>37.25</c:v>
                </c:pt>
                <c:pt idx="149">
                  <c:v>37.5</c:v>
                </c:pt>
                <c:pt idx="150">
                  <c:v>37.75</c:v>
                </c:pt>
                <c:pt idx="151">
                  <c:v>38</c:v>
                </c:pt>
                <c:pt idx="152">
                  <c:v>38.25</c:v>
                </c:pt>
                <c:pt idx="153">
                  <c:v>38.5</c:v>
                </c:pt>
                <c:pt idx="154">
                  <c:v>38.75</c:v>
                </c:pt>
                <c:pt idx="155">
                  <c:v>39</c:v>
                </c:pt>
                <c:pt idx="156">
                  <c:v>39.25</c:v>
                </c:pt>
                <c:pt idx="157">
                  <c:v>39.5</c:v>
                </c:pt>
                <c:pt idx="158">
                  <c:v>39.75</c:v>
                </c:pt>
                <c:pt idx="159">
                  <c:v>40</c:v>
                </c:pt>
                <c:pt idx="160">
                  <c:v>40.25</c:v>
                </c:pt>
                <c:pt idx="161">
                  <c:v>40.5</c:v>
                </c:pt>
                <c:pt idx="162">
                  <c:v>40.75</c:v>
                </c:pt>
                <c:pt idx="163">
                  <c:v>41</c:v>
                </c:pt>
                <c:pt idx="164">
                  <c:v>41.25</c:v>
                </c:pt>
                <c:pt idx="165">
                  <c:v>41.5</c:v>
                </c:pt>
                <c:pt idx="166">
                  <c:v>41.75</c:v>
                </c:pt>
                <c:pt idx="167">
                  <c:v>42</c:v>
                </c:pt>
                <c:pt idx="168">
                  <c:v>42.25</c:v>
                </c:pt>
                <c:pt idx="169">
                  <c:v>42.5</c:v>
                </c:pt>
                <c:pt idx="170">
                  <c:v>42.75</c:v>
                </c:pt>
                <c:pt idx="171">
                  <c:v>43</c:v>
                </c:pt>
                <c:pt idx="172">
                  <c:v>43.25</c:v>
                </c:pt>
                <c:pt idx="173">
                  <c:v>43.5</c:v>
                </c:pt>
                <c:pt idx="174">
                  <c:v>43.75</c:v>
                </c:pt>
                <c:pt idx="175">
                  <c:v>44</c:v>
                </c:pt>
                <c:pt idx="176">
                  <c:v>44.25</c:v>
                </c:pt>
                <c:pt idx="177">
                  <c:v>44.5</c:v>
                </c:pt>
                <c:pt idx="178">
                  <c:v>44.75</c:v>
                </c:pt>
                <c:pt idx="179">
                  <c:v>45</c:v>
                </c:pt>
                <c:pt idx="180">
                  <c:v>45.25</c:v>
                </c:pt>
                <c:pt idx="181">
                  <c:v>45.5</c:v>
                </c:pt>
                <c:pt idx="182">
                  <c:v>45.75</c:v>
                </c:pt>
                <c:pt idx="183">
                  <c:v>46</c:v>
                </c:pt>
                <c:pt idx="184">
                  <c:v>46.25</c:v>
                </c:pt>
                <c:pt idx="185">
                  <c:v>46.5</c:v>
                </c:pt>
                <c:pt idx="186">
                  <c:v>46.75</c:v>
                </c:pt>
                <c:pt idx="187">
                  <c:v>47</c:v>
                </c:pt>
                <c:pt idx="188">
                  <c:v>47.25</c:v>
                </c:pt>
                <c:pt idx="189">
                  <c:v>47.5</c:v>
                </c:pt>
                <c:pt idx="190">
                  <c:v>47.75</c:v>
                </c:pt>
                <c:pt idx="191">
                  <c:v>48</c:v>
                </c:pt>
                <c:pt idx="192">
                  <c:v>48.25</c:v>
                </c:pt>
                <c:pt idx="193">
                  <c:v>48.5</c:v>
                </c:pt>
                <c:pt idx="194">
                  <c:v>48.75</c:v>
                </c:pt>
                <c:pt idx="195">
                  <c:v>49</c:v>
                </c:pt>
                <c:pt idx="196">
                  <c:v>49.25</c:v>
                </c:pt>
                <c:pt idx="197">
                  <c:v>49.5</c:v>
                </c:pt>
                <c:pt idx="198">
                  <c:v>49.75</c:v>
                </c:pt>
                <c:pt idx="199">
                  <c:v>50</c:v>
                </c:pt>
              </c:numCache>
            </c:numRef>
          </c:xVal>
          <c:yVal>
            <c:numRef>
              <c:f>'Cutoff models (Section 6)'!$K$14:$K$213</c:f>
              <c:numCache>
                <c:formatCode>0.00</c:formatCode>
                <c:ptCount val="200"/>
                <c:pt idx="0">
                  <c:v>4.6489862395936985</c:v>
                </c:pt>
                <c:pt idx="1">
                  <c:v>17.122680202068899</c:v>
                </c:pt>
                <c:pt idx="2">
                  <c:v>34.116193584416948</c:v>
                </c:pt>
                <c:pt idx="3">
                  <c:v>52.460007019338526</c:v>
                </c:pt>
                <c:pt idx="4">
                  <c:v>70.118636583940543</c:v>
                </c:pt>
                <c:pt idx="5">
                  <c:v>86.139854720323498</c:v>
                </c:pt>
                <c:pt idx="6">
                  <c:v>100.25157642364832</c:v>
                </c:pt>
                <c:pt idx="7">
                  <c:v>112.5182537632387</c:v>
                </c:pt>
                <c:pt idx="8">
                  <c:v>123.13708227583547</c:v>
                </c:pt>
                <c:pt idx="9">
                  <c:v>132.3370652373101</c:v>
                </c:pt>
                <c:pt idx="10">
                  <c:v>140.33557513429656</c:v>
                </c:pt>
                <c:pt idx="11">
                  <c:v>147.32307692307694</c:v>
                </c:pt>
                <c:pt idx="12">
                  <c:v>153.46040841345675</c:v>
                </c:pt>
                <c:pt idx="13">
                  <c:v>158.88106655864141</c:v>
                </c:pt>
                <c:pt idx="14">
                  <c:v>163.69507281556901</c:v>
                </c:pt>
                <c:pt idx="15">
                  <c:v>167.99296664325436</c:v>
                </c:pt>
                <c:pt idx="16">
                  <c:v>171.84938203642292</c:v>
                </c:pt>
                <c:pt idx="17">
                  <c:v>175.32605900960894</c:v>
                </c:pt>
                <c:pt idx="18">
                  <c:v>178.47430415245327</c:v>
                </c:pt>
                <c:pt idx="19">
                  <c:v>181.3369713663019</c:v>
                </c:pt>
                <c:pt idx="20">
                  <c:v>183.95004576293408</c:v>
                </c:pt>
                <c:pt idx="21">
                  <c:v>186.34390780080102</c:v>
                </c:pt>
                <c:pt idx="22">
                  <c:v>188.54434314714814</c:v>
                </c:pt>
                <c:pt idx="23">
                  <c:v>190.57335156558696</c:v>
                </c:pt>
                <c:pt idx="24">
                  <c:v>192.44979724791875</c:v>
                </c:pt>
                <c:pt idx="25">
                  <c:v>194.1899339601602</c:v>
                </c:pt>
                <c:pt idx="26">
                  <c:v>195.80783111235559</c:v>
                </c:pt>
                <c:pt idx="27">
                  <c:v>197.3157211470124</c:v>
                </c:pt>
                <c:pt idx="28">
                  <c:v>198.7242841880695</c:v>
                </c:pt>
                <c:pt idx="29">
                  <c:v>200.04288243909747</c:v>
                </c:pt>
                <c:pt idx="30">
                  <c:v>201.27975414538588</c:v>
                </c:pt>
                <c:pt idx="31">
                  <c:v>202.44217486249786</c:v>
                </c:pt>
                <c:pt idx="32">
                  <c:v>203.53659216493801</c:v>
                </c:pt>
                <c:pt idx="33">
                  <c:v>204.56873867553739</c:v>
                </c:pt>
                <c:pt idx="34">
                  <c:v>205.54372731678811</c:v>
                </c:pt>
                <c:pt idx="35">
                  <c:v>206.46613191683977</c:v>
                </c:pt>
                <c:pt idx="36">
                  <c:v>207.34005569726605</c:v>
                </c:pt>
                <c:pt idx="37">
                  <c:v>208.16918969040987</c:v>
                </c:pt>
                <c:pt idx="38">
                  <c:v>208.95686275310351</c:v>
                </c:pt>
                <c:pt idx="39">
                  <c:v>209.70608453934349</c:v>
                </c:pt>
                <c:pt idx="40">
                  <c:v>210.41958255053709</c:v>
                </c:pt>
                <c:pt idx="41">
                  <c:v>211.09983418544411</c:v>
                </c:pt>
                <c:pt idx="42">
                  <c:v>211.74909455300931</c:v>
                </c:pt>
                <c:pt idx="43">
                  <c:v>212.36942068219787</c:v>
                </c:pt>
                <c:pt idx="44">
                  <c:v>212.96269265768177</c:v>
                </c:pt>
                <c:pt idx="45">
                  <c:v>213.53063212404044</c:v>
                </c:pt>
                <c:pt idx="46">
                  <c:v>214.07481853031072</c:v>
                </c:pt>
                <c:pt idx="47">
                  <c:v>214.59670342828622</c:v>
                </c:pt>
                <c:pt idx="48">
                  <c:v>215.09762308959336</c:v>
                </c:pt>
                <c:pt idx="49">
                  <c:v>215.5788096663729</c:v>
                </c:pt>
                <c:pt idx="50">
                  <c:v>216.04140108688989</c:v>
                </c:pt>
                <c:pt idx="51">
                  <c:v>216.4864498493647</c:v>
                </c:pt>
                <c:pt idx="52">
                  <c:v>216.91493085379707</c:v>
                </c:pt>
                <c:pt idx="53">
                  <c:v>217.32774839175977</c:v>
                </c:pt>
                <c:pt idx="54">
                  <c:v>217.72574239742104</c:v>
                </c:pt>
                <c:pt idx="55">
                  <c:v>218.10969404890341</c:v>
                </c:pt>
                <c:pt idx="56">
                  <c:v>218.48033079706633</c:v>
                </c:pt>
                <c:pt idx="57">
                  <c:v>218.83833088856895</c:v>
                </c:pt>
                <c:pt idx="58">
                  <c:v>219.18432744132838</c:v>
                </c:pt>
                <c:pt idx="59">
                  <c:v>219.51891212301467</c:v>
                </c:pt>
                <c:pt idx="60">
                  <c:v>219.84263847680199</c:v>
                </c:pt>
                <c:pt idx="61">
                  <c:v>220.15602493307779</c:v>
                </c:pt>
                <c:pt idx="62">
                  <c:v>220.45955754104963</c:v>
                </c:pt>
                <c:pt idx="63">
                  <c:v>220.75369245007744</c:v>
                </c:pt>
                <c:pt idx="64">
                  <c:v>221.03885816699398</c:v>
                </c:pt>
                <c:pt idx="65">
                  <c:v>221.315457612584</c:v>
                </c:pt>
                <c:pt idx="66">
                  <c:v>221.58386999770292</c:v>
                </c:pt>
                <c:pt idx="67">
                  <c:v>221.84445253716865</c:v>
                </c:pt>
                <c:pt idx="68">
                  <c:v>222.0975420175142</c:v>
                </c:pt>
                <c:pt idx="69">
                  <c:v>222.34345623289443</c:v>
                </c:pt>
                <c:pt idx="70">
                  <c:v>222.58249530187027</c:v>
                </c:pt>
                <c:pt idx="71">
                  <c:v>222.81494287641229</c:v>
                </c:pt>
                <c:pt idx="72">
                  <c:v>223.04106725325192</c:v>
                </c:pt>
                <c:pt idx="73">
                  <c:v>223.26112239663769</c:v>
                </c:pt>
                <c:pt idx="74">
                  <c:v>223.47534888060852</c:v>
                </c:pt>
                <c:pt idx="75">
                  <c:v>223.68397475806069</c:v>
                </c:pt>
                <c:pt idx="76">
                  <c:v>223.88721636314349</c:v>
                </c:pt>
                <c:pt idx="77">
                  <c:v>224.08527905286368</c:v>
                </c:pt>
                <c:pt idx="78">
                  <c:v>224.27835789319215</c:v>
                </c:pt>
                <c:pt idx="79">
                  <c:v>224.46663829444981</c:v>
                </c:pt>
                <c:pt idx="80">
                  <c:v>224.65029660028404</c:v>
                </c:pt>
                <c:pt idx="81">
                  <c:v>224.82950063413637</c:v>
                </c:pt>
                <c:pt idx="82">
                  <c:v>225.00441020673017</c:v>
                </c:pt>
                <c:pt idx="83">
                  <c:v>225.17517758777888</c:v>
                </c:pt>
                <c:pt idx="84">
                  <c:v>225.341947944818</c:v>
                </c:pt>
                <c:pt idx="85">
                  <c:v>225.50485975179882</c:v>
                </c:pt>
                <c:pt idx="86">
                  <c:v>225.66404516984244</c:v>
                </c:pt>
                <c:pt idx="87">
                  <c:v>225.8196304023395</c:v>
                </c:pt>
                <c:pt idx="88">
                  <c:v>225.97173602638529</c:v>
                </c:pt>
                <c:pt idx="89">
                  <c:v>226.12047730236799</c:v>
                </c:pt>
                <c:pt idx="90">
                  <c:v>226.26596446336899</c:v>
                </c:pt>
                <c:pt idx="91">
                  <c:v>226.40830298589145</c:v>
                </c:pt>
                <c:pt idx="92">
                  <c:v>226.54759384330697</c:v>
                </c:pt>
                <c:pt idx="93">
                  <c:v>226.6839337432904</c:v>
                </c:pt>
                <c:pt idx="94">
                  <c:v>226.81741535041039</c:v>
                </c:pt>
                <c:pt idx="95">
                  <c:v>226.94812749494457</c:v>
                </c:pt>
                <c:pt idx="96">
                  <c:v>227.07615536890319</c:v>
                </c:pt>
                <c:pt idx="97">
                  <c:v>227.20158071016454</c:v>
                </c:pt>
                <c:pt idx="98">
                  <c:v>227.32448197555394</c:v>
                </c:pt>
                <c:pt idx="99">
                  <c:v>227.44493450363223</c:v>
                </c:pt>
                <c:pt idx="100">
                  <c:v>227.56301066789919</c:v>
                </c:pt>
                <c:pt idx="101">
                  <c:v>227.67878002106389</c:v>
                </c:pt>
                <c:pt idx="102">
                  <c:v>227.79230943098241</c:v>
                </c:pt>
                <c:pt idx="103">
                  <c:v>227.90366320881859</c:v>
                </c:pt>
                <c:pt idx="104">
                  <c:v>228.01290322994143</c:v>
                </c:pt>
                <c:pt idx="105">
                  <c:v>228.1200890480344</c:v>
                </c:pt>
                <c:pt idx="106">
                  <c:v>228.22527800285664</c:v>
                </c:pt>
                <c:pt idx="107">
                  <c:v>228.3285253220636</c:v>
                </c:pt>
                <c:pt idx="108">
                  <c:v>228.4298842174656</c:v>
                </c:pt>
                <c:pt idx="109">
                  <c:v>228.5294059760752</c:v>
                </c:pt>
                <c:pt idx="110">
                  <c:v>228.62714004626912</c:v>
                </c:pt>
                <c:pt idx="111">
                  <c:v>228.72313411936736</c:v>
                </c:pt>
                <c:pt idx="112">
                  <c:v>228.81743420691154</c:v>
                </c:pt>
                <c:pt idx="113">
                  <c:v>228.91008471390407</c:v>
                </c:pt>
                <c:pt idx="114">
                  <c:v>229.00112850825215</c:v>
                </c:pt>
                <c:pt idx="115">
                  <c:v>229.09060698664393</c:v>
                </c:pt>
                <c:pt idx="116">
                  <c:v>229.17856013706887</c:v>
                </c:pt>
                <c:pt idx="117">
                  <c:v>229.26502659817911</c:v>
                </c:pt>
                <c:pt idx="118">
                  <c:v>229.3500437156776</c:v>
                </c:pt>
                <c:pt idx="119">
                  <c:v>229.43364759590381</c:v>
                </c:pt>
                <c:pt idx="120">
                  <c:v>229.51587315677889</c:v>
                </c:pt>
                <c:pt idx="121">
                  <c:v>229.59675417626067</c:v>
                </c:pt>
                <c:pt idx="122">
                  <c:v>229.67632333844867</c:v>
                </c:pt>
                <c:pt idx="123">
                  <c:v>229.75461227747161</c:v>
                </c:pt>
                <c:pt idx="124">
                  <c:v>229.83165161928017</c:v>
                </c:pt>
                <c:pt idx="125">
                  <c:v>229.90747102146102</c:v>
                </c:pt>
                <c:pt idx="126">
                  <c:v>229.98209921118061</c:v>
                </c:pt>
                <c:pt idx="127">
                  <c:v>230.0555640213594</c:v>
                </c:pt>
                <c:pt idx="128">
                  <c:v>230.12789242517351</c:v>
                </c:pt>
                <c:pt idx="129">
                  <c:v>230.19911056897166</c:v>
                </c:pt>
                <c:pt idx="130">
                  <c:v>230.26924380369312</c:v>
                </c:pt>
                <c:pt idx="131">
                  <c:v>230.33831671486405</c:v>
                </c:pt>
                <c:pt idx="132">
                  <c:v>230.40635315124845</c:v>
                </c:pt>
                <c:pt idx="133">
                  <c:v>230.47337625222184</c:v>
                </c:pt>
                <c:pt idx="134">
                  <c:v>230.53940847393466</c:v>
                </c:pt>
                <c:pt idx="135">
                  <c:v>230.60447161432722</c:v>
                </c:pt>
                <c:pt idx="136">
                  <c:v>230.66858683705377</c:v>
                </c:pt>
                <c:pt idx="137">
                  <c:v>230.73177469437186</c:v>
                </c:pt>
                <c:pt idx="138">
                  <c:v>230.79405514904795</c:v>
                </c:pt>
                <c:pt idx="139">
                  <c:v>230.85544759532846</c:v>
                </c:pt>
                <c:pt idx="140">
                  <c:v>230.91597087902275</c:v>
                </c:pt>
                <c:pt idx="141">
                  <c:v>230.97564331674096</c:v>
                </c:pt>
                <c:pt idx="142">
                  <c:v>231.03448271432831</c:v>
                </c:pt>
                <c:pt idx="143">
                  <c:v>231.09250638453489</c:v>
                </c:pt>
                <c:pt idx="144">
                  <c:v>231.14973116395694</c:v>
                </c:pt>
                <c:pt idx="145">
                  <c:v>231.20617342928514</c:v>
                </c:pt>
                <c:pt idx="146">
                  <c:v>231.26184911289243</c:v>
                </c:pt>
                <c:pt idx="147">
                  <c:v>231.31677371779239</c:v>
                </c:pt>
                <c:pt idx="148">
                  <c:v>231.37096233199762</c:v>
                </c:pt>
                <c:pt idx="149">
                  <c:v>231.42442964230636</c:v>
                </c:pt>
                <c:pt idx="150">
                  <c:v>231.47718994754317</c:v>
                </c:pt>
                <c:pt idx="151">
                  <c:v>231.52925717127908</c:v>
                </c:pt>
                <c:pt idx="152">
                  <c:v>231.58064487405485</c:v>
                </c:pt>
                <c:pt idx="153">
                  <c:v>231.6313662651296</c:v>
                </c:pt>
                <c:pt idx="154">
                  <c:v>231.68143421377664</c:v>
                </c:pt>
                <c:pt idx="155">
                  <c:v>231.73086126014636</c:v>
                </c:pt>
                <c:pt idx="156">
                  <c:v>231.77965962571514</c:v>
                </c:pt>
                <c:pt idx="157">
                  <c:v>231.82784122333948</c:v>
                </c:pt>
                <c:pt idx="158">
                  <c:v>231.87541766693158</c:v>
                </c:pt>
                <c:pt idx="159">
                  <c:v>231.92240028077356</c:v>
                </c:pt>
                <c:pt idx="160">
                  <c:v>231.96880010848571</c:v>
                </c:pt>
                <c:pt idx="161">
                  <c:v>232.01462792166384</c:v>
                </c:pt>
                <c:pt idx="162">
                  <c:v>232.05989422819945</c:v>
                </c:pt>
                <c:pt idx="163">
                  <c:v>232.10460928029693</c:v>
                </c:pt>
                <c:pt idx="164">
                  <c:v>232.14878308219988</c:v>
                </c:pt>
                <c:pt idx="165">
                  <c:v>232.19242539763906</c:v>
                </c:pt>
                <c:pt idx="166">
                  <c:v>232.23554575701385</c:v>
                </c:pt>
                <c:pt idx="167">
                  <c:v>232.27815346431782</c:v>
                </c:pt>
                <c:pt idx="168">
                  <c:v>232.32025760381936</c:v>
                </c:pt>
                <c:pt idx="169">
                  <c:v>232.36186704650689</c:v>
                </c:pt>
                <c:pt idx="170">
                  <c:v>232.40299045630923</c:v>
                </c:pt>
                <c:pt idx="171">
                  <c:v>232.44363629609899</c:v>
                </c:pt>
                <c:pt idx="172">
                  <c:v>232.48381283348883</c:v>
                </c:pt>
                <c:pt idx="173">
                  <c:v>232.52352814642819</c:v>
                </c:pt>
                <c:pt idx="174">
                  <c:v>232.56279012860887</c:v>
                </c:pt>
                <c:pt idx="175">
                  <c:v>232.60160649468651</c:v>
                </c:pt>
                <c:pt idx="176">
                  <c:v>232.63998478532616</c:v>
                </c:pt>
                <c:pt idx="177">
                  <c:v>232.67793237207766</c:v>
                </c:pt>
                <c:pt idx="178">
                  <c:v>232.71545646208847</c:v>
                </c:pt>
                <c:pt idx="179">
                  <c:v>232.75256410265945</c:v>
                </c:pt>
                <c:pt idx="180">
                  <c:v>232.78926218565053</c:v>
                </c:pt>
                <c:pt idx="181">
                  <c:v>232.82555745174113</c:v>
                </c:pt>
                <c:pt idx="182">
                  <c:v>232.86145649455139</c:v>
                </c:pt>
                <c:pt idx="183">
                  <c:v>232.89696576462933</c:v>
                </c:pt>
                <c:pt idx="184">
                  <c:v>232.93209157330915</c:v>
                </c:pt>
                <c:pt idx="185">
                  <c:v>232.96684009644531</c:v>
                </c:pt>
                <c:pt idx="186">
                  <c:v>233.00121737802695</c:v>
                </c:pt>
                <c:pt idx="187">
                  <c:v>233.03522933367759</c:v>
                </c:pt>
                <c:pt idx="188">
                  <c:v>233.06888175404387</c:v>
                </c:pt>
                <c:pt idx="189">
                  <c:v>233.10218030807707</c:v>
                </c:pt>
                <c:pt idx="190">
                  <c:v>233.13513054621276</c:v>
                </c:pt>
                <c:pt idx="191">
                  <c:v>233.16773790345047</c:v>
                </c:pt>
                <c:pt idx="192">
                  <c:v>233.20000770233818</c:v>
                </c:pt>
                <c:pt idx="193">
                  <c:v>233.23194515586468</c:v>
                </c:pt>
                <c:pt idx="194">
                  <c:v>233.26355537026336</c:v>
                </c:pt>
                <c:pt idx="195">
                  <c:v>233.29484334772991</c:v>
                </c:pt>
                <c:pt idx="196">
                  <c:v>233.32581398905793</c:v>
                </c:pt>
                <c:pt idx="197">
                  <c:v>233.35647209619444</c:v>
                </c:pt>
                <c:pt idx="198">
                  <c:v>233.38682237471883</c:v>
                </c:pt>
                <c:pt idx="199">
                  <c:v>233.4168694362474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97F-48FC-9953-B9615126EA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3870080"/>
        <c:axId val="1323871328"/>
      </c:scatterChart>
      <c:valAx>
        <c:axId val="13238700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3871328"/>
        <c:crosses val="autoZero"/>
        <c:crossBetween val="midCat"/>
      </c:valAx>
      <c:valAx>
        <c:axId val="13238713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3870080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5" workbookViewId="0"/>
  </sheetViews>
  <pageMargins left="0.7" right="0.7" top="0.75" bottom="0.75" header="0.3" footer="0.3"/>
  <pageSetup orientation="landscape" horizontalDpi="200" verticalDpi="200" r:id="rId1"/>
  <drawing r:id="rId2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3353" cy="6297706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41"/>
  <sheetViews>
    <sheetView workbookViewId="0">
      <pane xSplit="4" ySplit="3" topLeftCell="E4" activePane="bottomRight" state="frozen"/>
      <selection pane="topRight" activeCell="D1" sqref="D1"/>
      <selection pane="bottomLeft" activeCell="A4" sqref="A4"/>
      <selection pane="bottomRight" activeCell="O11" sqref="O11"/>
    </sheetView>
  </sheetViews>
  <sheetFormatPr defaultRowHeight="15" x14ac:dyDescent="0.25"/>
  <cols>
    <col min="1" max="1" width="6.28515625" bestFit="1" customWidth="1"/>
    <col min="2" max="2" width="3" bestFit="1" customWidth="1"/>
    <col min="3" max="3" width="21.85546875" bestFit="1" customWidth="1"/>
    <col min="4" max="4" width="4.5703125" bestFit="1" customWidth="1"/>
    <col min="5" max="5" width="4" bestFit="1" customWidth="1"/>
    <col min="6" max="6" width="5.85546875" bestFit="1" customWidth="1"/>
    <col min="7" max="7" width="8" bestFit="1" customWidth="1"/>
    <col min="8" max="8" width="6.7109375" bestFit="1" customWidth="1"/>
    <col min="9" max="11" width="9.28515625" bestFit="1" customWidth="1"/>
    <col min="12" max="13" width="11.5703125" bestFit="1" customWidth="1"/>
    <col min="14" max="14" width="11.140625" style="12" bestFit="1" customWidth="1"/>
    <col min="15" max="15" width="5" bestFit="1" customWidth="1"/>
  </cols>
  <sheetData>
    <row r="1" spans="1:17" x14ac:dyDescent="0.25">
      <c r="C1" s="1" t="s">
        <v>36</v>
      </c>
    </row>
    <row r="3" spans="1:17" ht="30" x14ac:dyDescent="0.25">
      <c r="A3" s="1"/>
      <c r="C3" s="1" t="s">
        <v>2</v>
      </c>
      <c r="D3" s="1" t="s">
        <v>0</v>
      </c>
      <c r="E3" s="1" t="s">
        <v>1</v>
      </c>
      <c r="F3" s="1" t="s">
        <v>21</v>
      </c>
      <c r="G3" s="1" t="s">
        <v>8</v>
      </c>
      <c r="H3" s="4" t="s">
        <v>13</v>
      </c>
      <c r="I3" s="4" t="s">
        <v>14</v>
      </c>
      <c r="J3" s="2" t="s">
        <v>6</v>
      </c>
      <c r="K3" s="2" t="s">
        <v>7</v>
      </c>
      <c r="L3" s="4" t="s">
        <v>22</v>
      </c>
      <c r="M3" s="4" t="s">
        <v>23</v>
      </c>
      <c r="N3" s="11" t="s">
        <v>47</v>
      </c>
    </row>
    <row r="4" spans="1:17" x14ac:dyDescent="0.25">
      <c r="C4" s="1" t="s">
        <v>12</v>
      </c>
      <c r="D4" s="1"/>
      <c r="E4" s="1"/>
      <c r="F4" s="1"/>
      <c r="G4" s="1"/>
      <c r="H4" s="1"/>
      <c r="I4" s="1"/>
      <c r="J4" s="2"/>
      <c r="K4" s="2"/>
      <c r="L4" s="4"/>
      <c r="M4" s="4"/>
      <c r="N4" s="11"/>
    </row>
    <row r="5" spans="1:17" x14ac:dyDescent="0.25">
      <c r="C5" t="s">
        <v>24</v>
      </c>
      <c r="D5">
        <v>3</v>
      </c>
      <c r="E5">
        <v>28</v>
      </c>
      <c r="F5">
        <v>3</v>
      </c>
      <c r="G5">
        <f>60*30*D5+ROUND((100*E5+F5)*3/10,0)+1</f>
        <v>6242</v>
      </c>
      <c r="H5" t="s">
        <v>9</v>
      </c>
      <c r="I5" t="s">
        <v>9</v>
      </c>
      <c r="J5">
        <v>703</v>
      </c>
      <c r="K5">
        <v>345</v>
      </c>
    </row>
    <row r="6" spans="1:17" ht="15.75" thickBot="1" x14ac:dyDescent="0.3">
      <c r="C6" t="s">
        <v>17</v>
      </c>
      <c r="D6">
        <v>3</v>
      </c>
      <c r="E6">
        <v>28</v>
      </c>
      <c r="F6">
        <v>3</v>
      </c>
      <c r="G6">
        <f t="shared" ref="G6:G69" si="0">60*30*D6+ROUND((100*E6+F6)*3/10,0)+1</f>
        <v>6242</v>
      </c>
      <c r="H6" t="s">
        <v>9</v>
      </c>
      <c r="I6" t="s">
        <v>9</v>
      </c>
      <c r="J6">
        <v>705</v>
      </c>
      <c r="K6">
        <v>631</v>
      </c>
    </row>
    <row r="7" spans="1:17" x14ac:dyDescent="0.25">
      <c r="C7" t="s">
        <v>18</v>
      </c>
      <c r="D7">
        <v>3</v>
      </c>
      <c r="E7">
        <v>28</v>
      </c>
      <c r="F7">
        <v>3</v>
      </c>
      <c r="G7">
        <f t="shared" si="0"/>
        <v>6242</v>
      </c>
      <c r="H7" t="s">
        <v>9</v>
      </c>
      <c r="I7" t="s">
        <v>9</v>
      </c>
      <c r="J7">
        <v>699</v>
      </c>
      <c r="K7">
        <v>6</v>
      </c>
      <c r="N7" s="13" t="s">
        <v>10</v>
      </c>
      <c r="O7" s="5">
        <f>K6-K7</f>
        <v>625</v>
      </c>
      <c r="P7" s="6" t="s">
        <v>5</v>
      </c>
    </row>
    <row r="8" spans="1:17" x14ac:dyDescent="0.25">
      <c r="C8" t="s">
        <v>19</v>
      </c>
      <c r="D8">
        <v>3</v>
      </c>
      <c r="E8">
        <v>28</v>
      </c>
      <c r="F8">
        <v>3</v>
      </c>
      <c r="G8">
        <f t="shared" si="0"/>
        <v>6242</v>
      </c>
      <c r="H8" t="s">
        <v>9</v>
      </c>
      <c r="I8" t="s">
        <v>9</v>
      </c>
      <c r="J8">
        <v>405</v>
      </c>
      <c r="K8">
        <v>340</v>
      </c>
      <c r="N8" s="14" t="s">
        <v>3</v>
      </c>
      <c r="O8" s="7">
        <f>100/O7</f>
        <v>0.16</v>
      </c>
      <c r="P8" s="8" t="s">
        <v>4</v>
      </c>
    </row>
    <row r="9" spans="1:17" x14ac:dyDescent="0.25">
      <c r="C9" t="s">
        <v>20</v>
      </c>
      <c r="D9">
        <v>3</v>
      </c>
      <c r="E9">
        <v>28</v>
      </c>
      <c r="F9">
        <v>3</v>
      </c>
      <c r="G9">
        <f t="shared" si="0"/>
        <v>6242</v>
      </c>
      <c r="H9" t="s">
        <v>9</v>
      </c>
      <c r="I9" t="s">
        <v>9</v>
      </c>
      <c r="J9">
        <v>1049</v>
      </c>
      <c r="K9">
        <v>342</v>
      </c>
      <c r="N9" s="14" t="s">
        <v>38</v>
      </c>
      <c r="O9" s="7">
        <v>2.25</v>
      </c>
      <c r="P9" s="8" t="s">
        <v>4</v>
      </c>
      <c r="Q9" t="s">
        <v>72</v>
      </c>
    </row>
    <row r="10" spans="1:17" ht="15.75" thickBot="1" x14ac:dyDescent="0.3">
      <c r="C10" t="s">
        <v>15</v>
      </c>
      <c r="D10">
        <v>4</v>
      </c>
      <c r="E10">
        <v>45</v>
      </c>
      <c r="F10">
        <v>46</v>
      </c>
      <c r="G10">
        <f t="shared" si="0"/>
        <v>8565</v>
      </c>
      <c r="H10" t="s">
        <v>9</v>
      </c>
      <c r="I10" t="s">
        <v>9</v>
      </c>
      <c r="J10" s="3" t="s">
        <v>9</v>
      </c>
      <c r="K10" s="3" t="s">
        <v>9</v>
      </c>
      <c r="N10" s="16" t="s">
        <v>29</v>
      </c>
      <c r="O10" s="9">
        <v>3.5</v>
      </c>
      <c r="P10" s="10" t="s">
        <v>4</v>
      </c>
      <c r="Q10" t="s">
        <v>41</v>
      </c>
    </row>
    <row r="11" spans="1:17" x14ac:dyDescent="0.25">
      <c r="C11" t="s">
        <v>16</v>
      </c>
      <c r="D11">
        <v>3</v>
      </c>
      <c r="E11">
        <v>15</v>
      </c>
      <c r="F11">
        <v>3</v>
      </c>
      <c r="G11">
        <f t="shared" si="0"/>
        <v>5852</v>
      </c>
      <c r="H11" t="s">
        <v>9</v>
      </c>
      <c r="I11" t="s">
        <v>9</v>
      </c>
      <c r="J11" s="3" t="s">
        <v>9</v>
      </c>
      <c r="K11" s="3" t="s">
        <v>9</v>
      </c>
    </row>
    <row r="12" spans="1:17" x14ac:dyDescent="0.25">
      <c r="J12" s="3"/>
      <c r="K12" s="3"/>
    </row>
    <row r="13" spans="1:17" x14ac:dyDescent="0.25">
      <c r="C13" s="1" t="s">
        <v>11</v>
      </c>
      <c r="J13" s="3"/>
      <c r="K13" s="3"/>
    </row>
    <row r="14" spans="1:17" x14ac:dyDescent="0.25">
      <c r="D14">
        <v>3</v>
      </c>
      <c r="E14">
        <v>15</v>
      </c>
      <c r="F14">
        <v>20</v>
      </c>
      <c r="G14">
        <f t="shared" si="0"/>
        <v>5857</v>
      </c>
      <c r="H14" t="s">
        <v>25</v>
      </c>
      <c r="I14" t="s">
        <v>26</v>
      </c>
      <c r="J14">
        <v>731</v>
      </c>
      <c r="K14">
        <v>393</v>
      </c>
      <c r="L14">
        <f t="shared" ref="L14:L77" si="1">(J14-J$5)*$O$8</f>
        <v>4.4800000000000004</v>
      </c>
      <c r="M14">
        <f t="shared" ref="M14:M101" si="2">-(K14-K$5)*$O$8</f>
        <v>-7.68</v>
      </c>
      <c r="N14" s="12">
        <f>SQRT(L14^2+M14^2)</f>
        <v>8.8911641532478747</v>
      </c>
    </row>
    <row r="15" spans="1:17" x14ac:dyDescent="0.25">
      <c r="D15">
        <v>3</v>
      </c>
      <c r="E15">
        <v>15</v>
      </c>
      <c r="F15">
        <v>20</v>
      </c>
      <c r="G15">
        <f t="shared" si="0"/>
        <v>5857</v>
      </c>
      <c r="H15" t="s">
        <v>27</v>
      </c>
      <c r="I15" t="s">
        <v>28</v>
      </c>
      <c r="J15">
        <v>735</v>
      </c>
      <c r="K15">
        <v>424</v>
      </c>
      <c r="L15">
        <f t="shared" si="1"/>
        <v>5.12</v>
      </c>
      <c r="M15">
        <f t="shared" si="2"/>
        <v>-12.64</v>
      </c>
      <c r="N15" s="12">
        <f t="shared" ref="N15:N78" si="3">SQRT(L15^2+M15^2)</f>
        <v>13.637595095910424</v>
      </c>
    </row>
    <row r="16" spans="1:17" x14ac:dyDescent="0.25">
      <c r="D16">
        <v>3</v>
      </c>
      <c r="E16">
        <v>15</v>
      </c>
      <c r="F16">
        <v>56</v>
      </c>
      <c r="G16">
        <f t="shared" si="0"/>
        <v>5868</v>
      </c>
      <c r="H16" t="s">
        <v>27</v>
      </c>
      <c r="I16" t="s">
        <v>28</v>
      </c>
      <c r="J16">
        <v>757</v>
      </c>
      <c r="K16">
        <v>285</v>
      </c>
      <c r="L16">
        <f t="shared" si="1"/>
        <v>8.64</v>
      </c>
      <c r="M16">
        <f t="shared" si="2"/>
        <v>9.6</v>
      </c>
      <c r="N16" s="12">
        <f t="shared" si="3"/>
        <v>12.915479085190761</v>
      </c>
    </row>
    <row r="17" spans="4:14" x14ac:dyDescent="0.25">
      <c r="D17">
        <v>3</v>
      </c>
      <c r="E17">
        <v>15</v>
      </c>
      <c r="F17">
        <v>70</v>
      </c>
      <c r="G17">
        <f t="shared" si="0"/>
        <v>5872</v>
      </c>
      <c r="H17" t="s">
        <v>27</v>
      </c>
      <c r="I17" t="s">
        <v>28</v>
      </c>
      <c r="J17">
        <v>762</v>
      </c>
      <c r="K17">
        <v>286</v>
      </c>
      <c r="L17">
        <f t="shared" si="1"/>
        <v>9.44</v>
      </c>
      <c r="M17">
        <f t="shared" si="2"/>
        <v>9.44</v>
      </c>
      <c r="N17" s="12">
        <f t="shared" si="3"/>
        <v>13.350176028802016</v>
      </c>
    </row>
    <row r="18" spans="4:14" x14ac:dyDescent="0.25">
      <c r="D18">
        <v>3</v>
      </c>
      <c r="E18">
        <v>15</v>
      </c>
      <c r="F18">
        <v>93</v>
      </c>
      <c r="G18">
        <f t="shared" si="0"/>
        <v>5879</v>
      </c>
      <c r="H18" t="s">
        <v>25</v>
      </c>
      <c r="I18" t="s">
        <v>28</v>
      </c>
      <c r="J18">
        <v>827</v>
      </c>
      <c r="K18">
        <v>380</v>
      </c>
      <c r="L18">
        <f t="shared" si="1"/>
        <v>19.84</v>
      </c>
      <c r="M18">
        <f t="shared" si="2"/>
        <v>-5.6000000000000005</v>
      </c>
      <c r="N18" s="12">
        <f t="shared" si="3"/>
        <v>20.615178873829837</v>
      </c>
    </row>
    <row r="19" spans="4:14" x14ac:dyDescent="0.25">
      <c r="D19">
        <v>3</v>
      </c>
      <c r="E19">
        <v>16</v>
      </c>
      <c r="F19">
        <v>23</v>
      </c>
      <c r="G19">
        <f t="shared" si="0"/>
        <v>5888</v>
      </c>
      <c r="H19" t="s">
        <v>27</v>
      </c>
      <c r="I19" t="s">
        <v>26</v>
      </c>
      <c r="J19">
        <v>619</v>
      </c>
      <c r="K19">
        <v>404</v>
      </c>
      <c r="L19">
        <f t="shared" si="1"/>
        <v>-13.44</v>
      </c>
      <c r="M19">
        <f t="shared" si="2"/>
        <v>-9.44</v>
      </c>
      <c r="N19" s="12">
        <f t="shared" si="3"/>
        <v>16.423982464676463</v>
      </c>
    </row>
    <row r="20" spans="4:14" x14ac:dyDescent="0.25">
      <c r="D20">
        <v>3</v>
      </c>
      <c r="E20">
        <v>16</v>
      </c>
      <c r="F20">
        <v>30</v>
      </c>
      <c r="G20">
        <f t="shared" si="0"/>
        <v>5890</v>
      </c>
      <c r="H20" t="s">
        <v>25</v>
      </c>
      <c r="I20" t="s">
        <v>26</v>
      </c>
      <c r="J20">
        <v>712</v>
      </c>
      <c r="K20">
        <v>382</v>
      </c>
      <c r="L20">
        <f t="shared" si="1"/>
        <v>1.44</v>
      </c>
      <c r="M20">
        <f t="shared" si="2"/>
        <v>-5.92</v>
      </c>
      <c r="N20" s="12">
        <f t="shared" si="3"/>
        <v>6.0926184846911262</v>
      </c>
    </row>
    <row r="21" spans="4:14" x14ac:dyDescent="0.25">
      <c r="D21">
        <v>3</v>
      </c>
      <c r="E21">
        <v>16</v>
      </c>
      <c r="F21">
        <v>33</v>
      </c>
      <c r="G21">
        <f t="shared" si="0"/>
        <v>5891</v>
      </c>
      <c r="H21" t="s">
        <v>27</v>
      </c>
      <c r="I21" t="s">
        <v>28</v>
      </c>
      <c r="J21">
        <v>729</v>
      </c>
      <c r="K21">
        <v>370</v>
      </c>
      <c r="L21">
        <f t="shared" si="1"/>
        <v>4.16</v>
      </c>
      <c r="M21">
        <f t="shared" si="2"/>
        <v>-4</v>
      </c>
      <c r="N21" s="12">
        <f t="shared" si="3"/>
        <v>5.771100414998859</v>
      </c>
    </row>
    <row r="22" spans="4:14" x14ac:dyDescent="0.25">
      <c r="D22">
        <v>3</v>
      </c>
      <c r="E22">
        <v>16</v>
      </c>
      <c r="F22">
        <v>43</v>
      </c>
      <c r="G22">
        <f t="shared" si="0"/>
        <v>5894</v>
      </c>
      <c r="H22" t="s">
        <v>25</v>
      </c>
      <c r="I22" t="s">
        <v>28</v>
      </c>
      <c r="J22">
        <v>788</v>
      </c>
      <c r="K22">
        <v>334</v>
      </c>
      <c r="L22">
        <f t="shared" si="1"/>
        <v>13.6</v>
      </c>
      <c r="M22">
        <f t="shared" si="2"/>
        <v>1.76</v>
      </c>
      <c r="N22" s="12">
        <f t="shared" si="3"/>
        <v>13.713409495818317</v>
      </c>
    </row>
    <row r="23" spans="4:14" x14ac:dyDescent="0.25">
      <c r="D23">
        <v>3</v>
      </c>
      <c r="E23">
        <v>16</v>
      </c>
      <c r="F23">
        <v>53</v>
      </c>
      <c r="G23">
        <f t="shared" si="0"/>
        <v>5897</v>
      </c>
      <c r="H23" t="s">
        <v>27</v>
      </c>
      <c r="I23" t="s">
        <v>28</v>
      </c>
      <c r="J23">
        <v>608</v>
      </c>
      <c r="K23">
        <v>304</v>
      </c>
      <c r="L23">
        <f t="shared" si="1"/>
        <v>-15.200000000000001</v>
      </c>
      <c r="M23">
        <f t="shared" si="2"/>
        <v>6.5600000000000005</v>
      </c>
      <c r="N23" s="12">
        <f t="shared" si="3"/>
        <v>16.555168377277234</v>
      </c>
    </row>
    <row r="24" spans="4:14" x14ac:dyDescent="0.25">
      <c r="D24">
        <v>3</v>
      </c>
      <c r="E24">
        <v>17</v>
      </c>
      <c r="F24">
        <v>20</v>
      </c>
      <c r="G24">
        <f t="shared" si="0"/>
        <v>5917</v>
      </c>
      <c r="H24" t="s">
        <v>25</v>
      </c>
      <c r="I24" t="s">
        <v>28</v>
      </c>
      <c r="J24">
        <v>758</v>
      </c>
      <c r="K24">
        <v>285</v>
      </c>
      <c r="L24">
        <f>(J24-J$5)*$O$8</f>
        <v>8.8000000000000007</v>
      </c>
      <c r="M24">
        <f t="shared" si="2"/>
        <v>9.6</v>
      </c>
      <c r="N24" s="12">
        <f t="shared" si="3"/>
        <v>13.023056476879766</v>
      </c>
    </row>
    <row r="25" spans="4:14" x14ac:dyDescent="0.25">
      <c r="D25">
        <v>3</v>
      </c>
      <c r="E25">
        <v>17</v>
      </c>
      <c r="F25">
        <v>26</v>
      </c>
      <c r="G25">
        <f t="shared" si="0"/>
        <v>5919</v>
      </c>
      <c r="H25" t="s">
        <v>27</v>
      </c>
      <c r="I25" t="s">
        <v>28</v>
      </c>
      <c r="J25">
        <v>653</v>
      </c>
      <c r="K25">
        <v>276</v>
      </c>
      <c r="L25">
        <f t="shared" si="1"/>
        <v>-8</v>
      </c>
      <c r="M25">
        <f t="shared" si="2"/>
        <v>11.040000000000001</v>
      </c>
      <c r="N25" s="12">
        <f t="shared" si="3"/>
        <v>13.633840251374519</v>
      </c>
    </row>
    <row r="26" spans="4:14" x14ac:dyDescent="0.25">
      <c r="D26">
        <v>3</v>
      </c>
      <c r="E26">
        <v>17</v>
      </c>
      <c r="F26">
        <v>46</v>
      </c>
      <c r="G26">
        <f t="shared" si="0"/>
        <v>5925</v>
      </c>
      <c r="H26" t="s">
        <v>27</v>
      </c>
      <c r="I26" t="s">
        <v>28</v>
      </c>
      <c r="J26">
        <v>735</v>
      </c>
      <c r="K26">
        <v>390</v>
      </c>
      <c r="L26">
        <f t="shared" si="1"/>
        <v>5.12</v>
      </c>
      <c r="M26">
        <f t="shared" si="2"/>
        <v>-7.2</v>
      </c>
      <c r="N26" s="12">
        <f t="shared" si="3"/>
        <v>8.8348401230582549</v>
      </c>
    </row>
    <row r="27" spans="4:14" x14ac:dyDescent="0.25">
      <c r="D27">
        <v>3</v>
      </c>
      <c r="E27">
        <v>17</v>
      </c>
      <c r="F27">
        <v>56</v>
      </c>
      <c r="G27">
        <f t="shared" si="0"/>
        <v>5928</v>
      </c>
      <c r="H27" t="s">
        <v>27</v>
      </c>
      <c r="I27" t="s">
        <v>28</v>
      </c>
      <c r="J27">
        <v>726</v>
      </c>
      <c r="K27">
        <v>371</v>
      </c>
      <c r="L27">
        <f t="shared" si="1"/>
        <v>3.68</v>
      </c>
      <c r="M27">
        <f t="shared" si="2"/>
        <v>-4.16</v>
      </c>
      <c r="N27" s="12">
        <f t="shared" si="3"/>
        <v>5.5540975864671305</v>
      </c>
    </row>
    <row r="28" spans="4:14" x14ac:dyDescent="0.25">
      <c r="D28">
        <v>3</v>
      </c>
      <c r="E28">
        <v>17</v>
      </c>
      <c r="F28">
        <v>56</v>
      </c>
      <c r="G28">
        <f t="shared" si="0"/>
        <v>5928</v>
      </c>
      <c r="H28" t="s">
        <v>27</v>
      </c>
      <c r="I28" t="s">
        <v>26</v>
      </c>
      <c r="J28">
        <v>727</v>
      </c>
      <c r="K28">
        <v>376</v>
      </c>
      <c r="L28">
        <f t="shared" si="1"/>
        <v>3.84</v>
      </c>
      <c r="M28">
        <f t="shared" si="2"/>
        <v>-4.96</v>
      </c>
      <c r="N28" s="12">
        <f t="shared" si="3"/>
        <v>6.2727346508520512</v>
      </c>
    </row>
    <row r="29" spans="4:14" x14ac:dyDescent="0.25">
      <c r="D29">
        <v>3</v>
      </c>
      <c r="E29">
        <v>17</v>
      </c>
      <c r="F29">
        <v>86</v>
      </c>
      <c r="G29">
        <f t="shared" si="0"/>
        <v>5937</v>
      </c>
      <c r="H29" t="s">
        <v>27</v>
      </c>
      <c r="I29" t="s">
        <v>26</v>
      </c>
      <c r="J29">
        <v>789</v>
      </c>
      <c r="K29">
        <v>376</v>
      </c>
      <c r="L29">
        <f t="shared" si="1"/>
        <v>13.76</v>
      </c>
      <c r="M29">
        <f t="shared" si="2"/>
        <v>-4.96</v>
      </c>
      <c r="N29" s="12">
        <f t="shared" si="3"/>
        <v>14.626660589485216</v>
      </c>
    </row>
    <row r="30" spans="4:14" x14ac:dyDescent="0.25">
      <c r="D30">
        <v>3</v>
      </c>
      <c r="E30">
        <v>17</v>
      </c>
      <c r="F30">
        <v>90</v>
      </c>
      <c r="G30">
        <f t="shared" si="0"/>
        <v>5938</v>
      </c>
      <c r="H30" t="s">
        <v>25</v>
      </c>
      <c r="I30" t="s">
        <v>26</v>
      </c>
      <c r="J30">
        <v>700</v>
      </c>
      <c r="K30">
        <v>278</v>
      </c>
      <c r="L30">
        <f t="shared" si="1"/>
        <v>-0.48</v>
      </c>
      <c r="M30">
        <f t="shared" si="2"/>
        <v>10.72</v>
      </c>
      <c r="N30" s="12">
        <f t="shared" si="3"/>
        <v>10.730740887748619</v>
      </c>
    </row>
    <row r="31" spans="4:14" x14ac:dyDescent="0.25">
      <c r="D31">
        <v>3</v>
      </c>
      <c r="E31">
        <v>18</v>
      </c>
      <c r="F31">
        <v>26</v>
      </c>
      <c r="G31">
        <f t="shared" si="0"/>
        <v>5949</v>
      </c>
      <c r="H31" t="s">
        <v>25</v>
      </c>
      <c r="I31" t="s">
        <v>26</v>
      </c>
      <c r="J31">
        <v>769</v>
      </c>
      <c r="K31">
        <v>292</v>
      </c>
      <c r="L31">
        <f t="shared" si="1"/>
        <v>10.56</v>
      </c>
      <c r="M31">
        <f t="shared" si="2"/>
        <v>8.48</v>
      </c>
      <c r="N31" s="12">
        <f t="shared" si="3"/>
        <v>13.543411682438071</v>
      </c>
    </row>
    <row r="32" spans="4:14" x14ac:dyDescent="0.25">
      <c r="D32">
        <v>3</v>
      </c>
      <c r="E32">
        <v>18</v>
      </c>
      <c r="F32">
        <v>43</v>
      </c>
      <c r="G32">
        <f t="shared" si="0"/>
        <v>5954</v>
      </c>
      <c r="H32" t="s">
        <v>25</v>
      </c>
      <c r="I32" t="s">
        <v>26</v>
      </c>
      <c r="J32">
        <v>759</v>
      </c>
      <c r="K32">
        <v>352</v>
      </c>
      <c r="L32">
        <f t="shared" si="1"/>
        <v>8.9600000000000009</v>
      </c>
      <c r="M32">
        <f t="shared" si="2"/>
        <v>-1.1200000000000001</v>
      </c>
      <c r="N32" s="12">
        <f t="shared" si="3"/>
        <v>9.0297286780943757</v>
      </c>
    </row>
    <row r="33" spans="4:14" x14ac:dyDescent="0.25">
      <c r="D33">
        <v>3</v>
      </c>
      <c r="E33">
        <v>18</v>
      </c>
      <c r="F33">
        <v>66</v>
      </c>
      <c r="G33">
        <f t="shared" si="0"/>
        <v>5961</v>
      </c>
      <c r="H33" t="s">
        <v>25</v>
      </c>
      <c r="I33" t="s">
        <v>26</v>
      </c>
      <c r="J33">
        <v>818</v>
      </c>
      <c r="K33">
        <v>312</v>
      </c>
      <c r="L33">
        <f t="shared" si="1"/>
        <v>18.400000000000002</v>
      </c>
      <c r="M33">
        <f t="shared" si="2"/>
        <v>5.28</v>
      </c>
      <c r="N33" s="12">
        <f t="shared" si="3"/>
        <v>19.142580808240044</v>
      </c>
    </row>
    <row r="34" spans="4:14" x14ac:dyDescent="0.25">
      <c r="D34">
        <v>3</v>
      </c>
      <c r="E34">
        <v>18</v>
      </c>
      <c r="F34">
        <v>93</v>
      </c>
      <c r="G34">
        <f t="shared" si="0"/>
        <v>5969</v>
      </c>
      <c r="H34" t="s">
        <v>27</v>
      </c>
      <c r="I34" t="s">
        <v>26</v>
      </c>
      <c r="J34">
        <v>729</v>
      </c>
      <c r="K34">
        <v>295</v>
      </c>
      <c r="L34">
        <f t="shared" si="1"/>
        <v>4.16</v>
      </c>
      <c r="M34">
        <f t="shared" si="2"/>
        <v>8</v>
      </c>
      <c r="N34" s="12">
        <f t="shared" si="3"/>
        <v>9.0169617943074378</v>
      </c>
    </row>
    <row r="35" spans="4:14" x14ac:dyDescent="0.25">
      <c r="D35">
        <v>3</v>
      </c>
      <c r="E35">
        <v>19</v>
      </c>
      <c r="F35">
        <v>26</v>
      </c>
      <c r="G35">
        <f t="shared" si="0"/>
        <v>5979</v>
      </c>
      <c r="H35" t="s">
        <v>27</v>
      </c>
      <c r="I35" t="s">
        <v>28</v>
      </c>
      <c r="J35">
        <v>674</v>
      </c>
      <c r="K35">
        <v>384</v>
      </c>
      <c r="L35">
        <f t="shared" si="1"/>
        <v>-4.6399999999999997</v>
      </c>
      <c r="M35">
        <f t="shared" si="2"/>
        <v>-6.24</v>
      </c>
      <c r="N35" s="12">
        <f t="shared" si="3"/>
        <v>7.7760658433426348</v>
      </c>
    </row>
    <row r="36" spans="4:14" x14ac:dyDescent="0.25">
      <c r="D36">
        <v>3</v>
      </c>
      <c r="E36">
        <v>19</v>
      </c>
      <c r="F36">
        <v>60</v>
      </c>
      <c r="G36">
        <f t="shared" si="0"/>
        <v>5989</v>
      </c>
      <c r="H36" t="s">
        <v>27</v>
      </c>
      <c r="I36" t="s">
        <v>28</v>
      </c>
      <c r="J36">
        <v>769</v>
      </c>
      <c r="K36">
        <v>397</v>
      </c>
      <c r="L36">
        <f t="shared" si="1"/>
        <v>10.56</v>
      </c>
      <c r="M36">
        <f t="shared" si="2"/>
        <v>-8.32</v>
      </c>
      <c r="N36" s="12">
        <f t="shared" si="3"/>
        <v>13.443808984064004</v>
      </c>
    </row>
    <row r="37" spans="4:14" x14ac:dyDescent="0.25">
      <c r="D37">
        <v>3</v>
      </c>
      <c r="E37">
        <v>19</v>
      </c>
      <c r="F37">
        <v>93</v>
      </c>
      <c r="G37">
        <f t="shared" si="0"/>
        <v>5999</v>
      </c>
      <c r="H37" t="s">
        <v>25</v>
      </c>
      <c r="I37" t="s">
        <v>26</v>
      </c>
      <c r="J37">
        <v>720</v>
      </c>
      <c r="K37">
        <v>289</v>
      </c>
      <c r="L37">
        <f t="shared" si="1"/>
        <v>2.72</v>
      </c>
      <c r="M37">
        <f t="shared" si="2"/>
        <v>8.9600000000000009</v>
      </c>
      <c r="N37" s="12">
        <f t="shared" si="3"/>
        <v>9.3637599285756998</v>
      </c>
    </row>
    <row r="38" spans="4:14" x14ac:dyDescent="0.25">
      <c r="D38">
        <v>3</v>
      </c>
      <c r="E38">
        <v>20</v>
      </c>
      <c r="F38">
        <v>43</v>
      </c>
      <c r="G38">
        <f t="shared" si="0"/>
        <v>6014</v>
      </c>
      <c r="H38" t="s">
        <v>25</v>
      </c>
      <c r="I38" t="s">
        <v>26</v>
      </c>
      <c r="J38">
        <v>686</v>
      </c>
      <c r="K38">
        <v>287</v>
      </c>
      <c r="L38">
        <f t="shared" si="1"/>
        <v>-2.72</v>
      </c>
      <c r="M38">
        <f t="shared" si="2"/>
        <v>9.2799999999999994</v>
      </c>
      <c r="N38" s="12">
        <f t="shared" si="3"/>
        <v>9.6704084712074074</v>
      </c>
    </row>
    <row r="39" spans="4:14" x14ac:dyDescent="0.25">
      <c r="D39">
        <v>3</v>
      </c>
      <c r="E39">
        <v>21</v>
      </c>
      <c r="F39">
        <v>3</v>
      </c>
      <c r="G39">
        <f t="shared" si="0"/>
        <v>6032</v>
      </c>
      <c r="H39" t="s">
        <v>27</v>
      </c>
      <c r="I39" t="s">
        <v>28</v>
      </c>
      <c r="J39">
        <v>717</v>
      </c>
      <c r="K39">
        <v>381</v>
      </c>
      <c r="L39">
        <f t="shared" si="1"/>
        <v>2.2400000000000002</v>
      </c>
      <c r="M39">
        <f t="shared" si="2"/>
        <v>-5.76</v>
      </c>
      <c r="N39" s="12">
        <f t="shared" si="3"/>
        <v>6.1802265330649488</v>
      </c>
    </row>
    <row r="40" spans="4:14" x14ac:dyDescent="0.25">
      <c r="D40">
        <v>3</v>
      </c>
      <c r="E40">
        <v>21</v>
      </c>
      <c r="F40">
        <v>23</v>
      </c>
      <c r="G40">
        <f t="shared" si="0"/>
        <v>6038</v>
      </c>
      <c r="H40" t="s">
        <v>25</v>
      </c>
      <c r="I40" t="s">
        <v>28</v>
      </c>
      <c r="J40">
        <v>800</v>
      </c>
      <c r="K40">
        <v>294</v>
      </c>
      <c r="L40">
        <f t="shared" si="1"/>
        <v>15.52</v>
      </c>
      <c r="M40">
        <f t="shared" si="2"/>
        <v>8.16</v>
      </c>
      <c r="N40" s="12">
        <f t="shared" si="3"/>
        <v>17.534423286780779</v>
      </c>
    </row>
    <row r="41" spans="4:14" x14ac:dyDescent="0.25">
      <c r="D41">
        <v>3</v>
      </c>
      <c r="E41">
        <v>21</v>
      </c>
      <c r="F41">
        <v>96</v>
      </c>
      <c r="G41">
        <f t="shared" si="0"/>
        <v>6060</v>
      </c>
      <c r="H41" t="s">
        <v>27</v>
      </c>
      <c r="I41" t="s">
        <v>28</v>
      </c>
      <c r="J41">
        <v>720</v>
      </c>
      <c r="K41">
        <v>282</v>
      </c>
      <c r="L41">
        <f t="shared" si="1"/>
        <v>2.72</v>
      </c>
      <c r="M41">
        <f t="shared" si="2"/>
        <v>10.08</v>
      </c>
      <c r="N41" s="12">
        <f t="shared" si="3"/>
        <v>10.440536384688288</v>
      </c>
    </row>
    <row r="42" spans="4:14" x14ac:dyDescent="0.25">
      <c r="D42">
        <v>3</v>
      </c>
      <c r="E42">
        <v>22</v>
      </c>
      <c r="F42">
        <v>53</v>
      </c>
      <c r="G42">
        <f t="shared" si="0"/>
        <v>6077</v>
      </c>
      <c r="H42" t="s">
        <v>27</v>
      </c>
      <c r="I42" t="s">
        <v>28</v>
      </c>
      <c r="J42">
        <v>735</v>
      </c>
      <c r="K42">
        <v>356</v>
      </c>
      <c r="L42">
        <f t="shared" si="1"/>
        <v>5.12</v>
      </c>
      <c r="M42">
        <f t="shared" si="2"/>
        <v>-1.76</v>
      </c>
      <c r="N42" s="12">
        <f t="shared" si="3"/>
        <v>5.4140557810203616</v>
      </c>
    </row>
    <row r="43" spans="4:14" x14ac:dyDescent="0.25">
      <c r="D43">
        <v>3</v>
      </c>
      <c r="E43">
        <v>22</v>
      </c>
      <c r="F43">
        <v>86</v>
      </c>
      <c r="G43">
        <f t="shared" si="0"/>
        <v>6087</v>
      </c>
      <c r="H43" t="s">
        <v>25</v>
      </c>
      <c r="I43" t="s">
        <v>26</v>
      </c>
      <c r="J43">
        <v>715</v>
      </c>
      <c r="K43">
        <v>280</v>
      </c>
      <c r="L43">
        <f t="shared" si="1"/>
        <v>1.92</v>
      </c>
      <c r="M43">
        <f t="shared" si="2"/>
        <v>10.4</v>
      </c>
      <c r="N43" s="12">
        <f t="shared" si="3"/>
        <v>10.575745836582875</v>
      </c>
    </row>
    <row r="44" spans="4:14" x14ac:dyDescent="0.25">
      <c r="D44">
        <v>3</v>
      </c>
      <c r="E44">
        <v>23</v>
      </c>
      <c r="F44">
        <v>23</v>
      </c>
      <c r="G44">
        <f t="shared" si="0"/>
        <v>6098</v>
      </c>
      <c r="H44" t="s">
        <v>25</v>
      </c>
      <c r="I44" t="s">
        <v>26</v>
      </c>
      <c r="J44">
        <v>743</v>
      </c>
      <c r="K44">
        <v>256</v>
      </c>
      <c r="L44">
        <f t="shared" si="1"/>
        <v>6.4</v>
      </c>
      <c r="M44">
        <f t="shared" si="2"/>
        <v>14.24</v>
      </c>
      <c r="N44" s="12">
        <f t="shared" si="3"/>
        <v>15.612097873123906</v>
      </c>
    </row>
    <row r="45" spans="4:14" x14ac:dyDescent="0.25">
      <c r="D45">
        <v>3</v>
      </c>
      <c r="E45">
        <v>23</v>
      </c>
      <c r="F45">
        <v>70</v>
      </c>
      <c r="G45">
        <f t="shared" si="0"/>
        <v>6112</v>
      </c>
      <c r="H45" t="s">
        <v>27</v>
      </c>
      <c r="I45" t="s">
        <v>28</v>
      </c>
      <c r="J45">
        <v>515</v>
      </c>
      <c r="K45">
        <v>335</v>
      </c>
      <c r="L45">
        <f t="shared" si="1"/>
        <v>-30.080000000000002</v>
      </c>
      <c r="M45">
        <f t="shared" si="2"/>
        <v>1.6</v>
      </c>
      <c r="N45" s="12">
        <f t="shared" si="3"/>
        <v>30.122523134691093</v>
      </c>
    </row>
    <row r="46" spans="4:14" x14ac:dyDescent="0.25">
      <c r="D46">
        <v>3</v>
      </c>
      <c r="E46">
        <v>23</v>
      </c>
      <c r="F46">
        <v>70</v>
      </c>
      <c r="G46">
        <f t="shared" si="0"/>
        <v>6112</v>
      </c>
      <c r="H46" t="s">
        <v>25</v>
      </c>
      <c r="I46" t="s">
        <v>28</v>
      </c>
      <c r="J46">
        <v>625</v>
      </c>
      <c r="K46">
        <v>291</v>
      </c>
      <c r="L46">
        <f t="shared" si="1"/>
        <v>-12.48</v>
      </c>
      <c r="M46">
        <f t="shared" si="2"/>
        <v>8.64</v>
      </c>
      <c r="N46" s="12">
        <f t="shared" si="3"/>
        <v>15.178932768808222</v>
      </c>
    </row>
    <row r="47" spans="4:14" x14ac:dyDescent="0.25">
      <c r="D47">
        <v>3</v>
      </c>
      <c r="E47">
        <v>23</v>
      </c>
      <c r="F47">
        <v>73</v>
      </c>
      <c r="G47">
        <f t="shared" si="0"/>
        <v>6113</v>
      </c>
      <c r="H47" t="s">
        <v>25</v>
      </c>
      <c r="I47" t="s">
        <v>26</v>
      </c>
      <c r="J47">
        <v>653</v>
      </c>
      <c r="K47">
        <v>375</v>
      </c>
      <c r="L47">
        <f t="shared" si="1"/>
        <v>-8</v>
      </c>
      <c r="M47">
        <f t="shared" si="2"/>
        <v>-4.8</v>
      </c>
      <c r="N47" s="12">
        <f t="shared" si="3"/>
        <v>9.3295230317524798</v>
      </c>
    </row>
    <row r="48" spans="4:14" x14ac:dyDescent="0.25">
      <c r="D48">
        <v>3</v>
      </c>
      <c r="E48">
        <v>24</v>
      </c>
      <c r="F48">
        <v>43</v>
      </c>
      <c r="G48">
        <f t="shared" si="0"/>
        <v>6134</v>
      </c>
      <c r="H48" t="s">
        <v>25</v>
      </c>
      <c r="I48" t="s">
        <v>26</v>
      </c>
      <c r="J48">
        <v>595</v>
      </c>
      <c r="K48">
        <v>282</v>
      </c>
      <c r="L48">
        <f t="shared" si="1"/>
        <v>-17.28</v>
      </c>
      <c r="M48">
        <f t="shared" si="2"/>
        <v>10.08</v>
      </c>
      <c r="N48" s="12">
        <f t="shared" si="3"/>
        <v>20.005119344807721</v>
      </c>
    </row>
    <row r="49" spans="4:14" x14ac:dyDescent="0.25">
      <c r="D49">
        <v>3</v>
      </c>
      <c r="E49">
        <v>24</v>
      </c>
      <c r="F49">
        <v>86</v>
      </c>
      <c r="G49">
        <f t="shared" si="0"/>
        <v>6147</v>
      </c>
      <c r="H49" t="s">
        <v>25</v>
      </c>
      <c r="I49" t="s">
        <v>26</v>
      </c>
      <c r="J49">
        <v>718</v>
      </c>
      <c r="K49">
        <v>297</v>
      </c>
      <c r="L49">
        <f t="shared" si="1"/>
        <v>2.4</v>
      </c>
      <c r="M49">
        <f t="shared" si="2"/>
        <v>7.68</v>
      </c>
      <c r="N49" s="12">
        <f t="shared" si="3"/>
        <v>8.0462662148353008</v>
      </c>
    </row>
    <row r="50" spans="4:14" x14ac:dyDescent="0.25">
      <c r="D50">
        <v>3</v>
      </c>
      <c r="E50">
        <v>24</v>
      </c>
      <c r="F50">
        <v>86</v>
      </c>
      <c r="G50">
        <f t="shared" si="0"/>
        <v>6147</v>
      </c>
      <c r="H50" t="s">
        <v>25</v>
      </c>
      <c r="I50" t="s">
        <v>26</v>
      </c>
      <c r="J50">
        <v>715</v>
      </c>
      <c r="K50">
        <v>338</v>
      </c>
      <c r="L50">
        <f t="shared" si="1"/>
        <v>1.92</v>
      </c>
      <c r="M50">
        <f t="shared" si="2"/>
        <v>1.1200000000000001</v>
      </c>
      <c r="N50" s="12">
        <f t="shared" si="3"/>
        <v>2.2227910383119687</v>
      </c>
    </row>
    <row r="51" spans="4:14" x14ac:dyDescent="0.25">
      <c r="D51">
        <v>3</v>
      </c>
      <c r="E51">
        <v>25</v>
      </c>
      <c r="F51">
        <v>30</v>
      </c>
      <c r="G51">
        <f t="shared" si="0"/>
        <v>6160</v>
      </c>
      <c r="H51" t="s">
        <v>27</v>
      </c>
      <c r="I51" t="s">
        <v>28</v>
      </c>
      <c r="J51">
        <v>742</v>
      </c>
      <c r="K51">
        <v>257</v>
      </c>
      <c r="L51">
        <f t="shared" si="1"/>
        <v>6.24</v>
      </c>
      <c r="M51">
        <f t="shared" si="2"/>
        <v>14.08</v>
      </c>
      <c r="N51" s="12">
        <f t="shared" si="3"/>
        <v>15.400779201066419</v>
      </c>
    </row>
    <row r="52" spans="4:14" x14ac:dyDescent="0.25">
      <c r="D52">
        <v>3</v>
      </c>
      <c r="E52">
        <v>25</v>
      </c>
      <c r="F52">
        <v>53</v>
      </c>
      <c r="G52">
        <f t="shared" si="0"/>
        <v>6167</v>
      </c>
      <c r="H52" t="s">
        <v>25</v>
      </c>
      <c r="I52" t="s">
        <v>28</v>
      </c>
      <c r="J52">
        <v>699</v>
      </c>
      <c r="K52">
        <v>384</v>
      </c>
      <c r="L52">
        <f t="shared" si="1"/>
        <v>-0.64</v>
      </c>
      <c r="M52">
        <f t="shared" si="2"/>
        <v>-6.24</v>
      </c>
      <c r="N52" s="12">
        <f t="shared" si="3"/>
        <v>6.2727346508520512</v>
      </c>
    </row>
    <row r="53" spans="4:14" x14ac:dyDescent="0.25">
      <c r="D53">
        <v>3</v>
      </c>
      <c r="E53">
        <v>26</v>
      </c>
      <c r="F53">
        <v>26</v>
      </c>
      <c r="G53">
        <f t="shared" si="0"/>
        <v>6189</v>
      </c>
      <c r="H53" t="s">
        <v>25</v>
      </c>
      <c r="I53" t="s">
        <v>26</v>
      </c>
      <c r="J53">
        <v>725</v>
      </c>
      <c r="K53">
        <v>306</v>
      </c>
      <c r="L53">
        <f t="shared" si="1"/>
        <v>3.52</v>
      </c>
      <c r="M53">
        <f t="shared" si="2"/>
        <v>6.24</v>
      </c>
      <c r="N53" s="12">
        <f t="shared" si="3"/>
        <v>7.1643562167161958</v>
      </c>
    </row>
    <row r="54" spans="4:14" x14ac:dyDescent="0.25">
      <c r="D54">
        <v>3</v>
      </c>
      <c r="E54">
        <v>26</v>
      </c>
      <c r="F54">
        <v>53</v>
      </c>
      <c r="G54">
        <f t="shared" si="0"/>
        <v>6197</v>
      </c>
      <c r="H54" t="s">
        <v>27</v>
      </c>
      <c r="I54" t="s">
        <v>28</v>
      </c>
      <c r="J54">
        <v>741</v>
      </c>
      <c r="K54">
        <v>368</v>
      </c>
      <c r="L54">
        <f t="shared" si="1"/>
        <v>6.08</v>
      </c>
      <c r="M54">
        <f t="shared" si="2"/>
        <v>-3.68</v>
      </c>
      <c r="N54" s="12">
        <f t="shared" si="3"/>
        <v>7.1069543406440987</v>
      </c>
    </row>
    <row r="55" spans="4:14" x14ac:dyDescent="0.25">
      <c r="D55">
        <v>3</v>
      </c>
      <c r="E55">
        <v>27</v>
      </c>
      <c r="F55">
        <v>23</v>
      </c>
      <c r="G55">
        <f t="shared" si="0"/>
        <v>6218</v>
      </c>
      <c r="H55" t="s">
        <v>25</v>
      </c>
      <c r="I55" t="s">
        <v>26</v>
      </c>
      <c r="J55">
        <v>663</v>
      </c>
      <c r="K55">
        <v>525</v>
      </c>
      <c r="L55">
        <f t="shared" si="1"/>
        <v>-6.4</v>
      </c>
      <c r="M55">
        <f t="shared" si="2"/>
        <v>-28.8</v>
      </c>
      <c r="N55" s="12">
        <f t="shared" si="3"/>
        <v>29.50254226333724</v>
      </c>
    </row>
    <row r="56" spans="4:14" x14ac:dyDescent="0.25">
      <c r="D56">
        <v>3</v>
      </c>
      <c r="E56">
        <v>27</v>
      </c>
      <c r="F56">
        <v>23</v>
      </c>
      <c r="G56">
        <f t="shared" si="0"/>
        <v>6218</v>
      </c>
      <c r="H56" t="s">
        <v>25</v>
      </c>
      <c r="I56" t="s">
        <v>26</v>
      </c>
      <c r="J56">
        <v>687</v>
      </c>
      <c r="K56">
        <v>418</v>
      </c>
      <c r="L56">
        <f t="shared" si="1"/>
        <v>-2.56</v>
      </c>
      <c r="M56">
        <f t="shared" si="2"/>
        <v>-11.68</v>
      </c>
      <c r="N56" s="12">
        <f t="shared" si="3"/>
        <v>11.957257210581362</v>
      </c>
    </row>
    <row r="57" spans="4:14" x14ac:dyDescent="0.25">
      <c r="D57">
        <v>3</v>
      </c>
      <c r="E57">
        <v>27</v>
      </c>
      <c r="F57">
        <v>53</v>
      </c>
      <c r="G57">
        <f t="shared" si="0"/>
        <v>6227</v>
      </c>
      <c r="H57" t="s">
        <v>27</v>
      </c>
      <c r="I57" t="s">
        <v>28</v>
      </c>
      <c r="J57">
        <v>673</v>
      </c>
      <c r="K57">
        <v>384</v>
      </c>
      <c r="L57">
        <f t="shared" si="1"/>
        <v>-4.8</v>
      </c>
      <c r="M57">
        <f t="shared" si="2"/>
        <v>-6.24</v>
      </c>
      <c r="N57" s="12">
        <f t="shared" si="3"/>
        <v>7.8725853440912283</v>
      </c>
    </row>
    <row r="58" spans="4:14" x14ac:dyDescent="0.25">
      <c r="D58">
        <v>3</v>
      </c>
      <c r="E58">
        <v>27</v>
      </c>
      <c r="F58">
        <v>53</v>
      </c>
      <c r="G58">
        <f t="shared" si="0"/>
        <v>6227</v>
      </c>
      <c r="H58" t="s">
        <v>25</v>
      </c>
      <c r="I58" t="s">
        <v>26</v>
      </c>
      <c r="J58">
        <v>658</v>
      </c>
      <c r="K58">
        <v>324</v>
      </c>
      <c r="L58">
        <f t="shared" si="1"/>
        <v>-7.2</v>
      </c>
      <c r="M58">
        <f t="shared" si="2"/>
        <v>3.36</v>
      </c>
      <c r="N58" s="12">
        <f t="shared" si="3"/>
        <v>7.9454137714784876</v>
      </c>
    </row>
    <row r="59" spans="4:14" x14ac:dyDescent="0.25">
      <c r="D59">
        <v>3</v>
      </c>
      <c r="E59">
        <v>27</v>
      </c>
      <c r="F59">
        <v>66</v>
      </c>
      <c r="G59">
        <f t="shared" si="0"/>
        <v>6231</v>
      </c>
      <c r="H59" t="s">
        <v>25</v>
      </c>
      <c r="I59" t="s">
        <v>28</v>
      </c>
      <c r="J59">
        <v>739</v>
      </c>
      <c r="K59">
        <v>389</v>
      </c>
      <c r="L59">
        <f t="shared" si="1"/>
        <v>5.76</v>
      </c>
      <c r="M59">
        <f t="shared" si="2"/>
        <v>-7.04</v>
      </c>
      <c r="N59" s="12">
        <f t="shared" si="3"/>
        <v>9.0961090582732123</v>
      </c>
    </row>
    <row r="60" spans="4:14" x14ac:dyDescent="0.25">
      <c r="D60">
        <v>3</v>
      </c>
      <c r="E60">
        <v>27</v>
      </c>
      <c r="F60">
        <v>90</v>
      </c>
      <c r="G60">
        <f t="shared" si="0"/>
        <v>6238</v>
      </c>
      <c r="H60" t="s">
        <v>27</v>
      </c>
      <c r="I60" t="s">
        <v>26</v>
      </c>
      <c r="J60">
        <v>758</v>
      </c>
      <c r="K60">
        <v>322</v>
      </c>
      <c r="L60">
        <f t="shared" si="1"/>
        <v>8.8000000000000007</v>
      </c>
      <c r="M60">
        <f t="shared" si="2"/>
        <v>3.68</v>
      </c>
      <c r="N60" s="12">
        <f t="shared" si="3"/>
        <v>9.5384694789048847</v>
      </c>
    </row>
    <row r="61" spans="4:14" x14ac:dyDescent="0.25">
      <c r="D61">
        <v>3</v>
      </c>
      <c r="E61">
        <v>28</v>
      </c>
      <c r="F61">
        <v>0</v>
      </c>
      <c r="G61">
        <f t="shared" si="0"/>
        <v>6241</v>
      </c>
      <c r="H61" t="s">
        <v>25</v>
      </c>
      <c r="I61" t="s">
        <v>26</v>
      </c>
      <c r="J61">
        <v>769</v>
      </c>
      <c r="K61">
        <v>346</v>
      </c>
      <c r="L61">
        <f t="shared" si="1"/>
        <v>10.56</v>
      </c>
      <c r="M61">
        <f t="shared" si="2"/>
        <v>-0.16</v>
      </c>
      <c r="N61" s="12">
        <f t="shared" si="3"/>
        <v>10.56121205165392</v>
      </c>
    </row>
    <row r="62" spans="4:14" x14ac:dyDescent="0.25">
      <c r="D62">
        <v>3</v>
      </c>
      <c r="E62">
        <v>28</v>
      </c>
      <c r="F62">
        <v>16</v>
      </c>
      <c r="G62">
        <f t="shared" si="0"/>
        <v>6246</v>
      </c>
      <c r="H62" t="s">
        <v>25</v>
      </c>
      <c r="I62" t="s">
        <v>26</v>
      </c>
      <c r="J62">
        <v>702</v>
      </c>
      <c r="K62">
        <v>306</v>
      </c>
      <c r="L62">
        <f t="shared" si="1"/>
        <v>-0.16</v>
      </c>
      <c r="M62">
        <f t="shared" si="2"/>
        <v>6.24</v>
      </c>
      <c r="N62" s="12">
        <f t="shared" si="3"/>
        <v>6.2420509450019708</v>
      </c>
    </row>
    <row r="63" spans="4:14" x14ac:dyDescent="0.25">
      <c r="D63">
        <v>3</v>
      </c>
      <c r="E63">
        <v>28</v>
      </c>
      <c r="F63">
        <v>63</v>
      </c>
      <c r="G63">
        <f t="shared" si="0"/>
        <v>6260</v>
      </c>
      <c r="H63" t="s">
        <v>25</v>
      </c>
      <c r="I63" t="s">
        <v>26</v>
      </c>
      <c r="J63">
        <v>655</v>
      </c>
      <c r="K63">
        <v>366</v>
      </c>
      <c r="L63">
        <f t="shared" si="1"/>
        <v>-7.68</v>
      </c>
      <c r="M63">
        <f t="shared" si="2"/>
        <v>-3.36</v>
      </c>
      <c r="N63" s="12">
        <f t="shared" si="3"/>
        <v>8.3828396143550297</v>
      </c>
    </row>
    <row r="64" spans="4:14" x14ac:dyDescent="0.25">
      <c r="D64">
        <v>3</v>
      </c>
      <c r="E64">
        <v>28</v>
      </c>
      <c r="F64">
        <v>66</v>
      </c>
      <c r="G64">
        <f t="shared" si="0"/>
        <v>6261</v>
      </c>
      <c r="H64" t="s">
        <v>27</v>
      </c>
      <c r="I64" t="s">
        <v>26</v>
      </c>
      <c r="J64">
        <v>734</v>
      </c>
      <c r="K64">
        <v>320</v>
      </c>
      <c r="L64">
        <f t="shared" si="1"/>
        <v>4.96</v>
      </c>
      <c r="M64">
        <f t="shared" si="2"/>
        <v>4</v>
      </c>
      <c r="N64" s="12">
        <f t="shared" si="3"/>
        <v>6.3719384805567607</v>
      </c>
    </row>
    <row r="65" spans="4:14" x14ac:dyDescent="0.25">
      <c r="D65">
        <v>3</v>
      </c>
      <c r="E65">
        <v>29</v>
      </c>
      <c r="F65">
        <v>6</v>
      </c>
      <c r="G65">
        <f t="shared" si="0"/>
        <v>6273</v>
      </c>
      <c r="H65" t="s">
        <v>25</v>
      </c>
      <c r="I65" t="s">
        <v>26</v>
      </c>
      <c r="J65">
        <v>746</v>
      </c>
      <c r="K65">
        <v>357</v>
      </c>
      <c r="L65">
        <f t="shared" si="1"/>
        <v>6.88</v>
      </c>
      <c r="M65">
        <f t="shared" si="2"/>
        <v>-1.92</v>
      </c>
      <c r="N65" s="12">
        <f t="shared" si="3"/>
        <v>7.1428845713759079</v>
      </c>
    </row>
    <row r="66" spans="4:14" x14ac:dyDescent="0.25">
      <c r="D66">
        <v>3</v>
      </c>
      <c r="E66">
        <v>29</v>
      </c>
      <c r="F66">
        <v>6</v>
      </c>
      <c r="G66">
        <f t="shared" si="0"/>
        <v>6273</v>
      </c>
      <c r="H66" t="s">
        <v>25</v>
      </c>
      <c r="I66" t="s">
        <v>26</v>
      </c>
      <c r="J66">
        <v>767</v>
      </c>
      <c r="K66">
        <v>371</v>
      </c>
      <c r="L66">
        <f t="shared" si="1"/>
        <v>10.24</v>
      </c>
      <c r="M66">
        <f t="shared" si="2"/>
        <v>-4.16</v>
      </c>
      <c r="N66" s="12">
        <f t="shared" si="3"/>
        <v>11.052746265069148</v>
      </c>
    </row>
    <row r="67" spans="4:14" x14ac:dyDescent="0.25">
      <c r="D67">
        <v>3</v>
      </c>
      <c r="E67">
        <v>29</v>
      </c>
      <c r="F67">
        <v>23</v>
      </c>
      <c r="G67">
        <f t="shared" si="0"/>
        <v>6278</v>
      </c>
      <c r="H67" t="s">
        <v>27</v>
      </c>
      <c r="I67" t="s">
        <v>28</v>
      </c>
      <c r="J67">
        <v>656</v>
      </c>
      <c r="K67">
        <v>317</v>
      </c>
      <c r="L67">
        <f t="shared" si="1"/>
        <v>-7.5200000000000005</v>
      </c>
      <c r="M67">
        <f t="shared" si="2"/>
        <v>4.4800000000000004</v>
      </c>
      <c r="N67" s="12">
        <f t="shared" si="3"/>
        <v>8.7533307946175558</v>
      </c>
    </row>
    <row r="68" spans="4:14" x14ac:dyDescent="0.25">
      <c r="D68">
        <v>3</v>
      </c>
      <c r="E68">
        <v>29</v>
      </c>
      <c r="F68">
        <v>60</v>
      </c>
      <c r="G68">
        <f t="shared" si="0"/>
        <v>6289</v>
      </c>
      <c r="H68" t="s">
        <v>27</v>
      </c>
      <c r="I68" t="s">
        <v>28</v>
      </c>
      <c r="J68">
        <v>723</v>
      </c>
      <c r="K68">
        <v>349</v>
      </c>
      <c r="L68">
        <f t="shared" si="1"/>
        <v>3.2</v>
      </c>
      <c r="M68">
        <f t="shared" si="2"/>
        <v>-0.64</v>
      </c>
      <c r="N68" s="12">
        <f t="shared" si="3"/>
        <v>3.2633724886993827</v>
      </c>
    </row>
    <row r="69" spans="4:14" x14ac:dyDescent="0.25">
      <c r="D69">
        <v>3</v>
      </c>
      <c r="E69">
        <v>30</v>
      </c>
      <c r="F69">
        <v>23</v>
      </c>
      <c r="G69">
        <f t="shared" si="0"/>
        <v>6308</v>
      </c>
      <c r="H69" t="s">
        <v>27</v>
      </c>
      <c r="I69" t="s">
        <v>28</v>
      </c>
      <c r="J69">
        <v>703</v>
      </c>
      <c r="K69">
        <v>310</v>
      </c>
      <c r="L69">
        <f t="shared" si="1"/>
        <v>0</v>
      </c>
      <c r="M69">
        <f t="shared" si="2"/>
        <v>5.6000000000000005</v>
      </c>
      <c r="N69" s="12">
        <f t="shared" si="3"/>
        <v>5.6000000000000005</v>
      </c>
    </row>
    <row r="70" spans="4:14" x14ac:dyDescent="0.25">
      <c r="D70">
        <v>3</v>
      </c>
      <c r="E70">
        <v>30</v>
      </c>
      <c r="F70">
        <v>23</v>
      </c>
      <c r="G70">
        <f t="shared" ref="G70:G133" si="4">60*30*D70+ROUND((100*E70+F70)*3/10,0)+1</f>
        <v>6308</v>
      </c>
      <c r="H70" t="s">
        <v>25</v>
      </c>
      <c r="I70" t="s">
        <v>26</v>
      </c>
      <c r="J70">
        <v>737</v>
      </c>
      <c r="K70">
        <v>289</v>
      </c>
      <c r="L70">
        <f t="shared" si="1"/>
        <v>5.44</v>
      </c>
      <c r="M70">
        <f t="shared" si="2"/>
        <v>8.9600000000000009</v>
      </c>
      <c r="N70" s="12">
        <f t="shared" si="3"/>
        <v>10.482137186661889</v>
      </c>
    </row>
    <row r="71" spans="4:14" x14ac:dyDescent="0.25">
      <c r="D71">
        <v>3</v>
      </c>
      <c r="E71">
        <v>30</v>
      </c>
      <c r="F71">
        <v>50</v>
      </c>
      <c r="G71">
        <f t="shared" si="4"/>
        <v>6316</v>
      </c>
      <c r="H71" t="s">
        <v>25</v>
      </c>
      <c r="I71" t="s">
        <v>26</v>
      </c>
      <c r="J71">
        <v>748</v>
      </c>
      <c r="K71">
        <v>367</v>
      </c>
      <c r="L71">
        <f t="shared" si="1"/>
        <v>7.2</v>
      </c>
      <c r="M71">
        <f t="shared" si="2"/>
        <v>-3.52</v>
      </c>
      <c r="N71" s="12">
        <f t="shared" si="3"/>
        <v>8.0143870632756435</v>
      </c>
    </row>
    <row r="72" spans="4:14" x14ac:dyDescent="0.25">
      <c r="D72">
        <v>3</v>
      </c>
      <c r="E72">
        <v>30</v>
      </c>
      <c r="F72">
        <v>56</v>
      </c>
      <c r="G72">
        <f t="shared" si="4"/>
        <v>6318</v>
      </c>
      <c r="H72" t="s">
        <v>27</v>
      </c>
      <c r="I72" t="s">
        <v>28</v>
      </c>
      <c r="J72">
        <v>680</v>
      </c>
      <c r="K72">
        <v>385</v>
      </c>
      <c r="L72">
        <f t="shared" si="1"/>
        <v>-3.68</v>
      </c>
      <c r="M72">
        <f t="shared" si="2"/>
        <v>-6.4</v>
      </c>
      <c r="N72" s="12">
        <f t="shared" si="3"/>
        <v>7.3825740768379706</v>
      </c>
    </row>
    <row r="73" spans="4:14" x14ac:dyDescent="0.25">
      <c r="D73">
        <v>3</v>
      </c>
      <c r="E73">
        <v>31</v>
      </c>
      <c r="F73">
        <v>10</v>
      </c>
      <c r="G73">
        <f t="shared" si="4"/>
        <v>6334</v>
      </c>
      <c r="H73" t="s">
        <v>27</v>
      </c>
      <c r="I73" t="s">
        <v>28</v>
      </c>
      <c r="J73">
        <v>669</v>
      </c>
      <c r="K73">
        <v>291</v>
      </c>
      <c r="L73">
        <f t="shared" si="1"/>
        <v>-5.44</v>
      </c>
      <c r="M73">
        <f t="shared" si="2"/>
        <v>8.64</v>
      </c>
      <c r="N73" s="12">
        <f t="shared" si="3"/>
        <v>10.209955925468044</v>
      </c>
    </row>
    <row r="74" spans="4:14" x14ac:dyDescent="0.25">
      <c r="D74">
        <v>3</v>
      </c>
      <c r="E74">
        <v>31</v>
      </c>
      <c r="F74">
        <v>10</v>
      </c>
      <c r="G74">
        <f t="shared" si="4"/>
        <v>6334</v>
      </c>
      <c r="H74" t="s">
        <v>27</v>
      </c>
      <c r="I74" t="s">
        <v>28</v>
      </c>
      <c r="J74">
        <v>655</v>
      </c>
      <c r="K74">
        <v>314</v>
      </c>
      <c r="L74">
        <f t="shared" si="1"/>
        <v>-7.68</v>
      </c>
      <c r="M74">
        <f t="shared" si="2"/>
        <v>4.96</v>
      </c>
      <c r="N74" s="12">
        <f t="shared" si="3"/>
        <v>9.1424285613834577</v>
      </c>
    </row>
    <row r="75" spans="4:14" x14ac:dyDescent="0.25">
      <c r="D75">
        <v>3</v>
      </c>
      <c r="E75">
        <v>32</v>
      </c>
      <c r="F75">
        <v>0</v>
      </c>
      <c r="G75">
        <f t="shared" si="4"/>
        <v>6361</v>
      </c>
      <c r="H75" t="s">
        <v>25</v>
      </c>
      <c r="I75" t="s">
        <v>26</v>
      </c>
      <c r="J75">
        <v>731</v>
      </c>
      <c r="K75">
        <v>340</v>
      </c>
      <c r="L75">
        <f t="shared" si="1"/>
        <v>4.4800000000000004</v>
      </c>
      <c r="M75">
        <f t="shared" si="2"/>
        <v>0.8</v>
      </c>
      <c r="N75" s="12">
        <f t="shared" si="3"/>
        <v>4.5508680490649258</v>
      </c>
    </row>
    <row r="76" spans="4:14" x14ac:dyDescent="0.25">
      <c r="D76">
        <v>3</v>
      </c>
      <c r="E76">
        <v>32</v>
      </c>
      <c r="F76">
        <v>20</v>
      </c>
      <c r="G76">
        <f t="shared" si="4"/>
        <v>6367</v>
      </c>
      <c r="H76" t="s">
        <v>27</v>
      </c>
      <c r="I76" t="s">
        <v>26</v>
      </c>
      <c r="J76">
        <v>641</v>
      </c>
      <c r="K76">
        <v>305</v>
      </c>
      <c r="L76">
        <f t="shared" si="1"/>
        <v>-9.92</v>
      </c>
      <c r="M76">
        <f t="shared" si="2"/>
        <v>6.4</v>
      </c>
      <c r="N76" s="12">
        <f t="shared" si="3"/>
        <v>11.805354717245899</v>
      </c>
    </row>
    <row r="77" spans="4:14" x14ac:dyDescent="0.25">
      <c r="D77">
        <v>3</v>
      </c>
      <c r="E77">
        <v>32</v>
      </c>
      <c r="F77">
        <v>83</v>
      </c>
      <c r="G77">
        <f t="shared" si="4"/>
        <v>6386</v>
      </c>
      <c r="H77" t="s">
        <v>27</v>
      </c>
      <c r="I77" t="s">
        <v>28</v>
      </c>
      <c r="J77">
        <v>686</v>
      </c>
      <c r="K77">
        <v>303</v>
      </c>
      <c r="L77">
        <f t="shared" si="1"/>
        <v>-2.72</v>
      </c>
      <c r="M77">
        <f t="shared" si="2"/>
        <v>6.72</v>
      </c>
      <c r="N77" s="12">
        <f t="shared" si="3"/>
        <v>7.2496068858938827</v>
      </c>
    </row>
    <row r="78" spans="4:14" x14ac:dyDescent="0.25">
      <c r="D78">
        <v>3</v>
      </c>
      <c r="E78">
        <v>32</v>
      </c>
      <c r="F78">
        <v>96</v>
      </c>
      <c r="G78">
        <f t="shared" si="4"/>
        <v>6390</v>
      </c>
      <c r="H78" t="s">
        <v>25</v>
      </c>
      <c r="I78" t="s">
        <v>26</v>
      </c>
      <c r="J78">
        <v>736</v>
      </c>
      <c r="K78">
        <v>281</v>
      </c>
      <c r="L78">
        <f t="shared" ref="L78:L90" si="5">(J78-J$5)*$O$8</f>
        <v>5.28</v>
      </c>
      <c r="M78">
        <f t="shared" si="2"/>
        <v>10.24</v>
      </c>
      <c r="N78" s="12">
        <f t="shared" si="3"/>
        <v>11.521111057532604</v>
      </c>
    </row>
    <row r="79" spans="4:14" x14ac:dyDescent="0.25">
      <c r="D79">
        <v>3</v>
      </c>
      <c r="E79">
        <v>33</v>
      </c>
      <c r="F79">
        <v>96</v>
      </c>
      <c r="G79">
        <f t="shared" si="4"/>
        <v>6420</v>
      </c>
      <c r="H79" t="s">
        <v>25</v>
      </c>
      <c r="I79" t="s">
        <v>26</v>
      </c>
      <c r="J79">
        <v>723</v>
      </c>
      <c r="K79">
        <v>286</v>
      </c>
      <c r="L79">
        <f t="shared" si="5"/>
        <v>3.2</v>
      </c>
      <c r="M79">
        <f t="shared" si="2"/>
        <v>9.44</v>
      </c>
      <c r="N79" s="12">
        <f t="shared" ref="N79:N142" si="6">SQRT(L79^2+M79^2)</f>
        <v>9.9676276013904133</v>
      </c>
    </row>
    <row r="80" spans="4:14" x14ac:dyDescent="0.25">
      <c r="D80">
        <v>3</v>
      </c>
      <c r="E80">
        <v>34</v>
      </c>
      <c r="F80">
        <v>10</v>
      </c>
      <c r="G80">
        <f t="shared" si="4"/>
        <v>6424</v>
      </c>
      <c r="H80" t="s">
        <v>27</v>
      </c>
      <c r="I80" t="s">
        <v>26</v>
      </c>
      <c r="J80">
        <v>728</v>
      </c>
      <c r="K80">
        <v>322</v>
      </c>
      <c r="L80">
        <f t="shared" si="5"/>
        <v>4</v>
      </c>
      <c r="M80">
        <f t="shared" si="2"/>
        <v>3.68</v>
      </c>
      <c r="N80" s="12">
        <f t="shared" si="6"/>
        <v>5.4352920804681695</v>
      </c>
    </row>
    <row r="81" spans="4:14" x14ac:dyDescent="0.25">
      <c r="D81">
        <v>3</v>
      </c>
      <c r="E81">
        <v>34</v>
      </c>
      <c r="F81">
        <v>23</v>
      </c>
      <c r="G81">
        <f t="shared" si="4"/>
        <v>6428</v>
      </c>
      <c r="H81" t="s">
        <v>27</v>
      </c>
      <c r="I81" t="s">
        <v>28</v>
      </c>
      <c r="J81">
        <v>685</v>
      </c>
      <c r="K81">
        <v>377</v>
      </c>
      <c r="L81">
        <f t="shared" si="5"/>
        <v>-2.88</v>
      </c>
      <c r="M81">
        <f t="shared" si="2"/>
        <v>-5.12</v>
      </c>
      <c r="N81" s="12">
        <f t="shared" si="6"/>
        <v>5.8744191202194624</v>
      </c>
    </row>
    <row r="82" spans="4:14" x14ac:dyDescent="0.25">
      <c r="D82">
        <v>3</v>
      </c>
      <c r="E82">
        <v>34</v>
      </c>
      <c r="F82">
        <v>30</v>
      </c>
      <c r="G82">
        <f t="shared" si="4"/>
        <v>6430</v>
      </c>
      <c r="H82" t="s">
        <v>25</v>
      </c>
      <c r="I82" t="s">
        <v>26</v>
      </c>
      <c r="J82">
        <v>686</v>
      </c>
      <c r="K82">
        <v>315</v>
      </c>
      <c r="L82">
        <f>(J82-J$5)*$O$8</f>
        <v>-2.72</v>
      </c>
      <c r="M82">
        <f>-(K82-K$5)*$O$8</f>
        <v>4.8</v>
      </c>
      <c r="N82" s="12">
        <f t="shared" si="6"/>
        <v>5.5171006878613333</v>
      </c>
    </row>
    <row r="83" spans="4:14" x14ac:dyDescent="0.25">
      <c r="D83">
        <v>3</v>
      </c>
      <c r="E83">
        <v>34</v>
      </c>
      <c r="F83">
        <v>33</v>
      </c>
      <c r="G83">
        <f t="shared" si="4"/>
        <v>6431</v>
      </c>
      <c r="H83" t="s">
        <v>27</v>
      </c>
      <c r="I83" t="s">
        <v>28</v>
      </c>
      <c r="J83">
        <v>705</v>
      </c>
      <c r="K83">
        <v>310</v>
      </c>
      <c r="L83">
        <f t="shared" si="5"/>
        <v>0.32</v>
      </c>
      <c r="M83">
        <f t="shared" si="2"/>
        <v>5.6000000000000005</v>
      </c>
      <c r="N83" s="12">
        <f t="shared" si="6"/>
        <v>5.6091354057465939</v>
      </c>
    </row>
    <row r="84" spans="4:14" x14ac:dyDescent="0.25">
      <c r="D84">
        <v>3</v>
      </c>
      <c r="E84">
        <v>34</v>
      </c>
      <c r="F84">
        <v>63</v>
      </c>
      <c r="G84">
        <f t="shared" si="4"/>
        <v>6440</v>
      </c>
      <c r="H84" t="s">
        <v>27</v>
      </c>
      <c r="I84" t="s">
        <v>26</v>
      </c>
      <c r="J84">
        <v>657</v>
      </c>
      <c r="K84">
        <v>306</v>
      </c>
      <c r="L84">
        <f t="shared" si="5"/>
        <v>-7.36</v>
      </c>
      <c r="M84">
        <f t="shared" si="2"/>
        <v>6.24</v>
      </c>
      <c r="N84" s="12">
        <f t="shared" si="6"/>
        <v>9.6492072213213458</v>
      </c>
    </row>
    <row r="85" spans="4:14" x14ac:dyDescent="0.25">
      <c r="D85">
        <v>3</v>
      </c>
      <c r="E85">
        <v>34</v>
      </c>
      <c r="F85">
        <v>73</v>
      </c>
      <c r="G85">
        <f t="shared" si="4"/>
        <v>6443</v>
      </c>
      <c r="H85" t="s">
        <v>25</v>
      </c>
      <c r="I85" t="s">
        <v>26</v>
      </c>
      <c r="J85">
        <v>640</v>
      </c>
      <c r="K85">
        <v>302</v>
      </c>
      <c r="L85">
        <f t="shared" si="5"/>
        <v>-10.08</v>
      </c>
      <c r="M85">
        <f t="shared" si="2"/>
        <v>6.88</v>
      </c>
      <c r="N85" s="12">
        <f t="shared" si="6"/>
        <v>12.204130448335924</v>
      </c>
    </row>
    <row r="86" spans="4:14" x14ac:dyDescent="0.25">
      <c r="D86">
        <v>3</v>
      </c>
      <c r="E86">
        <v>35</v>
      </c>
      <c r="F86">
        <v>20</v>
      </c>
      <c r="G86">
        <f t="shared" si="4"/>
        <v>6457</v>
      </c>
      <c r="H86" t="s">
        <v>25</v>
      </c>
      <c r="I86" t="s">
        <v>26</v>
      </c>
      <c r="J86">
        <v>658</v>
      </c>
      <c r="K86">
        <v>277</v>
      </c>
      <c r="L86">
        <f t="shared" si="5"/>
        <v>-7.2</v>
      </c>
      <c r="M86">
        <f t="shared" si="2"/>
        <v>10.88</v>
      </c>
      <c r="N86" s="12">
        <f t="shared" si="6"/>
        <v>13.046624084413562</v>
      </c>
    </row>
    <row r="87" spans="4:14" x14ac:dyDescent="0.25">
      <c r="D87">
        <v>3</v>
      </c>
      <c r="E87">
        <v>35</v>
      </c>
      <c r="F87">
        <v>20</v>
      </c>
      <c r="G87">
        <f t="shared" si="4"/>
        <v>6457</v>
      </c>
      <c r="H87" t="s">
        <v>25</v>
      </c>
      <c r="I87" t="s">
        <v>26</v>
      </c>
      <c r="J87">
        <v>743</v>
      </c>
      <c r="K87">
        <v>319</v>
      </c>
      <c r="L87">
        <f t="shared" si="5"/>
        <v>6.4</v>
      </c>
      <c r="M87">
        <f t="shared" si="2"/>
        <v>4.16</v>
      </c>
      <c r="N87" s="12">
        <f t="shared" si="6"/>
        <v>7.6331906828010005</v>
      </c>
    </row>
    <row r="88" spans="4:14" x14ac:dyDescent="0.25">
      <c r="D88">
        <v>3</v>
      </c>
      <c r="E88">
        <v>35</v>
      </c>
      <c r="F88">
        <v>96</v>
      </c>
      <c r="G88">
        <f t="shared" si="4"/>
        <v>6480</v>
      </c>
      <c r="H88" t="s">
        <v>25</v>
      </c>
      <c r="I88" t="s">
        <v>26</v>
      </c>
      <c r="J88">
        <v>655</v>
      </c>
      <c r="K88">
        <v>372</v>
      </c>
      <c r="L88">
        <f t="shared" si="5"/>
        <v>-7.68</v>
      </c>
      <c r="M88">
        <f t="shared" si="2"/>
        <v>-4.32</v>
      </c>
      <c r="N88" s="12">
        <f t="shared" si="6"/>
        <v>8.8116286803291928</v>
      </c>
    </row>
    <row r="89" spans="4:14" x14ac:dyDescent="0.25">
      <c r="D89">
        <v>3</v>
      </c>
      <c r="E89">
        <v>36</v>
      </c>
      <c r="F89">
        <v>0</v>
      </c>
      <c r="G89">
        <f t="shared" si="4"/>
        <v>6481</v>
      </c>
      <c r="H89" t="s">
        <v>27</v>
      </c>
      <c r="I89" t="s">
        <v>28</v>
      </c>
      <c r="J89">
        <v>680</v>
      </c>
      <c r="K89">
        <v>355</v>
      </c>
      <c r="L89">
        <f t="shared" si="5"/>
        <v>-3.68</v>
      </c>
      <c r="M89">
        <f t="shared" si="2"/>
        <v>-1.6</v>
      </c>
      <c r="N89" s="12">
        <f t="shared" si="6"/>
        <v>4.012779585275025</v>
      </c>
    </row>
    <row r="90" spans="4:14" x14ac:dyDescent="0.25">
      <c r="D90">
        <v>3</v>
      </c>
      <c r="E90">
        <v>36</v>
      </c>
      <c r="F90">
        <v>23</v>
      </c>
      <c r="G90">
        <f t="shared" si="4"/>
        <v>6488</v>
      </c>
      <c r="H90" t="s">
        <v>25</v>
      </c>
      <c r="I90" t="s">
        <v>26</v>
      </c>
      <c r="J90">
        <v>739</v>
      </c>
      <c r="K90">
        <v>266</v>
      </c>
      <c r="L90">
        <f t="shared" si="5"/>
        <v>5.76</v>
      </c>
      <c r="M90">
        <f t="shared" si="2"/>
        <v>12.64</v>
      </c>
      <c r="N90" s="12">
        <f t="shared" si="6"/>
        <v>13.890543545880414</v>
      </c>
    </row>
    <row r="91" spans="4:14" x14ac:dyDescent="0.25">
      <c r="D91">
        <v>3</v>
      </c>
      <c r="E91">
        <v>36</v>
      </c>
      <c r="F91">
        <v>36</v>
      </c>
      <c r="G91">
        <f>60*30*D91+ROUND((100*E91+F91)*3/10,0)+1</f>
        <v>6492</v>
      </c>
      <c r="H91" t="s">
        <v>27</v>
      </c>
      <c r="I91" t="s">
        <v>28</v>
      </c>
      <c r="J91">
        <v>698</v>
      </c>
      <c r="K91">
        <v>410</v>
      </c>
      <c r="L91">
        <f>(J91-J$5)*$O$8</f>
        <v>-0.8</v>
      </c>
      <c r="M91">
        <f>-(K91-K$5)*$O$8</f>
        <v>-10.4</v>
      </c>
      <c r="N91" s="12">
        <f t="shared" si="6"/>
        <v>10.430723848324238</v>
      </c>
    </row>
    <row r="92" spans="4:14" x14ac:dyDescent="0.25">
      <c r="D92">
        <v>3</v>
      </c>
      <c r="E92">
        <v>36</v>
      </c>
      <c r="F92">
        <v>43</v>
      </c>
      <c r="G92">
        <f t="shared" si="4"/>
        <v>6494</v>
      </c>
      <c r="H92" t="s">
        <v>27</v>
      </c>
      <c r="I92" t="s">
        <v>28</v>
      </c>
      <c r="J92">
        <v>748</v>
      </c>
      <c r="K92">
        <v>368</v>
      </c>
      <c r="L92">
        <f t="shared" ref="L92:L150" si="7">(J92-J$5)*$O$8</f>
        <v>7.2</v>
      </c>
      <c r="M92">
        <f t="shared" si="2"/>
        <v>-3.68</v>
      </c>
      <c r="N92" s="12">
        <f t="shared" si="6"/>
        <v>8.0859384118356985</v>
      </c>
    </row>
    <row r="93" spans="4:14" x14ac:dyDescent="0.25">
      <c r="D93">
        <v>3</v>
      </c>
      <c r="E93">
        <v>36</v>
      </c>
      <c r="F93">
        <v>56</v>
      </c>
      <c r="G93">
        <f>60*30*D93+ROUND((100*E93+F93)*3/10,0)+1</f>
        <v>6498</v>
      </c>
      <c r="H93" t="s">
        <v>27</v>
      </c>
      <c r="I93" t="s">
        <v>28</v>
      </c>
      <c r="J93">
        <v>762</v>
      </c>
      <c r="K93">
        <v>368</v>
      </c>
      <c r="L93">
        <f>(J93-J$5)*$O$8</f>
        <v>9.44</v>
      </c>
      <c r="M93">
        <f>-(K93-K$5)*$O$8</f>
        <v>-3.68</v>
      </c>
      <c r="N93" s="12">
        <f t="shared" si="6"/>
        <v>10.131929727352041</v>
      </c>
    </row>
    <row r="94" spans="4:14" x14ac:dyDescent="0.25">
      <c r="D94">
        <v>3</v>
      </c>
      <c r="E94">
        <v>36</v>
      </c>
      <c r="F94">
        <v>90</v>
      </c>
      <c r="G94">
        <f t="shared" si="4"/>
        <v>6508</v>
      </c>
      <c r="H94" t="s">
        <v>25</v>
      </c>
      <c r="I94" t="s">
        <v>26</v>
      </c>
      <c r="J94">
        <v>657</v>
      </c>
      <c r="K94">
        <v>364</v>
      </c>
      <c r="L94">
        <f t="shared" si="7"/>
        <v>-7.36</v>
      </c>
      <c r="M94">
        <f t="shared" si="2"/>
        <v>-3.04</v>
      </c>
      <c r="N94" s="12">
        <f t="shared" si="6"/>
        <v>7.9631149684027545</v>
      </c>
    </row>
    <row r="95" spans="4:14" x14ac:dyDescent="0.25">
      <c r="D95">
        <v>3</v>
      </c>
      <c r="E95">
        <v>37</v>
      </c>
      <c r="F95">
        <v>30</v>
      </c>
      <c r="G95">
        <f t="shared" si="4"/>
        <v>6520</v>
      </c>
      <c r="H95" t="s">
        <v>25</v>
      </c>
      <c r="I95" t="s">
        <v>26</v>
      </c>
      <c r="J95">
        <v>732</v>
      </c>
      <c r="K95">
        <v>357</v>
      </c>
      <c r="L95">
        <f t="shared" si="7"/>
        <v>4.6399999999999997</v>
      </c>
      <c r="M95">
        <f t="shared" si="2"/>
        <v>-1.92</v>
      </c>
      <c r="N95" s="12">
        <f t="shared" si="6"/>
        <v>5.0215535444720691</v>
      </c>
    </row>
    <row r="96" spans="4:14" x14ac:dyDescent="0.25">
      <c r="D96">
        <v>3</v>
      </c>
      <c r="E96">
        <v>37</v>
      </c>
      <c r="F96">
        <v>60</v>
      </c>
      <c r="G96">
        <f t="shared" si="4"/>
        <v>6529</v>
      </c>
      <c r="H96" t="s">
        <v>25</v>
      </c>
      <c r="I96" t="s">
        <v>26</v>
      </c>
      <c r="J96">
        <v>688</v>
      </c>
      <c r="K96">
        <v>318</v>
      </c>
      <c r="L96">
        <f t="shared" si="7"/>
        <v>-2.4</v>
      </c>
      <c r="M96">
        <f t="shared" si="2"/>
        <v>4.32</v>
      </c>
      <c r="N96" s="12">
        <f t="shared" si="6"/>
        <v>4.9419024676737608</v>
      </c>
    </row>
    <row r="97" spans="4:14" x14ac:dyDescent="0.25">
      <c r="D97">
        <v>3</v>
      </c>
      <c r="E97">
        <v>37</v>
      </c>
      <c r="F97">
        <v>73</v>
      </c>
      <c r="G97">
        <f t="shared" si="4"/>
        <v>6533</v>
      </c>
      <c r="H97" t="s">
        <v>25</v>
      </c>
      <c r="I97" t="s">
        <v>26</v>
      </c>
      <c r="J97">
        <v>661</v>
      </c>
      <c r="K97">
        <v>374</v>
      </c>
      <c r="L97">
        <f t="shared" si="7"/>
        <v>-6.72</v>
      </c>
      <c r="M97">
        <f t="shared" si="2"/>
        <v>-4.6399999999999997</v>
      </c>
      <c r="N97" s="12">
        <f t="shared" si="6"/>
        <v>8.1662720993119002</v>
      </c>
    </row>
    <row r="98" spans="4:14" x14ac:dyDescent="0.25">
      <c r="D98">
        <v>3</v>
      </c>
      <c r="E98">
        <v>37</v>
      </c>
      <c r="F98">
        <v>80</v>
      </c>
      <c r="G98">
        <f t="shared" si="4"/>
        <v>6535</v>
      </c>
      <c r="H98" t="s">
        <v>27</v>
      </c>
      <c r="I98" t="s">
        <v>26</v>
      </c>
      <c r="J98">
        <v>706</v>
      </c>
      <c r="K98">
        <v>323</v>
      </c>
      <c r="L98">
        <f t="shared" si="7"/>
        <v>0.48</v>
      </c>
      <c r="M98">
        <f t="shared" si="2"/>
        <v>3.52</v>
      </c>
      <c r="N98" s="12">
        <f t="shared" si="6"/>
        <v>3.5525765297879226</v>
      </c>
    </row>
    <row r="99" spans="4:14" x14ac:dyDescent="0.25">
      <c r="D99">
        <v>3</v>
      </c>
      <c r="E99">
        <v>38</v>
      </c>
      <c r="F99">
        <v>26</v>
      </c>
      <c r="G99">
        <f t="shared" si="4"/>
        <v>6549</v>
      </c>
      <c r="H99" t="s">
        <v>25</v>
      </c>
      <c r="I99" t="s">
        <v>26</v>
      </c>
      <c r="J99">
        <v>723</v>
      </c>
      <c r="K99">
        <v>332</v>
      </c>
      <c r="L99">
        <f t="shared" si="7"/>
        <v>3.2</v>
      </c>
      <c r="M99">
        <f t="shared" si="2"/>
        <v>2.08</v>
      </c>
      <c r="N99" s="12">
        <f t="shared" si="6"/>
        <v>3.8165953414005003</v>
      </c>
    </row>
    <row r="100" spans="4:14" x14ac:dyDescent="0.25">
      <c r="D100">
        <v>3</v>
      </c>
      <c r="E100">
        <v>38</v>
      </c>
      <c r="F100">
        <v>30</v>
      </c>
      <c r="G100">
        <f t="shared" si="4"/>
        <v>6550</v>
      </c>
      <c r="H100" t="s">
        <v>25</v>
      </c>
      <c r="I100" t="s">
        <v>26</v>
      </c>
      <c r="J100">
        <v>746</v>
      </c>
      <c r="K100">
        <v>304</v>
      </c>
      <c r="L100">
        <f t="shared" si="7"/>
        <v>6.88</v>
      </c>
      <c r="M100">
        <f t="shared" si="2"/>
        <v>6.5600000000000005</v>
      </c>
      <c r="N100" s="12">
        <f t="shared" si="6"/>
        <v>9.5062084976082861</v>
      </c>
    </row>
    <row r="101" spans="4:14" x14ac:dyDescent="0.25">
      <c r="D101">
        <v>3</v>
      </c>
      <c r="E101">
        <v>39</v>
      </c>
      <c r="F101">
        <v>23</v>
      </c>
      <c r="G101">
        <f t="shared" si="4"/>
        <v>6578</v>
      </c>
      <c r="H101" t="s">
        <v>25</v>
      </c>
      <c r="I101" t="s">
        <v>26</v>
      </c>
      <c r="J101">
        <v>738</v>
      </c>
      <c r="K101">
        <v>351</v>
      </c>
      <c r="L101">
        <f t="shared" si="7"/>
        <v>5.6000000000000005</v>
      </c>
      <c r="M101">
        <f t="shared" si="2"/>
        <v>-0.96</v>
      </c>
      <c r="N101" s="12">
        <f t="shared" si="6"/>
        <v>5.6816898894607055</v>
      </c>
    </row>
    <row r="102" spans="4:14" x14ac:dyDescent="0.25">
      <c r="D102">
        <v>3</v>
      </c>
      <c r="E102">
        <v>39</v>
      </c>
      <c r="F102">
        <v>30</v>
      </c>
      <c r="G102">
        <f t="shared" si="4"/>
        <v>6580</v>
      </c>
      <c r="H102" t="s">
        <v>25</v>
      </c>
      <c r="I102" t="s">
        <v>26</v>
      </c>
      <c r="J102">
        <v>735</v>
      </c>
      <c r="K102">
        <v>357</v>
      </c>
      <c r="L102">
        <f t="shared" si="7"/>
        <v>5.12</v>
      </c>
      <c r="M102">
        <f t="shared" ref="M102:M201" si="8">-(K102-K$5)*$O$8</f>
        <v>-1.92</v>
      </c>
      <c r="N102" s="12">
        <f t="shared" si="6"/>
        <v>5.46816239700322</v>
      </c>
    </row>
    <row r="103" spans="4:14" x14ac:dyDescent="0.25">
      <c r="D103">
        <v>3</v>
      </c>
      <c r="E103">
        <v>39</v>
      </c>
      <c r="F103">
        <v>30</v>
      </c>
      <c r="G103">
        <f t="shared" si="4"/>
        <v>6580</v>
      </c>
      <c r="H103" t="s">
        <v>27</v>
      </c>
      <c r="I103" t="s">
        <v>28</v>
      </c>
      <c r="J103">
        <v>700</v>
      </c>
      <c r="K103">
        <v>348</v>
      </c>
      <c r="L103">
        <f t="shared" si="7"/>
        <v>-0.48</v>
      </c>
      <c r="M103">
        <f t="shared" si="8"/>
        <v>-0.48</v>
      </c>
      <c r="N103" s="12">
        <f t="shared" si="6"/>
        <v>0.67882250993908566</v>
      </c>
    </row>
    <row r="104" spans="4:14" x14ac:dyDescent="0.25">
      <c r="D104">
        <v>3</v>
      </c>
      <c r="E104">
        <v>39</v>
      </c>
      <c r="F104">
        <v>70</v>
      </c>
      <c r="G104">
        <f t="shared" si="4"/>
        <v>6592</v>
      </c>
      <c r="H104" t="s">
        <v>25</v>
      </c>
      <c r="I104" t="s">
        <v>26</v>
      </c>
      <c r="J104">
        <v>726</v>
      </c>
      <c r="K104">
        <v>318</v>
      </c>
      <c r="L104">
        <f t="shared" si="7"/>
        <v>3.68</v>
      </c>
      <c r="M104">
        <f t="shared" si="8"/>
        <v>4.32</v>
      </c>
      <c r="N104" s="12">
        <f t="shared" si="6"/>
        <v>5.6749273123098245</v>
      </c>
    </row>
    <row r="105" spans="4:14" x14ac:dyDescent="0.25">
      <c r="D105">
        <v>3</v>
      </c>
      <c r="E105">
        <v>40</v>
      </c>
      <c r="F105">
        <v>23</v>
      </c>
      <c r="G105">
        <f t="shared" si="4"/>
        <v>6608</v>
      </c>
      <c r="H105" t="s">
        <v>25</v>
      </c>
      <c r="I105" t="s">
        <v>26</v>
      </c>
      <c r="J105">
        <v>734</v>
      </c>
      <c r="K105">
        <v>356</v>
      </c>
      <c r="L105">
        <f t="shared" si="7"/>
        <v>4.96</v>
      </c>
      <c r="M105">
        <f t="shared" si="8"/>
        <v>-1.76</v>
      </c>
      <c r="N105" s="12">
        <f t="shared" si="6"/>
        <v>5.2630029450875284</v>
      </c>
    </row>
    <row r="106" spans="4:14" x14ac:dyDescent="0.25">
      <c r="D106">
        <v>3</v>
      </c>
      <c r="E106">
        <v>40</v>
      </c>
      <c r="F106">
        <v>23</v>
      </c>
      <c r="G106">
        <f t="shared" si="4"/>
        <v>6608</v>
      </c>
      <c r="H106" t="s">
        <v>27</v>
      </c>
      <c r="I106" t="s">
        <v>28</v>
      </c>
      <c r="J106">
        <v>680</v>
      </c>
      <c r="K106">
        <v>352</v>
      </c>
      <c r="L106">
        <f t="shared" si="7"/>
        <v>-3.68</v>
      </c>
      <c r="M106">
        <f t="shared" si="8"/>
        <v>-1.1200000000000001</v>
      </c>
      <c r="N106" s="12">
        <f t="shared" si="6"/>
        <v>3.8466608896548187</v>
      </c>
    </row>
    <row r="107" spans="4:14" x14ac:dyDescent="0.25">
      <c r="D107">
        <v>3</v>
      </c>
      <c r="E107">
        <v>40</v>
      </c>
      <c r="F107">
        <v>53</v>
      </c>
      <c r="G107">
        <f t="shared" si="4"/>
        <v>6617</v>
      </c>
      <c r="H107" t="s">
        <v>25</v>
      </c>
      <c r="I107" t="s">
        <v>26</v>
      </c>
      <c r="J107">
        <v>676</v>
      </c>
      <c r="K107">
        <v>325</v>
      </c>
      <c r="L107">
        <f t="shared" si="7"/>
        <v>-4.32</v>
      </c>
      <c r="M107">
        <f t="shared" si="8"/>
        <v>3.2</v>
      </c>
      <c r="N107" s="12">
        <f t="shared" si="6"/>
        <v>5.3760952372516622</v>
      </c>
    </row>
    <row r="108" spans="4:14" x14ac:dyDescent="0.25">
      <c r="D108">
        <v>3</v>
      </c>
      <c r="E108">
        <v>40</v>
      </c>
      <c r="F108">
        <v>93</v>
      </c>
      <c r="G108">
        <f t="shared" si="4"/>
        <v>6629</v>
      </c>
      <c r="H108" t="s">
        <v>25</v>
      </c>
      <c r="I108" t="s">
        <v>28</v>
      </c>
      <c r="J108">
        <v>746</v>
      </c>
      <c r="K108">
        <v>318</v>
      </c>
      <c r="L108">
        <f t="shared" si="7"/>
        <v>6.88</v>
      </c>
      <c r="M108">
        <f t="shared" si="8"/>
        <v>4.32</v>
      </c>
      <c r="N108" s="12">
        <f t="shared" si="6"/>
        <v>8.123841455863106</v>
      </c>
    </row>
    <row r="109" spans="4:14" x14ac:dyDescent="0.25">
      <c r="D109">
        <v>3</v>
      </c>
      <c r="E109">
        <v>41</v>
      </c>
      <c r="F109">
        <v>46</v>
      </c>
      <c r="G109">
        <f t="shared" si="4"/>
        <v>6645</v>
      </c>
      <c r="H109" t="s">
        <v>25</v>
      </c>
      <c r="I109" t="s">
        <v>26</v>
      </c>
      <c r="J109">
        <v>715</v>
      </c>
      <c r="K109">
        <v>331</v>
      </c>
      <c r="L109">
        <f t="shared" si="7"/>
        <v>1.92</v>
      </c>
      <c r="M109">
        <f t="shared" si="8"/>
        <v>2.2400000000000002</v>
      </c>
      <c r="N109" s="12">
        <f t="shared" si="6"/>
        <v>2.9502542263337239</v>
      </c>
    </row>
    <row r="110" spans="4:14" x14ac:dyDescent="0.25">
      <c r="D110">
        <v>3</v>
      </c>
      <c r="E110">
        <v>41</v>
      </c>
      <c r="F110">
        <v>70</v>
      </c>
      <c r="G110">
        <f t="shared" si="4"/>
        <v>6652</v>
      </c>
      <c r="H110" t="s">
        <v>25</v>
      </c>
      <c r="I110" t="s">
        <v>26</v>
      </c>
      <c r="J110">
        <v>671</v>
      </c>
      <c r="K110">
        <v>361</v>
      </c>
      <c r="L110">
        <f t="shared" si="7"/>
        <v>-5.12</v>
      </c>
      <c r="M110">
        <f t="shared" si="8"/>
        <v>-2.56</v>
      </c>
      <c r="N110" s="12">
        <f t="shared" si="6"/>
        <v>5.7243340223994617</v>
      </c>
    </row>
    <row r="111" spans="4:14" x14ac:dyDescent="0.25">
      <c r="D111">
        <v>3</v>
      </c>
      <c r="E111">
        <v>42</v>
      </c>
      <c r="F111">
        <v>36</v>
      </c>
      <c r="G111">
        <f t="shared" si="4"/>
        <v>6672</v>
      </c>
      <c r="H111" t="s">
        <v>27</v>
      </c>
      <c r="I111" t="s">
        <v>28</v>
      </c>
      <c r="J111">
        <v>745</v>
      </c>
      <c r="K111">
        <v>365</v>
      </c>
      <c r="L111">
        <f t="shared" si="7"/>
        <v>6.72</v>
      </c>
      <c r="M111">
        <f t="shared" si="8"/>
        <v>-3.2</v>
      </c>
      <c r="N111" s="12">
        <f t="shared" si="6"/>
        <v>7.4430101437523239</v>
      </c>
    </row>
    <row r="112" spans="4:14" x14ac:dyDescent="0.25">
      <c r="D112">
        <v>3</v>
      </c>
      <c r="E112">
        <v>43</v>
      </c>
      <c r="F112">
        <v>23</v>
      </c>
      <c r="G112">
        <f t="shared" si="4"/>
        <v>6698</v>
      </c>
      <c r="H112" t="s">
        <v>27</v>
      </c>
      <c r="I112" t="s">
        <v>26</v>
      </c>
      <c r="J112">
        <v>710</v>
      </c>
      <c r="K112">
        <v>349</v>
      </c>
      <c r="L112">
        <f t="shared" si="7"/>
        <v>1.1200000000000001</v>
      </c>
      <c r="M112">
        <f t="shared" si="8"/>
        <v>-0.64</v>
      </c>
      <c r="N112" s="12">
        <f t="shared" si="6"/>
        <v>1.289961239727768</v>
      </c>
    </row>
    <row r="113" spans="4:14" x14ac:dyDescent="0.25">
      <c r="D113">
        <v>3</v>
      </c>
      <c r="E113">
        <v>43</v>
      </c>
      <c r="F113">
        <v>73</v>
      </c>
      <c r="G113">
        <f t="shared" si="4"/>
        <v>6713</v>
      </c>
      <c r="H113" t="s">
        <v>25</v>
      </c>
      <c r="I113" t="s">
        <v>26</v>
      </c>
      <c r="J113">
        <v>754</v>
      </c>
      <c r="K113">
        <v>281</v>
      </c>
      <c r="L113">
        <f t="shared" si="7"/>
        <v>8.16</v>
      </c>
      <c r="M113">
        <f t="shared" si="8"/>
        <v>10.24</v>
      </c>
      <c r="N113" s="12">
        <f t="shared" si="6"/>
        <v>13.093632040041449</v>
      </c>
    </row>
    <row r="114" spans="4:14" x14ac:dyDescent="0.25">
      <c r="D114">
        <v>3</v>
      </c>
      <c r="E114">
        <v>43</v>
      </c>
      <c r="F114">
        <v>93</v>
      </c>
      <c r="G114">
        <f t="shared" si="4"/>
        <v>6719</v>
      </c>
      <c r="H114" t="s">
        <v>27</v>
      </c>
      <c r="I114" t="s">
        <v>28</v>
      </c>
      <c r="J114">
        <v>715</v>
      </c>
      <c r="K114">
        <v>336</v>
      </c>
      <c r="L114">
        <f t="shared" si="7"/>
        <v>1.92</v>
      </c>
      <c r="M114">
        <f t="shared" si="8"/>
        <v>1.44</v>
      </c>
      <c r="N114" s="12">
        <f t="shared" si="6"/>
        <v>2.4</v>
      </c>
    </row>
    <row r="115" spans="4:14" x14ac:dyDescent="0.25">
      <c r="D115">
        <v>3</v>
      </c>
      <c r="E115">
        <v>43</v>
      </c>
      <c r="F115">
        <v>96</v>
      </c>
      <c r="G115">
        <f t="shared" si="4"/>
        <v>6720</v>
      </c>
      <c r="H115" t="s">
        <v>27</v>
      </c>
      <c r="I115" t="s">
        <v>26</v>
      </c>
      <c r="J115">
        <v>704</v>
      </c>
      <c r="K115">
        <v>338</v>
      </c>
      <c r="L115">
        <f t="shared" si="7"/>
        <v>0.16</v>
      </c>
      <c r="M115">
        <f t="shared" si="8"/>
        <v>1.1200000000000001</v>
      </c>
      <c r="N115" s="12">
        <f t="shared" si="6"/>
        <v>1.1313708498984762</v>
      </c>
    </row>
    <row r="116" spans="4:14" x14ac:dyDescent="0.25">
      <c r="D116">
        <v>3</v>
      </c>
      <c r="E116">
        <v>44</v>
      </c>
      <c r="F116">
        <v>13</v>
      </c>
      <c r="G116">
        <f t="shared" si="4"/>
        <v>6725</v>
      </c>
      <c r="H116" t="s">
        <v>25</v>
      </c>
      <c r="I116" t="s">
        <v>26</v>
      </c>
      <c r="J116">
        <v>663</v>
      </c>
      <c r="K116">
        <v>348</v>
      </c>
      <c r="L116">
        <f t="shared" si="7"/>
        <v>-6.4</v>
      </c>
      <c r="M116">
        <f t="shared" si="8"/>
        <v>-0.48</v>
      </c>
      <c r="N116" s="12">
        <f t="shared" si="6"/>
        <v>6.4179747584421065</v>
      </c>
    </row>
    <row r="117" spans="4:14" x14ac:dyDescent="0.25">
      <c r="D117">
        <v>3</v>
      </c>
      <c r="E117">
        <v>44</v>
      </c>
      <c r="F117">
        <v>16</v>
      </c>
      <c r="G117">
        <f t="shared" si="4"/>
        <v>6726</v>
      </c>
      <c r="H117" t="s">
        <v>25</v>
      </c>
      <c r="I117" t="s">
        <v>26</v>
      </c>
      <c r="J117">
        <v>662</v>
      </c>
      <c r="K117">
        <v>345</v>
      </c>
      <c r="L117">
        <f t="shared" si="7"/>
        <v>-6.5600000000000005</v>
      </c>
      <c r="M117">
        <f t="shared" si="8"/>
        <v>0</v>
      </c>
      <c r="N117" s="12">
        <f t="shared" si="6"/>
        <v>6.5600000000000005</v>
      </c>
    </row>
    <row r="118" spans="4:14" x14ac:dyDescent="0.25">
      <c r="D118">
        <v>3</v>
      </c>
      <c r="E118">
        <v>44</v>
      </c>
      <c r="F118">
        <v>33</v>
      </c>
      <c r="G118">
        <f t="shared" si="4"/>
        <v>6731</v>
      </c>
      <c r="H118" t="s">
        <v>27</v>
      </c>
      <c r="I118" t="s">
        <v>26</v>
      </c>
      <c r="J118">
        <v>688</v>
      </c>
      <c r="K118">
        <v>331</v>
      </c>
      <c r="L118">
        <f t="shared" si="7"/>
        <v>-2.4</v>
      </c>
      <c r="M118">
        <f t="shared" si="8"/>
        <v>2.2400000000000002</v>
      </c>
      <c r="N118" s="12">
        <f t="shared" si="6"/>
        <v>3.2829255245893103</v>
      </c>
    </row>
    <row r="119" spans="4:14" x14ac:dyDescent="0.25">
      <c r="D119">
        <v>3</v>
      </c>
      <c r="E119">
        <v>44</v>
      </c>
      <c r="F119">
        <v>46</v>
      </c>
      <c r="G119">
        <f t="shared" si="4"/>
        <v>6735</v>
      </c>
      <c r="H119" t="s">
        <v>25</v>
      </c>
      <c r="I119" t="s">
        <v>26</v>
      </c>
      <c r="J119">
        <v>694</v>
      </c>
      <c r="K119">
        <v>297</v>
      </c>
      <c r="L119">
        <f t="shared" si="7"/>
        <v>-1.44</v>
      </c>
      <c r="M119">
        <f t="shared" si="8"/>
        <v>7.68</v>
      </c>
      <c r="N119" s="12">
        <f t="shared" si="6"/>
        <v>7.8138338861278589</v>
      </c>
    </row>
    <row r="120" spans="4:14" x14ac:dyDescent="0.25">
      <c r="D120">
        <v>3</v>
      </c>
      <c r="E120">
        <v>44</v>
      </c>
      <c r="F120">
        <v>90</v>
      </c>
      <c r="G120">
        <f t="shared" si="4"/>
        <v>6748</v>
      </c>
      <c r="H120" t="s">
        <v>25</v>
      </c>
      <c r="I120" t="s">
        <v>26</v>
      </c>
      <c r="J120">
        <v>663</v>
      </c>
      <c r="K120">
        <v>324</v>
      </c>
      <c r="L120">
        <f t="shared" si="7"/>
        <v>-6.4</v>
      </c>
      <c r="M120">
        <f t="shared" si="8"/>
        <v>3.36</v>
      </c>
      <c r="N120" s="12">
        <f t="shared" si="6"/>
        <v>7.2283884787689718</v>
      </c>
    </row>
    <row r="121" spans="4:14" x14ac:dyDescent="0.25">
      <c r="D121">
        <v>3</v>
      </c>
      <c r="E121">
        <v>45</v>
      </c>
      <c r="F121">
        <v>23</v>
      </c>
      <c r="G121">
        <f t="shared" si="4"/>
        <v>6758</v>
      </c>
      <c r="H121" t="s">
        <v>27</v>
      </c>
      <c r="I121" t="s">
        <v>26</v>
      </c>
      <c r="J121">
        <v>711</v>
      </c>
      <c r="K121">
        <v>354</v>
      </c>
      <c r="L121">
        <f t="shared" si="7"/>
        <v>1.28</v>
      </c>
      <c r="M121">
        <f t="shared" si="8"/>
        <v>-1.44</v>
      </c>
      <c r="N121" s="12">
        <f t="shared" si="6"/>
        <v>1.9266551326067671</v>
      </c>
    </row>
    <row r="122" spans="4:14" x14ac:dyDescent="0.25">
      <c r="D122">
        <v>3</v>
      </c>
      <c r="E122">
        <v>45</v>
      </c>
      <c r="F122">
        <v>46</v>
      </c>
      <c r="G122">
        <f t="shared" si="4"/>
        <v>6765</v>
      </c>
      <c r="H122" t="s">
        <v>25</v>
      </c>
      <c r="I122" t="s">
        <v>26</v>
      </c>
      <c r="J122">
        <v>694</v>
      </c>
      <c r="K122">
        <v>337</v>
      </c>
      <c r="L122">
        <f t="shared" si="7"/>
        <v>-1.44</v>
      </c>
      <c r="M122">
        <f t="shared" si="8"/>
        <v>1.28</v>
      </c>
      <c r="N122" s="12">
        <f t="shared" si="6"/>
        <v>1.9266551326067671</v>
      </c>
    </row>
    <row r="123" spans="4:14" x14ac:dyDescent="0.25">
      <c r="D123">
        <v>3</v>
      </c>
      <c r="E123">
        <v>46</v>
      </c>
      <c r="F123">
        <v>36</v>
      </c>
      <c r="G123">
        <f t="shared" si="4"/>
        <v>6792</v>
      </c>
      <c r="H123" t="s">
        <v>25</v>
      </c>
      <c r="I123" t="s">
        <v>26</v>
      </c>
      <c r="J123">
        <v>748</v>
      </c>
      <c r="K123">
        <v>337</v>
      </c>
      <c r="L123">
        <f t="shared" si="7"/>
        <v>7.2</v>
      </c>
      <c r="M123">
        <f t="shared" si="8"/>
        <v>1.28</v>
      </c>
      <c r="N123" s="12">
        <f t="shared" si="6"/>
        <v>7.3128927244969208</v>
      </c>
    </row>
    <row r="124" spans="4:14" x14ac:dyDescent="0.25">
      <c r="D124">
        <v>3</v>
      </c>
      <c r="E124">
        <v>47</v>
      </c>
      <c r="F124">
        <v>23</v>
      </c>
      <c r="G124">
        <f t="shared" si="4"/>
        <v>6818</v>
      </c>
      <c r="H124" t="s">
        <v>27</v>
      </c>
      <c r="I124" t="s">
        <v>28</v>
      </c>
      <c r="J124">
        <v>781</v>
      </c>
      <c r="K124">
        <v>367</v>
      </c>
      <c r="L124">
        <f t="shared" si="7"/>
        <v>12.48</v>
      </c>
      <c r="M124">
        <f t="shared" si="8"/>
        <v>-3.52</v>
      </c>
      <c r="N124" s="12">
        <f t="shared" si="6"/>
        <v>12.966911737187079</v>
      </c>
    </row>
    <row r="125" spans="4:14" x14ac:dyDescent="0.25">
      <c r="D125">
        <v>3</v>
      </c>
      <c r="E125">
        <v>47</v>
      </c>
      <c r="F125">
        <v>46</v>
      </c>
      <c r="G125">
        <f t="shared" si="4"/>
        <v>6825</v>
      </c>
      <c r="H125" t="s">
        <v>25</v>
      </c>
      <c r="I125" t="s">
        <v>26</v>
      </c>
      <c r="J125">
        <v>712</v>
      </c>
      <c r="K125">
        <v>332</v>
      </c>
      <c r="L125">
        <f t="shared" si="7"/>
        <v>1.44</v>
      </c>
      <c r="M125">
        <f t="shared" si="8"/>
        <v>2.08</v>
      </c>
      <c r="N125" s="12">
        <f t="shared" si="6"/>
        <v>2.5298221281347035</v>
      </c>
    </row>
    <row r="126" spans="4:14" x14ac:dyDescent="0.25">
      <c r="D126">
        <v>3</v>
      </c>
      <c r="E126">
        <v>47</v>
      </c>
      <c r="F126">
        <v>80</v>
      </c>
      <c r="G126">
        <f t="shared" si="4"/>
        <v>6835</v>
      </c>
      <c r="H126" t="s">
        <v>25</v>
      </c>
      <c r="I126" t="s">
        <v>26</v>
      </c>
      <c r="J126">
        <v>746</v>
      </c>
      <c r="K126">
        <v>346</v>
      </c>
      <c r="L126">
        <f t="shared" si="7"/>
        <v>6.88</v>
      </c>
      <c r="M126">
        <f t="shared" si="8"/>
        <v>-0.16</v>
      </c>
      <c r="N126" s="12">
        <f t="shared" si="6"/>
        <v>6.8818602136341012</v>
      </c>
    </row>
    <row r="127" spans="4:14" x14ac:dyDescent="0.25">
      <c r="D127">
        <v>3</v>
      </c>
      <c r="E127">
        <v>47</v>
      </c>
      <c r="F127">
        <v>86</v>
      </c>
      <c r="G127">
        <f t="shared" si="4"/>
        <v>6837</v>
      </c>
      <c r="H127" t="s">
        <v>25</v>
      </c>
      <c r="I127" t="s">
        <v>26</v>
      </c>
      <c r="J127">
        <v>662</v>
      </c>
      <c r="K127">
        <v>309</v>
      </c>
      <c r="L127">
        <f t="shared" si="7"/>
        <v>-6.5600000000000005</v>
      </c>
      <c r="M127">
        <f t="shared" si="8"/>
        <v>5.76</v>
      </c>
      <c r="N127" s="12">
        <f t="shared" si="6"/>
        <v>8.7299026340503936</v>
      </c>
    </row>
    <row r="128" spans="4:14" x14ac:dyDescent="0.25">
      <c r="D128">
        <v>3</v>
      </c>
      <c r="E128">
        <v>47</v>
      </c>
      <c r="F128">
        <v>96</v>
      </c>
      <c r="G128">
        <f t="shared" si="4"/>
        <v>6840</v>
      </c>
      <c r="H128" t="s">
        <v>25</v>
      </c>
      <c r="I128" t="s">
        <v>26</v>
      </c>
      <c r="J128">
        <v>704</v>
      </c>
      <c r="K128">
        <v>315</v>
      </c>
      <c r="L128">
        <f t="shared" si="7"/>
        <v>0.16</v>
      </c>
      <c r="M128">
        <f t="shared" si="8"/>
        <v>4.8</v>
      </c>
      <c r="N128" s="12">
        <f t="shared" si="6"/>
        <v>4.8026659263371627</v>
      </c>
    </row>
    <row r="129" spans="4:14" x14ac:dyDescent="0.25">
      <c r="D129">
        <v>3</v>
      </c>
      <c r="E129">
        <v>48</v>
      </c>
      <c r="F129">
        <v>3</v>
      </c>
      <c r="G129">
        <f t="shared" si="4"/>
        <v>6842</v>
      </c>
      <c r="H129" t="s">
        <v>27</v>
      </c>
      <c r="I129" t="s">
        <v>26</v>
      </c>
      <c r="J129">
        <v>757</v>
      </c>
      <c r="K129">
        <v>342</v>
      </c>
      <c r="L129">
        <f t="shared" si="7"/>
        <v>8.64</v>
      </c>
      <c r="M129">
        <f t="shared" si="8"/>
        <v>0.48</v>
      </c>
      <c r="N129" s="12">
        <f t="shared" si="6"/>
        <v>8.653323061113575</v>
      </c>
    </row>
    <row r="130" spans="4:14" x14ac:dyDescent="0.25">
      <c r="D130">
        <v>3</v>
      </c>
      <c r="E130">
        <v>48</v>
      </c>
      <c r="F130">
        <v>40</v>
      </c>
      <c r="G130">
        <f t="shared" si="4"/>
        <v>6853</v>
      </c>
      <c r="H130" t="s">
        <v>27</v>
      </c>
      <c r="I130" t="s">
        <v>28</v>
      </c>
      <c r="J130">
        <v>748</v>
      </c>
      <c r="K130">
        <v>296</v>
      </c>
      <c r="L130">
        <f t="shared" si="7"/>
        <v>7.2</v>
      </c>
      <c r="M130">
        <f t="shared" si="8"/>
        <v>7.84</v>
      </c>
      <c r="N130" s="12">
        <f t="shared" si="6"/>
        <v>10.644510322227134</v>
      </c>
    </row>
    <row r="131" spans="4:14" x14ac:dyDescent="0.25">
      <c r="D131">
        <v>3</v>
      </c>
      <c r="E131">
        <v>48</v>
      </c>
      <c r="F131">
        <v>76</v>
      </c>
      <c r="G131">
        <f t="shared" si="4"/>
        <v>6864</v>
      </c>
      <c r="H131" t="s">
        <v>27</v>
      </c>
      <c r="I131" t="s">
        <v>26</v>
      </c>
      <c r="J131">
        <v>699</v>
      </c>
      <c r="K131">
        <v>342</v>
      </c>
      <c r="L131">
        <f t="shared" si="7"/>
        <v>-0.64</v>
      </c>
      <c r="M131">
        <f t="shared" si="8"/>
        <v>0.48</v>
      </c>
      <c r="N131" s="12">
        <f t="shared" si="6"/>
        <v>0.8</v>
      </c>
    </row>
    <row r="132" spans="4:14" x14ac:dyDescent="0.25">
      <c r="D132">
        <v>2</v>
      </c>
      <c r="E132">
        <v>49</v>
      </c>
      <c r="F132">
        <v>3</v>
      </c>
      <c r="G132">
        <f t="shared" si="4"/>
        <v>5072</v>
      </c>
      <c r="H132" t="s">
        <v>25</v>
      </c>
      <c r="I132" t="s">
        <v>26</v>
      </c>
      <c r="J132">
        <v>682</v>
      </c>
      <c r="K132">
        <v>326</v>
      </c>
      <c r="L132">
        <f t="shared" si="7"/>
        <v>-3.36</v>
      </c>
      <c r="M132">
        <f t="shared" si="8"/>
        <v>3.04</v>
      </c>
      <c r="N132" s="12">
        <f t="shared" si="6"/>
        <v>4.5311367227220147</v>
      </c>
    </row>
    <row r="133" spans="4:14" x14ac:dyDescent="0.25">
      <c r="D133">
        <v>3</v>
      </c>
      <c r="E133">
        <v>49</v>
      </c>
      <c r="F133">
        <v>23</v>
      </c>
      <c r="G133">
        <f t="shared" si="4"/>
        <v>6878</v>
      </c>
      <c r="H133" t="s">
        <v>27</v>
      </c>
      <c r="I133" t="s">
        <v>28</v>
      </c>
      <c r="J133">
        <v>730</v>
      </c>
      <c r="K133">
        <v>351</v>
      </c>
      <c r="L133">
        <f t="shared" si="7"/>
        <v>4.32</v>
      </c>
      <c r="M133">
        <f t="shared" si="8"/>
        <v>-0.96</v>
      </c>
      <c r="N133" s="12">
        <f t="shared" si="6"/>
        <v>4.4253813395005865</v>
      </c>
    </row>
    <row r="134" spans="4:14" x14ac:dyDescent="0.25">
      <c r="D134">
        <v>3</v>
      </c>
      <c r="E134">
        <v>50</v>
      </c>
      <c r="F134">
        <v>3</v>
      </c>
      <c r="G134">
        <f t="shared" ref="G134:G197" si="9">60*30*D134+ROUND((100*E134+F134)*3/10,0)+1</f>
        <v>6902</v>
      </c>
      <c r="H134" t="s">
        <v>25</v>
      </c>
      <c r="I134" t="s">
        <v>26</v>
      </c>
      <c r="J134">
        <v>742</v>
      </c>
      <c r="K134">
        <v>341</v>
      </c>
      <c r="L134">
        <f t="shared" si="7"/>
        <v>6.24</v>
      </c>
      <c r="M134">
        <f t="shared" si="8"/>
        <v>0.64</v>
      </c>
      <c r="N134" s="12">
        <f t="shared" si="6"/>
        <v>6.2727346508520512</v>
      </c>
    </row>
    <row r="135" spans="4:14" x14ac:dyDescent="0.25">
      <c r="D135">
        <v>3</v>
      </c>
      <c r="E135">
        <v>50</v>
      </c>
      <c r="F135">
        <v>16</v>
      </c>
      <c r="G135">
        <f t="shared" si="9"/>
        <v>6906</v>
      </c>
      <c r="H135" t="s">
        <v>27</v>
      </c>
      <c r="I135" t="s">
        <v>28</v>
      </c>
      <c r="J135">
        <v>605</v>
      </c>
      <c r="K135">
        <v>329</v>
      </c>
      <c r="L135">
        <f t="shared" si="7"/>
        <v>-15.68</v>
      </c>
      <c r="M135">
        <f t="shared" si="8"/>
        <v>2.56</v>
      </c>
      <c r="N135" s="12">
        <f t="shared" si="6"/>
        <v>15.887605231752202</v>
      </c>
    </row>
    <row r="136" spans="4:14" x14ac:dyDescent="0.25">
      <c r="D136">
        <v>3</v>
      </c>
      <c r="E136">
        <v>50</v>
      </c>
      <c r="F136">
        <v>20</v>
      </c>
      <c r="G136">
        <f t="shared" si="9"/>
        <v>6907</v>
      </c>
      <c r="H136" t="s">
        <v>27</v>
      </c>
      <c r="I136" t="s">
        <v>28</v>
      </c>
      <c r="J136">
        <v>569</v>
      </c>
      <c r="K136">
        <v>315</v>
      </c>
      <c r="L136">
        <f t="shared" si="7"/>
        <v>-21.44</v>
      </c>
      <c r="M136">
        <f t="shared" si="8"/>
        <v>4.8</v>
      </c>
      <c r="N136" s="12">
        <f t="shared" si="6"/>
        <v>21.970744184027996</v>
      </c>
    </row>
    <row r="137" spans="4:14" x14ac:dyDescent="0.25">
      <c r="D137">
        <v>3</v>
      </c>
      <c r="E137">
        <v>50</v>
      </c>
      <c r="F137">
        <v>30</v>
      </c>
      <c r="G137">
        <f t="shared" si="9"/>
        <v>6910</v>
      </c>
      <c r="H137" t="s">
        <v>27</v>
      </c>
      <c r="I137" t="s">
        <v>28</v>
      </c>
      <c r="J137">
        <v>610</v>
      </c>
      <c r="K137">
        <v>331</v>
      </c>
      <c r="L137">
        <f t="shared" si="7"/>
        <v>-14.88</v>
      </c>
      <c r="M137">
        <f t="shared" si="8"/>
        <v>2.2400000000000002</v>
      </c>
      <c r="N137" s="12">
        <f t="shared" si="6"/>
        <v>15.047657625025897</v>
      </c>
    </row>
    <row r="138" spans="4:14" x14ac:dyDescent="0.25">
      <c r="D138">
        <v>3</v>
      </c>
      <c r="E138">
        <v>50</v>
      </c>
      <c r="F138">
        <v>46</v>
      </c>
      <c r="G138">
        <f t="shared" si="9"/>
        <v>6915</v>
      </c>
      <c r="H138" t="s">
        <v>27</v>
      </c>
      <c r="I138" t="s">
        <v>26</v>
      </c>
      <c r="J138">
        <v>682</v>
      </c>
      <c r="K138">
        <v>332</v>
      </c>
      <c r="L138">
        <f t="shared" si="7"/>
        <v>-3.36</v>
      </c>
      <c r="M138">
        <f t="shared" si="8"/>
        <v>2.08</v>
      </c>
      <c r="N138" s="12">
        <f t="shared" si="6"/>
        <v>3.9517084912731102</v>
      </c>
    </row>
    <row r="139" spans="4:14" x14ac:dyDescent="0.25">
      <c r="D139">
        <v>3</v>
      </c>
      <c r="E139">
        <v>50</v>
      </c>
      <c r="F139">
        <v>80</v>
      </c>
      <c r="G139">
        <f t="shared" si="9"/>
        <v>6925</v>
      </c>
      <c r="H139" t="s">
        <v>25</v>
      </c>
      <c r="I139" t="s">
        <v>26</v>
      </c>
      <c r="J139">
        <v>704</v>
      </c>
      <c r="K139">
        <v>319</v>
      </c>
      <c r="L139">
        <f t="shared" si="7"/>
        <v>0.16</v>
      </c>
      <c r="M139">
        <f t="shared" si="8"/>
        <v>4.16</v>
      </c>
      <c r="N139" s="12">
        <f t="shared" si="6"/>
        <v>4.1630757860024605</v>
      </c>
    </row>
    <row r="140" spans="4:14" x14ac:dyDescent="0.25">
      <c r="D140">
        <v>3</v>
      </c>
      <c r="E140">
        <v>51</v>
      </c>
      <c r="F140">
        <v>20</v>
      </c>
      <c r="G140">
        <f t="shared" si="9"/>
        <v>6937</v>
      </c>
      <c r="H140" t="s">
        <v>25</v>
      </c>
      <c r="I140" t="s">
        <v>28</v>
      </c>
      <c r="J140">
        <v>713</v>
      </c>
      <c r="K140">
        <v>345</v>
      </c>
      <c r="L140">
        <f t="shared" si="7"/>
        <v>1.6</v>
      </c>
      <c r="M140">
        <f t="shared" si="8"/>
        <v>0</v>
      </c>
      <c r="N140" s="12">
        <f t="shared" si="6"/>
        <v>1.6</v>
      </c>
    </row>
    <row r="141" spans="4:14" x14ac:dyDescent="0.25">
      <c r="D141">
        <v>3</v>
      </c>
      <c r="E141">
        <v>51</v>
      </c>
      <c r="F141">
        <v>66</v>
      </c>
      <c r="G141">
        <f t="shared" si="9"/>
        <v>6951</v>
      </c>
      <c r="H141" t="s">
        <v>27</v>
      </c>
      <c r="I141" t="s">
        <v>26</v>
      </c>
      <c r="J141">
        <v>713</v>
      </c>
      <c r="K141">
        <v>345</v>
      </c>
      <c r="L141">
        <f t="shared" si="7"/>
        <v>1.6</v>
      </c>
      <c r="M141">
        <f t="shared" si="8"/>
        <v>0</v>
      </c>
      <c r="N141" s="12">
        <f t="shared" si="6"/>
        <v>1.6</v>
      </c>
    </row>
    <row r="142" spans="4:14" x14ac:dyDescent="0.25">
      <c r="D142">
        <v>3</v>
      </c>
      <c r="E142">
        <v>52</v>
      </c>
      <c r="F142">
        <v>36</v>
      </c>
      <c r="G142">
        <f t="shared" si="9"/>
        <v>6972</v>
      </c>
      <c r="H142" t="s">
        <v>27</v>
      </c>
      <c r="I142" t="s">
        <v>26</v>
      </c>
      <c r="J142">
        <v>721</v>
      </c>
      <c r="K142">
        <v>335</v>
      </c>
      <c r="L142">
        <f t="shared" si="7"/>
        <v>2.88</v>
      </c>
      <c r="M142">
        <f t="shared" si="8"/>
        <v>1.6</v>
      </c>
      <c r="N142" s="12">
        <f t="shared" si="6"/>
        <v>3.29460164511584</v>
      </c>
    </row>
    <row r="143" spans="4:14" x14ac:dyDescent="0.25">
      <c r="D143">
        <v>3</v>
      </c>
      <c r="E143">
        <v>52</v>
      </c>
      <c r="F143">
        <v>70</v>
      </c>
      <c r="G143">
        <f t="shared" si="9"/>
        <v>6982</v>
      </c>
      <c r="H143" t="s">
        <v>27</v>
      </c>
      <c r="I143" t="s">
        <v>28</v>
      </c>
      <c r="J143">
        <v>694</v>
      </c>
      <c r="K143">
        <v>369</v>
      </c>
      <c r="L143">
        <f t="shared" si="7"/>
        <v>-1.44</v>
      </c>
      <c r="M143">
        <f t="shared" si="8"/>
        <v>-3.84</v>
      </c>
      <c r="N143" s="12">
        <f t="shared" ref="N143:N206" si="10">SQRT(L143^2+M143^2)</f>
        <v>4.1011217977524144</v>
      </c>
    </row>
    <row r="144" spans="4:14" x14ac:dyDescent="0.25">
      <c r="D144">
        <v>3</v>
      </c>
      <c r="E144">
        <v>53</v>
      </c>
      <c r="F144">
        <v>6</v>
      </c>
      <c r="G144">
        <f t="shared" si="9"/>
        <v>6993</v>
      </c>
      <c r="H144" t="s">
        <v>27</v>
      </c>
      <c r="I144" t="s">
        <v>28</v>
      </c>
      <c r="J144">
        <v>752</v>
      </c>
      <c r="K144">
        <v>344</v>
      </c>
      <c r="L144">
        <f t="shared" si="7"/>
        <v>7.84</v>
      </c>
      <c r="M144">
        <f t="shared" si="8"/>
        <v>0.16</v>
      </c>
      <c r="N144" s="12">
        <f t="shared" si="10"/>
        <v>7.8416324830994206</v>
      </c>
    </row>
    <row r="145" spans="4:14" x14ac:dyDescent="0.25">
      <c r="D145">
        <v>3</v>
      </c>
      <c r="E145">
        <v>53</v>
      </c>
      <c r="F145">
        <v>26</v>
      </c>
      <c r="G145">
        <f t="shared" si="9"/>
        <v>6999</v>
      </c>
      <c r="H145" t="s">
        <v>27</v>
      </c>
      <c r="I145" t="s">
        <v>26</v>
      </c>
      <c r="J145">
        <v>685</v>
      </c>
      <c r="K145">
        <v>325</v>
      </c>
      <c r="L145">
        <f t="shared" si="7"/>
        <v>-2.88</v>
      </c>
      <c r="M145">
        <f t="shared" si="8"/>
        <v>3.2</v>
      </c>
      <c r="N145" s="12">
        <f t="shared" si="10"/>
        <v>4.3051596950635878</v>
      </c>
    </row>
    <row r="146" spans="4:14" x14ac:dyDescent="0.25">
      <c r="D146">
        <v>3</v>
      </c>
      <c r="E146">
        <v>53</v>
      </c>
      <c r="F146">
        <v>43</v>
      </c>
      <c r="G146">
        <f t="shared" si="9"/>
        <v>7004</v>
      </c>
      <c r="H146" t="s">
        <v>27</v>
      </c>
      <c r="I146" t="s">
        <v>28</v>
      </c>
      <c r="J146">
        <v>712</v>
      </c>
      <c r="K146">
        <v>336</v>
      </c>
      <c r="L146">
        <f t="shared" si="7"/>
        <v>1.44</v>
      </c>
      <c r="M146">
        <f t="shared" si="8"/>
        <v>1.44</v>
      </c>
      <c r="N146" s="12">
        <f t="shared" si="10"/>
        <v>2.0364675298172568</v>
      </c>
    </row>
    <row r="147" spans="4:14" x14ac:dyDescent="0.25">
      <c r="D147">
        <v>3</v>
      </c>
      <c r="E147">
        <v>55</v>
      </c>
      <c r="F147">
        <v>3</v>
      </c>
      <c r="G147">
        <f t="shared" si="9"/>
        <v>7052</v>
      </c>
      <c r="H147" t="s">
        <v>25</v>
      </c>
      <c r="I147" t="s">
        <v>26</v>
      </c>
      <c r="J147">
        <v>675</v>
      </c>
      <c r="K147">
        <v>361</v>
      </c>
      <c r="L147">
        <f t="shared" si="7"/>
        <v>-4.4800000000000004</v>
      </c>
      <c r="M147">
        <f t="shared" si="8"/>
        <v>-2.56</v>
      </c>
      <c r="N147" s="12">
        <f t="shared" si="10"/>
        <v>5.159844958911072</v>
      </c>
    </row>
    <row r="148" spans="4:14" x14ac:dyDescent="0.25">
      <c r="D148">
        <v>3</v>
      </c>
      <c r="E148">
        <v>55</v>
      </c>
      <c r="F148">
        <v>56</v>
      </c>
      <c r="G148">
        <f t="shared" si="9"/>
        <v>7068</v>
      </c>
      <c r="H148" t="s">
        <v>27</v>
      </c>
      <c r="I148" t="s">
        <v>28</v>
      </c>
      <c r="J148">
        <v>726</v>
      </c>
      <c r="K148">
        <v>346</v>
      </c>
      <c r="L148">
        <f t="shared" si="7"/>
        <v>3.68</v>
      </c>
      <c r="M148">
        <f t="shared" si="8"/>
        <v>-0.16</v>
      </c>
      <c r="N148" s="12">
        <f t="shared" si="10"/>
        <v>3.6834766186308285</v>
      </c>
    </row>
    <row r="149" spans="4:14" x14ac:dyDescent="0.25">
      <c r="D149">
        <v>3</v>
      </c>
      <c r="E149">
        <v>57</v>
      </c>
      <c r="F149">
        <v>16</v>
      </c>
      <c r="G149">
        <f t="shared" si="9"/>
        <v>7116</v>
      </c>
      <c r="H149" t="s">
        <v>27</v>
      </c>
      <c r="I149" t="s">
        <v>28</v>
      </c>
      <c r="J149">
        <v>728</v>
      </c>
      <c r="K149">
        <v>358</v>
      </c>
      <c r="L149">
        <f t="shared" si="7"/>
        <v>4</v>
      </c>
      <c r="M149">
        <f t="shared" si="8"/>
        <v>-2.08</v>
      </c>
      <c r="N149" s="12">
        <f t="shared" si="10"/>
        <v>4.5084808971537189</v>
      </c>
    </row>
    <row r="150" spans="4:14" x14ac:dyDescent="0.25">
      <c r="D150">
        <v>3</v>
      </c>
      <c r="E150">
        <v>57</v>
      </c>
      <c r="F150">
        <v>43</v>
      </c>
      <c r="G150">
        <f t="shared" si="9"/>
        <v>7124</v>
      </c>
      <c r="H150" t="s">
        <v>27</v>
      </c>
      <c r="I150" t="s">
        <v>28</v>
      </c>
      <c r="J150">
        <v>729</v>
      </c>
      <c r="K150">
        <v>362</v>
      </c>
      <c r="L150">
        <f t="shared" si="7"/>
        <v>4.16</v>
      </c>
      <c r="M150">
        <f t="shared" si="8"/>
        <v>-2.72</v>
      </c>
      <c r="N150" s="12">
        <f t="shared" si="10"/>
        <v>4.9703118614429016</v>
      </c>
    </row>
    <row r="151" spans="4:14" x14ac:dyDescent="0.25">
      <c r="D151">
        <v>3</v>
      </c>
      <c r="E151">
        <v>57</v>
      </c>
      <c r="F151">
        <v>50</v>
      </c>
      <c r="G151">
        <f>60*30*D151+ROUND((100*E151+F151)*3/10,0)+1</f>
        <v>7126</v>
      </c>
      <c r="H151" t="s">
        <v>27</v>
      </c>
      <c r="I151" t="s">
        <v>26</v>
      </c>
      <c r="J151">
        <v>721</v>
      </c>
      <c r="K151">
        <v>354</v>
      </c>
      <c r="L151">
        <f>(J151-J$5)*$O$8</f>
        <v>2.88</v>
      </c>
      <c r="M151">
        <f t="shared" si="8"/>
        <v>-1.44</v>
      </c>
      <c r="N151" s="12">
        <f t="shared" si="10"/>
        <v>3.2199378875996971</v>
      </c>
    </row>
    <row r="152" spans="4:14" x14ac:dyDescent="0.25">
      <c r="D152">
        <v>3</v>
      </c>
      <c r="E152">
        <v>57</v>
      </c>
      <c r="F152">
        <v>86</v>
      </c>
      <c r="G152">
        <f>60*30*D152+ROUND((100*E152+F152)*3/10,0)+1</f>
        <v>7137</v>
      </c>
      <c r="H152" t="s">
        <v>25</v>
      </c>
      <c r="I152" t="s">
        <v>26</v>
      </c>
      <c r="J152">
        <v>688</v>
      </c>
      <c r="K152">
        <v>358</v>
      </c>
      <c r="L152">
        <f>(J152-J$5)*$O$8</f>
        <v>-2.4</v>
      </c>
      <c r="M152">
        <f t="shared" si="8"/>
        <v>-2.08</v>
      </c>
      <c r="N152" s="12">
        <f t="shared" si="10"/>
        <v>3.1759093186046736</v>
      </c>
    </row>
    <row r="153" spans="4:14" x14ac:dyDescent="0.25">
      <c r="D153">
        <v>3</v>
      </c>
      <c r="E153">
        <v>58</v>
      </c>
      <c r="F153">
        <v>63</v>
      </c>
      <c r="G153">
        <f>60*30*D153+ROUND((100*E153+F153)*3/10,0)+1</f>
        <v>7160</v>
      </c>
      <c r="H153" t="s">
        <v>25</v>
      </c>
      <c r="I153" t="s">
        <v>28</v>
      </c>
      <c r="J153">
        <v>749</v>
      </c>
      <c r="K153">
        <v>328</v>
      </c>
      <c r="L153">
        <f>(J153-J$5)*$O$8</f>
        <v>7.36</v>
      </c>
      <c r="M153">
        <f t="shared" si="8"/>
        <v>2.72</v>
      </c>
      <c r="N153" s="12">
        <f t="shared" si="10"/>
        <v>7.8465278945531063</v>
      </c>
    </row>
    <row r="154" spans="4:14" x14ac:dyDescent="0.25">
      <c r="D154">
        <v>3</v>
      </c>
      <c r="E154">
        <v>59</v>
      </c>
      <c r="F154">
        <v>60</v>
      </c>
      <c r="G154">
        <f t="shared" si="9"/>
        <v>7189</v>
      </c>
      <c r="H154" t="s">
        <v>25</v>
      </c>
      <c r="I154" t="s">
        <v>26</v>
      </c>
      <c r="J154">
        <v>703</v>
      </c>
      <c r="K154">
        <v>326</v>
      </c>
      <c r="L154">
        <f t="shared" ref="L154:L217" si="11">(J154-J$5)*$O$8</f>
        <v>0</v>
      </c>
      <c r="M154">
        <f t="shared" si="8"/>
        <v>3.04</v>
      </c>
      <c r="N154" s="12">
        <f t="shared" si="10"/>
        <v>3.04</v>
      </c>
    </row>
    <row r="155" spans="4:14" x14ac:dyDescent="0.25">
      <c r="D155">
        <v>3</v>
      </c>
      <c r="E155">
        <v>59</v>
      </c>
      <c r="F155">
        <v>90</v>
      </c>
      <c r="G155">
        <f t="shared" si="9"/>
        <v>7198</v>
      </c>
      <c r="H155" t="s">
        <v>27</v>
      </c>
      <c r="I155" t="s">
        <v>28</v>
      </c>
      <c r="J155">
        <v>717</v>
      </c>
      <c r="K155">
        <v>337</v>
      </c>
      <c r="L155">
        <f t="shared" si="11"/>
        <v>2.2400000000000002</v>
      </c>
      <c r="M155">
        <f t="shared" si="8"/>
        <v>1.28</v>
      </c>
      <c r="N155" s="12">
        <f t="shared" si="10"/>
        <v>2.579922479455536</v>
      </c>
    </row>
    <row r="156" spans="4:14" x14ac:dyDescent="0.25">
      <c r="D156">
        <v>4</v>
      </c>
      <c r="E156">
        <v>0</v>
      </c>
      <c r="F156">
        <v>56</v>
      </c>
      <c r="G156">
        <f t="shared" si="9"/>
        <v>7218</v>
      </c>
      <c r="H156" t="s">
        <v>27</v>
      </c>
      <c r="I156" t="s">
        <v>28</v>
      </c>
      <c r="J156">
        <v>701</v>
      </c>
      <c r="K156">
        <v>359</v>
      </c>
      <c r="L156">
        <f t="shared" si="11"/>
        <v>-0.32</v>
      </c>
      <c r="M156">
        <f t="shared" si="8"/>
        <v>-2.2400000000000002</v>
      </c>
      <c r="N156" s="12">
        <f t="shared" si="10"/>
        <v>2.2627416997969525</v>
      </c>
    </row>
    <row r="157" spans="4:14" x14ac:dyDescent="0.25">
      <c r="D157">
        <v>4</v>
      </c>
      <c r="E157">
        <v>1</v>
      </c>
      <c r="F157">
        <v>40</v>
      </c>
      <c r="G157">
        <f t="shared" si="9"/>
        <v>7243</v>
      </c>
      <c r="H157" t="s">
        <v>25</v>
      </c>
      <c r="I157" t="s">
        <v>26</v>
      </c>
      <c r="J157">
        <v>666</v>
      </c>
      <c r="K157">
        <v>310</v>
      </c>
      <c r="L157">
        <f t="shared" si="11"/>
        <v>-5.92</v>
      </c>
      <c r="M157">
        <f t="shared" si="8"/>
        <v>5.6000000000000005</v>
      </c>
      <c r="N157" s="12">
        <f t="shared" si="10"/>
        <v>8.1490122100779807</v>
      </c>
    </row>
    <row r="158" spans="4:14" x14ac:dyDescent="0.25">
      <c r="D158">
        <v>4</v>
      </c>
      <c r="E158">
        <v>2</v>
      </c>
      <c r="F158">
        <v>0</v>
      </c>
      <c r="G158">
        <f t="shared" si="9"/>
        <v>7261</v>
      </c>
      <c r="H158" t="s">
        <v>25</v>
      </c>
      <c r="I158" t="s">
        <v>26</v>
      </c>
      <c r="J158">
        <v>675</v>
      </c>
      <c r="K158">
        <v>370</v>
      </c>
      <c r="L158">
        <f t="shared" si="11"/>
        <v>-4.4800000000000004</v>
      </c>
      <c r="M158">
        <f t="shared" si="8"/>
        <v>-4</v>
      </c>
      <c r="N158" s="12">
        <f t="shared" si="10"/>
        <v>6.0058638013195074</v>
      </c>
    </row>
    <row r="159" spans="4:14" x14ac:dyDescent="0.25">
      <c r="D159">
        <v>4</v>
      </c>
      <c r="E159">
        <v>2</v>
      </c>
      <c r="F159">
        <v>56</v>
      </c>
      <c r="G159">
        <f t="shared" si="9"/>
        <v>7278</v>
      </c>
      <c r="H159" t="s">
        <v>25</v>
      </c>
      <c r="I159" t="s">
        <v>26</v>
      </c>
      <c r="J159">
        <v>661</v>
      </c>
      <c r="K159">
        <v>356</v>
      </c>
      <c r="L159">
        <f t="shared" si="11"/>
        <v>-6.72</v>
      </c>
      <c r="M159">
        <f t="shared" si="8"/>
        <v>-1.76</v>
      </c>
      <c r="N159" s="12">
        <f t="shared" si="10"/>
        <v>6.9466538707495706</v>
      </c>
    </row>
    <row r="160" spans="4:14" x14ac:dyDescent="0.25">
      <c r="D160">
        <v>4</v>
      </c>
      <c r="E160">
        <v>2</v>
      </c>
      <c r="F160">
        <v>86</v>
      </c>
      <c r="G160">
        <f t="shared" si="9"/>
        <v>7287</v>
      </c>
      <c r="H160" t="s">
        <v>27</v>
      </c>
      <c r="I160" t="s">
        <v>28</v>
      </c>
      <c r="J160">
        <v>746</v>
      </c>
      <c r="K160">
        <v>363</v>
      </c>
      <c r="L160">
        <f t="shared" si="11"/>
        <v>6.88</v>
      </c>
      <c r="M160">
        <f t="shared" si="8"/>
        <v>-2.88</v>
      </c>
      <c r="N160" s="12">
        <f t="shared" si="10"/>
        <v>7.4584716933162651</v>
      </c>
    </row>
    <row r="161" spans="4:14" x14ac:dyDescent="0.25">
      <c r="D161">
        <v>4</v>
      </c>
      <c r="E161">
        <v>3</v>
      </c>
      <c r="F161">
        <v>10</v>
      </c>
      <c r="G161">
        <f t="shared" si="9"/>
        <v>7294</v>
      </c>
      <c r="H161" t="s">
        <v>27</v>
      </c>
      <c r="I161" t="s">
        <v>26</v>
      </c>
      <c r="J161">
        <v>723</v>
      </c>
      <c r="K161">
        <v>339</v>
      </c>
      <c r="L161">
        <f t="shared" si="11"/>
        <v>3.2</v>
      </c>
      <c r="M161">
        <f t="shared" si="8"/>
        <v>0.96</v>
      </c>
      <c r="N161" s="12">
        <f t="shared" si="10"/>
        <v>3.3408980828513761</v>
      </c>
    </row>
    <row r="162" spans="4:14" x14ac:dyDescent="0.25">
      <c r="D162">
        <v>4</v>
      </c>
      <c r="E162">
        <v>3</v>
      </c>
      <c r="F162">
        <v>53</v>
      </c>
      <c r="G162">
        <f t="shared" si="9"/>
        <v>7307</v>
      </c>
      <c r="H162" t="s">
        <v>27</v>
      </c>
      <c r="I162" t="s">
        <v>28</v>
      </c>
      <c r="J162">
        <v>726</v>
      </c>
      <c r="K162">
        <v>350</v>
      </c>
      <c r="L162">
        <f t="shared" si="11"/>
        <v>3.68</v>
      </c>
      <c r="M162">
        <f t="shared" si="8"/>
        <v>-0.8</v>
      </c>
      <c r="N162" s="12">
        <f t="shared" si="10"/>
        <v>3.7659527347007424</v>
      </c>
    </row>
    <row r="163" spans="4:14" x14ac:dyDescent="0.25">
      <c r="D163">
        <v>4</v>
      </c>
      <c r="E163">
        <v>3</v>
      </c>
      <c r="F163">
        <v>73</v>
      </c>
      <c r="G163">
        <f t="shared" si="9"/>
        <v>7313</v>
      </c>
      <c r="H163" t="s">
        <v>27</v>
      </c>
      <c r="I163" t="s">
        <v>26</v>
      </c>
      <c r="J163">
        <v>725</v>
      </c>
      <c r="K163">
        <v>346</v>
      </c>
      <c r="L163">
        <f t="shared" si="11"/>
        <v>3.52</v>
      </c>
      <c r="M163">
        <f t="shared" si="8"/>
        <v>-0.16</v>
      </c>
      <c r="N163" s="12">
        <f t="shared" si="10"/>
        <v>3.5236344872872385</v>
      </c>
    </row>
    <row r="164" spans="4:14" x14ac:dyDescent="0.25">
      <c r="D164">
        <v>4</v>
      </c>
      <c r="E164">
        <v>4</v>
      </c>
      <c r="F164">
        <v>33</v>
      </c>
      <c r="G164">
        <f t="shared" si="9"/>
        <v>7331</v>
      </c>
      <c r="H164" t="s">
        <v>27</v>
      </c>
      <c r="I164" t="s">
        <v>28</v>
      </c>
      <c r="J164">
        <v>705</v>
      </c>
      <c r="K164">
        <v>336</v>
      </c>
      <c r="L164">
        <f t="shared" si="11"/>
        <v>0.32</v>
      </c>
      <c r="M164">
        <f t="shared" si="8"/>
        <v>1.44</v>
      </c>
      <c r="N164" s="12">
        <f t="shared" si="10"/>
        <v>1.475127113166862</v>
      </c>
    </row>
    <row r="165" spans="4:14" x14ac:dyDescent="0.25">
      <c r="D165">
        <v>4</v>
      </c>
      <c r="E165">
        <v>5</v>
      </c>
      <c r="F165">
        <v>70</v>
      </c>
      <c r="G165">
        <f t="shared" si="9"/>
        <v>7372</v>
      </c>
      <c r="H165" t="s">
        <v>27</v>
      </c>
      <c r="I165" t="s">
        <v>26</v>
      </c>
      <c r="J165">
        <v>705</v>
      </c>
      <c r="K165">
        <v>336</v>
      </c>
      <c r="L165">
        <f t="shared" si="11"/>
        <v>0.32</v>
      </c>
      <c r="M165">
        <f t="shared" si="8"/>
        <v>1.44</v>
      </c>
      <c r="N165" s="12">
        <f t="shared" si="10"/>
        <v>1.475127113166862</v>
      </c>
    </row>
    <row r="166" spans="4:14" x14ac:dyDescent="0.25">
      <c r="D166">
        <v>4</v>
      </c>
      <c r="E166">
        <v>6</v>
      </c>
      <c r="F166">
        <v>26</v>
      </c>
      <c r="G166">
        <f t="shared" si="9"/>
        <v>7389</v>
      </c>
      <c r="H166" t="s">
        <v>25</v>
      </c>
      <c r="I166" t="s">
        <v>26</v>
      </c>
      <c r="J166">
        <v>755</v>
      </c>
      <c r="K166">
        <v>336</v>
      </c>
      <c r="L166">
        <f t="shared" si="11"/>
        <v>8.32</v>
      </c>
      <c r="M166">
        <f t="shared" si="8"/>
        <v>1.44</v>
      </c>
      <c r="N166" s="12">
        <f t="shared" si="10"/>
        <v>8.443695873253608</v>
      </c>
    </row>
    <row r="167" spans="4:14" x14ac:dyDescent="0.25">
      <c r="D167">
        <v>4</v>
      </c>
      <c r="E167">
        <v>6</v>
      </c>
      <c r="F167">
        <v>30</v>
      </c>
      <c r="G167">
        <f t="shared" si="9"/>
        <v>7390</v>
      </c>
      <c r="H167" t="s">
        <v>25</v>
      </c>
      <c r="I167" t="s">
        <v>26</v>
      </c>
      <c r="J167">
        <v>753</v>
      </c>
      <c r="K167">
        <v>337</v>
      </c>
      <c r="L167">
        <f t="shared" si="11"/>
        <v>8</v>
      </c>
      <c r="M167">
        <f t="shared" si="8"/>
        <v>1.28</v>
      </c>
      <c r="N167" s="12">
        <f t="shared" si="10"/>
        <v>8.1017528967501846</v>
      </c>
    </row>
    <row r="168" spans="4:14" x14ac:dyDescent="0.25">
      <c r="D168">
        <v>4</v>
      </c>
      <c r="E168">
        <v>6</v>
      </c>
      <c r="F168">
        <v>46</v>
      </c>
      <c r="G168">
        <f t="shared" si="9"/>
        <v>7395</v>
      </c>
      <c r="H168" t="s">
        <v>27</v>
      </c>
      <c r="I168" t="s">
        <v>28</v>
      </c>
      <c r="J168">
        <v>705</v>
      </c>
      <c r="K168">
        <v>352</v>
      </c>
      <c r="L168">
        <f t="shared" si="11"/>
        <v>0.32</v>
      </c>
      <c r="M168">
        <f t="shared" si="8"/>
        <v>-1.1200000000000001</v>
      </c>
      <c r="N168" s="12">
        <f t="shared" si="10"/>
        <v>1.164817582284883</v>
      </c>
    </row>
    <row r="169" spans="4:14" x14ac:dyDescent="0.25">
      <c r="D169">
        <v>4</v>
      </c>
      <c r="E169">
        <v>6</v>
      </c>
      <c r="F169">
        <v>56</v>
      </c>
      <c r="G169">
        <f t="shared" si="9"/>
        <v>7398</v>
      </c>
      <c r="H169" t="s">
        <v>27</v>
      </c>
      <c r="I169" t="s">
        <v>28</v>
      </c>
      <c r="J169">
        <v>741</v>
      </c>
      <c r="K169">
        <v>355</v>
      </c>
      <c r="L169">
        <f t="shared" si="11"/>
        <v>6.08</v>
      </c>
      <c r="M169">
        <f t="shared" si="8"/>
        <v>-1.6</v>
      </c>
      <c r="N169" s="12">
        <f t="shared" si="10"/>
        <v>6.2870024654043206</v>
      </c>
    </row>
    <row r="170" spans="4:14" x14ac:dyDescent="0.25">
      <c r="D170">
        <v>4</v>
      </c>
      <c r="E170">
        <v>7</v>
      </c>
      <c r="F170">
        <v>6</v>
      </c>
      <c r="G170">
        <f t="shared" si="9"/>
        <v>7413</v>
      </c>
      <c r="H170" t="s">
        <v>25</v>
      </c>
      <c r="I170" t="s">
        <v>26</v>
      </c>
      <c r="J170">
        <v>687</v>
      </c>
      <c r="K170">
        <v>322</v>
      </c>
      <c r="L170">
        <f t="shared" si="11"/>
        <v>-2.56</v>
      </c>
      <c r="M170">
        <f t="shared" si="8"/>
        <v>3.68</v>
      </c>
      <c r="N170" s="12">
        <f t="shared" si="10"/>
        <v>4.4828562323590075</v>
      </c>
    </row>
    <row r="171" spans="4:14" x14ac:dyDescent="0.25">
      <c r="D171">
        <v>4</v>
      </c>
      <c r="E171">
        <v>7</v>
      </c>
      <c r="F171">
        <v>13</v>
      </c>
      <c r="G171">
        <f t="shared" si="9"/>
        <v>7415</v>
      </c>
      <c r="H171" t="s">
        <v>25</v>
      </c>
      <c r="I171" t="s">
        <v>28</v>
      </c>
      <c r="J171">
        <v>749</v>
      </c>
      <c r="K171">
        <v>338</v>
      </c>
      <c r="L171">
        <f t="shared" si="11"/>
        <v>7.36</v>
      </c>
      <c r="M171">
        <f t="shared" si="8"/>
        <v>1.1200000000000001</v>
      </c>
      <c r="N171" s="12">
        <f t="shared" si="10"/>
        <v>7.4447296794443787</v>
      </c>
    </row>
    <row r="172" spans="4:14" x14ac:dyDescent="0.25">
      <c r="D172">
        <v>4</v>
      </c>
      <c r="E172">
        <v>8</v>
      </c>
      <c r="F172">
        <v>0</v>
      </c>
      <c r="G172">
        <f t="shared" si="9"/>
        <v>7441</v>
      </c>
      <c r="H172" t="s">
        <v>25</v>
      </c>
      <c r="I172" t="s">
        <v>26</v>
      </c>
      <c r="J172">
        <v>714</v>
      </c>
      <c r="K172">
        <v>296</v>
      </c>
      <c r="L172">
        <f t="shared" si="11"/>
        <v>1.76</v>
      </c>
      <c r="M172">
        <f t="shared" si="8"/>
        <v>7.84</v>
      </c>
      <c r="N172" s="12">
        <f t="shared" si="10"/>
        <v>8.0351228988734196</v>
      </c>
    </row>
    <row r="173" spans="4:14" x14ac:dyDescent="0.25">
      <c r="D173">
        <v>4</v>
      </c>
      <c r="E173">
        <v>8</v>
      </c>
      <c r="F173">
        <v>66</v>
      </c>
      <c r="G173">
        <f t="shared" si="9"/>
        <v>7461</v>
      </c>
      <c r="H173" t="s">
        <v>27</v>
      </c>
      <c r="I173" t="s">
        <v>26</v>
      </c>
      <c r="J173">
        <v>701</v>
      </c>
      <c r="K173">
        <v>349</v>
      </c>
      <c r="L173">
        <f t="shared" si="11"/>
        <v>-0.32</v>
      </c>
      <c r="M173">
        <f t="shared" si="8"/>
        <v>-0.64</v>
      </c>
      <c r="N173" s="12">
        <f t="shared" si="10"/>
        <v>0.71554175279993271</v>
      </c>
    </row>
    <row r="174" spans="4:14" x14ac:dyDescent="0.25">
      <c r="D174">
        <v>4</v>
      </c>
      <c r="E174">
        <v>9</v>
      </c>
      <c r="F174">
        <v>0</v>
      </c>
      <c r="G174">
        <f t="shared" si="9"/>
        <v>7471</v>
      </c>
      <c r="H174" t="s">
        <v>25</v>
      </c>
      <c r="I174" t="s">
        <v>26</v>
      </c>
      <c r="J174">
        <v>732</v>
      </c>
      <c r="K174">
        <v>360</v>
      </c>
      <c r="L174">
        <f t="shared" si="11"/>
        <v>4.6399999999999997</v>
      </c>
      <c r="M174">
        <f t="shared" si="8"/>
        <v>-2.4</v>
      </c>
      <c r="N174" s="12">
        <f t="shared" si="10"/>
        <v>5.2239448695406425</v>
      </c>
    </row>
    <row r="175" spans="4:14" x14ac:dyDescent="0.25">
      <c r="D175">
        <v>4</v>
      </c>
      <c r="E175">
        <v>9</v>
      </c>
      <c r="F175">
        <v>33</v>
      </c>
      <c r="G175">
        <f t="shared" si="9"/>
        <v>7481</v>
      </c>
      <c r="H175" t="s">
        <v>25</v>
      </c>
      <c r="I175" t="s">
        <v>26</v>
      </c>
      <c r="J175">
        <v>676</v>
      </c>
      <c r="K175">
        <v>364</v>
      </c>
      <c r="L175">
        <f t="shared" si="11"/>
        <v>-4.32</v>
      </c>
      <c r="M175">
        <f t="shared" si="8"/>
        <v>-3.04</v>
      </c>
      <c r="N175" s="12">
        <f t="shared" si="10"/>
        <v>5.2824236861501372</v>
      </c>
    </row>
    <row r="176" spans="4:14" x14ac:dyDescent="0.25">
      <c r="D176">
        <v>4</v>
      </c>
      <c r="E176">
        <v>9</v>
      </c>
      <c r="F176">
        <v>83</v>
      </c>
      <c r="G176">
        <f t="shared" si="9"/>
        <v>7496</v>
      </c>
      <c r="H176" t="s">
        <v>27</v>
      </c>
      <c r="I176" t="s">
        <v>28</v>
      </c>
      <c r="J176">
        <v>700</v>
      </c>
      <c r="K176">
        <v>351</v>
      </c>
      <c r="L176">
        <f t="shared" si="11"/>
        <v>-0.48</v>
      </c>
      <c r="M176">
        <f t="shared" si="8"/>
        <v>-0.96</v>
      </c>
      <c r="N176" s="12">
        <f t="shared" si="10"/>
        <v>1.0733126291998991</v>
      </c>
    </row>
    <row r="177" spans="4:14" x14ac:dyDescent="0.25">
      <c r="D177">
        <v>4</v>
      </c>
      <c r="E177">
        <v>10</v>
      </c>
      <c r="F177">
        <v>3</v>
      </c>
      <c r="G177">
        <f t="shared" si="9"/>
        <v>7502</v>
      </c>
      <c r="H177" t="s">
        <v>25</v>
      </c>
      <c r="I177" t="s">
        <v>26</v>
      </c>
      <c r="J177">
        <v>658</v>
      </c>
      <c r="K177">
        <v>317</v>
      </c>
      <c r="L177">
        <f t="shared" si="11"/>
        <v>-7.2</v>
      </c>
      <c r="M177">
        <f t="shared" si="8"/>
        <v>4.4800000000000004</v>
      </c>
      <c r="N177" s="12">
        <f t="shared" si="10"/>
        <v>8.48</v>
      </c>
    </row>
    <row r="178" spans="4:14" x14ac:dyDescent="0.25">
      <c r="D178">
        <v>4</v>
      </c>
      <c r="E178">
        <v>10</v>
      </c>
      <c r="F178">
        <v>26</v>
      </c>
      <c r="G178">
        <f t="shared" si="9"/>
        <v>7509</v>
      </c>
      <c r="H178" t="s">
        <v>25</v>
      </c>
      <c r="I178" t="s">
        <v>26</v>
      </c>
      <c r="J178">
        <v>714</v>
      </c>
      <c r="K178">
        <v>340</v>
      </c>
      <c r="L178">
        <f t="shared" si="11"/>
        <v>1.76</v>
      </c>
      <c r="M178">
        <f t="shared" si="8"/>
        <v>0.8</v>
      </c>
      <c r="N178" s="12">
        <f t="shared" si="10"/>
        <v>1.9332873557751316</v>
      </c>
    </row>
    <row r="179" spans="4:14" x14ac:dyDescent="0.25">
      <c r="D179">
        <v>4</v>
      </c>
      <c r="E179">
        <v>11</v>
      </c>
      <c r="F179">
        <v>0</v>
      </c>
      <c r="G179">
        <f t="shared" si="9"/>
        <v>7531</v>
      </c>
      <c r="H179" t="s">
        <v>27</v>
      </c>
      <c r="I179" t="s">
        <v>28</v>
      </c>
      <c r="J179">
        <v>738</v>
      </c>
      <c r="K179">
        <v>356</v>
      </c>
      <c r="L179">
        <f t="shared" si="11"/>
        <v>5.6000000000000005</v>
      </c>
      <c r="M179">
        <f t="shared" si="8"/>
        <v>-1.76</v>
      </c>
      <c r="N179" s="12">
        <f t="shared" si="10"/>
        <v>5.8700596249101258</v>
      </c>
    </row>
    <row r="180" spans="4:14" x14ac:dyDescent="0.25">
      <c r="D180">
        <v>4</v>
      </c>
      <c r="E180">
        <v>11</v>
      </c>
      <c r="F180">
        <v>6</v>
      </c>
      <c r="G180">
        <f t="shared" si="9"/>
        <v>7533</v>
      </c>
      <c r="H180" t="s">
        <v>25</v>
      </c>
      <c r="I180" t="s">
        <v>26</v>
      </c>
      <c r="J180">
        <v>662</v>
      </c>
      <c r="K180">
        <v>350</v>
      </c>
      <c r="L180">
        <f t="shared" si="11"/>
        <v>-6.5600000000000005</v>
      </c>
      <c r="M180">
        <f t="shared" si="8"/>
        <v>-0.8</v>
      </c>
      <c r="N180" s="12">
        <f t="shared" si="10"/>
        <v>6.608600456980283</v>
      </c>
    </row>
    <row r="181" spans="4:14" x14ac:dyDescent="0.25">
      <c r="D181">
        <v>4</v>
      </c>
      <c r="E181">
        <v>11</v>
      </c>
      <c r="F181">
        <v>76</v>
      </c>
      <c r="G181">
        <f t="shared" si="9"/>
        <v>7554</v>
      </c>
      <c r="H181" t="s">
        <v>25</v>
      </c>
      <c r="I181" t="s">
        <v>26</v>
      </c>
      <c r="J181">
        <v>704</v>
      </c>
      <c r="K181">
        <v>345</v>
      </c>
      <c r="L181">
        <f t="shared" si="11"/>
        <v>0.16</v>
      </c>
      <c r="M181">
        <f t="shared" si="8"/>
        <v>0</v>
      </c>
      <c r="N181" s="12">
        <f t="shared" si="10"/>
        <v>0.16</v>
      </c>
    </row>
    <row r="182" spans="4:14" x14ac:dyDescent="0.25">
      <c r="D182">
        <v>4</v>
      </c>
      <c r="E182">
        <v>11</v>
      </c>
      <c r="F182">
        <v>96</v>
      </c>
      <c r="G182">
        <f t="shared" si="9"/>
        <v>7560</v>
      </c>
      <c r="H182" t="s">
        <v>25</v>
      </c>
      <c r="I182" t="s">
        <v>26</v>
      </c>
      <c r="J182">
        <v>638</v>
      </c>
      <c r="K182">
        <v>306</v>
      </c>
      <c r="L182">
        <f t="shared" si="11"/>
        <v>-10.4</v>
      </c>
      <c r="M182">
        <f t="shared" si="8"/>
        <v>6.24</v>
      </c>
      <c r="N182" s="12">
        <f t="shared" si="10"/>
        <v>12.128379941278226</v>
      </c>
    </row>
    <row r="183" spans="4:14" x14ac:dyDescent="0.25">
      <c r="D183">
        <v>4</v>
      </c>
      <c r="E183">
        <v>12</v>
      </c>
      <c r="F183">
        <v>6</v>
      </c>
      <c r="G183">
        <f t="shared" si="9"/>
        <v>7563</v>
      </c>
      <c r="H183" t="s">
        <v>25</v>
      </c>
      <c r="I183" t="s">
        <v>26</v>
      </c>
      <c r="J183">
        <v>742</v>
      </c>
      <c r="K183">
        <v>382</v>
      </c>
      <c r="L183">
        <f t="shared" si="11"/>
        <v>6.24</v>
      </c>
      <c r="M183">
        <f t="shared" si="8"/>
        <v>-5.92</v>
      </c>
      <c r="N183" s="12">
        <f t="shared" si="10"/>
        <v>8.6013952356579928</v>
      </c>
    </row>
    <row r="184" spans="4:14" x14ac:dyDescent="0.25">
      <c r="D184">
        <v>4</v>
      </c>
      <c r="E184">
        <v>12</v>
      </c>
      <c r="F184">
        <v>60</v>
      </c>
      <c r="G184">
        <f t="shared" si="9"/>
        <v>7579</v>
      </c>
      <c r="H184" t="s">
        <v>25</v>
      </c>
      <c r="I184" t="s">
        <v>26</v>
      </c>
      <c r="J184">
        <v>692</v>
      </c>
      <c r="K184">
        <v>317</v>
      </c>
      <c r="L184">
        <f t="shared" si="11"/>
        <v>-1.76</v>
      </c>
      <c r="M184">
        <f t="shared" si="8"/>
        <v>4.4800000000000004</v>
      </c>
      <c r="N184" s="12">
        <f t="shared" si="10"/>
        <v>4.8133148660772234</v>
      </c>
    </row>
    <row r="185" spans="4:14" x14ac:dyDescent="0.25">
      <c r="D185">
        <v>4</v>
      </c>
      <c r="E185">
        <v>13</v>
      </c>
      <c r="F185">
        <v>23</v>
      </c>
      <c r="G185">
        <f t="shared" si="9"/>
        <v>7598</v>
      </c>
      <c r="H185" t="s">
        <v>27</v>
      </c>
      <c r="I185" t="s">
        <v>28</v>
      </c>
      <c r="J185">
        <v>704</v>
      </c>
      <c r="K185">
        <v>338</v>
      </c>
      <c r="L185">
        <f t="shared" si="11"/>
        <v>0.16</v>
      </c>
      <c r="M185">
        <f t="shared" si="8"/>
        <v>1.1200000000000001</v>
      </c>
      <c r="N185" s="12">
        <f t="shared" si="10"/>
        <v>1.1313708498984762</v>
      </c>
    </row>
    <row r="186" spans="4:14" x14ac:dyDescent="0.25">
      <c r="D186">
        <v>4</v>
      </c>
      <c r="E186">
        <v>13</v>
      </c>
      <c r="F186">
        <v>93</v>
      </c>
      <c r="G186">
        <f t="shared" si="9"/>
        <v>7619</v>
      </c>
      <c r="H186" t="s">
        <v>25</v>
      </c>
      <c r="I186" t="s">
        <v>26</v>
      </c>
      <c r="J186">
        <v>709</v>
      </c>
      <c r="K186">
        <v>329</v>
      </c>
      <c r="L186">
        <f t="shared" si="11"/>
        <v>0.96</v>
      </c>
      <c r="M186">
        <f t="shared" si="8"/>
        <v>2.56</v>
      </c>
      <c r="N186" s="12">
        <f t="shared" si="10"/>
        <v>2.73408119850161</v>
      </c>
    </row>
    <row r="187" spans="4:14" x14ac:dyDescent="0.25">
      <c r="D187">
        <v>4</v>
      </c>
      <c r="E187">
        <v>14</v>
      </c>
      <c r="F187">
        <v>23</v>
      </c>
      <c r="G187">
        <f t="shared" si="9"/>
        <v>7628</v>
      </c>
      <c r="H187" t="s">
        <v>25</v>
      </c>
      <c r="I187" t="s">
        <v>26</v>
      </c>
      <c r="J187">
        <v>675</v>
      </c>
      <c r="K187">
        <v>334</v>
      </c>
      <c r="L187">
        <f t="shared" si="11"/>
        <v>-4.4800000000000004</v>
      </c>
      <c r="M187">
        <f t="shared" si="8"/>
        <v>1.76</v>
      </c>
      <c r="N187" s="12">
        <f t="shared" si="10"/>
        <v>4.8133148660772234</v>
      </c>
    </row>
    <row r="188" spans="4:14" x14ac:dyDescent="0.25">
      <c r="D188">
        <v>4</v>
      </c>
      <c r="E188">
        <v>14</v>
      </c>
      <c r="F188">
        <v>26</v>
      </c>
      <c r="G188">
        <f t="shared" si="9"/>
        <v>7629</v>
      </c>
      <c r="H188" t="s">
        <v>25</v>
      </c>
      <c r="I188" t="s">
        <v>26</v>
      </c>
      <c r="J188">
        <v>699</v>
      </c>
      <c r="K188">
        <v>338</v>
      </c>
      <c r="L188">
        <f t="shared" si="11"/>
        <v>-0.64</v>
      </c>
      <c r="M188">
        <f t="shared" si="8"/>
        <v>1.1200000000000001</v>
      </c>
      <c r="N188" s="12">
        <f t="shared" si="10"/>
        <v>1.289961239727768</v>
      </c>
    </row>
    <row r="189" spans="4:14" x14ac:dyDescent="0.25">
      <c r="D189">
        <v>4</v>
      </c>
      <c r="E189">
        <v>14</v>
      </c>
      <c r="F189">
        <v>50</v>
      </c>
      <c r="G189">
        <f>60*30*D189+ROUND((100*E189+F189)*3/10,0)+1</f>
        <v>7636</v>
      </c>
      <c r="H189" t="s">
        <v>25</v>
      </c>
      <c r="I189" t="s">
        <v>26</v>
      </c>
      <c r="J189">
        <v>661</v>
      </c>
      <c r="K189">
        <v>325</v>
      </c>
      <c r="L189">
        <f>(J189-J$5)*$O$8</f>
        <v>-6.72</v>
      </c>
      <c r="M189">
        <f>-(K189-K$5)*$O$8</f>
        <v>3.2</v>
      </c>
      <c r="N189" s="12">
        <f t="shared" si="10"/>
        <v>7.4430101437523239</v>
      </c>
    </row>
    <row r="190" spans="4:14" x14ac:dyDescent="0.25">
      <c r="D190">
        <v>4</v>
      </c>
      <c r="E190">
        <v>14</v>
      </c>
      <c r="F190">
        <v>63</v>
      </c>
      <c r="G190">
        <f t="shared" si="9"/>
        <v>7640</v>
      </c>
      <c r="H190" t="s">
        <v>27</v>
      </c>
      <c r="I190" t="s">
        <v>26</v>
      </c>
      <c r="J190">
        <v>644</v>
      </c>
      <c r="K190">
        <v>272</v>
      </c>
      <c r="L190">
        <f t="shared" si="11"/>
        <v>-9.44</v>
      </c>
      <c r="M190">
        <f t="shared" si="8"/>
        <v>11.68</v>
      </c>
      <c r="N190" s="12">
        <f t="shared" si="10"/>
        <v>15.017856038729363</v>
      </c>
    </row>
    <row r="191" spans="4:14" x14ac:dyDescent="0.25">
      <c r="D191">
        <v>4</v>
      </c>
      <c r="E191">
        <v>15</v>
      </c>
      <c r="F191">
        <v>26</v>
      </c>
      <c r="G191">
        <f>60*30*D191+ROUND((100*E191+F193)*3/10,0)+1</f>
        <v>7668</v>
      </c>
      <c r="H191" t="s">
        <v>25</v>
      </c>
      <c r="I191" t="s">
        <v>28</v>
      </c>
      <c r="J191">
        <v>693</v>
      </c>
      <c r="K191">
        <v>344</v>
      </c>
      <c r="L191">
        <f t="shared" si="11"/>
        <v>-1.6</v>
      </c>
      <c r="M191">
        <f t="shared" si="8"/>
        <v>0.16</v>
      </c>
      <c r="N191" s="12">
        <f t="shared" si="10"/>
        <v>1.6079800993793425</v>
      </c>
    </row>
    <row r="192" spans="4:14" x14ac:dyDescent="0.25">
      <c r="D192">
        <v>4</v>
      </c>
      <c r="E192">
        <v>15</v>
      </c>
      <c r="F192">
        <v>26</v>
      </c>
      <c r="G192">
        <f>60*30*D192+ROUND((100*E192+F194)*3/10,0)+1</f>
        <v>7673</v>
      </c>
      <c r="H192" t="s">
        <v>25</v>
      </c>
      <c r="I192" t="s">
        <v>26</v>
      </c>
      <c r="J192">
        <v>710</v>
      </c>
      <c r="K192">
        <v>330</v>
      </c>
      <c r="L192">
        <f t="shared" si="11"/>
        <v>1.1200000000000001</v>
      </c>
      <c r="M192">
        <f t="shared" si="8"/>
        <v>2.4</v>
      </c>
      <c r="N192" s="12">
        <f t="shared" si="10"/>
        <v>2.6484712571594957</v>
      </c>
    </row>
    <row r="193" spans="4:14" x14ac:dyDescent="0.25">
      <c r="D193">
        <v>4</v>
      </c>
      <c r="E193">
        <v>15</v>
      </c>
      <c r="F193">
        <v>56</v>
      </c>
      <c r="G193">
        <f>60*30*D193+ROUND((100*E193+F194)*3/10,0)+1</f>
        <v>7673</v>
      </c>
      <c r="H193" t="s">
        <v>25</v>
      </c>
      <c r="I193" t="s">
        <v>28</v>
      </c>
      <c r="J193">
        <v>722</v>
      </c>
      <c r="K193">
        <v>347</v>
      </c>
      <c r="L193">
        <f t="shared" si="11"/>
        <v>3.04</v>
      </c>
      <c r="M193">
        <f t="shared" si="8"/>
        <v>-0.32</v>
      </c>
      <c r="N193" s="12">
        <f t="shared" si="10"/>
        <v>3.056795707926848</v>
      </c>
    </row>
    <row r="194" spans="4:14" x14ac:dyDescent="0.25">
      <c r="D194">
        <v>4</v>
      </c>
      <c r="E194">
        <v>15</v>
      </c>
      <c r="F194">
        <v>73</v>
      </c>
      <c r="G194">
        <f>60*30*D194+ROUND((100*E194+F195)*3/10,0)+1</f>
        <v>7674</v>
      </c>
      <c r="H194" t="s">
        <v>25</v>
      </c>
      <c r="I194" t="s">
        <v>26</v>
      </c>
      <c r="J194">
        <v>686</v>
      </c>
      <c r="K194">
        <v>366</v>
      </c>
      <c r="L194">
        <f t="shared" si="11"/>
        <v>-2.72</v>
      </c>
      <c r="M194">
        <f t="shared" si="8"/>
        <v>-3.36</v>
      </c>
      <c r="N194" s="12">
        <f t="shared" si="10"/>
        <v>4.3229619475540142</v>
      </c>
    </row>
    <row r="195" spans="4:14" x14ac:dyDescent="0.25">
      <c r="D195">
        <v>4</v>
      </c>
      <c r="E195">
        <v>15</v>
      </c>
      <c r="F195">
        <v>76</v>
      </c>
      <c r="G195">
        <f>60*30*D195+ROUND((100*E195+F196)*3/10,0)+1</f>
        <v>7679</v>
      </c>
      <c r="H195" t="s">
        <v>27</v>
      </c>
      <c r="I195" t="s">
        <v>28</v>
      </c>
      <c r="J195">
        <v>791</v>
      </c>
      <c r="K195">
        <v>310</v>
      </c>
      <c r="L195">
        <f t="shared" si="11"/>
        <v>14.08</v>
      </c>
      <c r="M195">
        <f t="shared" si="8"/>
        <v>5.6000000000000005</v>
      </c>
      <c r="N195" s="12">
        <f t="shared" si="10"/>
        <v>15.152768723899934</v>
      </c>
    </row>
    <row r="196" spans="4:14" x14ac:dyDescent="0.25">
      <c r="D196">
        <v>4</v>
      </c>
      <c r="E196">
        <v>15</v>
      </c>
      <c r="F196">
        <v>93</v>
      </c>
      <c r="G196">
        <f t="shared" si="9"/>
        <v>7679</v>
      </c>
      <c r="H196" t="s">
        <v>25</v>
      </c>
      <c r="I196" t="s">
        <v>28</v>
      </c>
      <c r="J196">
        <v>665</v>
      </c>
      <c r="K196">
        <v>351</v>
      </c>
      <c r="L196">
        <f t="shared" si="11"/>
        <v>-6.08</v>
      </c>
      <c r="M196">
        <f t="shared" si="8"/>
        <v>-0.96</v>
      </c>
      <c r="N196" s="12">
        <f t="shared" si="10"/>
        <v>6.1553228997348306</v>
      </c>
    </row>
    <row r="197" spans="4:14" x14ac:dyDescent="0.25">
      <c r="D197">
        <v>4</v>
      </c>
      <c r="E197">
        <v>16</v>
      </c>
      <c r="F197">
        <v>30</v>
      </c>
      <c r="G197">
        <f t="shared" si="9"/>
        <v>7690</v>
      </c>
      <c r="H197" t="s">
        <v>25</v>
      </c>
      <c r="I197" t="s">
        <v>26</v>
      </c>
      <c r="J197">
        <v>708</v>
      </c>
      <c r="K197">
        <v>331</v>
      </c>
      <c r="L197">
        <f t="shared" si="11"/>
        <v>0.8</v>
      </c>
      <c r="M197">
        <f t="shared" si="8"/>
        <v>2.2400000000000002</v>
      </c>
      <c r="N197" s="12">
        <f t="shared" si="10"/>
        <v>2.378570999570961</v>
      </c>
    </row>
    <row r="198" spans="4:14" x14ac:dyDescent="0.25">
      <c r="D198">
        <v>4</v>
      </c>
      <c r="E198">
        <v>17</v>
      </c>
      <c r="F198">
        <v>23</v>
      </c>
      <c r="G198">
        <f t="shared" ref="G198:G241" si="12">60*30*D198+ROUND((100*E198+F198)*3/10,0)+1</f>
        <v>7718</v>
      </c>
      <c r="H198" t="s">
        <v>25</v>
      </c>
      <c r="I198" t="s">
        <v>26</v>
      </c>
      <c r="J198">
        <v>714</v>
      </c>
      <c r="K198">
        <v>337</v>
      </c>
      <c r="L198">
        <f t="shared" si="11"/>
        <v>1.76</v>
      </c>
      <c r="M198">
        <f t="shared" si="8"/>
        <v>1.28</v>
      </c>
      <c r="N198" s="12">
        <f t="shared" si="10"/>
        <v>2.1762352813976711</v>
      </c>
    </row>
    <row r="199" spans="4:14" x14ac:dyDescent="0.25">
      <c r="D199">
        <v>4</v>
      </c>
      <c r="E199">
        <v>17</v>
      </c>
      <c r="F199">
        <v>50</v>
      </c>
      <c r="G199">
        <f t="shared" si="12"/>
        <v>7726</v>
      </c>
      <c r="H199" t="s">
        <v>27</v>
      </c>
      <c r="I199" t="s">
        <v>28</v>
      </c>
      <c r="J199">
        <v>706</v>
      </c>
      <c r="K199">
        <v>303</v>
      </c>
      <c r="L199">
        <f t="shared" si="11"/>
        <v>0.48</v>
      </c>
      <c r="M199">
        <f t="shared" si="8"/>
        <v>6.72</v>
      </c>
      <c r="N199" s="12">
        <f t="shared" si="10"/>
        <v>6.7371210468567355</v>
      </c>
    </row>
    <row r="200" spans="4:14" x14ac:dyDescent="0.25">
      <c r="D200">
        <v>4</v>
      </c>
      <c r="E200">
        <v>17</v>
      </c>
      <c r="F200">
        <v>50</v>
      </c>
      <c r="G200">
        <f t="shared" si="12"/>
        <v>7726</v>
      </c>
      <c r="H200" t="s">
        <v>27</v>
      </c>
      <c r="I200" t="s">
        <v>28</v>
      </c>
      <c r="J200">
        <v>682</v>
      </c>
      <c r="K200">
        <v>311</v>
      </c>
      <c r="L200">
        <f t="shared" si="11"/>
        <v>-3.36</v>
      </c>
      <c r="M200">
        <f t="shared" si="8"/>
        <v>5.44</v>
      </c>
      <c r="N200" s="12">
        <f t="shared" si="10"/>
        <v>6.3939971848601873</v>
      </c>
    </row>
    <row r="201" spans="4:14" x14ac:dyDescent="0.25">
      <c r="D201">
        <v>4</v>
      </c>
      <c r="E201">
        <v>17</v>
      </c>
      <c r="F201">
        <v>93</v>
      </c>
      <c r="G201">
        <f t="shared" si="12"/>
        <v>7739</v>
      </c>
      <c r="H201" t="s">
        <v>25</v>
      </c>
      <c r="I201" t="s">
        <v>26</v>
      </c>
      <c r="J201">
        <v>654</v>
      </c>
      <c r="K201">
        <v>316</v>
      </c>
      <c r="L201">
        <f t="shared" si="11"/>
        <v>-7.84</v>
      </c>
      <c r="M201">
        <f t="shared" si="8"/>
        <v>4.6399999999999997</v>
      </c>
      <c r="N201" s="12">
        <f t="shared" si="10"/>
        <v>9.1101701411115261</v>
      </c>
    </row>
    <row r="202" spans="4:14" x14ac:dyDescent="0.25">
      <c r="D202">
        <v>4</v>
      </c>
      <c r="E202">
        <v>18</v>
      </c>
      <c r="F202">
        <v>53</v>
      </c>
      <c r="G202">
        <f t="shared" si="12"/>
        <v>7757</v>
      </c>
      <c r="H202" t="s">
        <v>27</v>
      </c>
      <c r="I202" t="s">
        <v>28</v>
      </c>
      <c r="J202">
        <v>626</v>
      </c>
      <c r="K202">
        <v>236</v>
      </c>
      <c r="L202">
        <f t="shared" si="11"/>
        <v>-12.32</v>
      </c>
      <c r="M202">
        <f t="shared" ref="M202:M241" si="13">-(K202-K$5)*$O$8</f>
        <v>17.440000000000001</v>
      </c>
      <c r="N202" s="12">
        <f t="shared" si="10"/>
        <v>21.352657914180146</v>
      </c>
    </row>
    <row r="203" spans="4:14" x14ac:dyDescent="0.25">
      <c r="D203">
        <v>4</v>
      </c>
      <c r="E203">
        <v>19</v>
      </c>
      <c r="F203">
        <v>36</v>
      </c>
      <c r="G203">
        <f t="shared" si="12"/>
        <v>7782</v>
      </c>
      <c r="H203" t="s">
        <v>27</v>
      </c>
      <c r="I203" t="s">
        <v>28</v>
      </c>
      <c r="J203">
        <v>710</v>
      </c>
      <c r="K203">
        <v>337</v>
      </c>
      <c r="L203">
        <f t="shared" si="11"/>
        <v>1.1200000000000001</v>
      </c>
      <c r="M203">
        <f t="shared" si="13"/>
        <v>1.28</v>
      </c>
      <c r="N203" s="12">
        <f t="shared" si="10"/>
        <v>1.7008233300375439</v>
      </c>
    </row>
    <row r="204" spans="4:14" x14ac:dyDescent="0.25">
      <c r="D204">
        <v>4</v>
      </c>
      <c r="E204">
        <v>19</v>
      </c>
      <c r="F204">
        <v>46</v>
      </c>
      <c r="G204">
        <f t="shared" si="12"/>
        <v>7785</v>
      </c>
      <c r="H204" t="s">
        <v>27</v>
      </c>
      <c r="I204" t="s">
        <v>28</v>
      </c>
      <c r="J204">
        <v>713</v>
      </c>
      <c r="K204">
        <v>337</v>
      </c>
      <c r="L204">
        <f t="shared" si="11"/>
        <v>1.6</v>
      </c>
      <c r="M204">
        <f t="shared" si="13"/>
        <v>1.28</v>
      </c>
      <c r="N204" s="12">
        <f t="shared" si="10"/>
        <v>2.0489997559785116</v>
      </c>
    </row>
    <row r="205" spans="4:14" x14ac:dyDescent="0.25">
      <c r="D205">
        <v>4</v>
      </c>
      <c r="E205">
        <v>20</v>
      </c>
      <c r="F205">
        <v>20</v>
      </c>
      <c r="G205">
        <f t="shared" si="12"/>
        <v>7807</v>
      </c>
      <c r="H205" t="s">
        <v>25</v>
      </c>
      <c r="I205" t="s">
        <v>26</v>
      </c>
      <c r="J205">
        <v>750</v>
      </c>
      <c r="K205">
        <v>267</v>
      </c>
      <c r="L205">
        <f t="shared" si="11"/>
        <v>7.5200000000000005</v>
      </c>
      <c r="M205">
        <f t="shared" si="13"/>
        <v>12.48</v>
      </c>
      <c r="N205" s="12">
        <f t="shared" si="10"/>
        <v>14.570545631512914</v>
      </c>
    </row>
    <row r="206" spans="4:14" x14ac:dyDescent="0.25">
      <c r="D206">
        <v>4</v>
      </c>
      <c r="E206">
        <v>20</v>
      </c>
      <c r="F206">
        <v>30</v>
      </c>
      <c r="G206">
        <f t="shared" si="12"/>
        <v>7810</v>
      </c>
      <c r="H206" t="s">
        <v>25</v>
      </c>
      <c r="I206" t="s">
        <v>26</v>
      </c>
      <c r="J206">
        <v>733</v>
      </c>
      <c r="K206">
        <v>278</v>
      </c>
      <c r="L206">
        <f t="shared" si="11"/>
        <v>4.8</v>
      </c>
      <c r="M206">
        <f t="shared" si="13"/>
        <v>10.72</v>
      </c>
      <c r="N206" s="12">
        <f t="shared" si="10"/>
        <v>11.745569377429092</v>
      </c>
    </row>
    <row r="207" spans="4:14" x14ac:dyDescent="0.25">
      <c r="D207">
        <v>4</v>
      </c>
      <c r="E207">
        <v>21</v>
      </c>
      <c r="F207">
        <v>86</v>
      </c>
      <c r="G207">
        <f t="shared" si="12"/>
        <v>7857</v>
      </c>
      <c r="H207" t="s">
        <v>25</v>
      </c>
      <c r="I207" t="s">
        <v>26</v>
      </c>
      <c r="J207">
        <v>716</v>
      </c>
      <c r="K207">
        <v>336</v>
      </c>
      <c r="L207">
        <f t="shared" si="11"/>
        <v>2.08</v>
      </c>
      <c r="M207">
        <f t="shared" si="13"/>
        <v>1.44</v>
      </c>
      <c r="N207" s="12">
        <f t="shared" ref="N207:N241" si="14">SQRT(L207^2+M207^2)</f>
        <v>2.5298221281347035</v>
      </c>
    </row>
    <row r="208" spans="4:14" x14ac:dyDescent="0.25">
      <c r="D208">
        <v>4</v>
      </c>
      <c r="E208">
        <v>22</v>
      </c>
      <c r="F208">
        <v>33</v>
      </c>
      <c r="G208">
        <f t="shared" si="12"/>
        <v>7871</v>
      </c>
      <c r="H208" t="s">
        <v>27</v>
      </c>
      <c r="I208" t="s">
        <v>28</v>
      </c>
      <c r="J208">
        <v>694</v>
      </c>
      <c r="K208">
        <v>353</v>
      </c>
      <c r="L208">
        <f t="shared" si="11"/>
        <v>-1.44</v>
      </c>
      <c r="M208">
        <f t="shared" si="13"/>
        <v>-1.28</v>
      </c>
      <c r="N208" s="12">
        <f t="shared" si="14"/>
        <v>1.9266551326067671</v>
      </c>
    </row>
    <row r="209" spans="4:14" x14ac:dyDescent="0.25">
      <c r="D209">
        <v>4</v>
      </c>
      <c r="E209">
        <v>22</v>
      </c>
      <c r="F209">
        <v>60</v>
      </c>
      <c r="G209">
        <f t="shared" si="12"/>
        <v>7879</v>
      </c>
      <c r="H209" t="s">
        <v>27</v>
      </c>
      <c r="I209" t="s">
        <v>28</v>
      </c>
      <c r="J209">
        <v>678</v>
      </c>
      <c r="K209">
        <v>349</v>
      </c>
      <c r="L209">
        <f t="shared" si="11"/>
        <v>-4</v>
      </c>
      <c r="M209">
        <f t="shared" si="13"/>
        <v>-0.64</v>
      </c>
      <c r="N209" s="12">
        <f t="shared" si="14"/>
        <v>4.0508764483750923</v>
      </c>
    </row>
    <row r="210" spans="4:14" x14ac:dyDescent="0.25">
      <c r="D210">
        <v>4</v>
      </c>
      <c r="E210">
        <v>22</v>
      </c>
      <c r="F210">
        <v>60</v>
      </c>
      <c r="G210">
        <f t="shared" si="12"/>
        <v>7879</v>
      </c>
      <c r="H210" t="s">
        <v>27</v>
      </c>
      <c r="I210" t="s">
        <v>28</v>
      </c>
      <c r="J210">
        <v>681</v>
      </c>
      <c r="K210">
        <v>393</v>
      </c>
      <c r="L210">
        <f t="shared" si="11"/>
        <v>-3.52</v>
      </c>
      <c r="M210">
        <f t="shared" si="13"/>
        <v>-7.68</v>
      </c>
      <c r="N210" s="12">
        <f t="shared" si="14"/>
        <v>8.4482424207642151</v>
      </c>
    </row>
    <row r="211" spans="4:14" x14ac:dyDescent="0.25">
      <c r="D211">
        <v>4</v>
      </c>
      <c r="E211">
        <v>22</v>
      </c>
      <c r="F211">
        <v>80</v>
      </c>
      <c r="G211">
        <f t="shared" si="12"/>
        <v>7885</v>
      </c>
      <c r="H211" t="s">
        <v>27</v>
      </c>
      <c r="I211" t="s">
        <v>28</v>
      </c>
      <c r="J211">
        <v>658</v>
      </c>
      <c r="K211">
        <v>320</v>
      </c>
      <c r="L211">
        <f t="shared" si="11"/>
        <v>-7.2</v>
      </c>
      <c r="M211">
        <f t="shared" si="13"/>
        <v>4</v>
      </c>
      <c r="N211" s="12">
        <f t="shared" si="14"/>
        <v>8.2365041127895999</v>
      </c>
    </row>
    <row r="212" spans="4:14" x14ac:dyDescent="0.25">
      <c r="D212">
        <v>4</v>
      </c>
      <c r="E212">
        <v>23</v>
      </c>
      <c r="F212">
        <v>26</v>
      </c>
      <c r="G212">
        <f t="shared" si="12"/>
        <v>7899</v>
      </c>
      <c r="H212" t="s">
        <v>27</v>
      </c>
      <c r="I212" t="s">
        <v>28</v>
      </c>
      <c r="J212">
        <v>666</v>
      </c>
      <c r="K212">
        <v>384</v>
      </c>
      <c r="L212">
        <f t="shared" si="11"/>
        <v>-5.92</v>
      </c>
      <c r="M212">
        <f t="shared" si="13"/>
        <v>-6.24</v>
      </c>
      <c r="N212" s="12">
        <f t="shared" si="14"/>
        <v>8.6013952356579928</v>
      </c>
    </row>
    <row r="213" spans="4:14" x14ac:dyDescent="0.25">
      <c r="D213">
        <v>4</v>
      </c>
      <c r="E213">
        <v>23</v>
      </c>
      <c r="F213">
        <v>26</v>
      </c>
      <c r="G213">
        <f t="shared" si="12"/>
        <v>7899</v>
      </c>
      <c r="H213" t="s">
        <v>25</v>
      </c>
      <c r="I213" t="s">
        <v>28</v>
      </c>
      <c r="J213">
        <v>734</v>
      </c>
      <c r="K213">
        <v>306</v>
      </c>
      <c r="L213">
        <f t="shared" si="11"/>
        <v>4.96</v>
      </c>
      <c r="M213">
        <f t="shared" si="13"/>
        <v>6.24</v>
      </c>
      <c r="N213" s="12">
        <f t="shared" si="14"/>
        <v>7.971147972531937</v>
      </c>
    </row>
    <row r="214" spans="4:14" x14ac:dyDescent="0.25">
      <c r="D214">
        <v>4</v>
      </c>
      <c r="E214">
        <v>23</v>
      </c>
      <c r="F214">
        <v>73</v>
      </c>
      <c r="G214">
        <f t="shared" si="12"/>
        <v>7913</v>
      </c>
      <c r="H214" t="s">
        <v>25</v>
      </c>
      <c r="I214" t="s">
        <v>28</v>
      </c>
      <c r="J214">
        <v>653</v>
      </c>
      <c r="K214">
        <v>315</v>
      </c>
      <c r="L214">
        <f t="shared" si="11"/>
        <v>-8</v>
      </c>
      <c r="M214">
        <f t="shared" si="13"/>
        <v>4.8</v>
      </c>
      <c r="N214" s="12">
        <f t="shared" si="14"/>
        <v>9.3295230317524798</v>
      </c>
    </row>
    <row r="215" spans="4:14" x14ac:dyDescent="0.25">
      <c r="D215">
        <v>4</v>
      </c>
      <c r="E215">
        <v>24</v>
      </c>
      <c r="F215">
        <v>30</v>
      </c>
      <c r="G215">
        <f t="shared" si="12"/>
        <v>7930</v>
      </c>
      <c r="H215" t="s">
        <v>27</v>
      </c>
      <c r="I215" t="s">
        <v>26</v>
      </c>
      <c r="J215">
        <v>698</v>
      </c>
      <c r="K215">
        <v>330</v>
      </c>
      <c r="L215">
        <f t="shared" si="11"/>
        <v>-0.8</v>
      </c>
      <c r="M215">
        <f t="shared" si="13"/>
        <v>2.4</v>
      </c>
      <c r="N215" s="12">
        <f t="shared" si="14"/>
        <v>2.5298221281347035</v>
      </c>
    </row>
    <row r="216" spans="4:14" x14ac:dyDescent="0.25">
      <c r="D216">
        <v>4</v>
      </c>
      <c r="E216">
        <v>24</v>
      </c>
      <c r="F216">
        <v>43</v>
      </c>
      <c r="G216">
        <f t="shared" si="12"/>
        <v>7934</v>
      </c>
      <c r="H216" t="s">
        <v>27</v>
      </c>
      <c r="I216" t="s">
        <v>28</v>
      </c>
      <c r="J216">
        <v>702</v>
      </c>
      <c r="K216">
        <v>327</v>
      </c>
      <c r="L216">
        <f t="shared" si="11"/>
        <v>-0.16</v>
      </c>
      <c r="M216">
        <f t="shared" si="13"/>
        <v>2.88</v>
      </c>
      <c r="N216" s="12">
        <f t="shared" si="14"/>
        <v>2.8844410203711917</v>
      </c>
    </row>
    <row r="217" spans="4:14" x14ac:dyDescent="0.25">
      <c r="D217">
        <v>4</v>
      </c>
      <c r="E217">
        <v>25</v>
      </c>
      <c r="F217">
        <v>43</v>
      </c>
      <c r="G217">
        <f t="shared" si="12"/>
        <v>7964</v>
      </c>
      <c r="H217" t="s">
        <v>27</v>
      </c>
      <c r="I217" t="s">
        <v>28</v>
      </c>
      <c r="J217">
        <v>720</v>
      </c>
      <c r="K217">
        <v>340</v>
      </c>
      <c r="L217">
        <f t="shared" si="11"/>
        <v>2.72</v>
      </c>
      <c r="M217">
        <f t="shared" si="13"/>
        <v>0.8</v>
      </c>
      <c r="N217" s="12">
        <f t="shared" si="14"/>
        <v>2.8352072234670964</v>
      </c>
    </row>
    <row r="218" spans="4:14" x14ac:dyDescent="0.25">
      <c r="D218">
        <v>4</v>
      </c>
      <c r="E218">
        <v>25</v>
      </c>
      <c r="F218">
        <v>73</v>
      </c>
      <c r="G218">
        <f t="shared" si="12"/>
        <v>7973</v>
      </c>
      <c r="H218" t="s">
        <v>27</v>
      </c>
      <c r="I218" t="s">
        <v>26</v>
      </c>
      <c r="J218">
        <v>706</v>
      </c>
      <c r="K218">
        <v>329</v>
      </c>
      <c r="L218">
        <f t="shared" ref="L218:L241" si="15">(J218-J$5)*$O$8</f>
        <v>0.48</v>
      </c>
      <c r="M218">
        <f t="shared" si="13"/>
        <v>2.56</v>
      </c>
      <c r="N218" s="12">
        <f t="shared" si="14"/>
        <v>2.6046112953759533</v>
      </c>
    </row>
    <row r="219" spans="4:14" x14ac:dyDescent="0.25">
      <c r="D219">
        <v>4</v>
      </c>
      <c r="E219">
        <v>26</v>
      </c>
      <c r="F219">
        <v>40</v>
      </c>
      <c r="G219">
        <f t="shared" si="12"/>
        <v>7993</v>
      </c>
      <c r="H219" t="s">
        <v>25</v>
      </c>
      <c r="I219" t="s">
        <v>28</v>
      </c>
      <c r="J219">
        <v>567</v>
      </c>
      <c r="K219">
        <v>372</v>
      </c>
      <c r="L219">
        <f t="shared" si="15"/>
        <v>-21.76</v>
      </c>
      <c r="M219">
        <f t="shared" si="13"/>
        <v>-4.32</v>
      </c>
      <c r="N219" s="12">
        <f t="shared" si="14"/>
        <v>22.184679398179277</v>
      </c>
    </row>
    <row r="220" spans="4:14" x14ac:dyDescent="0.25">
      <c r="D220">
        <v>4</v>
      </c>
      <c r="E220">
        <v>27</v>
      </c>
      <c r="F220">
        <v>53</v>
      </c>
      <c r="G220">
        <f t="shared" si="12"/>
        <v>8027</v>
      </c>
      <c r="H220" t="s">
        <v>25</v>
      </c>
      <c r="I220" t="s">
        <v>28</v>
      </c>
      <c r="J220">
        <v>626</v>
      </c>
      <c r="K220">
        <v>285</v>
      </c>
      <c r="L220">
        <f t="shared" si="15"/>
        <v>-12.32</v>
      </c>
      <c r="M220">
        <f t="shared" si="13"/>
        <v>9.6</v>
      </c>
      <c r="N220" s="12">
        <f t="shared" si="14"/>
        <v>15.618655511919071</v>
      </c>
    </row>
    <row r="221" spans="4:14" x14ac:dyDescent="0.25">
      <c r="D221">
        <v>4</v>
      </c>
      <c r="E221">
        <v>27</v>
      </c>
      <c r="F221">
        <v>76</v>
      </c>
      <c r="G221">
        <f t="shared" si="12"/>
        <v>8034</v>
      </c>
      <c r="H221" t="s">
        <v>27</v>
      </c>
      <c r="I221" t="s">
        <v>26</v>
      </c>
      <c r="J221">
        <v>685</v>
      </c>
      <c r="K221">
        <v>289</v>
      </c>
      <c r="L221">
        <f t="shared" si="15"/>
        <v>-2.88</v>
      </c>
      <c r="M221">
        <f t="shared" si="13"/>
        <v>8.9600000000000009</v>
      </c>
      <c r="N221" s="12">
        <f t="shared" si="14"/>
        <v>9.4114823487057553</v>
      </c>
    </row>
    <row r="222" spans="4:14" x14ac:dyDescent="0.25">
      <c r="D222">
        <v>4</v>
      </c>
      <c r="E222">
        <v>28</v>
      </c>
      <c r="F222">
        <v>43</v>
      </c>
      <c r="G222">
        <f t="shared" si="12"/>
        <v>8054</v>
      </c>
      <c r="H222" t="s">
        <v>27</v>
      </c>
      <c r="I222" t="s">
        <v>26</v>
      </c>
      <c r="J222">
        <v>681</v>
      </c>
      <c r="K222">
        <v>358</v>
      </c>
      <c r="L222">
        <f t="shared" si="15"/>
        <v>-3.52</v>
      </c>
      <c r="M222">
        <f t="shared" si="13"/>
        <v>-2.08</v>
      </c>
      <c r="N222" s="12">
        <f t="shared" si="14"/>
        <v>4.0886183485378043</v>
      </c>
    </row>
    <row r="223" spans="4:14" x14ac:dyDescent="0.25">
      <c r="D223">
        <v>4</v>
      </c>
      <c r="E223">
        <v>28</v>
      </c>
      <c r="F223">
        <v>50</v>
      </c>
      <c r="G223">
        <f t="shared" si="12"/>
        <v>8056</v>
      </c>
      <c r="H223" t="s">
        <v>27</v>
      </c>
      <c r="I223" t="s">
        <v>26</v>
      </c>
      <c r="J223">
        <v>716</v>
      </c>
      <c r="K223">
        <v>357</v>
      </c>
      <c r="L223">
        <f t="shared" si="15"/>
        <v>2.08</v>
      </c>
      <c r="M223">
        <f t="shared" si="13"/>
        <v>-1.92</v>
      </c>
      <c r="N223" s="12">
        <f t="shared" si="14"/>
        <v>2.8306889620726614</v>
      </c>
    </row>
    <row r="224" spans="4:14" x14ac:dyDescent="0.25">
      <c r="D224">
        <v>4</v>
      </c>
      <c r="E224">
        <v>29</v>
      </c>
      <c r="F224">
        <v>10</v>
      </c>
      <c r="G224">
        <f t="shared" si="12"/>
        <v>8074</v>
      </c>
      <c r="H224" t="s">
        <v>27</v>
      </c>
      <c r="I224" t="s">
        <v>28</v>
      </c>
      <c r="J224">
        <v>710</v>
      </c>
      <c r="K224">
        <v>338</v>
      </c>
      <c r="L224">
        <f t="shared" si="15"/>
        <v>1.1200000000000001</v>
      </c>
      <c r="M224">
        <f t="shared" si="13"/>
        <v>1.1200000000000001</v>
      </c>
      <c r="N224" s="12">
        <f t="shared" si="14"/>
        <v>1.5839191898578666</v>
      </c>
    </row>
    <row r="225" spans="4:14" x14ac:dyDescent="0.25">
      <c r="D225">
        <v>4</v>
      </c>
      <c r="E225">
        <v>29</v>
      </c>
      <c r="F225">
        <v>10</v>
      </c>
      <c r="G225">
        <f t="shared" si="12"/>
        <v>8074</v>
      </c>
      <c r="H225" t="s">
        <v>25</v>
      </c>
      <c r="I225" t="s">
        <v>26</v>
      </c>
      <c r="J225">
        <v>716</v>
      </c>
      <c r="K225">
        <v>345</v>
      </c>
      <c r="L225">
        <f t="shared" si="15"/>
        <v>2.08</v>
      </c>
      <c r="M225">
        <f t="shared" si="13"/>
        <v>0</v>
      </c>
      <c r="N225" s="12">
        <f t="shared" si="14"/>
        <v>2.08</v>
      </c>
    </row>
    <row r="226" spans="4:14" x14ac:dyDescent="0.25">
      <c r="D226">
        <v>4</v>
      </c>
      <c r="E226">
        <v>29</v>
      </c>
      <c r="F226">
        <v>56</v>
      </c>
      <c r="G226">
        <f t="shared" si="12"/>
        <v>8088</v>
      </c>
      <c r="H226" t="s">
        <v>27</v>
      </c>
      <c r="I226" t="s">
        <v>28</v>
      </c>
      <c r="J226">
        <v>707</v>
      </c>
      <c r="K226">
        <v>333</v>
      </c>
      <c r="L226">
        <f t="shared" si="15"/>
        <v>0.64</v>
      </c>
      <c r="M226">
        <f t="shared" si="13"/>
        <v>1.92</v>
      </c>
      <c r="N226" s="12">
        <f t="shared" si="14"/>
        <v>2.0238577025077626</v>
      </c>
    </row>
    <row r="227" spans="4:14" x14ac:dyDescent="0.25">
      <c r="D227">
        <v>4</v>
      </c>
      <c r="E227">
        <v>31</v>
      </c>
      <c r="F227">
        <v>66</v>
      </c>
      <c r="G227">
        <f t="shared" si="12"/>
        <v>8151</v>
      </c>
      <c r="H227" t="s">
        <v>27</v>
      </c>
      <c r="I227" t="s">
        <v>26</v>
      </c>
      <c r="J227">
        <v>662</v>
      </c>
      <c r="K227">
        <v>367</v>
      </c>
      <c r="L227">
        <f t="shared" si="15"/>
        <v>-6.5600000000000005</v>
      </c>
      <c r="M227">
        <f t="shared" si="13"/>
        <v>-3.52</v>
      </c>
      <c r="N227" s="12">
        <f t="shared" si="14"/>
        <v>7.4447296794443787</v>
      </c>
    </row>
    <row r="228" spans="4:14" x14ac:dyDescent="0.25">
      <c r="D228">
        <v>4</v>
      </c>
      <c r="E228">
        <v>32</v>
      </c>
      <c r="F228">
        <v>50</v>
      </c>
      <c r="G228">
        <f t="shared" si="12"/>
        <v>8176</v>
      </c>
      <c r="H228" t="s">
        <v>25</v>
      </c>
      <c r="I228" t="s">
        <v>26</v>
      </c>
      <c r="J228">
        <v>717</v>
      </c>
      <c r="K228">
        <v>343</v>
      </c>
      <c r="L228">
        <f t="shared" si="15"/>
        <v>2.2400000000000002</v>
      </c>
      <c r="M228">
        <f t="shared" si="13"/>
        <v>0.32</v>
      </c>
      <c r="N228" s="12">
        <f t="shared" si="14"/>
        <v>2.2627416997969525</v>
      </c>
    </row>
    <row r="229" spans="4:14" x14ac:dyDescent="0.25">
      <c r="D229">
        <v>4</v>
      </c>
      <c r="E229">
        <v>33</v>
      </c>
      <c r="F229">
        <v>6</v>
      </c>
      <c r="G229">
        <f t="shared" si="12"/>
        <v>8193</v>
      </c>
      <c r="H229" t="s">
        <v>27</v>
      </c>
      <c r="I229" t="s">
        <v>28</v>
      </c>
      <c r="J229">
        <v>606</v>
      </c>
      <c r="K229">
        <v>305</v>
      </c>
      <c r="L229">
        <f t="shared" si="15"/>
        <v>-15.52</v>
      </c>
      <c r="M229">
        <f t="shared" si="13"/>
        <v>6.4</v>
      </c>
      <c r="N229" s="12">
        <f t="shared" si="14"/>
        <v>16.787805097748784</v>
      </c>
    </row>
    <row r="230" spans="4:14" x14ac:dyDescent="0.25">
      <c r="D230">
        <v>4</v>
      </c>
      <c r="E230">
        <v>33</v>
      </c>
      <c r="F230">
        <v>6</v>
      </c>
      <c r="G230">
        <f t="shared" si="12"/>
        <v>8193</v>
      </c>
      <c r="H230" t="s">
        <v>25</v>
      </c>
      <c r="I230" t="s">
        <v>26</v>
      </c>
      <c r="J230">
        <v>661</v>
      </c>
      <c r="K230">
        <v>320</v>
      </c>
      <c r="L230">
        <f t="shared" si="15"/>
        <v>-6.72</v>
      </c>
      <c r="M230">
        <f t="shared" si="13"/>
        <v>4</v>
      </c>
      <c r="N230" s="12">
        <f t="shared" si="14"/>
        <v>7.8203836223039591</v>
      </c>
    </row>
    <row r="231" spans="4:14" x14ac:dyDescent="0.25">
      <c r="D231">
        <v>4</v>
      </c>
      <c r="E231">
        <v>34</v>
      </c>
      <c r="F231">
        <v>33</v>
      </c>
      <c r="G231">
        <f t="shared" si="12"/>
        <v>8231</v>
      </c>
      <c r="H231" t="s">
        <v>25</v>
      </c>
      <c r="I231" t="s">
        <v>28</v>
      </c>
      <c r="J231">
        <v>656</v>
      </c>
      <c r="K231">
        <v>335</v>
      </c>
      <c r="L231">
        <f t="shared" si="15"/>
        <v>-7.5200000000000005</v>
      </c>
      <c r="M231">
        <f t="shared" si="13"/>
        <v>1.6</v>
      </c>
      <c r="N231" s="12">
        <f t="shared" si="14"/>
        <v>7.6883288171097375</v>
      </c>
    </row>
    <row r="232" spans="4:14" x14ac:dyDescent="0.25">
      <c r="D232">
        <v>4</v>
      </c>
      <c r="E232">
        <v>35</v>
      </c>
      <c r="F232">
        <v>0</v>
      </c>
      <c r="G232">
        <f t="shared" si="12"/>
        <v>8251</v>
      </c>
      <c r="H232" t="s">
        <v>27</v>
      </c>
      <c r="I232" t="s">
        <v>26</v>
      </c>
      <c r="J232">
        <v>710</v>
      </c>
      <c r="K232">
        <v>342</v>
      </c>
      <c r="L232">
        <f t="shared" si="15"/>
        <v>1.1200000000000001</v>
      </c>
      <c r="M232">
        <f t="shared" si="13"/>
        <v>0.48</v>
      </c>
      <c r="N232" s="12">
        <f t="shared" si="14"/>
        <v>1.2185236969382254</v>
      </c>
    </row>
    <row r="233" spans="4:14" x14ac:dyDescent="0.25">
      <c r="D233">
        <v>4</v>
      </c>
      <c r="E233">
        <v>35</v>
      </c>
      <c r="F233">
        <v>23</v>
      </c>
      <c r="G233">
        <f t="shared" si="12"/>
        <v>8258</v>
      </c>
      <c r="H233" t="s">
        <v>27</v>
      </c>
      <c r="I233" t="s">
        <v>28</v>
      </c>
      <c r="J233">
        <v>644</v>
      </c>
      <c r="K233">
        <v>359</v>
      </c>
      <c r="L233">
        <f t="shared" si="15"/>
        <v>-9.44</v>
      </c>
      <c r="M233">
        <f t="shared" si="13"/>
        <v>-2.2400000000000002</v>
      </c>
      <c r="N233" s="12">
        <f t="shared" si="14"/>
        <v>9.7021234789091402</v>
      </c>
    </row>
    <row r="234" spans="4:14" x14ac:dyDescent="0.25">
      <c r="D234">
        <v>4</v>
      </c>
      <c r="E234">
        <v>36</v>
      </c>
      <c r="F234">
        <v>26</v>
      </c>
      <c r="G234">
        <f t="shared" si="12"/>
        <v>8289</v>
      </c>
      <c r="H234" t="s">
        <v>27</v>
      </c>
      <c r="I234" t="s">
        <v>28</v>
      </c>
      <c r="J234">
        <v>658</v>
      </c>
      <c r="K234">
        <v>306</v>
      </c>
      <c r="L234">
        <f t="shared" si="15"/>
        <v>-7.2</v>
      </c>
      <c r="M234">
        <f t="shared" si="13"/>
        <v>6.24</v>
      </c>
      <c r="N234" s="12">
        <f t="shared" si="14"/>
        <v>9.5277279558140204</v>
      </c>
    </row>
    <row r="235" spans="4:14" x14ac:dyDescent="0.25">
      <c r="D235">
        <v>4</v>
      </c>
      <c r="E235">
        <v>36</v>
      </c>
      <c r="F235">
        <v>30</v>
      </c>
      <c r="G235">
        <f t="shared" si="12"/>
        <v>8290</v>
      </c>
      <c r="H235" t="s">
        <v>27</v>
      </c>
      <c r="I235" t="s">
        <v>26</v>
      </c>
      <c r="J235">
        <v>716</v>
      </c>
      <c r="K235">
        <v>358</v>
      </c>
      <c r="L235">
        <f t="shared" si="15"/>
        <v>2.08</v>
      </c>
      <c r="M235">
        <f t="shared" si="13"/>
        <v>-2.08</v>
      </c>
      <c r="N235" s="12">
        <f t="shared" si="14"/>
        <v>2.9415642097360379</v>
      </c>
    </row>
    <row r="236" spans="4:14" x14ac:dyDescent="0.25">
      <c r="D236">
        <v>4</v>
      </c>
      <c r="E236">
        <v>41</v>
      </c>
      <c r="F236">
        <v>16</v>
      </c>
      <c r="G236">
        <f t="shared" si="12"/>
        <v>8436</v>
      </c>
      <c r="H236" t="s">
        <v>27</v>
      </c>
      <c r="I236" t="s">
        <v>28</v>
      </c>
      <c r="J236">
        <v>712</v>
      </c>
      <c r="K236">
        <v>351</v>
      </c>
      <c r="L236">
        <f t="shared" si="15"/>
        <v>1.44</v>
      </c>
      <c r="M236">
        <f t="shared" si="13"/>
        <v>-0.96</v>
      </c>
      <c r="N236" s="12">
        <f t="shared" si="14"/>
        <v>1.7306646122227147</v>
      </c>
    </row>
    <row r="237" spans="4:14" x14ac:dyDescent="0.25">
      <c r="D237">
        <v>4</v>
      </c>
      <c r="E237">
        <v>41</v>
      </c>
      <c r="F237">
        <v>36</v>
      </c>
      <c r="G237">
        <f t="shared" si="12"/>
        <v>8442</v>
      </c>
      <c r="H237" t="s">
        <v>27</v>
      </c>
      <c r="I237" t="s">
        <v>28</v>
      </c>
      <c r="J237">
        <v>699</v>
      </c>
      <c r="K237">
        <v>351</v>
      </c>
      <c r="L237">
        <f t="shared" si="15"/>
        <v>-0.64</v>
      </c>
      <c r="M237">
        <f t="shared" si="13"/>
        <v>-0.96</v>
      </c>
      <c r="N237" s="12">
        <f t="shared" si="14"/>
        <v>1.1537764081484765</v>
      </c>
    </row>
    <row r="238" spans="4:14" x14ac:dyDescent="0.25">
      <c r="D238">
        <v>4</v>
      </c>
      <c r="E238">
        <v>41</v>
      </c>
      <c r="F238">
        <v>73</v>
      </c>
      <c r="G238">
        <f t="shared" si="12"/>
        <v>8453</v>
      </c>
      <c r="H238" t="s">
        <v>27</v>
      </c>
      <c r="I238" t="s">
        <v>28</v>
      </c>
      <c r="J238">
        <v>627</v>
      </c>
      <c r="K238">
        <v>361</v>
      </c>
      <c r="L238">
        <f t="shared" si="15"/>
        <v>-12.16</v>
      </c>
      <c r="M238">
        <f t="shared" si="13"/>
        <v>-2.56</v>
      </c>
      <c r="N238" s="12">
        <f t="shared" si="14"/>
        <v>12.426552216926464</v>
      </c>
    </row>
    <row r="239" spans="4:14" x14ac:dyDescent="0.25">
      <c r="D239">
        <v>4</v>
      </c>
      <c r="E239">
        <v>42</v>
      </c>
      <c r="F239">
        <v>53</v>
      </c>
      <c r="G239">
        <f t="shared" si="12"/>
        <v>8477</v>
      </c>
      <c r="H239" t="s">
        <v>25</v>
      </c>
      <c r="I239" t="s">
        <v>26</v>
      </c>
      <c r="J239">
        <v>724</v>
      </c>
      <c r="K239">
        <v>341</v>
      </c>
      <c r="L239">
        <f t="shared" si="15"/>
        <v>3.36</v>
      </c>
      <c r="M239">
        <f t="shared" si="13"/>
        <v>0.64</v>
      </c>
      <c r="N239" s="12">
        <f t="shared" si="14"/>
        <v>3.4204093322291116</v>
      </c>
    </row>
    <row r="240" spans="4:14" x14ac:dyDescent="0.25">
      <c r="D240">
        <v>4</v>
      </c>
      <c r="E240">
        <v>42</v>
      </c>
      <c r="F240">
        <v>66</v>
      </c>
      <c r="G240">
        <f t="shared" si="12"/>
        <v>8481</v>
      </c>
      <c r="H240" t="s">
        <v>27</v>
      </c>
      <c r="I240" t="s">
        <v>28</v>
      </c>
      <c r="J240">
        <v>684</v>
      </c>
      <c r="K240">
        <v>323</v>
      </c>
      <c r="L240">
        <f t="shared" si="15"/>
        <v>-3.04</v>
      </c>
      <c r="M240">
        <f t="shared" si="13"/>
        <v>3.52</v>
      </c>
      <c r="N240" s="12">
        <f t="shared" si="14"/>
        <v>4.6510213931995628</v>
      </c>
    </row>
    <row r="241" spans="4:14" x14ac:dyDescent="0.25">
      <c r="D241">
        <v>4</v>
      </c>
      <c r="E241">
        <v>44</v>
      </c>
      <c r="F241">
        <v>36</v>
      </c>
      <c r="G241">
        <f t="shared" si="12"/>
        <v>8532</v>
      </c>
      <c r="H241" t="s">
        <v>27</v>
      </c>
      <c r="I241" t="s">
        <v>26</v>
      </c>
      <c r="J241">
        <v>704</v>
      </c>
      <c r="K241">
        <v>340</v>
      </c>
      <c r="L241">
        <f t="shared" si="15"/>
        <v>0.16</v>
      </c>
      <c r="M241">
        <f t="shared" si="13"/>
        <v>0.8</v>
      </c>
      <c r="N241" s="12">
        <f t="shared" si="14"/>
        <v>0.81584312217484567</v>
      </c>
    </row>
  </sheetData>
  <printOptions gridLines="1"/>
  <pageMargins left="0.7" right="0.7" top="0.75" bottom="0.75" header="0.3" footer="0.3"/>
  <pageSetup scale="97" fitToHeight="14" orientation="landscape" horizontalDpi="4294967293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M210"/>
  <sheetViews>
    <sheetView workbookViewId="0">
      <pane xSplit="3" ySplit="10" topLeftCell="D71" activePane="bottomRight" state="frozen"/>
      <selection pane="topRight" activeCell="D1" sqref="D1"/>
      <selection pane="bottomLeft" activeCell="A9" sqref="A9"/>
      <selection pane="bottomRight" activeCell="D9" sqref="D9"/>
    </sheetView>
  </sheetViews>
  <sheetFormatPr defaultRowHeight="15" x14ac:dyDescent="0.25"/>
  <cols>
    <col min="3" max="4" width="4.140625" customWidth="1"/>
    <col min="5" max="5" width="4" bestFit="1" customWidth="1"/>
    <col min="7" max="8" width="12" bestFit="1" customWidth="1"/>
    <col min="11" max="11" width="12" bestFit="1" customWidth="1"/>
    <col min="12" max="12" width="12.7109375" bestFit="1" customWidth="1"/>
    <col min="13" max="13" width="11.42578125" bestFit="1" customWidth="1"/>
  </cols>
  <sheetData>
    <row r="1" spans="3:13" x14ac:dyDescent="0.25">
      <c r="C1" s="1" t="s">
        <v>60</v>
      </c>
      <c r="D1" s="1"/>
    </row>
    <row r="3" spans="3:13" x14ac:dyDescent="0.25">
      <c r="C3" s="1" t="s">
        <v>73</v>
      </c>
      <c r="D3" s="1"/>
    </row>
    <row r="4" spans="3:13" x14ac:dyDescent="0.25">
      <c r="C4" s="1" t="s">
        <v>48</v>
      </c>
      <c r="D4" s="1"/>
    </row>
    <row r="5" spans="3:13" x14ac:dyDescent="0.25">
      <c r="C5" s="1" t="s">
        <v>46</v>
      </c>
      <c r="D5" s="17">
        <f>'Video data'!O9</f>
        <v>2.25</v>
      </c>
      <c r="E5" t="s">
        <v>4</v>
      </c>
    </row>
    <row r="6" spans="3:13" x14ac:dyDescent="0.25">
      <c r="C6" s="1" t="s">
        <v>45</v>
      </c>
      <c r="D6" s="17">
        <f>'Video data'!O10</f>
        <v>3.5</v>
      </c>
      <c r="E6" t="s">
        <v>4</v>
      </c>
    </row>
    <row r="7" spans="3:13" x14ac:dyDescent="0.25">
      <c r="C7" s="1" t="s">
        <v>49</v>
      </c>
      <c r="D7" s="17">
        <f>D5-D6</f>
        <v>-1.25</v>
      </c>
      <c r="E7" t="s">
        <v>4</v>
      </c>
    </row>
    <row r="8" spans="3:13" x14ac:dyDescent="0.25">
      <c r="C8" s="1" t="s">
        <v>52</v>
      </c>
      <c r="D8" s="17">
        <f>'Data sorted'!O233/('Ideal distribution (Section 3)'!H77+'Ideal distribution (Section 3)'!L77)</f>
        <v>24.392192939020521</v>
      </c>
    </row>
    <row r="10" spans="3:13" x14ac:dyDescent="0.25">
      <c r="C10" s="15" t="s">
        <v>30</v>
      </c>
      <c r="D10" s="15" t="s">
        <v>47</v>
      </c>
      <c r="E10" s="1" t="s">
        <v>39</v>
      </c>
      <c r="F10" s="1" t="s">
        <v>31</v>
      </c>
      <c r="G10" s="1" t="s">
        <v>32</v>
      </c>
      <c r="H10" s="1" t="s">
        <v>58</v>
      </c>
      <c r="I10" s="1" t="s">
        <v>50</v>
      </c>
      <c r="J10" s="1" t="s">
        <v>31</v>
      </c>
      <c r="K10" s="1" t="s">
        <v>32</v>
      </c>
      <c r="L10" s="1" t="s">
        <v>59</v>
      </c>
      <c r="M10" s="1" t="s">
        <v>51</v>
      </c>
    </row>
    <row r="11" spans="3:13" x14ac:dyDescent="0.25">
      <c r="C11">
        <v>1</v>
      </c>
      <c r="D11">
        <f>C11*2.5/10</f>
        <v>0.25</v>
      </c>
      <c r="E11">
        <f>$D11/$D$6</f>
        <v>7.1428571428571425E-2</v>
      </c>
      <c r="F11">
        <f>LN(1+E11^2)</f>
        <v>5.0890695074712281E-3</v>
      </c>
      <c r="G11">
        <f>E11*2*ATAN(1/E11)</f>
        <v>0.2142126945728009</v>
      </c>
      <c r="H11">
        <f>$D$6*(F11+G11)</f>
        <v>0.76755617428095246</v>
      </c>
      <c r="I11">
        <f>$D11/$D$7</f>
        <v>-0.2</v>
      </c>
      <c r="J11">
        <f>LN(1+I11^2)</f>
        <v>3.9220713153281329E-2</v>
      </c>
      <c r="K11">
        <f>I11*2*ATAN(1/I11)</f>
        <v>0.5493603067780064</v>
      </c>
      <c r="L11">
        <f>$D$7*(J11+K11)</f>
        <v>-0.73572627491410969</v>
      </c>
      <c r="M11">
        <f>$D$8*(H11+L11)</f>
        <v>0.77640104658563602</v>
      </c>
    </row>
    <row r="12" spans="3:13" x14ac:dyDescent="0.25">
      <c r="C12">
        <v>2</v>
      </c>
      <c r="D12">
        <f t="shared" ref="D12:D75" si="0">C12*2.5/10</f>
        <v>0.5</v>
      </c>
      <c r="E12">
        <f t="shared" ref="E12:E75" si="1">$D12/$D$6</f>
        <v>0.14285714285714285</v>
      </c>
      <c r="F12">
        <f t="shared" ref="F12:F75" si="2">LN(1+E12^2)</f>
        <v>2.0202707317519469E-2</v>
      </c>
      <c r="G12">
        <f t="shared" ref="G12:G75" si="3">E12*2*ATAN(1/E12)</f>
        <v>0.40825693491163789</v>
      </c>
      <c r="H12">
        <f t="shared" ref="H12:H75" si="4">$D$6*(F12+G12)</f>
        <v>1.4996087478020508</v>
      </c>
      <c r="I12">
        <f t="shared" ref="I12:I75" si="5">$D12/$D$7</f>
        <v>-0.4</v>
      </c>
      <c r="J12">
        <f t="shared" ref="J12:J75" si="6">LN(1+I12^2)</f>
        <v>0.14842000511827341</v>
      </c>
      <c r="K12">
        <f t="shared" ref="K12:K75" si="7">I12*2*ATAN(1/I12)</f>
        <v>0.95223195974602537</v>
      </c>
      <c r="L12">
        <f t="shared" ref="L12:L75" si="8">$D$7*(J12+K12)</f>
        <v>-1.3758149560803734</v>
      </c>
      <c r="M12">
        <f t="shared" ref="M12:M75" si="9">$D$8*(H12+L12)</f>
        <v>3.019602052328076</v>
      </c>
    </row>
    <row r="13" spans="3:13" x14ac:dyDescent="0.25">
      <c r="C13">
        <v>3</v>
      </c>
      <c r="D13">
        <f t="shared" si="0"/>
        <v>0.75</v>
      </c>
      <c r="E13">
        <f t="shared" si="1"/>
        <v>0.21428571428571427</v>
      </c>
      <c r="F13">
        <f t="shared" si="2"/>
        <v>4.4895319907890946E-2</v>
      </c>
      <c r="G13">
        <f t="shared" si="3"/>
        <v>0.58272985438806424</v>
      </c>
      <c r="H13">
        <f t="shared" si="4"/>
        <v>2.1966881100358431</v>
      </c>
      <c r="I13">
        <f t="shared" si="5"/>
        <v>-0.6</v>
      </c>
      <c r="J13">
        <f t="shared" si="6"/>
        <v>0.30748469974796055</v>
      </c>
      <c r="K13">
        <f t="shared" si="7"/>
        <v>1.2364521918291749</v>
      </c>
      <c r="L13">
        <f t="shared" si="8"/>
        <v>-1.9299211144714192</v>
      </c>
      <c r="M13">
        <f t="shared" si="9"/>
        <v>6.5070320255702585</v>
      </c>
    </row>
    <row r="14" spans="3:13" x14ac:dyDescent="0.25">
      <c r="C14">
        <v>4</v>
      </c>
      <c r="D14">
        <f t="shared" si="0"/>
        <v>1</v>
      </c>
      <c r="E14">
        <f t="shared" si="1"/>
        <v>0.2857142857142857</v>
      </c>
      <c r="F14">
        <f t="shared" si="2"/>
        <v>7.8471615441495307E-2</v>
      </c>
      <c r="G14">
        <f t="shared" si="3"/>
        <v>0.73856952445130586</v>
      </c>
      <c r="H14">
        <f t="shared" si="4"/>
        <v>2.859643989624804</v>
      </c>
      <c r="I14">
        <f t="shared" si="5"/>
        <v>-0.8</v>
      </c>
      <c r="J14">
        <f t="shared" si="6"/>
        <v>0.49469624183610711</v>
      </c>
      <c r="K14">
        <f t="shared" si="7"/>
        <v>1.4336886153141504</v>
      </c>
      <c r="L14">
        <f t="shared" si="8"/>
        <v>-2.4104810714378218</v>
      </c>
      <c r="M14">
        <f t="shared" si="9"/>
        <v>10.956068561470362</v>
      </c>
    </row>
    <row r="15" spans="3:13" x14ac:dyDescent="0.25">
      <c r="C15">
        <v>5</v>
      </c>
      <c r="D15">
        <f t="shared" si="0"/>
        <v>1.25</v>
      </c>
      <c r="E15">
        <f t="shared" si="1"/>
        <v>0.35714285714285715</v>
      </c>
      <c r="F15">
        <f t="shared" si="2"/>
        <v>0.12004804228723566</v>
      </c>
      <c r="G15">
        <f t="shared" si="3"/>
        <v>0.87698027598156658</v>
      </c>
      <c r="H15">
        <f t="shared" si="4"/>
        <v>3.489599113940808</v>
      </c>
      <c r="I15">
        <f t="shared" si="5"/>
        <v>-1</v>
      </c>
      <c r="J15">
        <f t="shared" si="6"/>
        <v>0.69314718055994529</v>
      </c>
      <c r="K15">
        <f t="shared" si="7"/>
        <v>1.5707963267948966</v>
      </c>
      <c r="L15">
        <f t="shared" si="8"/>
        <v>-2.8299293841935524</v>
      </c>
      <c r="M15">
        <f t="shared" si="9"/>
        <v>16.090791324026583</v>
      </c>
    </row>
    <row r="16" spans="3:13" x14ac:dyDescent="0.25">
      <c r="C16">
        <v>6</v>
      </c>
      <c r="D16">
        <f t="shared" si="0"/>
        <v>1.5</v>
      </c>
      <c r="E16">
        <f t="shared" si="1"/>
        <v>0.42857142857142855</v>
      </c>
      <c r="F16">
        <f t="shared" si="2"/>
        <v>0.16862271243579272</v>
      </c>
      <c r="G16">
        <f t="shared" si="3"/>
        <v>0.99934674900841125</v>
      </c>
      <c r="H16">
        <f t="shared" si="4"/>
        <v>4.0878931150547135</v>
      </c>
      <c r="I16">
        <f t="shared" si="5"/>
        <v>-1.2</v>
      </c>
      <c r="J16">
        <f t="shared" si="6"/>
        <v>0.89199803930511046</v>
      </c>
      <c r="K16">
        <f t="shared" si="7"/>
        <v>1.6673718628720877</v>
      </c>
      <c r="L16">
        <f t="shared" si="8"/>
        <v>-3.1992123777214978</v>
      </c>
      <c r="M16">
        <f t="shared" si="9"/>
        <v>21.676872006222816</v>
      </c>
    </row>
    <row r="17" spans="3:13" x14ac:dyDescent="0.25">
      <c r="C17">
        <v>7</v>
      </c>
      <c r="D17">
        <f t="shared" si="0"/>
        <v>1.75</v>
      </c>
      <c r="E17">
        <f t="shared" si="1"/>
        <v>0.5</v>
      </c>
      <c r="F17">
        <f t="shared" si="2"/>
        <v>0.22314355131420976</v>
      </c>
      <c r="G17">
        <f t="shared" si="3"/>
        <v>1.1071487177940904</v>
      </c>
      <c r="H17">
        <f t="shared" si="4"/>
        <v>4.6560229418790504</v>
      </c>
      <c r="I17">
        <f t="shared" si="5"/>
        <v>-1.4</v>
      </c>
      <c r="J17">
        <f t="shared" si="6"/>
        <v>1.085189268335969</v>
      </c>
      <c r="K17">
        <f t="shared" si="7"/>
        <v>1.7366985607519001</v>
      </c>
      <c r="L17">
        <f t="shared" si="8"/>
        <v>-3.527359786359836</v>
      </c>
      <c r="M17">
        <f t="shared" si="9"/>
        <v>27.530569452588402</v>
      </c>
    </row>
    <row r="18" spans="3:13" x14ac:dyDescent="0.25">
      <c r="C18">
        <v>8</v>
      </c>
      <c r="D18">
        <f t="shared" si="0"/>
        <v>2</v>
      </c>
      <c r="E18">
        <f t="shared" si="1"/>
        <v>0.5714285714285714</v>
      </c>
      <c r="F18">
        <f t="shared" si="2"/>
        <v>0.28256697178501045</v>
      </c>
      <c r="G18">
        <f t="shared" si="3"/>
        <v>1.2018859571981413</v>
      </c>
      <c r="H18">
        <f t="shared" si="4"/>
        <v>5.195585251441031</v>
      </c>
      <c r="I18">
        <f t="shared" si="5"/>
        <v>-1.6</v>
      </c>
      <c r="J18">
        <f t="shared" si="6"/>
        <v>1.2697605448639393</v>
      </c>
      <c r="K18">
        <f t="shared" si="7"/>
        <v>1.7875178090993999</v>
      </c>
      <c r="L18">
        <f t="shared" si="8"/>
        <v>-3.8215979424541739</v>
      </c>
      <c r="M18">
        <f t="shared" si="9"/>
        <v>33.514563536573021</v>
      </c>
    </row>
    <row r="19" spans="3:13" x14ac:dyDescent="0.25">
      <c r="C19">
        <v>9</v>
      </c>
      <c r="D19">
        <f t="shared" si="0"/>
        <v>2.25</v>
      </c>
      <c r="E19">
        <f t="shared" si="1"/>
        <v>0.6428571428571429</v>
      </c>
      <c r="F19">
        <f t="shared" si="2"/>
        <v>0.34590284695682139</v>
      </c>
      <c r="G19">
        <f t="shared" si="3"/>
        <v>1.2850185175216327</v>
      </c>
      <c r="H19">
        <f t="shared" si="4"/>
        <v>5.708224775674589</v>
      </c>
      <c r="I19">
        <f t="shared" si="5"/>
        <v>-1.8</v>
      </c>
      <c r="J19">
        <f t="shared" si="6"/>
        <v>1.4445632692438664</v>
      </c>
      <c r="K19">
        <f t="shared" si="7"/>
        <v>1.825554615812413</v>
      </c>
      <c r="L19">
        <f t="shared" si="8"/>
        <v>-4.0876473563203488</v>
      </c>
      <c r="M19">
        <f t="shared" si="9"/>
        <v>39.529437085508597</v>
      </c>
    </row>
    <row r="20" spans="3:13" x14ac:dyDescent="0.25">
      <c r="C20">
        <v>10</v>
      </c>
      <c r="D20">
        <f t="shared" si="0"/>
        <v>2.5</v>
      </c>
      <c r="E20">
        <f t="shared" si="1"/>
        <v>0.7142857142857143</v>
      </c>
      <c r="F20">
        <f t="shared" si="2"/>
        <v>0.41224479509354306</v>
      </c>
      <c r="G20">
        <f t="shared" si="3"/>
        <v>1.3579240583029644</v>
      </c>
      <c r="H20">
        <f t="shared" si="4"/>
        <v>6.1955909868877761</v>
      </c>
      <c r="I20">
        <f t="shared" si="5"/>
        <v>-2</v>
      </c>
      <c r="J20">
        <f t="shared" si="6"/>
        <v>1.6094379124341003</v>
      </c>
      <c r="K20">
        <f t="shared" si="7"/>
        <v>1.8545904360032244</v>
      </c>
      <c r="L20">
        <f t="shared" si="8"/>
        <v>-4.3300354355466562</v>
      </c>
      <c r="M20">
        <f t="shared" si="9"/>
        <v>45.504990946773404</v>
      </c>
    </row>
    <row r="21" spans="3:13" x14ac:dyDescent="0.25">
      <c r="C21">
        <v>11</v>
      </c>
      <c r="D21">
        <f t="shared" si="0"/>
        <v>2.75</v>
      </c>
      <c r="E21">
        <f t="shared" si="1"/>
        <v>0.7857142857142857</v>
      </c>
      <c r="F21">
        <f t="shared" si="2"/>
        <v>0.48078711464676338</v>
      </c>
      <c r="G21">
        <f t="shared" si="3"/>
        <v>1.421871140510522</v>
      </c>
      <c r="H21">
        <f t="shared" si="4"/>
        <v>6.6593038930504989</v>
      </c>
      <c r="I21">
        <f t="shared" si="5"/>
        <v>-2.2000000000000002</v>
      </c>
      <c r="J21">
        <f t="shared" si="6"/>
        <v>1.7647307968401358</v>
      </c>
      <c r="K21">
        <f t="shared" si="7"/>
        <v>1.877160969758255</v>
      </c>
      <c r="L21">
        <f t="shared" si="8"/>
        <v>-4.5523647082479881</v>
      </c>
      <c r="M21">
        <f t="shared" si="9"/>
        <v>51.392867106485454</v>
      </c>
    </row>
    <row r="22" spans="3:13" x14ac:dyDescent="0.25">
      <c r="C22">
        <v>12</v>
      </c>
      <c r="D22">
        <f t="shared" si="0"/>
        <v>3</v>
      </c>
      <c r="E22">
        <f t="shared" si="1"/>
        <v>0.8571428571428571</v>
      </c>
      <c r="F22">
        <f t="shared" si="2"/>
        <v>0.55083095837968976</v>
      </c>
      <c r="G22">
        <f t="shared" si="3"/>
        <v>1.4780058080009595</v>
      </c>
      <c r="H22">
        <f t="shared" si="4"/>
        <v>7.1009286823322721</v>
      </c>
      <c r="I22">
        <f t="shared" si="5"/>
        <v>-2.4</v>
      </c>
      <c r="J22">
        <f t="shared" si="6"/>
        <v>1.9110228900548727</v>
      </c>
      <c r="K22">
        <f t="shared" si="7"/>
        <v>1.8949973745588553</v>
      </c>
      <c r="L22">
        <f t="shared" si="8"/>
        <v>-4.7575253307671597</v>
      </c>
      <c r="M22">
        <f t="shared" si="9"/>
        <v>57.160746685323559</v>
      </c>
    </row>
    <row r="23" spans="3:13" x14ac:dyDescent="0.25">
      <c r="C23">
        <v>13</v>
      </c>
      <c r="D23">
        <f t="shared" si="0"/>
        <v>3.25</v>
      </c>
      <c r="E23">
        <f t="shared" si="1"/>
        <v>0.9285714285714286</v>
      </c>
      <c r="F23">
        <f t="shared" si="2"/>
        <v>0.62178269435197431</v>
      </c>
      <c r="G23">
        <f t="shared" si="3"/>
        <v>1.5273482329325598</v>
      </c>
      <c r="H23">
        <f t="shared" si="4"/>
        <v>7.5219582454958687</v>
      </c>
      <c r="I23">
        <f t="shared" si="5"/>
        <v>-2.6</v>
      </c>
      <c r="J23">
        <f t="shared" si="6"/>
        <v>2.0489823341951277</v>
      </c>
      <c r="K23">
        <f t="shared" si="7"/>
        <v>1.9093039358547397</v>
      </c>
      <c r="L23">
        <f t="shared" si="8"/>
        <v>-4.9478578375623341</v>
      </c>
      <c r="M23">
        <f t="shared" si="9"/>
        <v>62.787953794726207</v>
      </c>
    </row>
    <row r="24" spans="3:13" x14ac:dyDescent="0.25">
      <c r="C24">
        <v>14</v>
      </c>
      <c r="D24">
        <f t="shared" si="0"/>
        <v>3.5</v>
      </c>
      <c r="E24">
        <f t="shared" si="1"/>
        <v>1</v>
      </c>
      <c r="F24">
        <f t="shared" si="2"/>
        <v>0.69314718055994529</v>
      </c>
      <c r="G24">
        <f t="shared" si="3"/>
        <v>1.5707963267948966</v>
      </c>
      <c r="H24">
        <f t="shared" si="4"/>
        <v>7.9238022757419468</v>
      </c>
      <c r="I24">
        <f t="shared" si="5"/>
        <v>-2.8</v>
      </c>
      <c r="J24">
        <f t="shared" si="6"/>
        <v>2.1792868766495519</v>
      </c>
      <c r="K24">
        <f t="shared" si="7"/>
        <v>1.9209340663559389</v>
      </c>
      <c r="L24">
        <f t="shared" si="8"/>
        <v>-5.125276178756863</v>
      </c>
      <c r="M24">
        <f t="shared" si="9"/>
        <v>68.26218850254422</v>
      </c>
    </row>
    <row r="25" spans="3:13" x14ac:dyDescent="0.25">
      <c r="C25">
        <v>15</v>
      </c>
      <c r="D25">
        <f t="shared" si="0"/>
        <v>3.75</v>
      </c>
      <c r="E25">
        <f t="shared" si="1"/>
        <v>1.0714285714285714</v>
      </c>
      <c r="F25">
        <f t="shared" si="2"/>
        <v>0.76451817445186421</v>
      </c>
      <c r="G25">
        <f t="shared" si="3"/>
        <v>1.6091337051384436</v>
      </c>
      <c r="H25">
        <f t="shared" si="4"/>
        <v>8.3077815785660771</v>
      </c>
      <c r="I25">
        <f t="shared" si="5"/>
        <v>-3</v>
      </c>
      <c r="J25">
        <f t="shared" si="6"/>
        <v>2.3025850929940459</v>
      </c>
      <c r="K25">
        <f t="shared" si="7"/>
        <v>1.9305033263798532</v>
      </c>
      <c r="L25">
        <f t="shared" si="8"/>
        <v>-5.2913605242173745</v>
      </c>
      <c r="M25">
        <f t="shared" si="9"/>
        <v>73.577124342997266</v>
      </c>
    </row>
    <row r="26" spans="3:13" x14ac:dyDescent="0.25">
      <c r="C26">
        <v>16</v>
      </c>
      <c r="D26">
        <f t="shared" si="0"/>
        <v>4</v>
      </c>
      <c r="E26">
        <f t="shared" si="1"/>
        <v>1.1428571428571428</v>
      </c>
      <c r="F26">
        <f t="shared" si="2"/>
        <v>0.8355675206017138</v>
      </c>
      <c r="G26">
        <f t="shared" si="3"/>
        <v>1.6430399991351416</v>
      </c>
      <c r="H26">
        <f t="shared" si="4"/>
        <v>8.6751263190789949</v>
      </c>
      <c r="I26">
        <f t="shared" si="5"/>
        <v>-3.2</v>
      </c>
      <c r="J26">
        <f t="shared" si="6"/>
        <v>2.4194788444655453</v>
      </c>
      <c r="K26">
        <f t="shared" si="7"/>
        <v>1.9384631575998172</v>
      </c>
      <c r="L26">
        <f t="shared" si="8"/>
        <v>-5.4474275025817036</v>
      </c>
      <c r="M26">
        <f t="shared" si="9"/>
        <v>78.730652281050126</v>
      </c>
    </row>
    <row r="27" spans="3:13" x14ac:dyDescent="0.25">
      <c r="C27">
        <v>17</v>
      </c>
      <c r="D27">
        <f t="shared" si="0"/>
        <v>4.25</v>
      </c>
      <c r="E27">
        <f t="shared" si="1"/>
        <v>1.2142857142857142</v>
      </c>
      <c r="F27">
        <f t="shared" si="2"/>
        <v>0.90603423170696584</v>
      </c>
      <c r="G27">
        <f t="shared" si="3"/>
        <v>1.6731020856646635</v>
      </c>
      <c r="H27">
        <f t="shared" si="4"/>
        <v>9.0269771108007042</v>
      </c>
      <c r="I27">
        <f t="shared" si="5"/>
        <v>-3.4</v>
      </c>
      <c r="J27">
        <f t="shared" si="6"/>
        <v>2.5305171610400525</v>
      </c>
      <c r="K27">
        <f t="shared" si="7"/>
        <v>1.9451498036777639</v>
      </c>
      <c r="L27">
        <f t="shared" si="8"/>
        <v>-5.5945837058972705</v>
      </c>
      <c r="M27">
        <f t="shared" si="9"/>
        <v>83.723602175026144</v>
      </c>
    </row>
    <row r="28" spans="3:13" x14ac:dyDescent="0.25">
      <c r="C28">
        <v>18</v>
      </c>
      <c r="D28">
        <f t="shared" si="0"/>
        <v>4.5</v>
      </c>
      <c r="E28">
        <f t="shared" si="1"/>
        <v>1.2857142857142858</v>
      </c>
      <c r="F28">
        <f t="shared" si="2"/>
        <v>0.97571415234495595</v>
      </c>
      <c r="G28">
        <f t="shared" si="3"/>
        <v>1.6998252913303376</v>
      </c>
      <c r="H28">
        <f t="shared" si="4"/>
        <v>9.3643880528635268</v>
      </c>
      <c r="I28">
        <f t="shared" si="5"/>
        <v>-3.6</v>
      </c>
      <c r="J28">
        <f t="shared" si="6"/>
        <v>2.6361960973342264</v>
      </c>
      <c r="K28">
        <f t="shared" si="7"/>
        <v>1.9508173224366279</v>
      </c>
      <c r="L28">
        <f t="shared" si="8"/>
        <v>-5.7337667747135681</v>
      </c>
      <c r="M28">
        <f t="shared" si="9"/>
        <v>88.558814705147086</v>
      </c>
    </row>
    <row r="29" spans="3:13" x14ac:dyDescent="0.25">
      <c r="C29">
        <v>19</v>
      </c>
      <c r="D29">
        <f t="shared" si="0"/>
        <v>4.75</v>
      </c>
      <c r="E29">
        <f t="shared" si="1"/>
        <v>1.3571428571428572</v>
      </c>
      <c r="F29">
        <f t="shared" si="2"/>
        <v>1.044450580696767</v>
      </c>
      <c r="G29">
        <f t="shared" si="3"/>
        <v>1.723643996059423</v>
      </c>
      <c r="H29">
        <f t="shared" si="4"/>
        <v>9.6883310186466645</v>
      </c>
      <c r="I29">
        <f t="shared" si="5"/>
        <v>-3.8</v>
      </c>
      <c r="J29">
        <f t="shared" si="6"/>
        <v>2.73696154459663</v>
      </c>
      <c r="K29">
        <f t="shared" si="7"/>
        <v>1.9556602337802735</v>
      </c>
      <c r="L29">
        <f t="shared" si="8"/>
        <v>-5.8657772229711291</v>
      </c>
      <c r="M29">
        <f t="shared" si="9"/>
        <v>93.240469703902889</v>
      </c>
    </row>
    <row r="30" spans="3:13" x14ac:dyDescent="0.25">
      <c r="C30">
        <v>20</v>
      </c>
      <c r="D30">
        <f t="shared" si="0"/>
        <v>5</v>
      </c>
      <c r="E30">
        <f t="shared" si="1"/>
        <v>1.4285714285714286</v>
      </c>
      <c r="F30">
        <f t="shared" si="2"/>
        <v>1.1121260078348325</v>
      </c>
      <c r="G30">
        <f t="shared" si="3"/>
        <v>1.7449313268263102</v>
      </c>
      <c r="H30">
        <f t="shared" si="4"/>
        <v>9.9997006713139989</v>
      </c>
      <c r="I30">
        <f t="shared" si="5"/>
        <v>-4</v>
      </c>
      <c r="J30">
        <f t="shared" si="6"/>
        <v>2.8332133440562162</v>
      </c>
      <c r="K30">
        <f t="shared" si="7"/>
        <v>1.9598293050149131</v>
      </c>
      <c r="L30">
        <f t="shared" si="8"/>
        <v>-5.9913033113389114</v>
      </c>
      <c r="M30">
        <f t="shared" si="9"/>
        <v>97.773601780772822</v>
      </c>
    </row>
    <row r="31" spans="3:13" x14ac:dyDescent="0.25">
      <c r="C31">
        <v>21</v>
      </c>
      <c r="D31">
        <f t="shared" si="0"/>
        <v>5.25</v>
      </c>
      <c r="E31">
        <f t="shared" si="1"/>
        <v>1.5</v>
      </c>
      <c r="F31">
        <f t="shared" si="2"/>
        <v>1.1786549963416462</v>
      </c>
      <c r="G31">
        <f t="shared" si="3"/>
        <v>1.7640078106427026</v>
      </c>
      <c r="H31">
        <f t="shared" si="4"/>
        <v>10.299319824445222</v>
      </c>
      <c r="I31">
        <f t="shared" si="5"/>
        <v>-4.2</v>
      </c>
      <c r="J31">
        <f t="shared" si="6"/>
        <v>2.925309809257445</v>
      </c>
      <c r="K31">
        <f t="shared" si="7"/>
        <v>1.963442719298772</v>
      </c>
      <c r="L31">
        <f t="shared" si="8"/>
        <v>-6.1109406606952712</v>
      </c>
      <c r="M31">
        <f t="shared" si="9"/>
        <v>102.16375266396223</v>
      </c>
    </row>
    <row r="32" spans="3:13" x14ac:dyDescent="0.25">
      <c r="C32">
        <v>22</v>
      </c>
      <c r="D32">
        <f t="shared" si="0"/>
        <v>5.5</v>
      </c>
      <c r="E32">
        <f t="shared" si="1"/>
        <v>1.5714285714285714</v>
      </c>
      <c r="F32">
        <f t="shared" si="2"/>
        <v>1.2439781389396352</v>
      </c>
      <c r="G32">
        <f t="shared" si="3"/>
        <v>1.7811489693595914</v>
      </c>
      <c r="H32">
        <f t="shared" si="4"/>
        <v>10.587944879047294</v>
      </c>
      <c r="I32">
        <f t="shared" si="5"/>
        <v>-4.4000000000000004</v>
      </c>
      <c r="J32">
        <f t="shared" si="6"/>
        <v>3.0135721916823219</v>
      </c>
      <c r="K32">
        <f t="shared" si="7"/>
        <v>1.9665940900375707</v>
      </c>
      <c r="L32">
        <f t="shared" si="8"/>
        <v>-6.2252078521498655</v>
      </c>
      <c r="M32">
        <f t="shared" si="9"/>
        <v>106.41672330229083</v>
      </c>
    </row>
    <row r="33" spans="3:13" x14ac:dyDescent="0.25">
      <c r="C33">
        <v>23</v>
      </c>
      <c r="D33">
        <f t="shared" si="0"/>
        <v>5.75</v>
      </c>
      <c r="E33">
        <f t="shared" si="1"/>
        <v>1.6428571428571428</v>
      </c>
      <c r="F33">
        <f t="shared" si="2"/>
        <v>1.3080569956241574</v>
      </c>
      <c r="G33">
        <f t="shared" si="3"/>
        <v>1.7965919057789557</v>
      </c>
      <c r="H33">
        <f t="shared" si="4"/>
        <v>10.866271154910896</v>
      </c>
      <c r="I33">
        <f t="shared" si="5"/>
        <v>-4.5999999999999996</v>
      </c>
      <c r="J33">
        <f t="shared" si="6"/>
        <v>3.0982888618790829</v>
      </c>
      <c r="K33">
        <f t="shared" si="7"/>
        <v>1.9693582887871579</v>
      </c>
      <c r="L33">
        <f t="shared" si="8"/>
        <v>-6.3345589383328011</v>
      </c>
      <c r="M33">
        <f t="shared" si="9"/>
        <v>110.53839873088924</v>
      </c>
    </row>
    <row r="34" spans="3:13" x14ac:dyDescent="0.25">
      <c r="C34">
        <v>24</v>
      </c>
      <c r="D34">
        <f t="shared" si="0"/>
        <v>6</v>
      </c>
      <c r="E34">
        <f t="shared" si="1"/>
        <v>1.7142857142857142</v>
      </c>
      <c r="F34">
        <f t="shared" si="2"/>
        <v>1.3708698907942589</v>
      </c>
      <c r="G34">
        <f t="shared" si="3"/>
        <v>1.810540966033233</v>
      </c>
      <c r="H34">
        <f t="shared" si="4"/>
        <v>11.134937998896223</v>
      </c>
      <c r="I34">
        <f t="shared" si="5"/>
        <v>-4.8</v>
      </c>
      <c r="J34">
        <f t="shared" si="6"/>
        <v>3.179719109667007</v>
      </c>
      <c r="K34">
        <f t="shared" si="7"/>
        <v>1.9717957362217671</v>
      </c>
      <c r="L34">
        <f t="shared" si="8"/>
        <v>-6.4393935573609671</v>
      </c>
      <c r="M34">
        <f t="shared" si="9"/>
        <v>114.53462597167334</v>
      </c>
    </row>
    <row r="35" spans="3:13" x14ac:dyDescent="0.25">
      <c r="C35">
        <v>25</v>
      </c>
      <c r="D35">
        <f t="shared" si="0"/>
        <v>6.25</v>
      </c>
      <c r="E35">
        <f t="shared" si="1"/>
        <v>1.7857142857142858</v>
      </c>
      <c r="F35">
        <f t="shared" si="2"/>
        <v>1.432408450221911</v>
      </c>
      <c r="G35">
        <f t="shared" si="3"/>
        <v>1.8231725782741992</v>
      </c>
      <c r="H35">
        <f t="shared" si="4"/>
        <v>11.394533599736386</v>
      </c>
      <c r="I35">
        <f t="shared" si="5"/>
        <v>-5</v>
      </c>
      <c r="J35">
        <f t="shared" si="6"/>
        <v>3.2580965380214821</v>
      </c>
      <c r="K35">
        <f t="shared" si="7"/>
        <v>1.9739555984988078</v>
      </c>
      <c r="L35">
        <f t="shared" si="8"/>
        <v>-6.5400651706503616</v>
      </c>
      <c r="M35">
        <f t="shared" si="9"/>
        <v>118.41113053865017</v>
      </c>
    </row>
    <row r="36" spans="3:13" x14ac:dyDescent="0.25">
      <c r="C36">
        <v>26</v>
      </c>
      <c r="D36">
        <f t="shared" si="0"/>
        <v>6.5</v>
      </c>
      <c r="E36">
        <f t="shared" si="1"/>
        <v>1.8571428571428572</v>
      </c>
      <c r="F36">
        <f t="shared" si="2"/>
        <v>1.4926747646784624</v>
      </c>
      <c r="G36">
        <f t="shared" si="3"/>
        <v>1.8346393702727302</v>
      </c>
      <c r="H36">
        <f t="shared" si="4"/>
        <v>11.645599472329174</v>
      </c>
      <c r="I36">
        <f t="shared" si="5"/>
        <v>-5.2</v>
      </c>
      <c r="J36">
        <f t="shared" si="6"/>
        <v>3.3336320621663895</v>
      </c>
      <c r="K36">
        <f t="shared" si="7"/>
        <v>1.9758781943546435</v>
      </c>
      <c r="L36">
        <f t="shared" si="8"/>
        <v>-6.6368878206512916</v>
      </c>
      <c r="M36">
        <f t="shared" si="9"/>
        <v>122.17346098364705</v>
      </c>
    </row>
    <row r="37" spans="3:13" x14ac:dyDescent="0.25">
      <c r="C37">
        <v>27</v>
      </c>
      <c r="D37">
        <f t="shared" si="0"/>
        <v>6.75</v>
      </c>
      <c r="E37">
        <f t="shared" si="1"/>
        <v>1.9285714285714286</v>
      </c>
      <c r="F37">
        <f t="shared" si="2"/>
        <v>1.5516790782819079</v>
      </c>
      <c r="G37">
        <f t="shared" si="3"/>
        <v>1.8450736638891077</v>
      </c>
      <c r="H37">
        <f t="shared" si="4"/>
        <v>11.888634597598553</v>
      </c>
      <c r="I37">
        <f t="shared" si="5"/>
        <v>-5.4</v>
      </c>
      <c r="J37">
        <f t="shared" si="6"/>
        <v>3.4065165431397553</v>
      </c>
      <c r="K37">
        <f t="shared" si="7"/>
        <v>1.9775968264348287</v>
      </c>
      <c r="L37">
        <f t="shared" si="8"/>
        <v>-6.7301417119682299</v>
      </c>
      <c r="M37">
        <f t="shared" si="9"/>
        <v>125.82695374085958</v>
      </c>
    </row>
    <row r="38" spans="3:13" x14ac:dyDescent="0.25">
      <c r="C38">
        <v>28</v>
      </c>
      <c r="D38">
        <f t="shared" si="0"/>
        <v>7</v>
      </c>
      <c r="E38">
        <f t="shared" si="1"/>
        <v>2</v>
      </c>
      <c r="F38">
        <f t="shared" si="2"/>
        <v>1.6094379124341003</v>
      </c>
      <c r="G38">
        <f t="shared" si="3"/>
        <v>1.8545904360032244</v>
      </c>
      <c r="H38">
        <f t="shared" si="4"/>
        <v>12.124099219530637</v>
      </c>
      <c r="I38">
        <f t="shared" si="5"/>
        <v>-5.6</v>
      </c>
      <c r="J38">
        <f t="shared" si="6"/>
        <v>3.4769230921902907</v>
      </c>
      <c r="K38">
        <f t="shared" si="7"/>
        <v>1.97913918798441</v>
      </c>
      <c r="L38">
        <f t="shared" si="8"/>
        <v>-6.8200778502183752</v>
      </c>
      <c r="M38">
        <f t="shared" si="9"/>
        <v>129.37671259295249</v>
      </c>
    </row>
    <row r="39" spans="3:13" x14ac:dyDescent="0.25">
      <c r="C39">
        <v>29</v>
      </c>
      <c r="D39">
        <f t="shared" si="0"/>
        <v>7.25</v>
      </c>
      <c r="E39">
        <f t="shared" si="1"/>
        <v>2.0714285714285716</v>
      </c>
      <c r="F39">
        <f t="shared" si="2"/>
        <v>1.6659725489990103</v>
      </c>
      <c r="G39">
        <f t="shared" si="3"/>
        <v>1.8632898255750476</v>
      </c>
      <c r="H39">
        <f t="shared" si="4"/>
        <v>12.352418311009203</v>
      </c>
      <c r="I39">
        <f t="shared" si="5"/>
        <v>-5.8</v>
      </c>
      <c r="J39">
        <f t="shared" si="6"/>
        <v>3.5450090836942345</v>
      </c>
      <c r="K39">
        <f t="shared" si="7"/>
        <v>1.9805284531132805</v>
      </c>
      <c r="L39">
        <f t="shared" si="8"/>
        <v>-6.9069219210093937</v>
      </c>
      <c r="M39">
        <f t="shared" si="9"/>
        <v>132.82759859361508</v>
      </c>
    </row>
    <row r="40" spans="3:13" x14ac:dyDescent="0.25">
      <c r="C40">
        <v>30</v>
      </c>
      <c r="D40">
        <f t="shared" si="0"/>
        <v>7.5</v>
      </c>
      <c r="E40">
        <f t="shared" si="1"/>
        <v>2.1428571428571428</v>
      </c>
      <c r="F40">
        <f t="shared" si="2"/>
        <v>1.7213078082774436</v>
      </c>
      <c r="G40">
        <f t="shared" si="3"/>
        <v>1.8712592563437485</v>
      </c>
      <c r="H40">
        <f t="shared" si="4"/>
        <v>12.573984726174171</v>
      </c>
      <c r="I40">
        <f t="shared" si="5"/>
        <v>-6</v>
      </c>
      <c r="J40">
        <f t="shared" si="6"/>
        <v>3.6109179126442243</v>
      </c>
      <c r="K40">
        <f t="shared" si="7"/>
        <v>1.981784128975522</v>
      </c>
      <c r="L40">
        <f t="shared" si="8"/>
        <v>-6.9908775520246831</v>
      </c>
      <c r="M40">
        <f t="shared" si="9"/>
        <v>136.18422739108397</v>
      </c>
    </row>
    <row r="41" spans="3:13" x14ac:dyDescent="0.25">
      <c r="C41">
        <v>31</v>
      </c>
      <c r="D41">
        <f t="shared" si="0"/>
        <v>7.75</v>
      </c>
      <c r="E41">
        <f t="shared" si="1"/>
        <v>2.2142857142857144</v>
      </c>
      <c r="F41">
        <f t="shared" si="2"/>
        <v>1.7754710679631596</v>
      </c>
      <c r="G41">
        <f t="shared" si="3"/>
        <v>1.8785752350023952</v>
      </c>
      <c r="H41">
        <f t="shared" si="4"/>
        <v>12.789162060379443</v>
      </c>
      <c r="I41">
        <f t="shared" si="5"/>
        <v>-6.2</v>
      </c>
      <c r="J41">
        <f t="shared" si="6"/>
        <v>3.6747805297344347</v>
      </c>
      <c r="K41">
        <f t="shared" si="7"/>
        <v>1.982922727161919</v>
      </c>
      <c r="L41">
        <f t="shared" si="8"/>
        <v>-7.0721290711204423</v>
      </c>
      <c r="M41">
        <f t="shared" si="9"/>
        <v>139.45097171275077</v>
      </c>
    </row>
    <row r="42" spans="3:13" x14ac:dyDescent="0.25">
      <c r="C42">
        <v>32</v>
      </c>
      <c r="D42">
        <f t="shared" si="0"/>
        <v>8</v>
      </c>
      <c r="E42">
        <f t="shared" si="1"/>
        <v>2.2857142857142856</v>
      </c>
      <c r="F42">
        <f t="shared" si="2"/>
        <v>1.8284914784967849</v>
      </c>
      <c r="G42">
        <f t="shared" si="3"/>
        <v>1.8853048758737705</v>
      </c>
      <c r="H42">
        <f t="shared" si="4"/>
        <v>12.998287240296944</v>
      </c>
      <c r="I42">
        <f t="shared" si="5"/>
        <v>-6.4</v>
      </c>
      <c r="J42">
        <f t="shared" si="6"/>
        <v>3.7367167835280966</v>
      </c>
      <c r="K42">
        <f t="shared" si="7"/>
        <v>1.9839582966264446</v>
      </c>
      <c r="L42">
        <f t="shared" si="8"/>
        <v>-7.1508438501931764</v>
      </c>
      <c r="M42">
        <f t="shared" si="9"/>
        <v>142.63196737141135</v>
      </c>
    </row>
    <row r="43" spans="3:13" x14ac:dyDescent="0.25">
      <c r="C43">
        <v>33</v>
      </c>
      <c r="D43">
        <f t="shared" si="0"/>
        <v>8.25</v>
      </c>
      <c r="E43">
        <f t="shared" si="1"/>
        <v>2.3571428571428572</v>
      </c>
      <c r="F43">
        <f t="shared" si="2"/>
        <v>1.8803993380988031</v>
      </c>
      <c r="G43">
        <f t="shared" si="3"/>
        <v>1.8915071953085727</v>
      </c>
      <c r="H43">
        <f t="shared" si="4"/>
        <v>13.201672866925815</v>
      </c>
      <c r="I43">
        <f t="shared" si="5"/>
        <v>-6.6</v>
      </c>
      <c r="J43">
        <f t="shared" si="6"/>
        <v>3.7968365956190286</v>
      </c>
      <c r="K43">
        <f t="shared" si="7"/>
        <v>1.9849028496941759</v>
      </c>
      <c r="L43">
        <f t="shared" si="8"/>
        <v>-7.2271743066415066</v>
      </c>
      <c r="M43">
        <f t="shared" si="9"/>
        <v>145.73112159635517</v>
      </c>
    </row>
    <row r="44" spans="3:13" x14ac:dyDescent="0.25">
      <c r="C44">
        <v>34</v>
      </c>
      <c r="D44">
        <f t="shared" si="0"/>
        <v>8.5</v>
      </c>
      <c r="E44">
        <f t="shared" si="1"/>
        <v>2.4285714285714284</v>
      </c>
      <c r="F44">
        <f t="shared" si="2"/>
        <v>1.931225597372392</v>
      </c>
      <c r="G44">
        <f t="shared" si="3"/>
        <v>1.8972342122459074</v>
      </c>
      <c r="H44">
        <f t="shared" si="4"/>
        <v>13.399609333664047</v>
      </c>
      <c r="I44">
        <f t="shared" si="5"/>
        <v>-6.8</v>
      </c>
      <c r="J44">
        <f t="shared" si="6"/>
        <v>3.8552409913291616</v>
      </c>
      <c r="K44">
        <f t="shared" si="7"/>
        <v>1.9857667048733454</v>
      </c>
      <c r="L44">
        <f t="shared" si="8"/>
        <v>-7.3012596202531332</v>
      </c>
      <c r="M44">
        <f t="shared" si="9"/>
        <v>148.75212281913952</v>
      </c>
    </row>
    <row r="45" spans="3:13" x14ac:dyDescent="0.25">
      <c r="C45">
        <v>35</v>
      </c>
      <c r="D45">
        <f t="shared" si="0"/>
        <v>8.75</v>
      </c>
      <c r="E45">
        <f t="shared" si="1"/>
        <v>2.5</v>
      </c>
      <c r="F45">
        <f t="shared" si="2"/>
        <v>1.9810014688665833</v>
      </c>
      <c r="G45">
        <f t="shared" si="3"/>
        <v>1.9025318855618245</v>
      </c>
      <c r="H45">
        <f t="shared" si="4"/>
        <v>13.592366740499427</v>
      </c>
      <c r="I45">
        <f t="shared" si="5"/>
        <v>-7</v>
      </c>
      <c r="J45">
        <f t="shared" si="6"/>
        <v>3.912023005428146</v>
      </c>
      <c r="K45">
        <f t="shared" si="7"/>
        <v>1.9865587644582947</v>
      </c>
      <c r="L45">
        <f t="shared" si="8"/>
        <v>-7.3732272123580511</v>
      </c>
      <c r="M45">
        <f t="shared" si="9"/>
        <v>151.69845128511349</v>
      </c>
    </row>
    <row r="46" spans="3:13" x14ac:dyDescent="0.25">
      <c r="C46">
        <v>36</v>
      </c>
      <c r="D46">
        <f t="shared" si="0"/>
        <v>9</v>
      </c>
      <c r="E46">
        <f t="shared" si="1"/>
        <v>2.5714285714285716</v>
      </c>
      <c r="F46">
        <f t="shared" si="2"/>
        <v>2.029758121533189</v>
      </c>
      <c r="G46">
        <f t="shared" si="3"/>
        <v>1.9074409138936921</v>
      </c>
      <c r="H46">
        <f t="shared" si="4"/>
        <v>13.780196623994083</v>
      </c>
      <c r="I46">
        <f t="shared" si="5"/>
        <v>-7.2</v>
      </c>
      <c r="J46">
        <f t="shared" si="6"/>
        <v>3.9672684796541247</v>
      </c>
      <c r="K46">
        <f t="shared" si="7"/>
        <v>1.9872867406682804</v>
      </c>
      <c r="L46">
        <f t="shared" si="8"/>
        <v>-7.443194025403006</v>
      </c>
      <c r="M46">
        <f t="shared" si="9"/>
        <v>154.57339003990796</v>
      </c>
    </row>
    <row r="47" spans="3:13" x14ac:dyDescent="0.25">
      <c r="C47">
        <v>37</v>
      </c>
      <c r="D47">
        <f t="shared" si="0"/>
        <v>9.25</v>
      </c>
      <c r="E47">
        <f t="shared" si="1"/>
        <v>2.6428571428571428</v>
      </c>
      <c r="F47">
        <f t="shared" si="2"/>
        <v>2.0775264437437362</v>
      </c>
      <c r="G47">
        <f t="shared" si="3"/>
        <v>1.9119974194624989</v>
      </c>
      <c r="H47">
        <f t="shared" si="4"/>
        <v>13.963333521221823</v>
      </c>
      <c r="I47">
        <f t="shared" si="5"/>
        <v>-7.4</v>
      </c>
      <c r="J47">
        <f t="shared" si="6"/>
        <v>4.0210567664522685</v>
      </c>
      <c r="K47">
        <f t="shared" si="7"/>
        <v>1.9879573409039337</v>
      </c>
      <c r="L47">
        <f t="shared" si="8"/>
        <v>-7.5112676341952529</v>
      </c>
      <c r="M47">
        <f t="shared" si="9"/>
        <v>157.38003597162469</v>
      </c>
    </row>
    <row r="48" spans="3:13" x14ac:dyDescent="0.25">
      <c r="C48">
        <v>38</v>
      </c>
      <c r="D48">
        <f t="shared" si="0"/>
        <v>9.5</v>
      </c>
      <c r="E48">
        <f t="shared" si="1"/>
        <v>2.7142857142857144</v>
      </c>
      <c r="F48">
        <f t="shared" si="2"/>
        <v>2.1243368615877269</v>
      </c>
      <c r="G48">
        <f t="shared" si="3"/>
        <v>1.9162335339175138</v>
      </c>
      <c r="H48">
        <f t="shared" si="4"/>
        <v>14.141996384268342</v>
      </c>
      <c r="I48">
        <f t="shared" si="5"/>
        <v>-7.6</v>
      </c>
      <c r="J48">
        <f t="shared" si="6"/>
        <v>4.0734613513056761</v>
      </c>
      <c r="K48">
        <f t="shared" si="7"/>
        <v>1.9885764203256653</v>
      </c>
      <c r="L48">
        <f t="shared" si="8"/>
        <v>-7.5775472145391767</v>
      </c>
      <c r="M48">
        <f t="shared" si="9"/>
        <v>160.12131068642688</v>
      </c>
    </row>
    <row r="49" spans="3:13" x14ac:dyDescent="0.25">
      <c r="C49">
        <v>39</v>
      </c>
      <c r="D49">
        <f t="shared" si="0"/>
        <v>9.75</v>
      </c>
      <c r="E49">
        <f t="shared" si="1"/>
        <v>2.7857142857142856</v>
      </c>
      <c r="F49">
        <f t="shared" si="2"/>
        <v>2.1702192016669581</v>
      </c>
      <c r="G49">
        <f t="shared" si="3"/>
        <v>1.9201779013004316</v>
      </c>
      <c r="H49">
        <f t="shared" si="4"/>
        <v>14.316389860385863</v>
      </c>
      <c r="I49">
        <f t="shared" si="5"/>
        <v>-7.8</v>
      </c>
      <c r="J49">
        <f t="shared" si="6"/>
        <v>4.1245504042791667</v>
      </c>
      <c r="K49">
        <f t="shared" si="7"/>
        <v>1.9891491081577168</v>
      </c>
      <c r="L49">
        <f t="shared" si="8"/>
        <v>-7.6421243905461047</v>
      </c>
      <c r="M49">
        <f t="shared" si="9"/>
        <v>162.79997106657385</v>
      </c>
    </row>
    <row r="50" spans="3:13" x14ac:dyDescent="0.25">
      <c r="C50">
        <v>40</v>
      </c>
      <c r="D50">
        <f t="shared" si="0"/>
        <v>10</v>
      </c>
      <c r="E50">
        <f t="shared" si="1"/>
        <v>2.8571428571428572</v>
      </c>
      <c r="F50">
        <f t="shared" si="2"/>
        <v>2.2152025896316276</v>
      </c>
      <c r="G50">
        <f t="shared" si="3"/>
        <v>1.9238561107812981</v>
      </c>
      <c r="H50">
        <f t="shared" si="4"/>
        <v>14.486705451445243</v>
      </c>
      <c r="I50">
        <f t="shared" si="5"/>
        <v>-8</v>
      </c>
      <c r="J50">
        <f t="shared" si="6"/>
        <v>4.1743872698956368</v>
      </c>
      <c r="K50">
        <f t="shared" si="7"/>
        <v>1.989679912748183</v>
      </c>
      <c r="L50">
        <f t="shared" si="8"/>
        <v>-7.7050839783047742</v>
      </c>
      <c r="M50">
        <f t="shared" si="9"/>
        <v>165.41861941224687</v>
      </c>
    </row>
    <row r="51" spans="3:13" x14ac:dyDescent="0.25">
      <c r="C51">
        <v>41</v>
      </c>
      <c r="D51">
        <f t="shared" si="0"/>
        <v>10.25</v>
      </c>
      <c r="E51">
        <f t="shared" si="1"/>
        <v>2.9285714285714284</v>
      </c>
      <c r="F51">
        <f t="shared" si="2"/>
        <v>2.2593153773559913</v>
      </c>
      <c r="G51">
        <f t="shared" si="3"/>
        <v>1.9272910697791308</v>
      </c>
      <c r="H51">
        <f t="shared" si="4"/>
        <v>14.653122564972927</v>
      </c>
      <c r="I51">
        <f t="shared" si="5"/>
        <v>-8.1999999999999993</v>
      </c>
      <c r="J51">
        <f t="shared" si="6"/>
        <v>4.2230309031834237</v>
      </c>
      <c r="K51">
        <f t="shared" si="7"/>
        <v>1.9901728093605242</v>
      </c>
      <c r="L51">
        <f t="shared" si="8"/>
        <v>-7.7665046406799343</v>
      </c>
      <c r="M51">
        <f t="shared" si="9"/>
        <v>167.97971310667168</v>
      </c>
    </row>
    <row r="52" spans="3:13" x14ac:dyDescent="0.25">
      <c r="C52">
        <v>42</v>
      </c>
      <c r="D52">
        <f t="shared" si="0"/>
        <v>10.5</v>
      </c>
      <c r="E52">
        <f t="shared" si="1"/>
        <v>3</v>
      </c>
      <c r="F52">
        <f t="shared" si="2"/>
        <v>2.3025850929940459</v>
      </c>
      <c r="G52">
        <f t="shared" si="3"/>
        <v>1.9305033263798532</v>
      </c>
      <c r="H52">
        <f t="shared" si="4"/>
        <v>14.815809467808648</v>
      </c>
      <c r="I52">
        <f t="shared" si="5"/>
        <v>-8.4</v>
      </c>
      <c r="J52">
        <f t="shared" si="6"/>
        <v>4.2705362586405187</v>
      </c>
      <c r="K52">
        <f t="shared" si="7"/>
        <v>1.9906313138567144</v>
      </c>
      <c r="L52">
        <f t="shared" si="8"/>
        <v>-7.8264594656215412</v>
      </c>
      <c r="M52">
        <f t="shared" si="9"/>
        <v>170.48557377169143</v>
      </c>
    </row>
    <row r="53" spans="3:13" x14ac:dyDescent="0.25">
      <c r="C53">
        <v>43</v>
      </c>
      <c r="D53">
        <f t="shared" si="0"/>
        <v>10.75</v>
      </c>
      <c r="E53">
        <f t="shared" si="1"/>
        <v>3.0714285714285716</v>
      </c>
      <c r="F53">
        <f t="shared" si="2"/>
        <v>2.345038409246385</v>
      </c>
      <c r="G53">
        <f t="shared" si="3"/>
        <v>1.9335113485466116</v>
      </c>
      <c r="H53">
        <f t="shared" si="4"/>
        <v>14.974924152275488</v>
      </c>
      <c r="I53">
        <f t="shared" si="5"/>
        <v>-8.6</v>
      </c>
      <c r="J53">
        <f t="shared" si="6"/>
        <v>4.3169546379301664</v>
      </c>
      <c r="K53">
        <f t="shared" si="7"/>
        <v>1.9910585447979443</v>
      </c>
      <c r="L53">
        <f t="shared" si="8"/>
        <v>-7.8850164784101384</v>
      </c>
      <c r="M53">
        <f t="shared" si="9"/>
        <v>172.93839590076578</v>
      </c>
    </row>
    <row r="54" spans="3:13" x14ac:dyDescent="0.25">
      <c r="C54">
        <v>44</v>
      </c>
      <c r="D54">
        <f t="shared" si="0"/>
        <v>11</v>
      </c>
      <c r="E54">
        <f t="shared" si="1"/>
        <v>3.1428571428571428</v>
      </c>
      <c r="F54">
        <f t="shared" si="2"/>
        <v>2.3867011260552178</v>
      </c>
      <c r="G54">
        <f t="shared" si="3"/>
        <v>1.936331766435166</v>
      </c>
      <c r="H54">
        <f t="shared" si="4"/>
        <v>15.130615123716343</v>
      </c>
      <c r="I54">
        <f t="shared" si="5"/>
        <v>-8.8000000000000007</v>
      </c>
      <c r="J54">
        <f t="shared" si="6"/>
        <v>4.3623340013281453</v>
      </c>
      <c r="K54">
        <f t="shared" si="7"/>
        <v>1.9914572759925275</v>
      </c>
      <c r="L54">
        <f t="shared" si="8"/>
        <v>-7.9422390966508409</v>
      </c>
      <c r="M54">
        <f t="shared" si="9"/>
        <v>175.34025497041151</v>
      </c>
    </row>
    <row r="55" spans="3:13" x14ac:dyDescent="0.25">
      <c r="C55">
        <v>45</v>
      </c>
      <c r="D55">
        <f t="shared" si="0"/>
        <v>11.25</v>
      </c>
      <c r="E55">
        <f t="shared" si="1"/>
        <v>3.2142857142857144</v>
      </c>
      <c r="F55">
        <f t="shared" si="2"/>
        <v>2.4275981646639102</v>
      </c>
      <c r="G55">
        <f t="shared" si="3"/>
        <v>1.9389795831401124</v>
      </c>
      <c r="H55">
        <f t="shared" si="4"/>
        <v>15.283022117314079</v>
      </c>
      <c r="I55">
        <f t="shared" si="5"/>
        <v>-9</v>
      </c>
      <c r="J55">
        <f t="shared" si="6"/>
        <v>4.4067192472642533</v>
      </c>
      <c r="K55">
        <f t="shared" si="7"/>
        <v>1.9918299811301214</v>
      </c>
      <c r="L55">
        <f t="shared" si="8"/>
        <v>-7.9981865354929678</v>
      </c>
      <c r="M55">
        <f t="shared" si="9"/>
        <v>177.69311504082236</v>
      </c>
    </row>
    <row r="56" spans="3:13" x14ac:dyDescent="0.25">
      <c r="C56">
        <v>46</v>
      </c>
      <c r="D56">
        <f t="shared" si="0"/>
        <v>11.5</v>
      </c>
      <c r="E56">
        <f t="shared" si="1"/>
        <v>3.2857142857142856</v>
      </c>
      <c r="F56">
        <f t="shared" si="2"/>
        <v>2.4677535705617508</v>
      </c>
      <c r="G56">
        <f t="shared" si="3"/>
        <v>1.941468358373017</v>
      </c>
      <c r="H56">
        <f t="shared" si="4"/>
        <v>15.432276751271687</v>
      </c>
      <c r="I56">
        <f t="shared" si="5"/>
        <v>-9.1999999999999993</v>
      </c>
      <c r="J56">
        <f t="shared" si="6"/>
        <v>4.4501524637214818</v>
      </c>
      <c r="K56">
        <f t="shared" si="7"/>
        <v>1.9921788718323912</v>
      </c>
      <c r="L56">
        <f t="shared" si="8"/>
        <v>-8.0529141694423405</v>
      </c>
      <c r="M56">
        <f t="shared" si="9"/>
        <v>179.99883586297003</v>
      </c>
    </row>
    <row r="57" spans="3:13" x14ac:dyDescent="0.25">
      <c r="C57">
        <v>47</v>
      </c>
      <c r="D57">
        <f t="shared" si="0"/>
        <v>11.75</v>
      </c>
      <c r="E57">
        <f t="shared" si="1"/>
        <v>3.3571428571428572</v>
      </c>
      <c r="F57">
        <f t="shared" si="2"/>
        <v>2.5071905233093443</v>
      </c>
      <c r="G57">
        <f t="shared" si="3"/>
        <v>1.943810368883607</v>
      </c>
      <c r="H57">
        <f t="shared" si="4"/>
        <v>15.578503122675329</v>
      </c>
      <c r="I57">
        <f t="shared" si="5"/>
        <v>-9.4</v>
      </c>
      <c r="J57">
        <f t="shared" si="6"/>
        <v>4.4926731547609453</v>
      </c>
      <c r="K57">
        <f t="shared" si="7"/>
        <v>1.9925059302044781</v>
      </c>
      <c r="L57">
        <f t="shared" si="8"/>
        <v>-8.1064738562067795</v>
      </c>
      <c r="M57">
        <f t="shared" si="9"/>
        <v>182.25917951370883</v>
      </c>
    </row>
    <row r="58" spans="3:13" x14ac:dyDescent="0.25">
      <c r="C58">
        <v>48</v>
      </c>
      <c r="D58">
        <f t="shared" si="0"/>
        <v>12</v>
      </c>
      <c r="E58">
        <f t="shared" si="1"/>
        <v>3.4285714285714284</v>
      </c>
      <c r="F58">
        <f t="shared" si="2"/>
        <v>2.5459313516257747</v>
      </c>
      <c r="G58">
        <f t="shared" si="3"/>
        <v>1.9460167488571054</v>
      </c>
      <c r="H58">
        <f t="shared" si="4"/>
        <v>15.721818351690079</v>
      </c>
      <c r="I58">
        <f t="shared" si="5"/>
        <v>-9.6</v>
      </c>
      <c r="J58">
        <f t="shared" si="6"/>
        <v>4.5343184450161402</v>
      </c>
      <c r="K58">
        <f t="shared" si="7"/>
        <v>1.9928129367752223</v>
      </c>
      <c r="L58">
        <f t="shared" si="8"/>
        <v>-8.1589142272392028</v>
      </c>
      <c r="M58">
        <f t="shared" si="9"/>
        <v>184.47581658291983</v>
      </c>
    </row>
    <row r="59" spans="3:13" x14ac:dyDescent="0.25">
      <c r="C59">
        <v>49</v>
      </c>
      <c r="D59">
        <f t="shared" si="0"/>
        <v>12.25</v>
      </c>
      <c r="E59">
        <f t="shared" si="1"/>
        <v>3.5</v>
      </c>
      <c r="F59">
        <f t="shared" si="2"/>
        <v>2.5839975524322312</v>
      </c>
      <c r="G59">
        <f t="shared" si="3"/>
        <v>1.9480976130357792</v>
      </c>
      <c r="H59">
        <f t="shared" si="4"/>
        <v>15.862333079138038</v>
      </c>
      <c r="I59">
        <f t="shared" si="5"/>
        <v>-9.8000000000000007</v>
      </c>
      <c r="J59">
        <f t="shared" si="6"/>
        <v>4.5751232646357947</v>
      </c>
      <c r="K59">
        <f t="shared" si="7"/>
        <v>1.9931014945563099</v>
      </c>
      <c r="L59">
        <f t="shared" si="8"/>
        <v>-8.2102809489901301</v>
      </c>
      <c r="M59">
        <f t="shared" si="9"/>
        <v>186.65033193801074</v>
      </c>
    </row>
    <row r="60" spans="3:13" x14ac:dyDescent="0.25">
      <c r="C60">
        <v>50</v>
      </c>
      <c r="D60">
        <f t="shared" si="0"/>
        <v>12.5</v>
      </c>
      <c r="E60">
        <f t="shared" si="1"/>
        <v>3.5714285714285716</v>
      </c>
      <c r="F60">
        <f t="shared" si="2"/>
        <v>2.6214098128016805</v>
      </c>
      <c r="G60">
        <f t="shared" si="3"/>
        <v>1.9500621649050758</v>
      </c>
      <c r="H60">
        <f t="shared" si="4"/>
        <v>16.000151921973647</v>
      </c>
      <c r="I60">
        <f t="shared" si="5"/>
        <v>-10</v>
      </c>
      <c r="J60">
        <f t="shared" si="6"/>
        <v>4.6151205168412597</v>
      </c>
      <c r="K60">
        <f t="shared" si="7"/>
        <v>1.9933730498232407</v>
      </c>
      <c r="L60">
        <f t="shared" si="8"/>
        <v>-8.2606169583306261</v>
      </c>
      <c r="M60">
        <f t="shared" si="9"/>
        <v>188.78423009147573</v>
      </c>
    </row>
    <row r="61" spans="3:13" x14ac:dyDescent="0.25">
      <c r="C61">
        <v>51</v>
      </c>
      <c r="D61">
        <f t="shared" si="0"/>
        <v>12.75</v>
      </c>
      <c r="E61">
        <f t="shared" si="1"/>
        <v>3.6428571428571428</v>
      </c>
      <c r="F61">
        <f t="shared" si="2"/>
        <v>2.6581880339714425</v>
      </c>
      <c r="G61">
        <f t="shared" si="3"/>
        <v>1.9519187919414751</v>
      </c>
      <c r="H61">
        <f t="shared" si="4"/>
        <v>16.135373890695213</v>
      </c>
      <c r="I61">
        <f t="shared" si="5"/>
        <v>-10.199999999999999</v>
      </c>
      <c r="J61">
        <f t="shared" si="6"/>
        <v>4.6543412299945404</v>
      </c>
      <c r="K61">
        <f t="shared" si="7"/>
        <v>1.9936289101178621</v>
      </c>
      <c r="L61">
        <f t="shared" si="8"/>
        <v>-8.309962675140504</v>
      </c>
      <c r="M61">
        <f t="shared" si="9"/>
        <v>190.87894019698558</v>
      </c>
    </row>
    <row r="62" spans="3:13" x14ac:dyDescent="0.25">
      <c r="C62">
        <v>52</v>
      </c>
      <c r="D62">
        <f t="shared" si="0"/>
        <v>13</v>
      </c>
      <c r="E62">
        <f t="shared" si="1"/>
        <v>3.7142857142857144</v>
      </c>
      <c r="F62">
        <f t="shared" si="2"/>
        <v>2.6943513567440482</v>
      </c>
      <c r="G62">
        <f t="shared" si="3"/>
        <v>1.9536751496296876</v>
      </c>
      <c r="H62">
        <f t="shared" si="4"/>
        <v>16.268092772308073</v>
      </c>
      <c r="I62">
        <f t="shared" si="5"/>
        <v>-10.4</v>
      </c>
      <c r="J62">
        <f t="shared" si="6"/>
        <v>4.6928146958401378</v>
      </c>
      <c r="K62">
        <f t="shared" si="7"/>
        <v>1.9938702598882743</v>
      </c>
      <c r="L62">
        <f t="shared" si="8"/>
        <v>-8.358356194660514</v>
      </c>
      <c r="M62">
        <f t="shared" si="9"/>
        <v>192.93582069880713</v>
      </c>
    </row>
    <row r="63" spans="3:13" x14ac:dyDescent="0.25">
      <c r="C63">
        <v>53</v>
      </c>
      <c r="D63">
        <f t="shared" si="0"/>
        <v>13.25</v>
      </c>
      <c r="E63">
        <f t="shared" si="1"/>
        <v>3.7857142857142856</v>
      </c>
      <c r="F63">
        <f t="shared" si="2"/>
        <v>2.7299181877387908</v>
      </c>
      <c r="G63">
        <f t="shared" si="3"/>
        <v>1.9553382357121505</v>
      </c>
      <c r="H63">
        <f t="shared" si="4"/>
        <v>16.398397482078295</v>
      </c>
      <c r="I63">
        <f t="shared" si="5"/>
        <v>-10.6</v>
      </c>
      <c r="J63">
        <f t="shared" si="6"/>
        <v>4.730568595382425</v>
      </c>
      <c r="K63">
        <f t="shared" si="7"/>
        <v>1.9940981741133104</v>
      </c>
      <c r="L63">
        <f t="shared" si="8"/>
        <v>-8.4058334618696691</v>
      </c>
      <c r="M63">
        <f t="shared" si="9"/>
        <v>194.95616365840232</v>
      </c>
    </row>
    <row r="64" spans="3:13" x14ac:dyDescent="0.25">
      <c r="C64">
        <v>54</v>
      </c>
      <c r="D64">
        <f t="shared" si="0"/>
        <v>13.5</v>
      </c>
      <c r="E64">
        <f t="shared" si="1"/>
        <v>3.8571428571428572</v>
      </c>
      <c r="F64">
        <f t="shared" si="2"/>
        <v>2.7649062260677653</v>
      </c>
      <c r="G64">
        <f t="shared" si="3"/>
        <v>1.9569144559266725</v>
      </c>
      <c r="H64">
        <f t="shared" si="4"/>
        <v>16.526372386980533</v>
      </c>
      <c r="I64">
        <f t="shared" si="5"/>
        <v>-10.8</v>
      </c>
      <c r="J64">
        <f t="shared" si="6"/>
        <v>4.7676291136857945</v>
      </c>
      <c r="K64">
        <f t="shared" si="7"/>
        <v>1.9943136302025384</v>
      </c>
      <c r="L64">
        <f t="shared" si="8"/>
        <v>-8.4524284298604151</v>
      </c>
      <c r="M64">
        <f t="shared" si="9"/>
        <v>196.94119878091274</v>
      </c>
    </row>
    <row r="65" spans="3:13" x14ac:dyDescent="0.25">
      <c r="C65">
        <v>55</v>
      </c>
      <c r="D65">
        <f t="shared" si="0"/>
        <v>13.75</v>
      </c>
      <c r="E65">
        <f t="shared" si="1"/>
        <v>3.9285714285714284</v>
      </c>
      <c r="F65">
        <f t="shared" si="2"/>
        <v>2.7993324901006815</v>
      </c>
      <c r="G65">
        <f t="shared" si="3"/>
        <v>1.9584096823123931</v>
      </c>
      <c r="H65">
        <f t="shared" si="4"/>
        <v>16.65209760344576</v>
      </c>
      <c r="I65">
        <f t="shared" si="5"/>
        <v>-11</v>
      </c>
      <c r="J65">
        <f t="shared" si="6"/>
        <v>4.8040210447332568</v>
      </c>
      <c r="K65">
        <f t="shared" si="7"/>
        <v>1.9945175184163924</v>
      </c>
      <c r="L65">
        <f t="shared" si="8"/>
        <v>-8.4981732039370623</v>
      </c>
      <c r="M65">
        <f t="shared" si="9"/>
        <v>198.8920971630032</v>
      </c>
    </row>
    <row r="66" spans="3:13" x14ac:dyDescent="0.25">
      <c r="C66">
        <v>56</v>
      </c>
      <c r="D66">
        <f t="shared" si="0"/>
        <v>14</v>
      </c>
      <c r="E66">
        <f t="shared" si="1"/>
        <v>4</v>
      </c>
      <c r="F66">
        <f t="shared" si="2"/>
        <v>2.8332133440562162</v>
      </c>
      <c r="G66">
        <f t="shared" si="3"/>
        <v>1.9598293050149131</v>
      </c>
      <c r="H66">
        <f t="shared" si="4"/>
        <v>16.775649271748954</v>
      </c>
      <c r="I66">
        <f t="shared" si="5"/>
        <v>-11.2</v>
      </c>
      <c r="J66">
        <f t="shared" si="6"/>
        <v>4.839767887347417</v>
      </c>
      <c r="K66">
        <f t="shared" si="7"/>
        <v>1.9947106510127504</v>
      </c>
      <c r="L66">
        <f t="shared" si="8"/>
        <v>-8.5430981729502093</v>
      </c>
      <c r="M66">
        <f t="shared" si="9"/>
        <v>200.80997478224435</v>
      </c>
    </row>
    <row r="67" spans="3:13" x14ac:dyDescent="0.25">
      <c r="C67">
        <v>57</v>
      </c>
      <c r="D67">
        <f t="shared" si="0"/>
        <v>14.25</v>
      </c>
      <c r="E67">
        <f t="shared" si="1"/>
        <v>4.0714285714285712</v>
      </c>
      <c r="F67">
        <f t="shared" si="2"/>
        <v>2.8665645242172415</v>
      </c>
      <c r="G67">
        <f t="shared" si="3"/>
        <v>1.9611782783943514</v>
      </c>
      <c r="H67">
        <f t="shared" si="4"/>
        <v>16.897099809140574</v>
      </c>
      <c r="I67">
        <f t="shared" si="5"/>
        <v>-11.4</v>
      </c>
      <c r="J67">
        <f t="shared" si="6"/>
        <v>4.8748919330628793</v>
      </c>
      <c r="K67">
        <f t="shared" si="7"/>
        <v>1.9948937702945215</v>
      </c>
      <c r="L67">
        <f t="shared" si="8"/>
        <v>-8.5872321291967513</v>
      </c>
      <c r="M67">
        <f t="shared" si="9"/>
        <v>202.69589574692054</v>
      </c>
    </row>
    <row r="68" spans="3:13" x14ac:dyDescent="0.25">
      <c r="C68">
        <v>58</v>
      </c>
      <c r="D68">
        <f t="shared" si="0"/>
        <v>14.5</v>
      </c>
      <c r="E68">
        <f t="shared" si="1"/>
        <v>4.1428571428571432</v>
      </c>
      <c r="F68">
        <f t="shared" si="2"/>
        <v>2.8994011646155591</v>
      </c>
      <c r="G68">
        <f t="shared" si="3"/>
        <v>1.962461162131625</v>
      </c>
      <c r="H68">
        <f t="shared" si="4"/>
        <v>17.016518143615144</v>
      </c>
      <c r="I68">
        <f t="shared" si="5"/>
        <v>-11.6</v>
      </c>
      <c r="J68">
        <f t="shared" si="6"/>
        <v>4.9094143467388509</v>
      </c>
      <c r="K68">
        <f t="shared" si="7"/>
        <v>1.9950675557063851</v>
      </c>
      <c r="L68">
        <f t="shared" si="8"/>
        <v>-8.630602378056544</v>
      </c>
      <c r="M68">
        <f t="shared" si="9"/>
        <v>204.55087532387935</v>
      </c>
    </row>
    <row r="69" spans="3:13" x14ac:dyDescent="0.25">
      <c r="C69">
        <v>59</v>
      </c>
      <c r="D69">
        <f t="shared" si="0"/>
        <v>14.75</v>
      </c>
      <c r="E69">
        <f t="shared" si="1"/>
        <v>4.2142857142857144</v>
      </c>
      <c r="F69">
        <f t="shared" si="2"/>
        <v>2.9317378220707551</v>
      </c>
      <c r="G69">
        <f t="shared" si="3"/>
        <v>1.9636821579355814</v>
      </c>
      <c r="H69">
        <f t="shared" si="4"/>
        <v>17.133969930022175</v>
      </c>
      <c r="I69">
        <f t="shared" si="5"/>
        <v>-11.8</v>
      </c>
      <c r="J69">
        <f t="shared" si="6"/>
        <v>4.9433552406129788</v>
      </c>
      <c r="K69">
        <f t="shared" si="7"/>
        <v>1.995232630106756</v>
      </c>
      <c r="L69">
        <f t="shared" si="8"/>
        <v>-8.6732348383996687</v>
      </c>
      <c r="M69">
        <f t="shared" si="9"/>
        <v>206.37588276079765</v>
      </c>
    </row>
    <row r="70" spans="3:13" x14ac:dyDescent="0.25">
      <c r="C70">
        <v>60</v>
      </c>
      <c r="D70">
        <f t="shared" si="0"/>
        <v>15</v>
      </c>
      <c r="E70">
        <f t="shared" si="1"/>
        <v>4.2857142857142856</v>
      </c>
      <c r="F70">
        <f t="shared" si="2"/>
        <v>2.9635885004993012</v>
      </c>
      <c r="G70">
        <f t="shared" si="3"/>
        <v>1.9648451423742457</v>
      </c>
      <c r="H70">
        <f t="shared" si="4"/>
        <v>17.249517750057414</v>
      </c>
      <c r="I70">
        <f t="shared" si="5"/>
        <v>-12</v>
      </c>
      <c r="J70">
        <f t="shared" si="6"/>
        <v>4.9767337424205742</v>
      </c>
      <c r="K70">
        <f t="shared" si="7"/>
        <v>1.9953895653225893</v>
      </c>
      <c r="L70">
        <f t="shared" si="8"/>
        <v>-8.7151541346789543</v>
      </c>
      <c r="M70">
        <f t="shared" si="9"/>
        <v>208.17184391806813</v>
      </c>
    </row>
    <row r="71" spans="3:13" x14ac:dyDescent="0.25">
      <c r="C71">
        <v>61</v>
      </c>
      <c r="D71">
        <f t="shared" si="0"/>
        <v>15.25</v>
      </c>
      <c r="E71">
        <f t="shared" si="1"/>
        <v>4.3571428571428568</v>
      </c>
      <c r="F71">
        <f t="shared" si="2"/>
        <v>2.9949666744353141</v>
      </c>
      <c r="G71">
        <f t="shared" si="3"/>
        <v>1.9659536962853521</v>
      </c>
      <c r="H71">
        <f t="shared" si="4"/>
        <v>17.363221297522333</v>
      </c>
      <c r="I71">
        <f t="shared" si="5"/>
        <v>-12.2</v>
      </c>
      <c r="J71">
        <f t="shared" si="6"/>
        <v>5.0095680581358328</v>
      </c>
      <c r="K71">
        <f t="shared" si="7"/>
        <v>1.9955388870791024</v>
      </c>
      <c r="L71">
        <f t="shared" si="8"/>
        <v>-8.7563836815186686</v>
      </c>
      <c r="M71">
        <f t="shared" si="9"/>
        <v>209.9396437243808</v>
      </c>
    </row>
    <row r="72" spans="3:13" x14ac:dyDescent="0.25">
      <c r="C72">
        <v>62</v>
      </c>
      <c r="D72">
        <f t="shared" si="0"/>
        <v>15.5</v>
      </c>
      <c r="E72">
        <f t="shared" si="1"/>
        <v>4.4285714285714288</v>
      </c>
      <c r="F72">
        <f t="shared" si="2"/>
        <v>3.0258853117246787</v>
      </c>
      <c r="G72">
        <f t="shared" si="3"/>
        <v>1.9670111311628244</v>
      </c>
      <c r="H72">
        <f t="shared" si="4"/>
        <v>17.475137550106261</v>
      </c>
      <c r="I72">
        <f t="shared" si="5"/>
        <v>-12.4</v>
      </c>
      <c r="J72">
        <f t="shared" si="6"/>
        <v>5.0418755298323124</v>
      </c>
      <c r="K72">
        <f t="shared" si="7"/>
        <v>1.9956810793834296</v>
      </c>
      <c r="L72">
        <f t="shared" si="8"/>
        <v>-8.7969457615196784</v>
      </c>
      <c r="M72">
        <f t="shared" si="9"/>
        <v>211.68012846902752</v>
      </c>
    </row>
    <row r="73" spans="3:13" x14ac:dyDescent="0.25">
      <c r="C73">
        <v>63</v>
      </c>
      <c r="D73">
        <f t="shared" si="0"/>
        <v>15.75</v>
      </c>
      <c r="E73">
        <f t="shared" si="1"/>
        <v>4.5</v>
      </c>
      <c r="F73">
        <f t="shared" si="2"/>
        <v>3.0563568953704259</v>
      </c>
      <c r="G73">
        <f t="shared" si="3"/>
        <v>1.9680205128654775</v>
      </c>
      <c r="H73">
        <f t="shared" si="4"/>
        <v>17.585320928825659</v>
      </c>
      <c r="I73">
        <f t="shared" si="5"/>
        <v>-12.6</v>
      </c>
      <c r="J73">
        <f t="shared" si="6"/>
        <v>5.0736726891075596</v>
      </c>
      <c r="K73">
        <f t="shared" si="7"/>
        <v>1.9958165884301775</v>
      </c>
      <c r="L73">
        <f t="shared" si="8"/>
        <v>-8.8368615969221729</v>
      </c>
      <c r="M73">
        <f t="shared" si="9"/>
        <v>213.39410794296441</v>
      </c>
    </row>
    <row r="74" spans="3:13" x14ac:dyDescent="0.25">
      <c r="C74">
        <v>64</v>
      </c>
      <c r="D74">
        <f t="shared" si="0"/>
        <v>16</v>
      </c>
      <c r="E74">
        <f t="shared" si="1"/>
        <v>4.5714285714285712</v>
      </c>
      <c r="F74">
        <f t="shared" si="2"/>
        <v>3.0863934445200716</v>
      </c>
      <c r="G74">
        <f t="shared" si="3"/>
        <v>1.9689846829507478</v>
      </c>
      <c r="H74">
        <f t="shared" si="4"/>
        <v>17.693823446147867</v>
      </c>
      <c r="I74">
        <f t="shared" si="5"/>
        <v>-12.8</v>
      </c>
      <c r="J74">
        <f t="shared" si="6"/>
        <v>5.1049753064706165</v>
      </c>
      <c r="K74">
        <f t="shared" si="7"/>
        <v>1.9959458260874829</v>
      </c>
      <c r="L74">
        <f t="shared" si="8"/>
        <v>-8.876151415697624</v>
      </c>
      <c r="M74">
        <f t="shared" si="9"/>
        <v>215.08235743974717</v>
      </c>
    </row>
    <row r="75" spans="3:13" x14ac:dyDescent="0.25">
      <c r="C75">
        <v>65</v>
      </c>
      <c r="D75">
        <f t="shared" si="0"/>
        <v>16.25</v>
      </c>
      <c r="E75">
        <f t="shared" si="1"/>
        <v>4.6428571428571432</v>
      </c>
      <c r="F75">
        <f t="shared" si="2"/>
        <v>3.1160065345957264</v>
      </c>
      <c r="G75">
        <f t="shared" si="3"/>
        <v>1.9699062778987022</v>
      </c>
      <c r="H75">
        <f t="shared" si="4"/>
        <v>17.800694843730501</v>
      </c>
      <c r="I75">
        <f t="shared" si="5"/>
        <v>-13</v>
      </c>
      <c r="J75">
        <f t="shared" si="6"/>
        <v>5.1357984370502621</v>
      </c>
      <c r="K75">
        <f t="shared" si="7"/>
        <v>1.996069173014229</v>
      </c>
      <c r="L75">
        <f t="shared" si="8"/>
        <v>-8.9148345125806134</v>
      </c>
      <c r="M75">
        <f t="shared" si="9"/>
        <v>216.74561962659683</v>
      </c>
    </row>
    <row r="76" spans="3:13" x14ac:dyDescent="0.25">
      <c r="C76">
        <v>66</v>
      </c>
      <c r="D76">
        <f t="shared" ref="D76:D139" si="10">C76*2.5/10</f>
        <v>16.5</v>
      </c>
      <c r="E76">
        <f t="shared" ref="E76:E139" si="11">$D76/$D$6</f>
        <v>4.7142857142857144</v>
      </c>
      <c r="F76">
        <f t="shared" ref="F76:F139" si="12">LN(1+E76^2)</f>
        <v>3.1452073165756498</v>
      </c>
      <c r="G76">
        <f t="shared" ref="G76:G138" si="13">E76*2*ATAN(1/E76)</f>
        <v>1.9707877464590666</v>
      </c>
      <c r="H76">
        <f t="shared" ref="H76:H138" si="14">$D$6*(F76+G76)</f>
        <v>17.905982720621509</v>
      </c>
      <c r="I76">
        <f t="shared" ref="I76:I139" si="15">$D76/$D$7</f>
        <v>-13.2</v>
      </c>
      <c r="J76">
        <f t="shared" ref="J76:J139" si="16">LN(1+I76^2)</f>
        <v>5.1661564629456977</v>
      </c>
      <c r="K76">
        <f t="shared" ref="K76:K138" si="17">I76*2*ATAN(1/I76)</f>
        <v>1.9961869814523077</v>
      </c>
      <c r="L76">
        <f t="shared" ref="L76:L138" si="18">$D$7*(J76+K76)</f>
        <v>-8.9529293054975074</v>
      </c>
      <c r="M76">
        <f t="shared" ref="M76:M138" si="19">$D$8*(H76+L76)</f>
        <v>218.38460629506125</v>
      </c>
    </row>
    <row r="77" spans="3:13" x14ac:dyDescent="0.25">
      <c r="C77">
        <v>67</v>
      </c>
      <c r="D77">
        <f t="shared" si="10"/>
        <v>16.75</v>
      </c>
      <c r="E77">
        <f t="shared" si="11"/>
        <v>4.7857142857142856</v>
      </c>
      <c r="F77">
        <f t="shared" si="12"/>
        <v>3.1740065354420053</v>
      </c>
      <c r="G77">
        <f t="shared" si="13"/>
        <v>1.9716313653258155</v>
      </c>
      <c r="H77">
        <f t="shared" si="14"/>
        <v>18.009732652687372</v>
      </c>
      <c r="I77">
        <f t="shared" si="15"/>
        <v>-13.4</v>
      </c>
      <c r="J77">
        <f t="shared" si="16"/>
        <v>5.1960631325092805</v>
      </c>
      <c r="K77">
        <f t="shared" si="17"/>
        <v>1.99629957773203</v>
      </c>
      <c r="L77">
        <f t="shared" si="18"/>
        <v>-8.9904533878016384</v>
      </c>
      <c r="M77">
        <f t="shared" si="19"/>
        <v>220</v>
      </c>
    </row>
    <row r="78" spans="3:13" x14ac:dyDescent="0.25">
      <c r="C78">
        <v>68</v>
      </c>
      <c r="D78">
        <f t="shared" si="10"/>
        <v>17</v>
      </c>
      <c r="E78">
        <f t="shared" si="11"/>
        <v>4.8571428571428568</v>
      </c>
      <c r="F78">
        <f t="shared" si="12"/>
        <v>3.2024145478141288</v>
      </c>
      <c r="G78">
        <f t="shared" si="13"/>
        <v>1.9724392533193755</v>
      </c>
      <c r="H78">
        <f t="shared" si="14"/>
        <v>18.111988303967266</v>
      </c>
      <c r="I78">
        <f t="shared" si="15"/>
        <v>-13.6</v>
      </c>
      <c r="J78">
        <f t="shared" si="16"/>
        <v>5.2255315968223837</v>
      </c>
      <c r="K78">
        <f t="shared" si="17"/>
        <v>1.9964072645238367</v>
      </c>
      <c r="L78">
        <f t="shared" si="18"/>
        <v>-9.0274235766827751</v>
      </c>
      <c r="M78">
        <f t="shared" si="19"/>
        <v>221.59245559494363</v>
      </c>
    </row>
    <row r="79" spans="3:13" x14ac:dyDescent="0.25">
      <c r="C79">
        <v>69</v>
      </c>
      <c r="D79">
        <f t="shared" si="10"/>
        <v>17.25</v>
      </c>
      <c r="E79">
        <f t="shared" si="11"/>
        <v>4.9285714285714288</v>
      </c>
      <c r="F79">
        <f t="shared" si="12"/>
        <v>3.2304413387900568</v>
      </c>
      <c r="G79">
        <f t="shared" si="13"/>
        <v>1.9732133842351884</v>
      </c>
      <c r="H79">
        <f t="shared" si="14"/>
        <v>18.212791530588358</v>
      </c>
      <c r="I79">
        <f t="shared" si="15"/>
        <v>-13.8</v>
      </c>
      <c r="J79">
        <f t="shared" si="16"/>
        <v>5.2545744436001183</v>
      </c>
      <c r="K79">
        <f t="shared" si="17"/>
        <v>1.9965103228652215</v>
      </c>
      <c r="L79">
        <f t="shared" si="18"/>
        <v>-9.0638559580816747</v>
      </c>
      <c r="M79">
        <f t="shared" si="19"/>
        <v>223.1626016712512</v>
      </c>
    </row>
    <row r="80" spans="3:13" x14ac:dyDescent="0.25">
      <c r="C80">
        <v>70</v>
      </c>
      <c r="D80">
        <f t="shared" si="10"/>
        <v>17.5</v>
      </c>
      <c r="E80">
        <f t="shared" si="11"/>
        <v>5</v>
      </c>
      <c r="F80">
        <f t="shared" si="12"/>
        <v>3.2580965380214821</v>
      </c>
      <c r="G80">
        <f t="shared" si="13"/>
        <v>1.9739555984988078</v>
      </c>
      <c r="H80">
        <f t="shared" si="14"/>
        <v>18.312182477821015</v>
      </c>
      <c r="I80">
        <f t="shared" si="15"/>
        <v>-14</v>
      </c>
      <c r="J80">
        <f t="shared" si="16"/>
        <v>5.2832037287379885</v>
      </c>
      <c r="K80">
        <f t="shared" si="17"/>
        <v>1.996609013988129</v>
      </c>
      <c r="L80">
        <f t="shared" si="18"/>
        <v>-9.0997659284076473</v>
      </c>
      <c r="M80">
        <f t="shared" si="19"/>
        <v>224.71104190791652</v>
      </c>
    </row>
    <row r="81" spans="3:13" x14ac:dyDescent="0.25">
      <c r="C81">
        <f>C80+1</f>
        <v>71</v>
      </c>
      <c r="D81">
        <f t="shared" si="10"/>
        <v>17.75</v>
      </c>
      <c r="E81">
        <f t="shared" si="11"/>
        <v>5.0714285714285712</v>
      </c>
      <c r="F81">
        <f t="shared" si="12"/>
        <v>3.2853894350489705</v>
      </c>
      <c r="G81">
        <f t="shared" si="13"/>
        <v>1.9746676137514916</v>
      </c>
      <c r="H81">
        <f t="shared" si="14"/>
        <v>18.410199670801617</v>
      </c>
      <c r="I81">
        <f t="shared" si="15"/>
        <v>-14.2</v>
      </c>
      <c r="J81">
        <f t="shared" si="16"/>
        <v>5.3114310056934197</v>
      </c>
      <c r="K81">
        <f t="shared" si="17"/>
        <v>1.9967035809689349</v>
      </c>
      <c r="L81">
        <f t="shared" si="18"/>
        <v>-9.1351682333279438</v>
      </c>
      <c r="M81">
        <f t="shared" si="19"/>
        <v>226.23835633833869</v>
      </c>
    </row>
    <row r="82" spans="3:13" x14ac:dyDescent="0.25">
      <c r="C82">
        <f t="shared" ref="C82:C145" si="20">C81+1</f>
        <v>72</v>
      </c>
      <c r="D82">
        <f t="shared" si="10"/>
        <v>18</v>
      </c>
      <c r="E82">
        <f t="shared" si="11"/>
        <v>5.1428571428571432</v>
      </c>
      <c r="F82">
        <f t="shared" si="12"/>
        <v>3.3123289939253131</v>
      </c>
      <c r="G82">
        <f t="shared" si="13"/>
        <v>1.9753510344760807</v>
      </c>
      <c r="H82">
        <f t="shared" si="14"/>
        <v>18.506880099404878</v>
      </c>
      <c r="I82">
        <f t="shared" si="15"/>
        <v>-14.4</v>
      </c>
      <c r="J82">
        <f t="shared" si="16"/>
        <v>5.3392673528769912</v>
      </c>
      <c r="K82">
        <f t="shared" si="17"/>
        <v>1.9967942502204075</v>
      </c>
      <c r="L82">
        <f t="shared" si="18"/>
        <v>-9.1700770038717483</v>
      </c>
      <c r="M82">
        <f t="shared" si="19"/>
        <v>227.74510253988814</v>
      </c>
    </row>
    <row r="83" spans="3:13" x14ac:dyDescent="0.25">
      <c r="C83">
        <f t="shared" si="20"/>
        <v>73</v>
      </c>
      <c r="D83">
        <f t="shared" si="10"/>
        <v>18.25</v>
      </c>
      <c r="E83">
        <f t="shared" si="11"/>
        <v>5.2142857142857144</v>
      </c>
      <c r="F83">
        <f t="shared" si="12"/>
        <v>3.3389238671554362</v>
      </c>
      <c r="G83">
        <f t="shared" si="13"/>
        <v>1.9760073607605362</v>
      </c>
      <c r="H83">
        <f t="shared" si="14"/>
        <v>18.602259297705903</v>
      </c>
      <c r="I83">
        <f t="shared" si="15"/>
        <v>-14.6</v>
      </c>
      <c r="J83">
        <f t="shared" si="16"/>
        <v>5.3667233992120966</v>
      </c>
      <c r="K83">
        <f t="shared" si="17"/>
        <v>1.9968812328427008</v>
      </c>
      <c r="L83">
        <f t="shared" si="18"/>
        <v>-9.204505790068497</v>
      </c>
      <c r="M83">
        <f t="shared" si="19"/>
        <v>229.23181675164847</v>
      </c>
    </row>
    <row r="84" spans="3:13" x14ac:dyDescent="0.25">
      <c r="C84">
        <f t="shared" si="20"/>
        <v>74</v>
      </c>
      <c r="D84">
        <f t="shared" si="10"/>
        <v>18.5</v>
      </c>
      <c r="E84">
        <f t="shared" si="11"/>
        <v>5.2857142857142856</v>
      </c>
      <c r="F84">
        <f t="shared" si="12"/>
        <v>3.3651824089814464</v>
      </c>
      <c r="G84">
        <f t="shared" si="13"/>
        <v>1.9766379962856317</v>
      </c>
      <c r="H84">
        <f t="shared" si="14"/>
        <v>18.696371418434772</v>
      </c>
      <c r="I84">
        <f t="shared" si="15"/>
        <v>-14.8</v>
      </c>
      <c r="J84">
        <f t="shared" si="16"/>
        <v>5.3938093480072578</v>
      </c>
      <c r="K84">
        <f t="shared" si="17"/>
        <v>1.9969647258483805</v>
      </c>
      <c r="L84">
        <f t="shared" si="18"/>
        <v>-9.2384675923195481</v>
      </c>
      <c r="M84">
        <f t="shared" si="19"/>
        <v>230.69901492530295</v>
      </c>
    </row>
    <row r="85" spans="3:13" x14ac:dyDescent="0.25">
      <c r="C85">
        <f t="shared" si="20"/>
        <v>75</v>
      </c>
      <c r="D85">
        <f t="shared" si="10"/>
        <v>18.75</v>
      </c>
      <c r="E85">
        <f t="shared" si="11"/>
        <v>5.3571428571428568</v>
      </c>
      <c r="F85">
        <f t="shared" si="12"/>
        <v>3.3911126880412183</v>
      </c>
      <c r="G85">
        <f t="shared" si="13"/>
        <v>1.9772442556137271</v>
      </c>
      <c r="H85">
        <f t="shared" si="14"/>
        <v>18.78924930279231</v>
      </c>
      <c r="I85">
        <f t="shared" si="15"/>
        <v>-15</v>
      </c>
      <c r="J85">
        <f t="shared" si="16"/>
        <v>5.4205349992722862</v>
      </c>
      <c r="K85">
        <f t="shared" si="17"/>
        <v>1.9970449132747143</v>
      </c>
      <c r="L85">
        <f t="shared" si="18"/>
        <v>-9.2719748906837509</v>
      </c>
      <c r="M85">
        <f t="shared" si="19"/>
        <v>232.14719371375509</v>
      </c>
    </row>
    <row r="86" spans="3:13" x14ac:dyDescent="0.25">
      <c r="C86">
        <f t="shared" si="20"/>
        <v>76</v>
      </c>
      <c r="D86">
        <f t="shared" si="10"/>
        <v>19</v>
      </c>
      <c r="E86">
        <f t="shared" si="11"/>
        <v>5.4285714285714288</v>
      </c>
      <c r="F86">
        <f t="shared" si="12"/>
        <v>3.4167224994285639</v>
      </c>
      <c r="G86">
        <f t="shared" si="13"/>
        <v>1.9778273708471461</v>
      </c>
      <c r="H86">
        <f t="shared" si="14"/>
        <v>18.880924545964984</v>
      </c>
      <c r="I86">
        <f t="shared" si="15"/>
        <v>-15.2</v>
      </c>
      <c r="J86">
        <f t="shared" si="16"/>
        <v>5.4469097705978635</v>
      </c>
      <c r="K86">
        <f t="shared" si="17"/>
        <v>1.9971219671949278</v>
      </c>
      <c r="L86">
        <f t="shared" si="18"/>
        <v>-9.3050396722409889</v>
      </c>
      <c r="M86">
        <f t="shared" si="19"/>
        <v>233.57683140172384</v>
      </c>
    </row>
    <row r="87" spans="3:13" x14ac:dyDescent="0.25">
      <c r="C87">
        <f t="shared" si="20"/>
        <v>77</v>
      </c>
      <c r="D87">
        <f t="shared" si="10"/>
        <v>19.25</v>
      </c>
      <c r="E87">
        <f t="shared" si="11"/>
        <v>5.5</v>
      </c>
      <c r="F87">
        <f t="shared" si="12"/>
        <v>3.4420193761824107</v>
      </c>
      <c r="G87">
        <f t="shared" si="13"/>
        <v>1.978388497717261</v>
      </c>
      <c r="H87">
        <f t="shared" si="14"/>
        <v>18.971427558648852</v>
      </c>
      <c r="I87">
        <f t="shared" si="15"/>
        <v>-15.4</v>
      </c>
      <c r="J87">
        <f t="shared" si="16"/>
        <v>5.4729427167075206</v>
      </c>
      <c r="K87">
        <f t="shared" si="17"/>
        <v>1.9971960486387672</v>
      </c>
      <c r="L87">
        <f t="shared" si="18"/>
        <v>-9.337673456682861</v>
      </c>
      <c r="M87">
        <f t="shared" si="19"/>
        <v>234.98838878223484</v>
      </c>
    </row>
    <row r="88" spans="3:13" x14ac:dyDescent="0.25">
      <c r="C88">
        <f t="shared" si="20"/>
        <v>78</v>
      </c>
      <c r="D88">
        <f t="shared" si="10"/>
        <v>19.5</v>
      </c>
      <c r="E88">
        <f t="shared" si="11"/>
        <v>5.5714285714285712</v>
      </c>
      <c r="F88">
        <f t="shared" si="12"/>
        <v>3.4670106002317271</v>
      </c>
      <c r="G88">
        <f t="shared" si="13"/>
        <v>1.9789287211588651</v>
      </c>
      <c r="H88">
        <f t="shared" si="14"/>
        <v>19.060787624867075</v>
      </c>
      <c r="I88">
        <f t="shared" si="15"/>
        <v>-15.6</v>
      </c>
      <c r="J88">
        <f t="shared" si="16"/>
        <v>5.4986425477815661</v>
      </c>
      <c r="K88">
        <f t="shared" si="17"/>
        <v>1.9972673084315344</v>
      </c>
      <c r="L88">
        <f t="shared" si="18"/>
        <v>-9.3698873202663755</v>
      </c>
      <c r="M88">
        <f t="shared" si="19"/>
        <v>236.38230998263299</v>
      </c>
    </row>
    <row r="89" spans="3:13" x14ac:dyDescent="0.25">
      <c r="C89">
        <f t="shared" si="20"/>
        <v>79</v>
      </c>
      <c r="D89">
        <f t="shared" si="10"/>
        <v>19.75</v>
      </c>
      <c r="E89">
        <f t="shared" si="11"/>
        <v>5.6428571428571432</v>
      </c>
      <c r="F89">
        <f t="shared" si="12"/>
        <v>3.4917032128220988</v>
      </c>
      <c r="G89">
        <f t="shared" si="13"/>
        <v>1.9794490604186263</v>
      </c>
      <c r="H89">
        <f t="shared" si="14"/>
        <v>19.149032956342538</v>
      </c>
      <c r="I89">
        <f t="shared" si="15"/>
        <v>-15.8</v>
      </c>
      <c r="J89">
        <f t="shared" si="16"/>
        <v>5.5240176466439364</v>
      </c>
      <c r="K89">
        <f t="shared" si="17"/>
        <v>1.9973358879597432</v>
      </c>
      <c r="L89">
        <f t="shared" si="18"/>
        <v>-9.401691918254599</v>
      </c>
      <c r="M89">
        <f t="shared" si="19"/>
        <v>237.75902324347356</v>
      </c>
    </row>
    <row r="90" spans="3:13" x14ac:dyDescent="0.25">
      <c r="C90">
        <f t="shared" si="20"/>
        <v>80</v>
      </c>
      <c r="D90">
        <f t="shared" si="10"/>
        <v>20</v>
      </c>
      <c r="E90">
        <f t="shared" si="11"/>
        <v>5.7142857142857144</v>
      </c>
      <c r="F90">
        <f t="shared" si="12"/>
        <v>3.5161040244489725</v>
      </c>
      <c r="G90">
        <f t="shared" si="13"/>
        <v>1.9799504737413136</v>
      </c>
      <c r="H90">
        <f t="shared" si="14"/>
        <v>19.236190743666</v>
      </c>
      <c r="I90">
        <f t="shared" si="15"/>
        <v>-16</v>
      </c>
      <c r="J90">
        <f t="shared" si="16"/>
        <v>5.5490760848952201</v>
      </c>
      <c r="K90">
        <f t="shared" si="17"/>
        <v>1.9974019198706352</v>
      </c>
      <c r="L90">
        <f t="shared" si="18"/>
        <v>-9.4330975059573205</v>
      </c>
      <c r="M90">
        <f t="shared" si="19"/>
        <v>239.11894165339748</v>
      </c>
    </row>
    <row r="91" spans="3:13" x14ac:dyDescent="0.25">
      <c r="C91">
        <f t="shared" si="20"/>
        <v>81</v>
      </c>
      <c r="D91">
        <f t="shared" si="10"/>
        <v>20.25</v>
      </c>
      <c r="E91">
        <f t="shared" si="11"/>
        <v>5.7857142857142856</v>
      </c>
      <c r="F91">
        <f t="shared" si="12"/>
        <v>3.5402196243216575</v>
      </c>
      <c r="G91">
        <f t="shared" si="13"/>
        <v>1.980433862672963</v>
      </c>
      <c r="H91">
        <f t="shared" si="14"/>
        <v>19.322287204481171</v>
      </c>
      <c r="I91">
        <f t="shared" si="15"/>
        <v>-16.2</v>
      </c>
      <c r="J91">
        <f t="shared" si="16"/>
        <v>5.5738256380681088</v>
      </c>
      <c r="K91">
        <f t="shared" si="17"/>
        <v>1.9974655287119927</v>
      </c>
      <c r="L91">
        <f t="shared" si="18"/>
        <v>-9.4641139584751262</v>
      </c>
      <c r="M91">
        <f t="shared" si="19"/>
        <v>240.46246384286965</v>
      </c>
    </row>
    <row r="92" spans="3:13" x14ac:dyDescent="0.25">
      <c r="C92">
        <f t="shared" si="20"/>
        <v>82</v>
      </c>
      <c r="D92">
        <f t="shared" si="10"/>
        <v>20.5</v>
      </c>
      <c r="E92">
        <f t="shared" si="11"/>
        <v>5.8571428571428568</v>
      </c>
      <c r="F92">
        <f t="shared" si="12"/>
        <v>3.5640563893811978</v>
      </c>
      <c r="G92">
        <f t="shared" si="13"/>
        <v>1.9809000760161311</v>
      </c>
      <c r="H92">
        <f t="shared" si="14"/>
        <v>19.407347628890651</v>
      </c>
      <c r="I92">
        <f t="shared" si="15"/>
        <v>-16.399999999999999</v>
      </c>
      <c r="J92">
        <f t="shared" si="16"/>
        <v>5.5982737998752059</v>
      </c>
      <c r="K92">
        <f t="shared" si="17"/>
        <v>1.9975268315180061</v>
      </c>
      <c r="L92">
        <f t="shared" si="18"/>
        <v>-9.4947507892415146</v>
      </c>
      <c r="M92">
        <f t="shared" si="19"/>
        <v>241.7899746394468</v>
      </c>
    </row>
    <row r="93" spans="3:13" x14ac:dyDescent="0.25">
      <c r="C93">
        <f t="shared" si="20"/>
        <v>83</v>
      </c>
      <c r="D93">
        <f t="shared" si="10"/>
        <v>20.75</v>
      </c>
      <c r="E93">
        <f t="shared" si="11"/>
        <v>5.9285714285714288</v>
      </c>
      <c r="F93">
        <f t="shared" si="12"/>
        <v>3.5876204928942634</v>
      </c>
      <c r="G93">
        <f t="shared" si="13"/>
        <v>1.9813499134688239</v>
      </c>
      <c r="H93">
        <f t="shared" si="14"/>
        <v>19.491396422270807</v>
      </c>
      <c r="I93">
        <f t="shared" si="15"/>
        <v>-16.600000000000001</v>
      </c>
      <c r="J93">
        <f t="shared" si="16"/>
        <v>5.622427795613369</v>
      </c>
      <c r="K93">
        <f t="shared" si="17"/>
        <v>1.9975859383463226</v>
      </c>
      <c r="L93">
        <f t="shared" si="18"/>
        <v>-9.5250171674496151</v>
      </c>
      <c r="M93">
        <f t="shared" si="19"/>
        <v>243.10184568705009</v>
      </c>
    </row>
    <row r="94" spans="3:13" x14ac:dyDescent="0.25">
      <c r="C94">
        <f t="shared" si="20"/>
        <v>84</v>
      </c>
      <c r="D94">
        <f t="shared" si="10"/>
        <v>21</v>
      </c>
      <c r="E94">
        <f t="shared" si="11"/>
        <v>6</v>
      </c>
      <c r="F94">
        <f t="shared" si="12"/>
        <v>3.6109179126442243</v>
      </c>
      <c r="G94">
        <f t="shared" si="13"/>
        <v>1.981784128975522</v>
      </c>
      <c r="H94">
        <f t="shared" si="14"/>
        <v>19.574457145669115</v>
      </c>
      <c r="I94">
        <f t="shared" si="15"/>
        <v>-16.8</v>
      </c>
      <c r="J94">
        <f t="shared" si="16"/>
        <v>5.6462945947835737</v>
      </c>
      <c r="K94">
        <f t="shared" si="17"/>
        <v>1.9976429527708712</v>
      </c>
      <c r="L94">
        <f t="shared" si="18"/>
        <v>-9.5549219344430565</v>
      </c>
      <c r="M94">
        <f t="shared" si="19"/>
        <v>244.39843603153574</v>
      </c>
    </row>
    <row r="95" spans="3:13" x14ac:dyDescent="0.25">
      <c r="C95">
        <f t="shared" si="20"/>
        <v>85</v>
      </c>
      <c r="D95">
        <f t="shared" si="10"/>
        <v>21.25</v>
      </c>
      <c r="E95">
        <f t="shared" si="11"/>
        <v>6.0714285714285712</v>
      </c>
      <c r="F95">
        <f t="shared" si="12"/>
        <v>3.6339544387396163</v>
      </c>
      <c r="G95">
        <f t="shared" si="13"/>
        <v>1.9822034338158823</v>
      </c>
      <c r="H95">
        <f t="shared" si="14"/>
        <v>19.656552553944245</v>
      </c>
      <c r="I95">
        <f t="shared" si="15"/>
        <v>-17</v>
      </c>
      <c r="J95">
        <f t="shared" si="16"/>
        <v>5.6698809229805196</v>
      </c>
      <c r="K95">
        <f t="shared" si="17"/>
        <v>1.9976979723345714</v>
      </c>
      <c r="L95">
        <f t="shared" si="18"/>
        <v>-9.5844736191438642</v>
      </c>
      <c r="M95">
        <f t="shared" si="19"/>
        <v>245.68009267469517</v>
      </c>
    </row>
    <row r="96" spans="3:13" x14ac:dyDescent="0.25">
      <c r="C96">
        <f t="shared" si="20"/>
        <v>86</v>
      </c>
      <c r="D96">
        <f t="shared" si="10"/>
        <v>21.5</v>
      </c>
      <c r="E96">
        <f t="shared" si="11"/>
        <v>6.1428571428571432</v>
      </c>
      <c r="F96">
        <f t="shared" si="12"/>
        <v>3.6567356810592466</v>
      </c>
      <c r="G96">
        <f t="shared" si="13"/>
        <v>1.9826084994542092</v>
      </c>
      <c r="H96">
        <f t="shared" si="14"/>
        <v>19.737704631797097</v>
      </c>
      <c r="I96">
        <f t="shared" si="15"/>
        <v>-17.2</v>
      </c>
      <c r="J96">
        <f t="shared" si="16"/>
        <v>5.693193273101933</v>
      </c>
      <c r="K96">
        <f t="shared" si="17"/>
        <v>1.9977510889656149</v>
      </c>
      <c r="L96">
        <f t="shared" si="18"/>
        <v>-9.6136804525844344</v>
      </c>
      <c r="M96">
        <f t="shared" si="19"/>
        <v>246.94715109866414</v>
      </c>
    </row>
    <row r="97" spans="3:13" x14ac:dyDescent="0.25">
      <c r="C97">
        <f t="shared" si="20"/>
        <v>87</v>
      </c>
      <c r="D97">
        <f t="shared" si="10"/>
        <v>21.75</v>
      </c>
      <c r="E97">
        <f t="shared" si="11"/>
        <v>6.2142857142857144</v>
      </c>
      <c r="F97">
        <f t="shared" si="12"/>
        <v>3.6792670763522701</v>
      </c>
      <c r="G97">
        <f t="shared" si="13"/>
        <v>1.9829999601705148</v>
      </c>
      <c r="H97">
        <f t="shared" si="14"/>
        <v>19.817934627829747</v>
      </c>
      <c r="I97">
        <f t="shared" si="15"/>
        <v>-17.399999999999999</v>
      </c>
      <c r="J97">
        <f t="shared" si="16"/>
        <v>5.7162379159235464</v>
      </c>
      <c r="K97">
        <f t="shared" si="17"/>
        <v>1.9978023893606274</v>
      </c>
      <c r="L97">
        <f t="shared" si="18"/>
        <v>-9.6425503816052167</v>
      </c>
      <c r="M97">
        <f t="shared" si="19"/>
        <v>248.19993576257863</v>
      </c>
    </row>
    <row r="98" spans="3:13" x14ac:dyDescent="0.25">
      <c r="C98">
        <f t="shared" si="20"/>
        <v>88</v>
      </c>
      <c r="D98">
        <f t="shared" si="10"/>
        <v>22</v>
      </c>
      <c r="E98">
        <f t="shared" si="11"/>
        <v>6.2857142857142856</v>
      </c>
      <c r="F98">
        <f t="shared" si="12"/>
        <v>3.7015538950106643</v>
      </c>
      <c r="G98">
        <f t="shared" si="13"/>
        <v>1.9833784154919927</v>
      </c>
      <c r="H98">
        <f t="shared" si="14"/>
        <v>19.897263086759299</v>
      </c>
      <c r="I98">
        <f t="shared" si="15"/>
        <v>-17.600000000000001</v>
      </c>
      <c r="J98">
        <f t="shared" si="16"/>
        <v>5.7390209100822203</v>
      </c>
      <c r="K98">
        <f t="shared" si="17"/>
        <v>1.9978519553376874</v>
      </c>
      <c r="L98">
        <f t="shared" si="18"/>
        <v>-9.6710910817748861</v>
      </c>
      <c r="M98">
        <f t="shared" si="19"/>
        <v>249.43876057319014</v>
      </c>
    </row>
    <row r="99" spans="3:13" x14ac:dyDescent="0.25">
      <c r="C99">
        <f t="shared" si="20"/>
        <v>89</v>
      </c>
      <c r="D99">
        <f t="shared" si="10"/>
        <v>22.25</v>
      </c>
      <c r="E99">
        <f t="shared" si="11"/>
        <v>6.3571428571428568</v>
      </c>
      <c r="F99">
        <f t="shared" si="12"/>
        <v>3.7236012475306586</v>
      </c>
      <c r="G99">
        <f t="shared" si="13"/>
        <v>1.9837444324419384</v>
      </c>
      <c r="H99">
        <f t="shared" si="14"/>
        <v>19.975709879904091</v>
      </c>
      <c r="I99">
        <f t="shared" si="15"/>
        <v>-17.8</v>
      </c>
      <c r="J99">
        <f t="shared" si="16"/>
        <v>5.7615481115063432</v>
      </c>
      <c r="K99">
        <f t="shared" si="17"/>
        <v>1.9978998641618813</v>
      </c>
      <c r="L99">
        <f t="shared" si="18"/>
        <v>-9.6993099695852809</v>
      </c>
      <c r="M99">
        <f t="shared" si="19"/>
        <v>250.66392933102961</v>
      </c>
    </row>
    <row r="100" spans="3:13" x14ac:dyDescent="0.25">
      <c r="C100">
        <f t="shared" si="20"/>
        <v>90</v>
      </c>
      <c r="D100">
        <f t="shared" si="10"/>
        <v>22.5</v>
      </c>
      <c r="E100">
        <f t="shared" si="11"/>
        <v>6.4285714285714288</v>
      </c>
      <c r="F100">
        <f t="shared" si="12"/>
        <v>3.745414090678846</v>
      </c>
      <c r="G100">
        <f t="shared" si="13"/>
        <v>1.9840985476215305</v>
      </c>
      <c r="H100">
        <f t="shared" si="14"/>
        <v>20.053294234051318</v>
      </c>
      <c r="I100">
        <f t="shared" si="15"/>
        <v>-18</v>
      </c>
      <c r="J100">
        <f t="shared" si="16"/>
        <v>5.7838251823297373</v>
      </c>
      <c r="K100">
        <f t="shared" si="17"/>
        <v>1.9979461888458059</v>
      </c>
      <c r="L100">
        <f t="shared" si="18"/>
        <v>-9.7272142139694289</v>
      </c>
      <c r="M100">
        <f t="shared" si="19"/>
        <v>251.87573615360233</v>
      </c>
    </row>
    <row r="101" spans="3:13" x14ac:dyDescent="0.25">
      <c r="C101">
        <f t="shared" si="20"/>
        <v>91</v>
      </c>
      <c r="D101">
        <f t="shared" si="10"/>
        <v>22.75</v>
      </c>
      <c r="E101">
        <f t="shared" si="11"/>
        <v>6.5</v>
      </c>
      <c r="F101">
        <f t="shared" si="12"/>
        <v>3.7669972333778885</v>
      </c>
      <c r="G101">
        <f t="shared" si="13"/>
        <v>1.984441269138447</v>
      </c>
      <c r="H101">
        <f t="shared" si="14"/>
        <v>20.130034758807174</v>
      </c>
      <c r="I101">
        <f t="shared" si="15"/>
        <v>-18.2</v>
      </c>
      <c r="J101">
        <f t="shared" si="16"/>
        <v>5.8058575993224979</v>
      </c>
      <c r="K101">
        <f t="shared" si="17"/>
        <v>1.9979909984271988</v>
      </c>
      <c r="L101">
        <f t="shared" si="18"/>
        <v>-9.7548107471871219</v>
      </c>
      <c r="M101">
        <f t="shared" si="19"/>
        <v>253.07446587699479</v>
      </c>
    </row>
    <row r="102" spans="3:13" x14ac:dyDescent="0.25">
      <c r="C102">
        <f t="shared" si="20"/>
        <v>92</v>
      </c>
      <c r="D102">
        <f t="shared" si="10"/>
        <v>23</v>
      </c>
      <c r="E102">
        <f t="shared" si="11"/>
        <v>6.5714285714285712</v>
      </c>
      <c r="F102">
        <f t="shared" si="12"/>
        <v>3.7883553423259633</v>
      </c>
      <c r="G102">
        <f t="shared" si="13"/>
        <v>1.9847730783950093</v>
      </c>
      <c r="H102">
        <f t="shared" si="14"/>
        <v>20.205949472523404</v>
      </c>
      <c r="I102">
        <f t="shared" si="15"/>
        <v>-18.399999999999999</v>
      </c>
      <c r="J102">
        <f t="shared" si="16"/>
        <v>5.8276506618697672</v>
      </c>
      <c r="K102">
        <f t="shared" si="17"/>
        <v>1.998034358225661</v>
      </c>
      <c r="L102">
        <f t="shared" si="18"/>
        <v>-9.7821062751192862</v>
      </c>
      <c r="M102">
        <f t="shared" si="19"/>
        <v>254.26039443717781</v>
      </c>
    </row>
    <row r="103" spans="3:13" x14ac:dyDescent="0.25">
      <c r="C103">
        <f t="shared" si="20"/>
        <v>93</v>
      </c>
      <c r="D103">
        <f t="shared" si="10"/>
        <v>23.25</v>
      </c>
      <c r="E103">
        <f t="shared" si="11"/>
        <v>6.6428571428571432</v>
      </c>
      <c r="F103">
        <f t="shared" si="12"/>
        <v>3.8094929473633687</v>
      </c>
      <c r="G103">
        <f t="shared" si="13"/>
        <v>1.985094431747358</v>
      </c>
      <c r="H103">
        <f t="shared" si="14"/>
        <v>20.281055826887545</v>
      </c>
      <c r="I103">
        <f t="shared" si="15"/>
        <v>-18.600000000000001</v>
      </c>
      <c r="J103">
        <f t="shared" si="16"/>
        <v>5.8492094995271113</v>
      </c>
      <c r="K103">
        <f t="shared" si="17"/>
        <v>1.9980763300802522</v>
      </c>
      <c r="L103">
        <f t="shared" si="18"/>
        <v>-9.8091072870092049</v>
      </c>
      <c r="M103">
        <f t="shared" si="19"/>
        <v>255.43378923220672</v>
      </c>
    </row>
    <row r="104" spans="3:13" x14ac:dyDescent="0.25">
      <c r="C104">
        <f t="shared" si="20"/>
        <v>94</v>
      </c>
      <c r="D104">
        <f t="shared" si="10"/>
        <v>23.5</v>
      </c>
      <c r="E104">
        <f t="shared" si="11"/>
        <v>6.7142857142857144</v>
      </c>
      <c r="F104">
        <f t="shared" si="12"/>
        <v>3.8304144465989807</v>
      </c>
      <c r="G104">
        <f t="shared" si="13"/>
        <v>1.985405762046146</v>
      </c>
      <c r="H104">
        <f t="shared" si="14"/>
        <v>20.355370730257942</v>
      </c>
      <c r="I104">
        <f t="shared" si="15"/>
        <v>-18.8</v>
      </c>
      <c r="J104">
        <f t="shared" si="16"/>
        <v>5.8705390791791014</v>
      </c>
      <c r="K104">
        <f t="shared" si="17"/>
        <v>1.9981169725695733</v>
      </c>
      <c r="L104">
        <f t="shared" si="18"/>
        <v>-9.8358200646858425</v>
      </c>
      <c r="M104">
        <f t="shared" si="19"/>
        <v>256.59490946643638</v>
      </c>
    </row>
    <row r="105" spans="3:13" x14ac:dyDescent="0.25">
      <c r="C105">
        <f t="shared" si="20"/>
        <v>95</v>
      </c>
      <c r="D105">
        <f t="shared" si="10"/>
        <v>23.75</v>
      </c>
      <c r="E105">
        <f t="shared" si="11"/>
        <v>6.7857142857142856</v>
      </c>
      <c r="F105">
        <f t="shared" si="12"/>
        <v>3.8511241113086241</v>
      </c>
      <c r="G105">
        <f t="shared" si="13"/>
        <v>1.9857074800682672</v>
      </c>
      <c r="H105">
        <f t="shared" si="14"/>
        <v>20.42891056981912</v>
      </c>
      <c r="I105">
        <f t="shared" si="15"/>
        <v>-19</v>
      </c>
      <c r="J105">
        <f t="shared" si="16"/>
        <v>5.8916442118257715</v>
      </c>
      <c r="K105">
        <f t="shared" si="17"/>
        <v>1.9981563412157852</v>
      </c>
      <c r="L105">
        <f t="shared" si="18"/>
        <v>-9.862250691301945</v>
      </c>
      <c r="M105">
        <f t="shared" si="19"/>
        <v>257.74400647779805</v>
      </c>
    </row>
    <row r="106" spans="3:13" x14ac:dyDescent="0.25">
      <c r="C106">
        <f t="shared" si="20"/>
        <v>96</v>
      </c>
      <c r="D106">
        <f t="shared" si="10"/>
        <v>24</v>
      </c>
      <c r="E106">
        <f t="shared" si="11"/>
        <v>6.8571428571428568</v>
      </c>
      <c r="F106">
        <f t="shared" si="12"/>
        <v>3.8716260906167359</v>
      </c>
      <c r="G106">
        <f t="shared" si="13"/>
        <v>1.9859999758483069</v>
      </c>
      <c r="H106">
        <f t="shared" si="14"/>
        <v>20.50169123262765</v>
      </c>
      <c r="I106">
        <f t="shared" si="15"/>
        <v>-19.2</v>
      </c>
      <c r="J106">
        <f t="shared" si="16"/>
        <v>5.9125295590198395</v>
      </c>
      <c r="K106">
        <f t="shared" si="17"/>
        <v>1.998194488673902</v>
      </c>
      <c r="L106">
        <f t="shared" si="18"/>
        <v>-9.8884050596171775</v>
      </c>
      <c r="M106">
        <f t="shared" si="19"/>
        <v>258.88132404911016</v>
      </c>
    </row>
    <row r="107" spans="3:13" x14ac:dyDescent="0.25">
      <c r="C107">
        <f t="shared" si="20"/>
        <v>97</v>
      </c>
      <c r="D107">
        <f t="shared" si="10"/>
        <v>24.25</v>
      </c>
      <c r="E107">
        <f t="shared" si="11"/>
        <v>6.9285714285714288</v>
      </c>
      <c r="F107">
        <f t="shared" si="12"/>
        <v>3.8919244159721398</v>
      </c>
      <c r="G107">
        <f t="shared" si="13"/>
        <v>1.9862836199176253</v>
      </c>
      <c r="H107">
        <f t="shared" si="14"/>
        <v>20.573728125614178</v>
      </c>
      <c r="I107">
        <f t="shared" si="15"/>
        <v>-19.399999999999999</v>
      </c>
      <c r="J107">
        <f t="shared" si="16"/>
        <v>5.9331996389760064</v>
      </c>
      <c r="K107">
        <f t="shared" si="17"/>
        <v>1.9982314649075485</v>
      </c>
      <c r="L107">
        <f t="shared" si="18"/>
        <v>-9.9142888798544444</v>
      </c>
      <c r="M107">
        <f t="shared" si="19"/>
        <v>260.00709870433877</v>
      </c>
    </row>
    <row r="108" spans="3:13" x14ac:dyDescent="0.25">
      <c r="C108">
        <f t="shared" si="20"/>
        <v>98</v>
      </c>
      <c r="D108">
        <f t="shared" si="10"/>
        <v>24.5</v>
      </c>
      <c r="E108">
        <f t="shared" si="11"/>
        <v>7</v>
      </c>
      <c r="F108">
        <f t="shared" si="12"/>
        <v>3.912023005428146</v>
      </c>
      <c r="G108">
        <f t="shared" si="13"/>
        <v>1.9865587644582947</v>
      </c>
      <c r="H108">
        <f t="shared" si="14"/>
        <v>20.645036194602543</v>
      </c>
      <c r="I108">
        <f t="shared" si="15"/>
        <v>-19.600000000000001</v>
      </c>
      <c r="J108">
        <f t="shared" si="16"/>
        <v>5.9536588323720832</v>
      </c>
      <c r="K108">
        <f t="shared" si="17"/>
        <v>1.9982673173522856</v>
      </c>
      <c r="L108">
        <f t="shared" si="18"/>
        <v>-9.9399076871554612</v>
      </c>
      <c r="M108">
        <f t="shared" si="19"/>
        <v>261.121559990658</v>
      </c>
    </row>
    <row r="109" spans="3:13" x14ac:dyDescent="0.25">
      <c r="C109">
        <f t="shared" si="20"/>
        <v>99</v>
      </c>
      <c r="D109">
        <f t="shared" si="10"/>
        <v>24.75</v>
      </c>
      <c r="E109">
        <f t="shared" si="11"/>
        <v>7.0714285714285712</v>
      </c>
      <c r="F109">
        <f t="shared" si="12"/>
        <v>3.9319256677366634</v>
      </c>
      <c r="G109">
        <f t="shared" si="13"/>
        <v>1.9868257443784811</v>
      </c>
      <c r="H109">
        <f t="shared" si="14"/>
        <v>20.715629942403005</v>
      </c>
      <c r="I109">
        <f t="shared" si="15"/>
        <v>-19.8</v>
      </c>
      <c r="J109">
        <f t="shared" si="16"/>
        <v>5.9739113878603929</v>
      </c>
      <c r="K109">
        <f t="shared" si="17"/>
        <v>1.9983020910674916</v>
      </c>
      <c r="L109">
        <f t="shared" si="18"/>
        <v>-9.965266848659855</v>
      </c>
      <c r="M109">
        <f t="shared" si="19"/>
        <v>262.22493074710849</v>
      </c>
    </row>
    <row r="110" spans="3:13" x14ac:dyDescent="0.25">
      <c r="C110">
        <f t="shared" si="20"/>
        <v>100</v>
      </c>
      <c r="D110">
        <f t="shared" si="10"/>
        <v>25</v>
      </c>
      <c r="E110">
        <f t="shared" si="11"/>
        <v>7.1428571428571432</v>
      </c>
      <c r="F110">
        <f t="shared" si="12"/>
        <v>3.951636106265489</v>
      </c>
      <c r="G110">
        <f t="shared" si="13"/>
        <v>1.9870848783153043</v>
      </c>
      <c r="H110">
        <f t="shared" si="14"/>
        <v>20.785523446032776</v>
      </c>
      <c r="I110">
        <f t="shared" si="15"/>
        <v>-20</v>
      </c>
      <c r="J110">
        <f t="shared" si="16"/>
        <v>5.9939614273065693</v>
      </c>
      <c r="K110">
        <f t="shared" si="17"/>
        <v>1.9983358288777107</v>
      </c>
      <c r="L110">
        <f t="shared" si="18"/>
        <v>-9.9903715702303497</v>
      </c>
      <c r="M110">
        <f t="shared" si="19"/>
        <v>263.3174273606021</v>
      </c>
    </row>
    <row r="111" spans="3:13" x14ac:dyDescent="0.25">
      <c r="C111">
        <f t="shared" si="20"/>
        <v>101</v>
      </c>
      <c r="D111">
        <f t="shared" si="10"/>
        <v>25.25</v>
      </c>
      <c r="E111">
        <f t="shared" si="11"/>
        <v>7.2142857142857144</v>
      </c>
      <c r="F111">
        <f t="shared" si="12"/>
        <v>3.9711579227474529</v>
      </c>
      <c r="G111">
        <f t="shared" si="13"/>
        <v>1.9873364695706859</v>
      </c>
      <c r="H111">
        <f t="shared" si="14"/>
        <v>20.854730373113487</v>
      </c>
      <c r="I111">
        <f t="shared" si="15"/>
        <v>-20.2</v>
      </c>
      <c r="J111">
        <f t="shared" si="16"/>
        <v>6.0138129507717437</v>
      </c>
      <c r="K111">
        <f t="shared" si="17"/>
        <v>1.9983685715042909</v>
      </c>
      <c r="L111">
        <f t="shared" si="18"/>
        <v>-10.015226902845043</v>
      </c>
      <c r="M111">
        <f t="shared" si="19"/>
        <v>264.39926000997036</v>
      </c>
    </row>
    <row r="112" spans="3:13" x14ac:dyDescent="0.25">
      <c r="C112">
        <f t="shared" si="20"/>
        <v>102</v>
      </c>
      <c r="D112">
        <f t="shared" si="10"/>
        <v>25.5</v>
      </c>
      <c r="E112">
        <f t="shared" si="11"/>
        <v>7.2857142857142856</v>
      </c>
      <c r="F112">
        <f t="shared" si="12"/>
        <v>3.990494620869641</v>
      </c>
      <c r="G112">
        <f t="shared" si="13"/>
        <v>1.9875808069852343</v>
      </c>
      <c r="H112">
        <f t="shared" si="14"/>
        <v>20.923263997492064</v>
      </c>
      <c r="I112">
        <f t="shared" si="15"/>
        <v>-20.399999999999999</v>
      </c>
      <c r="J112">
        <f t="shared" si="16"/>
        <v>6.0334698412530123</v>
      </c>
      <c r="K112">
        <f t="shared" si="17"/>
        <v>1.9984003576880716</v>
      </c>
      <c r="L112">
        <f t="shared" si="18"/>
        <v>-10.039837748676355</v>
      </c>
      <c r="M112">
        <f t="shared" si="19"/>
        <v>265.47063289871312</v>
      </c>
    </row>
    <row r="113" spans="3:13" x14ac:dyDescent="0.25">
      <c r="C113">
        <f t="shared" si="20"/>
        <v>103</v>
      </c>
      <c r="D113">
        <f t="shared" si="10"/>
        <v>25.75</v>
      </c>
      <c r="E113">
        <f t="shared" si="11"/>
        <v>7.3571428571428568</v>
      </c>
      <c r="F113">
        <f t="shared" si="12"/>
        <v>4.0096496097104692</v>
      </c>
      <c r="G113">
        <f t="shared" si="13"/>
        <v>1.9878181657547962</v>
      </c>
      <c r="H113">
        <f t="shared" si="14"/>
        <v>20.991137214128429</v>
      </c>
      <c r="I113">
        <f t="shared" si="15"/>
        <v>-20.6</v>
      </c>
      <c r="J113">
        <f t="shared" si="16"/>
        <v>6.0529358691960828</v>
      </c>
      <c r="K113">
        <f t="shared" si="17"/>
        <v>1.9984312243038007</v>
      </c>
      <c r="L113">
        <f t="shared" si="18"/>
        <v>-10.064208866874855</v>
      </c>
      <c r="M113">
        <f t="shared" si="19"/>
        <v>266.53174447706181</v>
      </c>
    </row>
    <row r="114" spans="3:13" x14ac:dyDescent="0.25">
      <c r="C114">
        <f t="shared" si="20"/>
        <v>104</v>
      </c>
      <c r="D114">
        <f t="shared" si="10"/>
        <v>26</v>
      </c>
      <c r="E114">
        <f t="shared" si="11"/>
        <v>7.4285714285714288</v>
      </c>
      <c r="F114">
        <f t="shared" si="12"/>
        <v>4.0286262070319809</v>
      </c>
      <c r="G114">
        <f t="shared" si="13"/>
        <v>1.9880488081939198</v>
      </c>
      <c r="H114">
        <f t="shared" si="14"/>
        <v>21.058362553290653</v>
      </c>
      <c r="I114">
        <f t="shared" si="15"/>
        <v>-20.8</v>
      </c>
      <c r="J114">
        <f t="shared" si="16"/>
        <v>6.0722146967930914</v>
      </c>
      <c r="K114">
        <f t="shared" si="17"/>
        <v>1.998461206466922</v>
      </c>
      <c r="L114">
        <f t="shared" si="18"/>
        <v>-10.088344879075017</v>
      </c>
      <c r="M114">
        <f t="shared" si="19"/>
        <v>267.582787653933</v>
      </c>
    </row>
    <row r="115" spans="3:13" x14ac:dyDescent="0.25">
      <c r="C115">
        <f t="shared" si="20"/>
        <v>105</v>
      </c>
      <c r="D115">
        <f t="shared" si="10"/>
        <v>26.25</v>
      </c>
      <c r="E115">
        <f t="shared" si="11"/>
        <v>7.5</v>
      </c>
      <c r="F115">
        <f t="shared" si="12"/>
        <v>4.0474276424343492</v>
      </c>
      <c r="G115">
        <f t="shared" si="13"/>
        <v>1.9882729844501104</v>
      </c>
      <c r="H115">
        <f t="shared" si="14"/>
        <v>21.124952194095606</v>
      </c>
      <c r="I115">
        <f t="shared" si="15"/>
        <v>-21</v>
      </c>
      <c r="J115">
        <f t="shared" si="16"/>
        <v>6.0913098820776979</v>
      </c>
      <c r="K115">
        <f t="shared" si="17"/>
        <v>1.9984903376333025</v>
      </c>
      <c r="L115">
        <f t="shared" si="18"/>
        <v>-10.11225027463875</v>
      </c>
      <c r="M115">
        <f t="shared" si="19"/>
        <v>268.62394999931325</v>
      </c>
    </row>
    <row r="116" spans="3:13" x14ac:dyDescent="0.25">
      <c r="C116">
        <f t="shared" si="20"/>
        <v>106</v>
      </c>
      <c r="D116">
        <f t="shared" si="10"/>
        <v>26.5</v>
      </c>
      <c r="E116">
        <f t="shared" si="11"/>
        <v>7.5714285714285712</v>
      </c>
      <c r="F116">
        <f t="shared" si="12"/>
        <v>4.0660570603791859</v>
      </c>
      <c r="G116">
        <f t="shared" si="13"/>
        <v>1.9884909331724758</v>
      </c>
      <c r="H116">
        <f t="shared" si="14"/>
        <v>21.190917977430814</v>
      </c>
      <c r="I116">
        <f t="shared" si="15"/>
        <v>-21.2</v>
      </c>
      <c r="J116">
        <f t="shared" si="16"/>
        <v>6.1102248828288248</v>
      </c>
      <c r="K116">
        <f t="shared" si="17"/>
        <v>1.9985186496924257</v>
      </c>
      <c r="L116">
        <f t="shared" si="18"/>
        <v>-10.135929415651564</v>
      </c>
      <c r="M116">
        <f t="shared" si="19"/>
        <v>269.65541393758446</v>
      </c>
    </row>
    <row r="117" spans="3:13" x14ac:dyDescent="0.25">
      <c r="C117">
        <f t="shared" si="20"/>
        <v>107</v>
      </c>
      <c r="D117">
        <f t="shared" si="10"/>
        <v>26.75</v>
      </c>
      <c r="E117">
        <f t="shared" si="11"/>
        <v>7.6428571428571432</v>
      </c>
      <c r="F117">
        <f t="shared" si="12"/>
        <v>4.084517523087924</v>
      </c>
      <c r="G117">
        <f t="shared" si="13"/>
        <v>1.9887028821380364</v>
      </c>
      <c r="H117">
        <f t="shared" si="14"/>
        <v>21.256271418290861</v>
      </c>
      <c r="I117">
        <f t="shared" si="15"/>
        <v>-21.4</v>
      </c>
      <c r="J117">
        <f t="shared" si="16"/>
        <v>6.1289630602936152</v>
      </c>
      <c r="K117">
        <f t="shared" si="17"/>
        <v>1.9985461730545424</v>
      </c>
      <c r="L117">
        <f t="shared" si="18"/>
        <v>-10.159386541685196</v>
      </c>
      <c r="M117">
        <f t="shared" si="19"/>
        <v>270.67735693226433</v>
      </c>
    </row>
    <row r="118" spans="3:13" x14ac:dyDescent="0.25">
      <c r="C118">
        <f t="shared" si="20"/>
        <v>108</v>
      </c>
      <c r="D118">
        <f t="shared" si="10"/>
        <v>27</v>
      </c>
      <c r="E118">
        <f t="shared" si="11"/>
        <v>7.7142857142857144</v>
      </c>
      <c r="F118">
        <f t="shared" si="12"/>
        <v>4.1028120133211994</v>
      </c>
      <c r="G118">
        <f t="shared" si="13"/>
        <v>1.9889090488387249</v>
      </c>
      <c r="H118">
        <f t="shared" si="14"/>
        <v>21.321023717559733</v>
      </c>
      <c r="I118">
        <f t="shared" si="15"/>
        <v>-21.6</v>
      </c>
      <c r="J118">
        <f t="shared" si="16"/>
        <v>6.14752768273957</v>
      </c>
      <c r="K118">
        <f t="shared" si="17"/>
        <v>1.9985729367322203</v>
      </c>
      <c r="L118">
        <f t="shared" si="18"/>
        <v>-10.182625774339737</v>
      </c>
      <c r="M118">
        <f t="shared" si="19"/>
        <v>271.68995166261146</v>
      </c>
    </row>
    <row r="119" spans="3:13" x14ac:dyDescent="0.25">
      <c r="C119">
        <f t="shared" si="20"/>
        <v>109</v>
      </c>
      <c r="D119">
        <f t="shared" si="10"/>
        <v>27.25</v>
      </c>
      <c r="E119">
        <f t="shared" si="11"/>
        <v>7.7857142857142856</v>
      </c>
      <c r="F119">
        <f t="shared" si="12"/>
        <v>4.1209434370448577</v>
      </c>
      <c r="G119">
        <f t="shared" si="13"/>
        <v>1.9891096410318672</v>
      </c>
      <c r="H119">
        <f t="shared" si="14"/>
        <v>21.385185773268535</v>
      </c>
      <c r="I119">
        <f t="shared" si="15"/>
        <v>-21.8</v>
      </c>
      <c r="J119">
        <f t="shared" si="16"/>
        <v>6.165921928845135</v>
      </c>
      <c r="K119">
        <f t="shared" si="17"/>
        <v>1.9985989684166914</v>
      </c>
      <c r="L119">
        <f t="shared" si="18"/>
        <v>-10.205651121577283</v>
      </c>
      <c r="M119">
        <f t="shared" si="19"/>
        <v>272.69336619251862</v>
      </c>
    </row>
    <row r="120" spans="3:13" x14ac:dyDescent="0.25">
      <c r="C120">
        <f t="shared" si="20"/>
        <v>110</v>
      </c>
      <c r="D120">
        <f t="shared" si="10"/>
        <v>27.5</v>
      </c>
      <c r="E120">
        <f t="shared" si="11"/>
        <v>7.8571428571428568</v>
      </c>
      <c r="F120">
        <f t="shared" si="12"/>
        <v>4.1389146259879146</v>
      </c>
      <c r="G120">
        <f t="shared" si="13"/>
        <v>1.9893048572567043</v>
      </c>
      <c r="H120">
        <f t="shared" si="14"/>
        <v>21.448768191356166</v>
      </c>
      <c r="I120">
        <f t="shared" si="15"/>
        <v>-22</v>
      </c>
      <c r="J120">
        <f t="shared" si="16"/>
        <v>6.1841488909374833</v>
      </c>
      <c r="K120">
        <f t="shared" si="17"/>
        <v>1.9986242945493886</v>
      </c>
      <c r="L120">
        <f t="shared" si="18"/>
        <v>-10.22846648185859</v>
      </c>
      <c r="M120">
        <f t="shared" si="19"/>
        <v>273.68776413208667</v>
      </c>
    </row>
    <row r="121" spans="3:13" x14ac:dyDescent="0.25">
      <c r="C121">
        <f t="shared" si="20"/>
        <v>111</v>
      </c>
      <c r="D121">
        <f t="shared" si="10"/>
        <v>27.75</v>
      </c>
      <c r="E121">
        <f t="shared" si="11"/>
        <v>7.9285714285714288</v>
      </c>
      <c r="F121">
        <f t="shared" si="12"/>
        <v>4.1567283400975059</v>
      </c>
      <c r="G121">
        <f t="shared" si="13"/>
        <v>1.9894948873193241</v>
      </c>
      <c r="H121">
        <f t="shared" si="14"/>
        <v>21.511781295958905</v>
      </c>
      <c r="I121">
        <f t="shared" si="15"/>
        <v>-22.2</v>
      </c>
      <c r="J121">
        <f t="shared" si="16"/>
        <v>6.2022115780856408</v>
      </c>
      <c r="K121">
        <f t="shared" si="17"/>
        <v>1.998648940389</v>
      </c>
      <c r="L121">
        <f t="shared" si="18"/>
        <v>-10.251075648093302</v>
      </c>
      <c r="M121">
        <f t="shared" si="19"/>
        <v>274.67330479225586</v>
      </c>
    </row>
    <row r="122" spans="3:13" x14ac:dyDescent="0.25">
      <c r="C122">
        <f t="shared" si="20"/>
        <v>112</v>
      </c>
      <c r="D122">
        <f t="shared" si="10"/>
        <v>28</v>
      </c>
      <c r="E122">
        <f t="shared" si="11"/>
        <v>8</v>
      </c>
      <c r="F122">
        <f t="shared" si="12"/>
        <v>4.1743872698956368</v>
      </c>
      <c r="G122">
        <f t="shared" si="13"/>
        <v>1.989679912748183</v>
      </c>
      <c r="H122">
        <f t="shared" si="14"/>
        <v>21.574235139253368</v>
      </c>
      <c r="I122">
        <f t="shared" si="15"/>
        <v>-22.4</v>
      </c>
      <c r="J122">
        <f t="shared" si="16"/>
        <v>6.2201129190566364</v>
      </c>
      <c r="K122">
        <f t="shared" si="17"/>
        <v>1.9986729300743651</v>
      </c>
      <c r="L122">
        <f t="shared" si="18"/>
        <v>-10.273482311413753</v>
      </c>
      <c r="M122">
        <f t="shared" si="19"/>
        <v>275.65014333284563</v>
      </c>
    </row>
    <row r="123" spans="3:13" x14ac:dyDescent="0.25">
      <c r="C123">
        <f t="shared" si="20"/>
        <v>113</v>
      </c>
      <c r="D123">
        <f t="shared" si="10"/>
        <v>28.25</v>
      </c>
      <c r="E123">
        <f t="shared" si="11"/>
        <v>8.0714285714285712</v>
      </c>
      <c r="F123">
        <f t="shared" si="12"/>
        <v>4.1918940387422472</v>
      </c>
      <c r="G123">
        <f t="shared" si="13"/>
        <v>1.9898601072222291</v>
      </c>
      <c r="H123">
        <f t="shared" si="14"/>
        <v>21.636139510875665</v>
      </c>
      <c r="I123">
        <f t="shared" si="15"/>
        <v>-22.6</v>
      </c>
      <c r="J123">
        <f t="shared" si="16"/>
        <v>6.237855765141882</v>
      </c>
      <c r="K123">
        <f t="shared" si="17"/>
        <v>1.9986962866835107</v>
      </c>
      <c r="L123">
        <f t="shared" si="18"/>
        <v>-10.295690064781741</v>
      </c>
      <c r="M123">
        <f t="shared" si="19"/>
        <v>276.61843090433138</v>
      </c>
    </row>
    <row r="124" spans="3:13" x14ac:dyDescent="0.25">
      <c r="C124">
        <f t="shared" si="20"/>
        <v>114</v>
      </c>
      <c r="D124">
        <f t="shared" si="10"/>
        <v>28.5</v>
      </c>
      <c r="E124">
        <f t="shared" si="11"/>
        <v>8.1428571428571423</v>
      </c>
      <c r="F124">
        <f t="shared" si="12"/>
        <v>4.2092512050089175</v>
      </c>
      <c r="G124">
        <f t="shared" si="13"/>
        <v>1.9900356369734966</v>
      </c>
      <c r="H124">
        <f t="shared" si="14"/>
        <v>21.697503946938451</v>
      </c>
      <c r="I124">
        <f t="shared" si="15"/>
        <v>-22.8</v>
      </c>
      <c r="J124">
        <f t="shared" si="16"/>
        <v>6.2554428928605272</v>
      </c>
      <c r="K124">
        <f t="shared" si="17"/>
        <v>1.9987190322890793</v>
      </c>
      <c r="L124">
        <f t="shared" si="18"/>
        <v>-10.317702406437007</v>
      </c>
      <c r="M124">
        <f t="shared" si="19"/>
        <v>277.57831478367416</v>
      </c>
    </row>
    <row r="125" spans="3:13" x14ac:dyDescent="0.25">
      <c r="C125">
        <f t="shared" si="20"/>
        <v>115</v>
      </c>
      <c r="D125">
        <f t="shared" si="10"/>
        <v>28.75</v>
      </c>
      <c r="E125">
        <f t="shared" si="11"/>
        <v>8.2142857142857135</v>
      </c>
      <c r="F125">
        <f t="shared" si="12"/>
        <v>4.2264612641672885</v>
      </c>
      <c r="G125">
        <f t="shared" si="13"/>
        <v>1.9902066611658815</v>
      </c>
      <c r="H125">
        <f t="shared" si="14"/>
        <v>21.758337738666096</v>
      </c>
      <c r="I125">
        <f t="shared" si="15"/>
        <v>-23</v>
      </c>
      <c r="J125">
        <f t="shared" si="16"/>
        <v>6.2728770065461674</v>
      </c>
      <c r="K125">
        <f t="shared" si="17"/>
        <v>1.9987411880104187</v>
      </c>
      <c r="L125">
        <f t="shared" si="18"/>
        <v>-10.339522743195733</v>
      </c>
      <c r="M125">
        <f t="shared" si="19"/>
        <v>278.52993850449383</v>
      </c>
    </row>
    <row r="126" spans="3:13" x14ac:dyDescent="0.25">
      <c r="C126">
        <f t="shared" si="20"/>
        <v>116</v>
      </c>
      <c r="D126">
        <f t="shared" si="10"/>
        <v>29</v>
      </c>
      <c r="E126">
        <f t="shared" si="11"/>
        <v>8.2857142857142865</v>
      </c>
      <c r="F126">
        <f t="shared" si="12"/>
        <v>4.2435266507960803</v>
      </c>
      <c r="G126">
        <f t="shared" si="13"/>
        <v>1.9903733322516992</v>
      </c>
      <c r="H126">
        <f t="shared" si="14"/>
        <v>21.818649940667228</v>
      </c>
      <c r="I126">
        <f t="shared" si="15"/>
        <v>-23.2</v>
      </c>
      <c r="J126">
        <f t="shared" si="16"/>
        <v>6.2901607408228637</v>
      </c>
      <c r="K126">
        <f t="shared" si="17"/>
        <v>1.9987627740625438</v>
      </c>
      <c r="L126">
        <f t="shared" si="18"/>
        <v>-10.36115439360676</v>
      </c>
      <c r="M126">
        <f t="shared" si="19"/>
        <v>279.47344198186738</v>
      </c>
    </row>
    <row r="127" spans="3:13" x14ac:dyDescent="0.25">
      <c r="C127">
        <f t="shared" si="20"/>
        <v>117</v>
      </c>
      <c r="D127">
        <f t="shared" si="10"/>
        <v>29.25</v>
      </c>
      <c r="E127">
        <f t="shared" si="11"/>
        <v>8.3571428571428577</v>
      </c>
      <c r="F127">
        <f t="shared" si="12"/>
        <v>4.2604497405103832</v>
      </c>
      <c r="G127">
        <f t="shared" si="13"/>
        <v>1.9905357963074897</v>
      </c>
      <c r="H127">
        <f t="shared" si="14"/>
        <v>21.878449378862555</v>
      </c>
      <c r="I127">
        <f t="shared" si="15"/>
        <v>-23.4</v>
      </c>
      <c r="J127">
        <f t="shared" si="16"/>
        <v>6.3072966629761087</v>
      </c>
      <c r="K127">
        <f t="shared" si="17"/>
        <v>1.9987838098021939</v>
      </c>
      <c r="L127">
        <f t="shared" si="18"/>
        <v>-10.38260059097288</v>
      </c>
      <c r="M127">
        <f t="shared" si="19"/>
        <v>280.40896163201018</v>
      </c>
    </row>
    <row r="128" spans="3:13" x14ac:dyDescent="0.25">
      <c r="C128">
        <f t="shared" si="20"/>
        <v>118</v>
      </c>
      <c r="D128">
        <f t="shared" si="10"/>
        <v>29.5</v>
      </c>
      <c r="E128">
        <f t="shared" si="11"/>
        <v>8.4285714285714288</v>
      </c>
      <c r="F128">
        <f t="shared" si="12"/>
        <v>4.2772328518167155</v>
      </c>
      <c r="G128">
        <f t="shared" si="13"/>
        <v>1.9906941933504414</v>
      </c>
      <c r="H128">
        <f t="shared" si="14"/>
        <v>21.937744658085052</v>
      </c>
      <c r="I128">
        <f t="shared" si="15"/>
        <v>-23.6</v>
      </c>
      <c r="J128">
        <f t="shared" si="16"/>
        <v>6.3242872752240347</v>
      </c>
      <c r="K128">
        <f t="shared" si="17"/>
        <v>1.9988043137711791</v>
      </c>
      <c r="L128">
        <f t="shared" si="18"/>
        <v>-10.403864486244016</v>
      </c>
      <c r="M128">
        <f t="shared" si="19"/>
        <v>281.33663048708968</v>
      </c>
    </row>
    <row r="129" spans="3:13" x14ac:dyDescent="0.25">
      <c r="C129">
        <f t="shared" si="20"/>
        <v>119</v>
      </c>
      <c r="D129">
        <f t="shared" si="10"/>
        <v>29.75</v>
      </c>
      <c r="E129">
        <f t="shared" si="11"/>
        <v>8.5</v>
      </c>
      <c r="F129">
        <f t="shared" si="12"/>
        <v>4.2938782478971769</v>
      </c>
      <c r="G129">
        <f t="shared" si="13"/>
        <v>1.9908486576366928</v>
      </c>
      <c r="H129">
        <f t="shared" si="14"/>
        <v>21.996544169368541</v>
      </c>
      <c r="I129">
        <f t="shared" si="15"/>
        <v>-23.8</v>
      </c>
      <c r="J129">
        <f t="shared" si="16"/>
        <v>6.3411350168938316</v>
      </c>
      <c r="K129">
        <f t="shared" si="17"/>
        <v>1.9988243037371887</v>
      </c>
      <c r="L129">
        <f t="shared" si="18"/>
        <v>-10.424949150788777</v>
      </c>
      <c r="M129">
        <f t="shared" si="19"/>
        <v>282.25657830540638</v>
      </c>
    </row>
    <row r="130" spans="3:13" x14ac:dyDescent="0.25">
      <c r="C130">
        <f t="shared" si="20"/>
        <v>120</v>
      </c>
      <c r="D130">
        <f t="shared" si="10"/>
        <v>30</v>
      </c>
      <c r="E130">
        <f t="shared" si="11"/>
        <v>8.5714285714285712</v>
      </c>
      <c r="F130">
        <f t="shared" si="12"/>
        <v>4.3103881383258207</v>
      </c>
      <c r="G130">
        <f t="shared" si="13"/>
        <v>1.9909993179426897</v>
      </c>
      <c r="H130">
        <f t="shared" si="14"/>
        <v>22.054856096939787</v>
      </c>
      <c r="I130">
        <f t="shared" si="15"/>
        <v>-24</v>
      </c>
      <c r="J130">
        <f t="shared" si="16"/>
        <v>6.3578422665080998</v>
      </c>
      <c r="K130">
        <f t="shared" si="17"/>
        <v>1.9988437967322441</v>
      </c>
      <c r="L130">
        <f t="shared" si="18"/>
        <v>-10.445857579050431</v>
      </c>
      <c r="M130">
        <f t="shared" si="19"/>
        <v>283.16893167716046</v>
      </c>
    </row>
    <row r="131" spans="3:13" x14ac:dyDescent="0.25">
      <c r="C131">
        <f t="shared" si="20"/>
        <v>121</v>
      </c>
      <c r="D131">
        <f t="shared" si="10"/>
        <v>30.25</v>
      </c>
      <c r="E131">
        <f t="shared" si="11"/>
        <v>8.6428571428571423</v>
      </c>
      <c r="F131">
        <f t="shared" si="12"/>
        <v>4.3267646807202764</v>
      </c>
      <c r="G131">
        <f t="shared" si="13"/>
        <v>1.991146297830682</v>
      </c>
      <c r="H131">
        <f t="shared" si="14"/>
        <v>22.112688424928358</v>
      </c>
      <c r="I131">
        <f t="shared" si="15"/>
        <v>-24.2</v>
      </c>
      <c r="J131">
        <f t="shared" si="16"/>
        <v>6.3744113437855443</v>
      </c>
      <c r="K131">
        <f t="shared" si="17"/>
        <v>1.9988628090889364</v>
      </c>
      <c r="L131">
        <f t="shared" si="18"/>
        <v>-10.466592691093101</v>
      </c>
      <c r="M131">
        <f t="shared" si="19"/>
        <v>284.07381412601336</v>
      </c>
    </row>
    <row r="132" spans="3:13" x14ac:dyDescent="0.25">
      <c r="C132">
        <f t="shared" si="20"/>
        <v>122</v>
      </c>
      <c r="D132">
        <f t="shared" si="10"/>
        <v>30.5</v>
      </c>
      <c r="E132">
        <f t="shared" si="11"/>
        <v>8.7142857142857135</v>
      </c>
      <c r="F132">
        <f t="shared" si="12"/>
        <v>4.3430099823314299</v>
      </c>
      <c r="G132">
        <f t="shared" si="13"/>
        <v>1.9912897158993748</v>
      </c>
      <c r="H132">
        <f t="shared" si="14"/>
        <v>22.170048943807814</v>
      </c>
      <c r="I132">
        <f t="shared" si="15"/>
        <v>-24.4</v>
      </c>
      <c r="J132">
        <f t="shared" si="16"/>
        <v>6.3908445115601982</v>
      </c>
      <c r="K132">
        <f t="shared" si="17"/>
        <v>1.9988813564746</v>
      </c>
      <c r="L132">
        <f t="shared" si="18"/>
        <v>-10.487157335043499</v>
      </c>
      <c r="M132">
        <f t="shared" si="19"/>
        <v>284.97134620664303</v>
      </c>
    </row>
    <row r="133" spans="3:13" x14ac:dyDescent="0.25">
      <c r="C133">
        <f t="shared" si="20"/>
        <v>123</v>
      </c>
      <c r="D133">
        <f t="shared" si="10"/>
        <v>30.75</v>
      </c>
      <c r="E133">
        <f t="shared" si="11"/>
        <v>8.7857142857142865</v>
      </c>
      <c r="F133">
        <f t="shared" si="12"/>
        <v>4.3591261015738949</v>
      </c>
      <c r="G133">
        <f t="shared" si="13"/>
        <v>1.9914296860206691</v>
      </c>
      <c r="H133">
        <f t="shared" si="14"/>
        <v>22.226945256580972</v>
      </c>
      <c r="I133">
        <f t="shared" si="15"/>
        <v>-24.6</v>
      </c>
      <c r="J133">
        <f t="shared" si="16"/>
        <v>6.407143977623118</v>
      </c>
      <c r="K133">
        <f t="shared" si="17"/>
        <v>1.9988994539235578</v>
      </c>
      <c r="L133">
        <f t="shared" si="18"/>
        <v>-10.507554289433346</v>
      </c>
      <c r="M133">
        <f t="shared" si="19"/>
        <v>285.86164559847924</v>
      </c>
    </row>
    <row r="134" spans="3:13" x14ac:dyDescent="0.25">
      <c r="C134">
        <f t="shared" si="20"/>
        <v>124</v>
      </c>
      <c r="D134">
        <f t="shared" si="10"/>
        <v>31</v>
      </c>
      <c r="E134">
        <f t="shared" si="11"/>
        <v>8.8571428571428577</v>
      </c>
      <c r="F134">
        <f t="shared" si="12"/>
        <v>4.3751150494998292</v>
      </c>
      <c r="G134">
        <f t="shared" si="13"/>
        <v>1.991566317563368</v>
      </c>
      <c r="H134">
        <f t="shared" si="14"/>
        <v>22.283384784721193</v>
      </c>
      <c r="I134">
        <f t="shared" si="15"/>
        <v>-24.8</v>
      </c>
      <c r="J134">
        <f t="shared" si="16"/>
        <v>6.4233118964902651</v>
      </c>
      <c r="K134">
        <f t="shared" si="17"/>
        <v>1.9989171158675552</v>
      </c>
      <c r="L134">
        <f t="shared" si="18"/>
        <v>-10.527786265447276</v>
      </c>
      <c r="M134">
        <f t="shared" si="19"/>
        <v>286.74482719579333</v>
      </c>
    </row>
    <row r="135" spans="3:13" x14ac:dyDescent="0.25">
      <c r="C135">
        <f t="shared" si="20"/>
        <v>125</v>
      </c>
      <c r="D135">
        <f t="shared" si="10"/>
        <v>31.25</v>
      </c>
      <c r="E135">
        <f t="shared" si="11"/>
        <v>8.9285714285714288</v>
      </c>
      <c r="F135">
        <f t="shared" si="12"/>
        <v>4.3909787912185472</v>
      </c>
      <c r="G135">
        <f t="shared" si="13"/>
        <v>1.9916997156046583</v>
      </c>
      <c r="H135">
        <f t="shared" si="14"/>
        <v>22.339374773881222</v>
      </c>
      <c r="I135">
        <f t="shared" si="15"/>
        <v>-25</v>
      </c>
      <c r="J135">
        <f t="shared" si="16"/>
        <v>6.4393503711000983</v>
      </c>
      <c r="K135">
        <f t="shared" si="17"/>
        <v>1.9989343561645021</v>
      </c>
      <c r="L135">
        <f t="shared" si="18"/>
        <v>-10.54785590908075</v>
      </c>
      <c r="M135">
        <f t="shared" si="19"/>
        <v>287.62100319431335</v>
      </c>
    </row>
    <row r="136" spans="3:13" x14ac:dyDescent="0.25">
      <c r="C136">
        <f t="shared" si="20"/>
        <v>126</v>
      </c>
      <c r="D136">
        <f t="shared" si="10"/>
        <v>31.5</v>
      </c>
      <c r="E136">
        <f t="shared" si="11"/>
        <v>9</v>
      </c>
      <c r="F136">
        <f t="shared" si="12"/>
        <v>4.4067192472642533</v>
      </c>
      <c r="G136">
        <f t="shared" si="13"/>
        <v>1.9918299811301214</v>
      </c>
      <c r="H136">
        <f t="shared" si="14"/>
        <v>22.394922299380312</v>
      </c>
      <c r="I136">
        <f t="shared" si="15"/>
        <v>-25.2</v>
      </c>
      <c r="J136">
        <f t="shared" si="16"/>
        <v>6.4552614544441962</v>
      </c>
      <c r="K136">
        <f t="shared" si="17"/>
        <v>1.9989511881256277</v>
      </c>
      <c r="L136">
        <f t="shared" si="18"/>
        <v>-10.567765803212279</v>
      </c>
      <c r="M136">
        <f t="shared" si="19"/>
        <v>288.49028317452058</v>
      </c>
    </row>
    <row r="137" spans="3:13" x14ac:dyDescent="0.25">
      <c r="C137">
        <f t="shared" si="20"/>
        <v>127</v>
      </c>
      <c r="D137">
        <f t="shared" si="10"/>
        <v>31.75</v>
      </c>
      <c r="E137">
        <f t="shared" si="11"/>
        <v>9.0714285714285712</v>
      </c>
      <c r="F137">
        <f t="shared" si="12"/>
        <v>4.4223382949141143</v>
      </c>
      <c r="G137">
        <f t="shared" si="13"/>
        <v>1.9919572112229857</v>
      </c>
      <c r="H137">
        <f t="shared" si="14"/>
        <v>22.450034271479851</v>
      </c>
      <c r="I137">
        <f t="shared" si="15"/>
        <v>-25.4</v>
      </c>
      <c r="J137">
        <f t="shared" si="16"/>
        <v>6.4710471511340408</v>
      </c>
      <c r="K137">
        <f t="shared" si="17"/>
        <v>1.9989676245411503</v>
      </c>
      <c r="L137">
        <f t="shared" si="18"/>
        <v>-10.587518469593988</v>
      </c>
      <c r="M137">
        <f t="shared" si="19"/>
        <v>289.35277418177969</v>
      </c>
    </row>
    <row r="138" spans="3:13" x14ac:dyDescent="0.25">
      <c r="C138">
        <f t="shared" si="20"/>
        <v>128</v>
      </c>
      <c r="D138">
        <f t="shared" si="10"/>
        <v>32</v>
      </c>
      <c r="E138">
        <f t="shared" si="11"/>
        <v>9.1428571428571423</v>
      </c>
      <c r="F138">
        <f t="shared" si="12"/>
        <v>4.4378377694587687</v>
      </c>
      <c r="G138">
        <f t="shared" si="13"/>
        <v>1.9920814992432601</v>
      </c>
      <c r="H138">
        <f t="shared" si="14"/>
        <v>22.5047174404571</v>
      </c>
      <c r="I138">
        <f t="shared" si="15"/>
        <v>-25.6</v>
      </c>
      <c r="J138">
        <f t="shared" si="16"/>
        <v>6.4867094189069494</v>
      </c>
      <c r="K138">
        <f t="shared" si="17"/>
        <v>1.9989836777045502</v>
      </c>
      <c r="L138">
        <f t="shared" si="18"/>
        <v>-10.607116370764373</v>
      </c>
      <c r="M138">
        <f t="shared" si="19"/>
        <v>290.20858080344192</v>
      </c>
    </row>
    <row r="139" spans="3:13" x14ac:dyDescent="0.25">
      <c r="C139">
        <f t="shared" si="20"/>
        <v>129</v>
      </c>
      <c r="D139">
        <f t="shared" si="10"/>
        <v>32.25</v>
      </c>
      <c r="E139">
        <f t="shared" si="11"/>
        <v>9.2142857142857135</v>
      </c>
      <c r="F139">
        <f t="shared" si="12"/>
        <v>4.4532194654272823</v>
      </c>
      <c r="G139">
        <f t="shared" ref="G139:G160" si="21">E139*2*ATAN(1/E139)</f>
        <v>1.9922029349973787</v>
      </c>
      <c r="H139">
        <f t="shared" ref="H139:H160" si="22">$D$6*(F139+G139)</f>
        <v>22.558978401486314</v>
      </c>
      <c r="I139">
        <f t="shared" si="15"/>
        <v>-25.8</v>
      </c>
      <c r="J139">
        <f t="shared" si="16"/>
        <v>6.5022501700739515</v>
      </c>
      <c r="K139">
        <f t="shared" ref="K139:K160" si="23">I139*2*ATAN(1/I139)</f>
        <v>1.9989993594355349</v>
      </c>
      <c r="L139">
        <f t="shared" ref="L139:L160" si="24">$D$7*(J139+K139)</f>
        <v>-10.626561911886858</v>
      </c>
      <c r="M139">
        <f t="shared" ref="M139:M160" si="25">$D$8*(H139+L139)</f>
        <v>291.05780524305987</v>
      </c>
    </row>
    <row r="140" spans="3:13" x14ac:dyDescent="0.25">
      <c r="C140">
        <f t="shared" si="20"/>
        <v>130</v>
      </c>
      <c r="D140">
        <f t="shared" ref="D140:D160" si="26">C140*2.5/10</f>
        <v>32.5</v>
      </c>
      <c r="E140">
        <f t="shared" ref="E140:E203" si="27">$D140/$D$6</f>
        <v>9.2857142857142865</v>
      </c>
      <c r="F140">
        <f t="shared" ref="F140:F160" si="28">LN(1+E140^2)</f>
        <v>4.4684851377684662</v>
      </c>
      <c r="G140">
        <f t="shared" si="21"/>
        <v>1.9923216048989083</v>
      </c>
      <c r="H140">
        <f t="shared" si="22"/>
        <v>22.612823599335812</v>
      </c>
      <c r="I140">
        <f t="shared" ref="I140:I203" si="29">$D140/$D$7</f>
        <v>-26</v>
      </c>
      <c r="J140">
        <f t="shared" ref="J140:J160" si="30">LN(1+I140^2)</f>
        <v>6.517671272912275</v>
      </c>
      <c r="K140">
        <f t="shared" si="23"/>
        <v>1.9990146811017753</v>
      </c>
      <c r="L140">
        <f t="shared" si="24"/>
        <v>-10.645857442517563</v>
      </c>
      <c r="M140">
        <f t="shared" si="25"/>
        <v>291.90054739183961</v>
      </c>
    </row>
    <row r="141" spans="3:13" x14ac:dyDescent="0.25">
      <c r="C141">
        <f t="shared" si="20"/>
        <v>131</v>
      </c>
      <c r="D141">
        <f t="shared" si="26"/>
        <v>32.75</v>
      </c>
      <c r="E141">
        <f t="shared" si="27"/>
        <v>9.3571428571428577</v>
      </c>
      <c r="F141">
        <f t="shared" si="28"/>
        <v>4.4836365029903646</v>
      </c>
      <c r="G141">
        <f t="shared" si="21"/>
        <v>1.992437592120867</v>
      </c>
      <c r="H141">
        <f t="shared" si="22"/>
        <v>22.666259332889311</v>
      </c>
      <c r="I141">
        <f t="shared" si="29"/>
        <v>-26.2</v>
      </c>
      <c r="J141">
        <f t="shared" si="30"/>
        <v>6.5329745530049674</v>
      </c>
      <c r="K141">
        <f t="shared" si="23"/>
        <v>1.9990296536394871</v>
      </c>
      <c r="L141">
        <f t="shared" si="24"/>
        <v>-10.66500525830557</v>
      </c>
      <c r="M141">
        <f t="shared" si="25"/>
        <v>292.7369048974528</v>
      </c>
    </row>
    <row r="142" spans="3:13" x14ac:dyDescent="0.25">
      <c r="C142">
        <f t="shared" si="20"/>
        <v>132</v>
      </c>
      <c r="D142">
        <f t="shared" si="26"/>
        <v>33</v>
      </c>
      <c r="E142">
        <f t="shared" si="27"/>
        <v>9.4285714285714288</v>
      </c>
      <c r="F142">
        <f t="shared" si="28"/>
        <v>4.4986752402596535</v>
      </c>
      <c r="G142">
        <f t="shared" si="21"/>
        <v>1.9925509767401375</v>
      </c>
      <c r="H142">
        <f t="shared" si="22"/>
        <v>22.719291759499267</v>
      </c>
      <c r="I142">
        <f t="shared" si="29"/>
        <v>-26.4</v>
      </c>
      <c r="J142">
        <f t="shared" si="30"/>
        <v>6.5481617945300288</v>
      </c>
      <c r="K142">
        <f t="shared" si="23"/>
        <v>1.99904428757293</v>
      </c>
      <c r="L142">
        <f t="shared" si="24"/>
        <v>-10.684007602628698</v>
      </c>
      <c r="M142">
        <f t="shared" si="25"/>
        <v>293.56697323032387</v>
      </c>
    </row>
    <row r="143" spans="3:13" x14ac:dyDescent="0.25">
      <c r="C143">
        <f t="shared" si="20"/>
        <v>133</v>
      </c>
      <c r="D143">
        <f t="shared" si="26"/>
        <v>33.25</v>
      </c>
      <c r="E143">
        <f t="shared" si="27"/>
        <v>9.5</v>
      </c>
      <c r="F143">
        <f t="shared" si="28"/>
        <v>4.5136029924626007</v>
      </c>
      <c r="G143">
        <f t="shared" si="21"/>
        <v>1.9926618358744439</v>
      </c>
      <c r="H143">
        <f t="shared" si="22"/>
        <v>22.771926899179658</v>
      </c>
      <c r="I143">
        <f t="shared" si="29"/>
        <v>-26.6</v>
      </c>
      <c r="J143">
        <f t="shared" si="30"/>
        <v>6.5632347415013275</v>
      </c>
      <c r="K143">
        <f t="shared" si="23"/>
        <v>1.9990585930328812</v>
      </c>
      <c r="L143">
        <f t="shared" si="24"/>
        <v>-10.702866668167761</v>
      </c>
      <c r="M143">
        <f t="shared" si="25"/>
        <v>294.39084574750177</v>
      </c>
    </row>
    <row r="144" spans="3:13" x14ac:dyDescent="0.25">
      <c r="C144">
        <f t="shared" si="20"/>
        <v>134</v>
      </c>
      <c r="D144">
        <f t="shared" si="26"/>
        <v>33.5</v>
      </c>
      <c r="E144">
        <f t="shared" si="27"/>
        <v>9.5714285714285712</v>
      </c>
      <c r="F144">
        <f t="shared" si="28"/>
        <v>4.5284213672291607</v>
      </c>
      <c r="G144">
        <f t="shared" si="21"/>
        <v>1.99277024381233</v>
      </c>
      <c r="H144">
        <f t="shared" si="22"/>
        <v>22.824170638645221</v>
      </c>
      <c r="I144">
        <f t="shared" si="29"/>
        <v>-26.8</v>
      </c>
      <c r="J144">
        <f t="shared" si="30"/>
        <v>6.5781950989634366</v>
      </c>
      <c r="K144">
        <f t="shared" si="23"/>
        <v>1.9990725797741555</v>
      </c>
      <c r="L144">
        <f t="shared" si="24"/>
        <v>-10.721584598421989</v>
      </c>
      <c r="M144">
        <f t="shared" si="25"/>
        <v>295.20861375422146</v>
      </c>
    </row>
    <row r="145" spans="3:13" x14ac:dyDescent="0.25">
      <c r="C145">
        <f t="shared" si="20"/>
        <v>135</v>
      </c>
      <c r="D145">
        <f t="shared" si="26"/>
        <v>33.75</v>
      </c>
      <c r="E145">
        <f t="shared" si="27"/>
        <v>9.6428571428571423</v>
      </c>
      <c r="F145">
        <f t="shared" si="28"/>
        <v>4.5431319379217001</v>
      </c>
      <c r="G145">
        <f t="shared" si="21"/>
        <v>1.9928762721365354</v>
      </c>
      <c r="H145">
        <f t="shared" si="22"/>
        <v>22.876028735203825</v>
      </c>
      <c r="I145">
        <f t="shared" si="29"/>
        <v>-27</v>
      </c>
      <c r="J145">
        <f t="shared" si="30"/>
        <v>6.5930445341424369</v>
      </c>
      <c r="K145">
        <f t="shared" si="23"/>
        <v>1.9990862571922214</v>
      </c>
      <c r="L145">
        <f t="shared" si="24"/>
        <v>-10.740163489168321</v>
      </c>
      <c r="M145">
        <f t="shared" si="25"/>
        <v>296.02036656325174</v>
      </c>
    </row>
    <row r="146" spans="3:13" x14ac:dyDescent="0.25">
      <c r="C146">
        <f t="shared" ref="C146:C210" si="31">C145+1</f>
        <v>136</v>
      </c>
      <c r="D146">
        <f t="shared" si="26"/>
        <v>34</v>
      </c>
      <c r="E146">
        <f t="shared" si="27"/>
        <v>9.7142857142857135</v>
      </c>
      <c r="F146">
        <f t="shared" si="28"/>
        <v>4.5577362445897993</v>
      </c>
      <c r="G146">
        <f t="shared" si="21"/>
        <v>1.9929799898411538</v>
      </c>
      <c r="H146">
        <f t="shared" si="22"/>
        <v>22.927506820508338</v>
      </c>
      <c r="I146">
        <f t="shared" si="29"/>
        <v>-27.2</v>
      </c>
      <c r="J146">
        <f t="shared" si="30"/>
        <v>6.6077846775546005</v>
      </c>
      <c r="K146">
        <f t="shared" si="23"/>
        <v>1.9990996343389624</v>
      </c>
      <c r="L146">
        <f t="shared" si="24"/>
        <v>-10.758605389866954</v>
      </c>
      <c r="M146">
        <f t="shared" si="25"/>
        <v>296.82619155212751</v>
      </c>
    </row>
    <row r="147" spans="3:13" x14ac:dyDescent="0.25">
      <c r="C147">
        <f t="shared" si="31"/>
        <v>137</v>
      </c>
      <c r="D147">
        <f t="shared" si="26"/>
        <v>34.25</v>
      </c>
      <c r="E147">
        <f t="shared" si="27"/>
        <v>9.7857142857142865</v>
      </c>
      <c r="F147">
        <f t="shared" si="28"/>
        <v>4.5722357948924826</v>
      </c>
      <c r="G147">
        <f t="shared" si="21"/>
        <v>1.9930814634429308</v>
      </c>
      <c r="H147">
        <f t="shared" si="22"/>
        <v>22.978610404173949</v>
      </c>
      <c r="I147">
        <f t="shared" si="29"/>
        <v>-27.4</v>
      </c>
      <c r="J147">
        <f t="shared" si="30"/>
        <v>6.6224171240748095</v>
      </c>
      <c r="K147">
        <f t="shared" si="23"/>
        <v>1.9991127199376437</v>
      </c>
      <c r="L147">
        <f t="shared" si="24"/>
        <v>-10.776912305015568</v>
      </c>
      <c r="M147">
        <f t="shared" si="25"/>
        <v>297.6261742183512</v>
      </c>
    </row>
    <row r="148" spans="3:13" x14ac:dyDescent="0.25">
      <c r="C148">
        <f t="shared" si="31"/>
        <v>138</v>
      </c>
      <c r="D148">
        <f t="shared" si="26"/>
        <v>34.5</v>
      </c>
      <c r="E148">
        <f t="shared" si="27"/>
        <v>9.8571428571428577</v>
      </c>
      <c r="F148">
        <f t="shared" si="28"/>
        <v>4.5866320649891801</v>
      </c>
      <c r="G148">
        <f t="shared" si="21"/>
        <v>1.9931807570870277</v>
      </c>
      <c r="H148">
        <f t="shared" si="22"/>
        <v>23.029344877266727</v>
      </c>
      <c r="I148">
        <f t="shared" si="29"/>
        <v>-27.6</v>
      </c>
      <c r="J148">
        <f t="shared" si="30"/>
        <v>6.6369434339664259</v>
      </c>
      <c r="K148">
        <f t="shared" si="23"/>
        <v>1.9991255223971198</v>
      </c>
      <c r="L148">
        <f t="shared" si="24"/>
        <v>-10.795086195454433</v>
      </c>
      <c r="M148">
        <f t="shared" si="25"/>
        <v>298.42039823265236</v>
      </c>
    </row>
    <row r="149" spans="3:13" x14ac:dyDescent="0.25">
      <c r="C149">
        <f t="shared" si="31"/>
        <v>139</v>
      </c>
      <c r="D149">
        <f t="shared" si="26"/>
        <v>34.75</v>
      </c>
      <c r="E149">
        <f t="shared" si="27"/>
        <v>9.9285714285714288</v>
      </c>
      <c r="F149">
        <f t="shared" si="28"/>
        <v>4.6009265004006847</v>
      </c>
      <c r="G149">
        <f t="shared" si="21"/>
        <v>1.9932779326475656</v>
      </c>
      <c r="H149">
        <f t="shared" si="22"/>
        <v>23.079715515668877</v>
      </c>
      <c r="I149">
        <f t="shared" si="29"/>
        <v>-27.8</v>
      </c>
      <c r="J149">
        <f t="shared" si="30"/>
        <v>6.6513651338742914</v>
      </c>
      <c r="K149">
        <f t="shared" si="23"/>
        <v>1.9991380498253335</v>
      </c>
      <c r="L149">
        <f t="shared" si="24"/>
        <v>-10.813128979624532</v>
      </c>
      <c r="M149">
        <f t="shared" si="25"/>
        <v>299.20894549038508</v>
      </c>
    </row>
    <row r="150" spans="3:13" x14ac:dyDescent="0.25">
      <c r="C150">
        <f t="shared" si="31"/>
        <v>140</v>
      </c>
      <c r="D150">
        <f t="shared" si="26"/>
        <v>35</v>
      </c>
      <c r="E150">
        <f t="shared" si="27"/>
        <v>10</v>
      </c>
      <c r="F150">
        <f t="shared" si="28"/>
        <v>4.6151205168412597</v>
      </c>
      <c r="G150">
        <f t="shared" si="21"/>
        <v>1.9933730498232407</v>
      </c>
      <c r="H150">
        <f t="shared" si="22"/>
        <v>23.129727483325752</v>
      </c>
      <c r="I150">
        <f t="shared" si="29"/>
        <v>-28</v>
      </c>
      <c r="J150">
        <f t="shared" si="30"/>
        <v>6.6656837177824082</v>
      </c>
      <c r="K150">
        <f t="shared" si="23"/>
        <v>1.9991503100421424</v>
      </c>
      <c r="L150">
        <f t="shared" si="24"/>
        <v>-10.831042534780689</v>
      </c>
      <c r="M150">
        <f t="shared" si="25"/>
        <v>299.99189616113887</v>
      </c>
    </row>
    <row r="151" spans="3:13" x14ac:dyDescent="0.25">
      <c r="C151">
        <f t="shared" si="31"/>
        <v>141</v>
      </c>
      <c r="D151">
        <f t="shared" si="26"/>
        <v>35.25</v>
      </c>
      <c r="E151">
        <f t="shared" si="27"/>
        <v>10.071428571428571</v>
      </c>
      <c r="F151">
        <f t="shared" si="28"/>
        <v>4.6292155010230616</v>
      </c>
      <c r="G151">
        <f t="shared" si="21"/>
        <v>1.9934661662282878</v>
      </c>
      <c r="H151">
        <f t="shared" si="22"/>
        <v>23.179385835379723</v>
      </c>
      <c r="I151">
        <f t="shared" si="29"/>
        <v>-28.2</v>
      </c>
      <c r="J151">
        <f t="shared" si="30"/>
        <v>6.6799006479378082</v>
      </c>
      <c r="K151">
        <f t="shared" si="23"/>
        <v>1.9991623105915108</v>
      </c>
      <c r="L151">
        <f t="shared" si="24"/>
        <v>-10.848828698161647</v>
      </c>
      <c r="M151">
        <f t="shared" si="25"/>
        <v>300.76932873663986</v>
      </c>
    </row>
    <row r="152" spans="3:13" x14ac:dyDescent="0.25">
      <c r="C152">
        <f t="shared" si="31"/>
        <v>142</v>
      </c>
      <c r="D152">
        <f t="shared" si="26"/>
        <v>35.5</v>
      </c>
      <c r="E152">
        <f t="shared" si="27"/>
        <v>10.142857142857142</v>
      </c>
      <c r="F152">
        <f t="shared" si="28"/>
        <v>4.6432128114339415</v>
      </c>
      <c r="G152">
        <f t="shared" si="21"/>
        <v>1.9935573374790434</v>
      </c>
      <c r="H152">
        <f t="shared" si="22"/>
        <v>23.228695521195448</v>
      </c>
      <c r="I152">
        <f t="shared" si="29"/>
        <v>-28.4</v>
      </c>
      <c r="J152">
        <f t="shared" si="30"/>
        <v>6.6940173557420231</v>
      </c>
      <c r="K152">
        <f t="shared" si="23"/>
        <v>1.9991740587531079</v>
      </c>
      <c r="L152">
        <f t="shared" si="24"/>
        <v>-10.866489268118913</v>
      </c>
      <c r="M152">
        <f t="shared" si="25"/>
        <v>301.54132007700878</v>
      </c>
    </row>
    <row r="153" spans="3:13" x14ac:dyDescent="0.25">
      <c r="C153">
        <f t="shared" si="31"/>
        <v>143</v>
      </c>
      <c r="D153">
        <f t="shared" si="26"/>
        <v>35.75</v>
      </c>
      <c r="E153">
        <f t="shared" si="27"/>
        <v>10.214285714285714</v>
      </c>
      <c r="F153">
        <f t="shared" si="28"/>
        <v>4.6571137790896735</v>
      </c>
      <c r="G153">
        <f t="shared" si="21"/>
        <v>1.993646617276351</v>
      </c>
      <c r="H153">
        <f t="shared" si="22"/>
        <v>23.277661387281086</v>
      </c>
      <c r="I153">
        <f t="shared" si="29"/>
        <v>-28.6</v>
      </c>
      <c r="J153">
        <f t="shared" si="30"/>
        <v>6.7080352426115155</v>
      </c>
      <c r="K153">
        <f t="shared" si="23"/>
        <v>1.9991855615533369</v>
      </c>
      <c r="L153">
        <f t="shared" si="24"/>
        <v>-10.884026005206064</v>
      </c>
      <c r="M153">
        <f t="shared" si="25"/>
        <v>302.30794545544524</v>
      </c>
    </row>
    <row r="154" spans="3:13" x14ac:dyDescent="0.25">
      <c r="C154">
        <f t="shared" si="31"/>
        <v>144</v>
      </c>
      <c r="D154">
        <f t="shared" si="26"/>
        <v>36</v>
      </c>
      <c r="E154">
        <f t="shared" si="27"/>
        <v>10.285714285714286</v>
      </c>
      <c r="F154">
        <f t="shared" si="28"/>
        <v>4.6709197082615814</v>
      </c>
      <c r="G154">
        <f t="shared" si="21"/>
        <v>1.9937340574840396</v>
      </c>
      <c r="H154">
        <f t="shared" si="22"/>
        <v>23.326288180109675</v>
      </c>
      <c r="I154">
        <f t="shared" si="29"/>
        <v>-28.8</v>
      </c>
      <c r="J154">
        <f t="shared" si="30"/>
        <v>6.7219556808083487</v>
      </c>
      <c r="K154">
        <f t="shared" si="23"/>
        <v>1.9991968257758355</v>
      </c>
      <c r="L154">
        <f t="shared" si="24"/>
        <v>-10.90144063323023</v>
      </c>
      <c r="M154">
        <f t="shared" si="25"/>
        <v>303.06927860139922</v>
      </c>
    </row>
    <row r="155" spans="3:13" x14ac:dyDescent="0.25">
      <c r="C155">
        <f t="shared" si="31"/>
        <v>145</v>
      </c>
      <c r="D155">
        <f t="shared" si="26"/>
        <v>36.25</v>
      </c>
      <c r="E155">
        <f t="shared" si="27"/>
        <v>10.357142857142858</v>
      </c>
      <c r="F155">
        <f t="shared" si="28"/>
        <v>4.6846318771805322</v>
      </c>
      <c r="G155">
        <f t="shared" si="21"/>
        <v>1.9938197082036775</v>
      </c>
      <c r="H155">
        <f t="shared" si="22"/>
        <v>23.374580548844733</v>
      </c>
      <c r="I155">
        <f t="shared" si="29"/>
        <v>-29</v>
      </c>
      <c r="J155">
        <f t="shared" si="30"/>
        <v>6.7357800142423265</v>
      </c>
      <c r="K155">
        <f t="shared" si="23"/>
        <v>1.9992078579714647</v>
      </c>
      <c r="L155">
        <f t="shared" si="24"/>
        <v>-10.91873484026724</v>
      </c>
      <c r="M155">
        <f t="shared" si="25"/>
        <v>303.82539174229299</v>
      </c>
    </row>
    <row r="156" spans="3:13" x14ac:dyDescent="0.25">
      <c r="C156">
        <f t="shared" si="31"/>
        <v>146</v>
      </c>
      <c r="D156">
        <f t="shared" si="26"/>
        <v>36.5</v>
      </c>
      <c r="E156">
        <f t="shared" si="27"/>
        <v>10.428571428571429</v>
      </c>
      <c r="F156">
        <f t="shared" si="28"/>
        <v>4.6982515387181838</v>
      </c>
      <c r="G156">
        <f t="shared" si="21"/>
        <v>1.9939036178458134</v>
      </c>
      <c r="H156">
        <f t="shared" si="22"/>
        <v>23.422543047973988</v>
      </c>
      <c r="I156">
        <f t="shared" si="29"/>
        <v>-29.2</v>
      </c>
      <c r="J156">
        <f t="shared" si="30"/>
        <v>6.7495095592457703</v>
      </c>
      <c r="K156">
        <f t="shared" si="23"/>
        <v>1.9992186644678329</v>
      </c>
      <c r="L156">
        <f t="shared" si="24"/>
        <v>-10.935910279642005</v>
      </c>
      <c r="M156">
        <f t="shared" si="25"/>
        <v>304.57635564384964</v>
      </c>
    </row>
    <row r="157" spans="3:13" x14ac:dyDescent="0.25">
      <c r="C157">
        <f t="shared" si="31"/>
        <v>147</v>
      </c>
      <c r="D157">
        <f t="shared" si="26"/>
        <v>36.75</v>
      </c>
      <c r="E157">
        <f t="shared" si="27"/>
        <v>10.5</v>
      </c>
      <c r="F157">
        <f t="shared" si="28"/>
        <v>4.7117799210463494</v>
      </c>
      <c r="G157">
        <f t="shared" si="21"/>
        <v>1.9939858331978828</v>
      </c>
      <c r="H157">
        <f t="shared" si="22"/>
        <v>23.470180139854811</v>
      </c>
      <c r="I157">
        <f t="shared" si="29"/>
        <v>-29.4</v>
      </c>
      <c r="J157">
        <f t="shared" si="30"/>
        <v>6.763145605322034</v>
      </c>
      <c r="K157">
        <f t="shared" si="23"/>
        <v>1.9992292513783581</v>
      </c>
      <c r="L157">
        <f t="shared" si="24"/>
        <v>-10.952968570875489</v>
      </c>
      <c r="M157">
        <f t="shared" si="25"/>
        <v>305.32223964908337</v>
      </c>
    </row>
    <row r="158" spans="3:13" x14ac:dyDescent="0.25">
      <c r="C158">
        <f t="shared" si="31"/>
        <v>148</v>
      </c>
      <c r="D158">
        <f t="shared" si="26"/>
        <v>37</v>
      </c>
      <c r="E158">
        <f t="shared" si="27"/>
        <v>10.571428571428571</v>
      </c>
      <c r="F158">
        <f t="shared" si="28"/>
        <v>4.7252182282753266</v>
      </c>
      <c r="G158">
        <f t="shared" si="21"/>
        <v>1.9940663994889596</v>
      </c>
      <c r="H158">
        <f t="shared" si="22"/>
        <v>23.517496197174999</v>
      </c>
      <c r="I158">
        <f t="shared" si="29"/>
        <v>-29.6</v>
      </c>
      <c r="J158">
        <f t="shared" si="30"/>
        <v>6.7766894158688356</v>
      </c>
      <c r="K158">
        <f t="shared" si="23"/>
        <v>1.9992396246109061</v>
      </c>
      <c r="L158">
        <f t="shared" si="24"/>
        <v>-10.969911300599676</v>
      </c>
      <c r="M158">
        <f t="shared" si="25"/>
        <v>306.06311171600515</v>
      </c>
    </row>
    <row r="159" spans="3:13" x14ac:dyDescent="0.25">
      <c r="C159">
        <f t="shared" si="31"/>
        <v>149</v>
      </c>
      <c r="D159">
        <f t="shared" si="26"/>
        <v>37.25</v>
      </c>
      <c r="E159">
        <f t="shared" si="27"/>
        <v>10.642857142857142</v>
      </c>
      <c r="F159">
        <f t="shared" si="28"/>
        <v>4.7385676410719535</v>
      </c>
      <c r="G159">
        <f t="shared" si="21"/>
        <v>1.9941453604515225</v>
      </c>
      <c r="H159">
        <f t="shared" si="22"/>
        <v>23.564495505332165</v>
      </c>
      <c r="I159">
        <f t="shared" si="29"/>
        <v>-29.8</v>
      </c>
      <c r="J159">
        <f t="shared" si="30"/>
        <v>6.7901422288773912</v>
      </c>
      <c r="K159">
        <f t="shared" si="23"/>
        <v>1.9992497898760329</v>
      </c>
      <c r="L159">
        <f t="shared" si="24"/>
        <v>-10.986740023441781</v>
      </c>
      <c r="M159">
        <f t="shared" si="25"/>
        <v>306.79903845409325</v>
      </c>
    </row>
    <row r="160" spans="3:13" x14ac:dyDescent="0.25">
      <c r="C160">
        <f t="shared" si="31"/>
        <v>150</v>
      </c>
      <c r="D160">
        <f t="shared" si="26"/>
        <v>37.5</v>
      </c>
      <c r="E160">
        <f t="shared" si="27"/>
        <v>10.714285714285714</v>
      </c>
      <c r="F160">
        <f t="shared" si="28"/>
        <v>4.7518293172581698</v>
      </c>
      <c r="G160">
        <f t="shared" si="21"/>
        <v>1.9942227583803847</v>
      </c>
      <c r="H160">
        <f t="shared" si="22"/>
        <v>23.611182264734943</v>
      </c>
      <c r="I160">
        <f t="shared" si="29"/>
        <v>-30</v>
      </c>
      <c r="J160">
        <f t="shared" si="30"/>
        <v>6.8035052576083377</v>
      </c>
      <c r="K160">
        <f t="shared" si="23"/>
        <v>1.9992597526948317</v>
      </c>
      <c r="L160">
        <f t="shared" si="24"/>
        <v>-11.003456262878961</v>
      </c>
      <c r="M160">
        <f t="shared" si="25"/>
        <v>307.53008515957691</v>
      </c>
    </row>
    <row r="161" spans="3:13" x14ac:dyDescent="0.25">
      <c r="C161">
        <f t="shared" si="31"/>
        <v>151</v>
      </c>
      <c r="D161">
        <f t="shared" ref="D161:D205" si="32">C161*2.5/10</f>
        <v>37.75</v>
      </c>
      <c r="E161">
        <f t="shared" si="27"/>
        <v>10.785714285714286</v>
      </c>
      <c r="F161">
        <f t="shared" ref="F161:F205" si="33">LN(1+E161^2)</f>
        <v>4.7650043923908045</v>
      </c>
      <c r="G161">
        <f t="shared" ref="G161:G205" si="34">E161*2*ATAN(1/E161)</f>
        <v>1.9942986341889415</v>
      </c>
      <c r="H161">
        <f t="shared" ref="H161:H205" si="35">$D$6*(F161+G161)</f>
        <v>23.65756059302911</v>
      </c>
      <c r="I161">
        <f t="shared" si="29"/>
        <v>-30.2</v>
      </c>
      <c r="J161">
        <f t="shared" ref="J161:J205" si="36">LN(1+I161^2)</f>
        <v>6.8167796912453449</v>
      </c>
      <c r="K161">
        <f t="shared" ref="K161:K205" si="37">I161*2*ATAN(1/I161)</f>
        <v>1.9992695184064286</v>
      </c>
      <c r="L161">
        <f t="shared" ref="L161:L205" si="38">$D$7*(J161+K161)</f>
        <v>-11.020061512064716</v>
      </c>
      <c r="M161">
        <f t="shared" ref="M161:M205" si="39">$D$8*(H161+L161)</f>
        <v>308.25631584957802</v>
      </c>
    </row>
    <row r="162" spans="3:13" x14ac:dyDescent="0.25">
      <c r="C162">
        <f t="shared" si="31"/>
        <v>152</v>
      </c>
      <c r="D162">
        <f t="shared" si="32"/>
        <v>38</v>
      </c>
      <c r="E162">
        <f t="shared" si="27"/>
        <v>10.857142857142858</v>
      </c>
      <c r="F162">
        <f t="shared" si="33"/>
        <v>4.7780939803232751</v>
      </c>
      <c r="G162">
        <f t="shared" si="34"/>
        <v>1.9943730274628715</v>
      </c>
      <c r="H162">
        <f t="shared" si="35"/>
        <v>23.703634527251513</v>
      </c>
      <c r="I162">
        <f t="shared" si="29"/>
        <v>-30.4</v>
      </c>
      <c r="J162">
        <f t="shared" si="36"/>
        <v>6.8299666955272986</v>
      </c>
      <c r="K162">
        <f t="shared" si="37"/>
        <v>1.9992790921751291</v>
      </c>
      <c r="L162">
        <f t="shared" si="38"/>
        <v>-11.036557234628035</v>
      </c>
      <c r="M162">
        <f t="shared" si="39"/>
        <v>308.9777932951576</v>
      </c>
    </row>
    <row r="163" spans="3:13" x14ac:dyDescent="0.25">
      <c r="C163">
        <f t="shared" si="31"/>
        <v>153</v>
      </c>
      <c r="D163">
        <f t="shared" si="32"/>
        <v>38.25</v>
      </c>
      <c r="E163">
        <f t="shared" si="27"/>
        <v>10.928571428571429</v>
      </c>
      <c r="F163">
        <f t="shared" si="33"/>
        <v>4.7910991737498696</v>
      </c>
      <c r="G163">
        <f t="shared" si="34"/>
        <v>1.99444597651142</v>
      </c>
      <c r="H163">
        <f t="shared" si="35"/>
        <v>23.749408025914512</v>
      </c>
      <c r="I163">
        <f t="shared" si="29"/>
        <v>-30.6</v>
      </c>
      <c r="J163">
        <f t="shared" si="36"/>
        <v>6.8430674133599005</v>
      </c>
      <c r="K163">
        <f t="shared" si="37"/>
        <v>1.9992884789972418</v>
      </c>
      <c r="L163">
        <f t="shared" si="38"/>
        <v>-11.052944865446428</v>
      </c>
      <c r="M163">
        <f t="shared" si="39"/>
        <v>309.69457905330381</v>
      </c>
    </row>
    <row r="164" spans="3:13" x14ac:dyDescent="0.25">
      <c r="C164">
        <f t="shared" si="31"/>
        <v>154</v>
      </c>
      <c r="D164">
        <f t="shared" si="32"/>
        <v>38.5</v>
      </c>
      <c r="E164">
        <f t="shared" si="27"/>
        <v>11</v>
      </c>
      <c r="F164">
        <f t="shared" si="33"/>
        <v>4.8040210447332568</v>
      </c>
      <c r="G164">
        <f t="shared" si="34"/>
        <v>1.9945175184163924</v>
      </c>
      <c r="H164">
        <f t="shared" si="35"/>
        <v>23.794884971023773</v>
      </c>
      <c r="I164">
        <f t="shared" si="29"/>
        <v>-30.8</v>
      </c>
      <c r="J164">
        <f t="shared" si="36"/>
        <v>6.8560829654074675</v>
      </c>
      <c r="K164">
        <f t="shared" si="37"/>
        <v>1.9992976837075918</v>
      </c>
      <c r="L164">
        <f t="shared" si="38"/>
        <v>-11.069225811393824</v>
      </c>
      <c r="M164">
        <f t="shared" si="39"/>
        <v>310.40673349790745</v>
      </c>
    </row>
    <row r="165" spans="3:13" x14ac:dyDescent="0.25">
      <c r="C165">
        <f t="shared" si="31"/>
        <v>155</v>
      </c>
      <c r="D165">
        <f t="shared" si="32"/>
        <v>38.75</v>
      </c>
      <c r="E165">
        <f t="shared" si="27"/>
        <v>11.071428571428571</v>
      </c>
      <c r="F165">
        <f t="shared" si="33"/>
        <v>4.8168606452158089</v>
      </c>
      <c r="G165">
        <f t="shared" si="34"/>
        <v>1.9945876890789704</v>
      </c>
      <c r="H165">
        <f t="shared" si="35"/>
        <v>23.840069170031725</v>
      </c>
      <c r="I165">
        <f t="shared" si="29"/>
        <v>-31</v>
      </c>
      <c r="J165">
        <f t="shared" si="36"/>
        <v>6.8690144506657065</v>
      </c>
      <c r="K165">
        <f t="shared" si="37"/>
        <v>1.999306710985743</v>
      </c>
      <c r="L165">
        <f t="shared" si="38"/>
        <v>-11.085401452064312</v>
      </c>
      <c r="M165">
        <f t="shared" si="39"/>
        <v>311.1143158497577</v>
      </c>
    </row>
    <row r="166" spans="3:13" x14ac:dyDescent="0.25">
      <c r="C166">
        <f t="shared" si="31"/>
        <v>156</v>
      </c>
      <c r="D166">
        <f t="shared" si="32"/>
        <v>39</v>
      </c>
      <c r="E166">
        <f t="shared" si="27"/>
        <v>11.142857142857142</v>
      </c>
      <c r="F166">
        <f t="shared" si="33"/>
        <v>4.8296190075153573</v>
      </c>
      <c r="G166">
        <f t="shared" si="34"/>
        <v>1.9946565232644591</v>
      </c>
      <c r="H166">
        <f t="shared" si="35"/>
        <v>23.884964357729359</v>
      </c>
      <c r="I166">
        <f t="shared" si="29"/>
        <v>-31.2</v>
      </c>
      <c r="J166">
        <f t="shared" si="36"/>
        <v>6.8818629470161872</v>
      </c>
      <c r="K166">
        <f t="shared" si="37"/>
        <v>1.9993155653619419</v>
      </c>
      <c r="L166">
        <f t="shared" si="38"/>
        <v>-11.101473140472661</v>
      </c>
      <c r="M166">
        <f t="shared" si="39"/>
        <v>311.81738420559969</v>
      </c>
    </row>
    <row r="167" spans="3:13" x14ac:dyDescent="0.25">
      <c r="C167">
        <f t="shared" si="31"/>
        <v>157</v>
      </c>
      <c r="D167">
        <f t="shared" si="32"/>
        <v>39.25</v>
      </c>
      <c r="E167">
        <f t="shared" si="27"/>
        <v>11.214285714285714</v>
      </c>
      <c r="F167">
        <f t="shared" si="33"/>
        <v>4.8422971448059036</v>
      </c>
      <c r="G167">
        <f t="shared" si="34"/>
        <v>1.9947240546450775</v>
      </c>
      <c r="H167">
        <f t="shared" si="35"/>
        <v>23.929574198078434</v>
      </c>
      <c r="I167">
        <f t="shared" si="29"/>
        <v>-31.4</v>
      </c>
      <c r="J167">
        <f t="shared" si="36"/>
        <v>6.8946295117632088</v>
      </c>
      <c r="K167">
        <f t="shared" si="37"/>
        <v>1.9993242512227951</v>
      </c>
      <c r="L167">
        <f t="shared" si="38"/>
        <v>-11.117442203732505</v>
      </c>
      <c r="M167">
        <f t="shared" si="39"/>
        <v>312.51599556628366</v>
      </c>
    </row>
    <row r="168" spans="3:13" x14ac:dyDescent="0.25">
      <c r="C168">
        <f t="shared" si="31"/>
        <v>158</v>
      </c>
      <c r="D168">
        <f t="shared" si="32"/>
        <v>39.5</v>
      </c>
      <c r="E168">
        <f t="shared" si="27"/>
        <v>11.285714285714286</v>
      </c>
      <c r="F168">
        <f t="shared" si="33"/>
        <v>4.85489605158386</v>
      </c>
      <c r="G168">
        <f t="shared" si="34"/>
        <v>1.9947903158408731</v>
      </c>
      <c r="H168">
        <f t="shared" si="35"/>
        <v>23.973902285986565</v>
      </c>
      <c r="I168">
        <f t="shared" si="29"/>
        <v>-31.6</v>
      </c>
      <c r="J168">
        <f t="shared" si="36"/>
        <v>6.9073151821537326</v>
      </c>
      <c r="K168">
        <f t="shared" si="37"/>
        <v>1.9993327728167039</v>
      </c>
      <c r="L168">
        <f t="shared" si="38"/>
        <v>-11.133309943713046</v>
      </c>
      <c r="M168">
        <f t="shared" si="39"/>
        <v>313.21020586404512</v>
      </c>
    </row>
    <row r="169" spans="3:13" x14ac:dyDescent="0.25">
      <c r="C169">
        <f t="shared" si="31"/>
        <v>159</v>
      </c>
      <c r="D169">
        <f t="shared" si="32"/>
        <v>39.75</v>
      </c>
      <c r="E169">
        <f t="shared" si="27"/>
        <v>11.357142857142858</v>
      </c>
      <c r="F169">
        <f t="shared" si="33"/>
        <v>4.8674167041203011</v>
      </c>
      <c r="G169">
        <f t="shared" si="34"/>
        <v>1.9948553384588739</v>
      </c>
      <c r="H169">
        <f t="shared" si="35"/>
        <v>24.01795214902711</v>
      </c>
      <c r="I169">
        <f t="shared" si="29"/>
        <v>-31.8</v>
      </c>
      <c r="J169">
        <f t="shared" si="36"/>
        <v>6.9199209758810083</v>
      </c>
      <c r="K169">
        <f t="shared" si="37"/>
        <v>1.9993411342590515</v>
      </c>
      <c r="L169">
        <f t="shared" si="38"/>
        <v>-11.149077637675076</v>
      </c>
      <c r="M169">
        <f t="shared" si="39"/>
        <v>313.90006998894228</v>
      </c>
    </row>
    <row r="170" spans="3:13" x14ac:dyDescent="0.25">
      <c r="C170">
        <f t="shared" si="31"/>
        <v>160</v>
      </c>
      <c r="D170">
        <f t="shared" si="32"/>
        <v>40</v>
      </c>
      <c r="E170">
        <f t="shared" si="27"/>
        <v>11.428571428571429</v>
      </c>
      <c r="F170">
        <f t="shared" si="33"/>
        <v>4.8798600608997509</v>
      </c>
      <c r="G170">
        <f t="shared" si="34"/>
        <v>1.9949191531305475</v>
      </c>
      <c r="H170">
        <f t="shared" si="35"/>
        <v>24.061727249106045</v>
      </c>
      <c r="I170">
        <f t="shared" si="29"/>
        <v>-32</v>
      </c>
      <c r="J170">
        <f t="shared" si="36"/>
        <v>6.932447891572509</v>
      </c>
      <c r="K170">
        <f t="shared" si="37"/>
        <v>1.9993493395371698</v>
      </c>
      <c r="L170">
        <f t="shared" si="38"/>
        <v>-11.164746538887098</v>
      </c>
      <c r="M170">
        <f t="shared" si="39"/>
        <v>314.58564181448651</v>
      </c>
    </row>
    <row r="171" spans="3:13" x14ac:dyDescent="0.25">
      <c r="C171">
        <f t="shared" si="31"/>
        <v>161</v>
      </c>
      <c r="D171">
        <f t="shared" si="32"/>
        <v>40.25</v>
      </c>
      <c r="E171">
        <f t="shared" si="27"/>
        <v>11.5</v>
      </c>
      <c r="F171">
        <f t="shared" si="33"/>
        <v>4.8922270630459543</v>
      </c>
      <c r="G171">
        <f t="shared" si="34"/>
        <v>1.9949817895476576</v>
      </c>
      <c r="H171">
        <f t="shared" si="35"/>
        <v>24.105230984077643</v>
      </c>
      <c r="I171">
        <f t="shared" si="29"/>
        <v>-32.200000000000003</v>
      </c>
      <c r="J171">
        <f t="shared" si="36"/>
        <v>6.9448969092627575</v>
      </c>
      <c r="K171">
        <f t="shared" si="37"/>
        <v>1.9993573925150903</v>
      </c>
      <c r="L171">
        <f t="shared" si="38"/>
        <v>-11.18031787722231</v>
      </c>
      <c r="M171">
        <f t="shared" si="39"/>
        <v>315.26697422249043</v>
      </c>
    </row>
    <row r="172" spans="3:13" x14ac:dyDescent="0.25">
      <c r="C172">
        <f t="shared" si="31"/>
        <v>162</v>
      </c>
      <c r="D172">
        <f t="shared" si="32"/>
        <v>40.5</v>
      </c>
      <c r="E172">
        <f t="shared" si="27"/>
        <v>11.571428571428571</v>
      </c>
      <c r="F172">
        <f t="shared" si="33"/>
        <v>4.9045186347351057</v>
      </c>
      <c r="G172">
        <f t="shared" si="34"/>
        <v>1.995043276496596</v>
      </c>
      <c r="H172">
        <f t="shared" si="35"/>
        <v>24.148466689310958</v>
      </c>
      <c r="I172">
        <f t="shared" si="29"/>
        <v>-32.4</v>
      </c>
      <c r="J172">
        <f t="shared" si="36"/>
        <v>6.9572689908515981</v>
      </c>
      <c r="K172">
        <f t="shared" si="37"/>
        <v>1.9993652969380917</v>
      </c>
      <c r="L172">
        <f t="shared" si="38"/>
        <v>-11.195792859737113</v>
      </c>
      <c r="M172">
        <f t="shared" si="39"/>
        <v>315.94411912716703</v>
      </c>
    </row>
    <row r="173" spans="3:13" x14ac:dyDescent="0.25">
      <c r="C173">
        <f t="shared" si="31"/>
        <v>163</v>
      </c>
      <c r="D173">
        <f t="shared" si="32"/>
        <v>40.75</v>
      </c>
      <c r="E173">
        <f t="shared" si="27"/>
        <v>11.642857142857142</v>
      </c>
      <c r="F173">
        <f t="shared" si="33"/>
        <v>4.916735683596964</v>
      </c>
      <c r="G173">
        <f t="shared" si="34"/>
        <v>1.9951036418912622</v>
      </c>
      <c r="H173">
        <f t="shared" si="35"/>
        <v>24.191437639208793</v>
      </c>
      <c r="I173">
        <f t="shared" si="29"/>
        <v>-32.6</v>
      </c>
      <c r="J173">
        <f t="shared" si="36"/>
        <v>6.9695650805484508</v>
      </c>
      <c r="K173">
        <f t="shared" si="37"/>
        <v>1.9993730564370498</v>
      </c>
      <c r="L173">
        <f t="shared" si="38"/>
        <v>-11.211172671231875</v>
      </c>
      <c r="M173">
        <f t="shared" si="39"/>
        <v>316.61712749850204</v>
      </c>
    </row>
    <row r="174" spans="3:13" x14ac:dyDescent="0.25">
      <c r="C174">
        <f t="shared" si="31"/>
        <v>164</v>
      </c>
      <c r="D174">
        <f t="shared" si="32"/>
        <v>41</v>
      </c>
      <c r="E174">
        <f t="shared" si="27"/>
        <v>11.714285714285714</v>
      </c>
      <c r="F174">
        <f t="shared" si="33"/>
        <v>4.9288791011042772</v>
      </c>
      <c r="G174">
        <f t="shared" si="34"/>
        <v>1.9951629128045576</v>
      </c>
      <c r="H174">
        <f t="shared" si="35"/>
        <v>24.234147048680924</v>
      </c>
      <c r="I174">
        <f t="shared" si="29"/>
        <v>-32.799999999999997</v>
      </c>
      <c r="J174">
        <f t="shared" si="36"/>
        <v>6.981786105303053</v>
      </c>
      <c r="K174">
        <f t="shared" si="37"/>
        <v>1.9993806745326053</v>
      </c>
      <c r="L174">
        <f t="shared" si="38"/>
        <v>-11.226458474794573</v>
      </c>
      <c r="M174">
        <f t="shared" si="39"/>
        <v>317.28604938492856</v>
      </c>
    </row>
    <row r="175" spans="3:13" x14ac:dyDescent="0.25">
      <c r="C175">
        <f t="shared" si="31"/>
        <v>165</v>
      </c>
      <c r="D175">
        <f t="shared" si="32"/>
        <v>41.25</v>
      </c>
      <c r="E175">
        <f t="shared" si="27"/>
        <v>11.785714285714286</v>
      </c>
      <c r="F175">
        <f t="shared" si="33"/>
        <v>4.9409497629509076</v>
      </c>
      <c r="G175">
        <f t="shared" si="34"/>
        <v>1.9952211154985664</v>
      </c>
      <c r="H175">
        <f t="shared" si="35"/>
        <v>24.276598074573158</v>
      </c>
      <c r="I175">
        <f t="shared" si="29"/>
        <v>-33</v>
      </c>
      <c r="J175">
        <f t="shared" si="36"/>
        <v>6.9939329752231894</v>
      </c>
      <c r="K175">
        <f t="shared" si="37"/>
        <v>1.9993881546391568</v>
      </c>
      <c r="L175">
        <f t="shared" si="38"/>
        <v>-11.241651412327933</v>
      </c>
      <c r="M175">
        <f t="shared" si="39"/>
        <v>317.9509339353271</v>
      </c>
    </row>
    <row r="176" spans="3:13" x14ac:dyDescent="0.25">
      <c r="C176">
        <f t="shared" si="31"/>
        <v>166</v>
      </c>
      <c r="D176">
        <f t="shared" si="32"/>
        <v>41.5</v>
      </c>
      <c r="E176">
        <f t="shared" si="27"/>
        <v>11.857142857142858</v>
      </c>
      <c r="F176">
        <f t="shared" si="33"/>
        <v>4.9529485294190687</v>
      </c>
      <c r="G176">
        <f t="shared" si="34"/>
        <v>1.9952782754534821</v>
      </c>
      <c r="H176">
        <f t="shared" si="35"/>
        <v>24.31879381705393</v>
      </c>
      <c r="I176">
        <f t="shared" si="29"/>
        <v>-33.200000000000003</v>
      </c>
      <c r="J176">
        <f t="shared" si="36"/>
        <v>7.0060065839798664</v>
      </c>
      <c r="K176">
        <f t="shared" si="37"/>
        <v>1.9993955000686809</v>
      </c>
      <c r="L176">
        <f t="shared" si="38"/>
        <v>-11.256752605060685</v>
      </c>
      <c r="M176">
        <f t="shared" si="39"/>
        <v>318.61182942037669</v>
      </c>
    </row>
    <row r="177" spans="3:13" x14ac:dyDescent="0.25">
      <c r="C177">
        <f t="shared" si="31"/>
        <v>167</v>
      </c>
      <c r="D177">
        <f t="shared" si="32"/>
        <v>41.75</v>
      </c>
      <c r="E177">
        <f t="shared" si="27"/>
        <v>11.928571428571429</v>
      </c>
      <c r="F177">
        <f t="shared" si="33"/>
        <v>4.9648762457360158</v>
      </c>
      <c r="G177">
        <f t="shared" si="34"/>
        <v>1.9953344173953362</v>
      </c>
      <c r="H177">
        <f t="shared" si="35"/>
        <v>24.360737320959736</v>
      </c>
      <c r="I177">
        <f t="shared" si="29"/>
        <v>-33.4</v>
      </c>
      <c r="J177">
        <f t="shared" si="36"/>
        <v>7.0180078092003892</v>
      </c>
      <c r="K177">
        <f t="shared" si="37"/>
        <v>1.9994027140344</v>
      </c>
      <c r="L177">
        <f t="shared" si="38"/>
        <v>-11.271763154043485</v>
      </c>
      <c r="M177">
        <f t="shared" si="39"/>
        <v>319.26878325327658</v>
      </c>
    </row>
    <row r="178" spans="3:13" x14ac:dyDescent="0.25">
      <c r="C178">
        <f t="shared" si="31"/>
        <v>168</v>
      </c>
      <c r="D178">
        <f t="shared" si="32"/>
        <v>42</v>
      </c>
      <c r="E178">
        <f t="shared" si="27"/>
        <v>12</v>
      </c>
      <c r="F178">
        <f t="shared" si="33"/>
        <v>4.9767337424205742</v>
      </c>
      <c r="G178">
        <f t="shared" si="34"/>
        <v>1.9953895653225893</v>
      </c>
      <c r="H178">
        <f t="shared" si="35"/>
        <v>24.402431577101073</v>
      </c>
      <c r="I178">
        <f t="shared" si="29"/>
        <v>-33.6</v>
      </c>
      <c r="J178">
        <f t="shared" si="36"/>
        <v>7.0299375128497656</v>
      </c>
      <c r="K178">
        <f t="shared" si="37"/>
        <v>1.9994097996542917</v>
      </c>
      <c r="L178">
        <f t="shared" si="38"/>
        <v>-11.286684140630072</v>
      </c>
      <c r="M178">
        <f t="shared" si="39"/>
        <v>319.92184200986446</v>
      </c>
    </row>
    <row r="179" spans="3:13" x14ac:dyDescent="0.25">
      <c r="C179">
        <f t="shared" si="31"/>
        <v>169</v>
      </c>
      <c r="D179">
        <f t="shared" si="32"/>
        <v>42.25</v>
      </c>
      <c r="E179">
        <f t="shared" si="27"/>
        <v>12.071428571428571</v>
      </c>
      <c r="F179">
        <f t="shared" si="33"/>
        <v>4.9885218356198271</v>
      </c>
      <c r="G179">
        <f t="shared" si="34"/>
        <v>1.9954437425316391</v>
      </c>
      <c r="H179">
        <f t="shared" si="35"/>
        <v>24.443879523530128</v>
      </c>
      <c r="I179">
        <f t="shared" si="29"/>
        <v>-33.799999999999997</v>
      </c>
      <c r="J179">
        <f t="shared" si="36"/>
        <v>7.0417965416008599</v>
      </c>
      <c r="K179">
        <f t="shared" si="37"/>
        <v>1.9994167599544563</v>
      </c>
      <c r="L179">
        <f t="shared" si="38"/>
        <v>-11.301516626944146</v>
      </c>
      <c r="M179">
        <f t="shared" si="39"/>
        <v>320.57105144814989</v>
      </c>
    </row>
    <row r="180" spans="3:13" x14ac:dyDescent="0.25">
      <c r="C180">
        <f t="shared" si="31"/>
        <v>170</v>
      </c>
      <c r="D180">
        <f t="shared" si="32"/>
        <v>42.5</v>
      </c>
      <c r="E180">
        <f t="shared" si="27"/>
        <v>12.142857142857142</v>
      </c>
      <c r="F180">
        <f t="shared" si="33"/>
        <v>5.0002413274363073</v>
      </c>
      <c r="G180">
        <f t="shared" si="34"/>
        <v>1.9954969716412858</v>
      </c>
      <c r="H180">
        <f t="shared" si="35"/>
        <v>24.485084046771576</v>
      </c>
      <c r="I180">
        <f t="shared" si="29"/>
        <v>-34</v>
      </c>
      <c r="J180">
        <f t="shared" si="36"/>
        <v>7.0535857271936768</v>
      </c>
      <c r="K180">
        <f t="shared" si="37"/>
        <v>1.9994235978723478</v>
      </c>
      <c r="L180">
        <f t="shared" si="38"/>
        <v>-11.316261656332532</v>
      </c>
      <c r="M180">
        <f t="shared" si="39"/>
        <v>321.21645652728256</v>
      </c>
    </row>
    <row r="181" spans="3:13" x14ac:dyDescent="0.25">
      <c r="C181">
        <f t="shared" si="31"/>
        <v>171</v>
      </c>
      <c r="D181">
        <f t="shared" si="32"/>
        <v>42.75</v>
      </c>
      <c r="E181">
        <f t="shared" si="27"/>
        <v>12.214285714285714</v>
      </c>
      <c r="F181">
        <f t="shared" si="33"/>
        <v>5.0118930062460025</v>
      </c>
      <c r="G181">
        <f t="shared" si="34"/>
        <v>1.9955492746162189</v>
      </c>
      <c r="H181">
        <f t="shared" si="35"/>
        <v>24.526047983017776</v>
      </c>
      <c r="I181">
        <f t="shared" si="29"/>
        <v>-34.200000000000003</v>
      </c>
      <c r="J181">
        <f t="shared" si="36"/>
        <v>7.0653058867841709</v>
      </c>
      <c r="K181">
        <f t="shared" si="37"/>
        <v>1.9994303162598694</v>
      </c>
      <c r="L181">
        <f t="shared" si="38"/>
        <v>-11.330920253805051</v>
      </c>
      <c r="M181">
        <f t="shared" si="39"/>
        <v>321.85810142597654</v>
      </c>
    </row>
    <row r="182" spans="3:13" x14ac:dyDescent="0.25">
      <c r="C182">
        <f t="shared" si="31"/>
        <v>172</v>
      </c>
      <c r="D182">
        <f t="shared" si="32"/>
        <v>43</v>
      </c>
      <c r="E182">
        <f t="shared" si="27"/>
        <v>12.285714285714286</v>
      </c>
      <c r="F182">
        <f t="shared" si="33"/>
        <v>5.0234776470074829</v>
      </c>
      <c r="G182">
        <f t="shared" si="34"/>
        <v>1.9956006727895519</v>
      </c>
      <c r="H182">
        <f t="shared" si="35"/>
        <v>24.566774119289622</v>
      </c>
      <c r="I182">
        <f t="shared" si="29"/>
        <v>-34.4</v>
      </c>
      <c r="J182">
        <f t="shared" si="36"/>
        <v>7.0769578232829389</v>
      </c>
      <c r="K182">
        <f t="shared" si="37"/>
        <v>1.9994369178863465</v>
      </c>
      <c r="L182">
        <f t="shared" si="38"/>
        <v>-11.345493426461605</v>
      </c>
      <c r="M182">
        <f t="shared" si="39"/>
        <v>322.49602956040792</v>
      </c>
    </row>
    <row r="183" spans="3:13" x14ac:dyDescent="0.25">
      <c r="C183">
        <f t="shared" si="31"/>
        <v>173</v>
      </c>
      <c r="D183">
        <f t="shared" si="32"/>
        <v>43.25</v>
      </c>
      <c r="E183">
        <f t="shared" si="27"/>
        <v>12.357142857142858</v>
      </c>
      <c r="F183">
        <f t="shared" si="33"/>
        <v>5.0349960115624386</v>
      </c>
      <c r="G183">
        <f t="shared" si="34"/>
        <v>1.9956511868844644</v>
      </c>
      <c r="H183">
        <f t="shared" si="35"/>
        <v>24.607265194564164</v>
      </c>
      <c r="I183">
        <f t="shared" si="29"/>
        <v>-34.6</v>
      </c>
      <c r="J183">
        <f t="shared" si="36"/>
        <v>7.0885423256841404</v>
      </c>
      <c r="K183">
        <f t="shared" si="37"/>
        <v>1.9994434054413792</v>
      </c>
      <c r="L183">
        <f t="shared" si="38"/>
        <v>-11.359982163906899</v>
      </c>
      <c r="M183">
        <f t="shared" si="39"/>
        <v>323.1302836016045</v>
      </c>
    </row>
    <row r="184" spans="3:13" x14ac:dyDescent="0.25">
      <c r="C184">
        <f t="shared" si="31"/>
        <v>174</v>
      </c>
      <c r="D184">
        <f t="shared" si="32"/>
        <v>43.5</v>
      </c>
      <c r="E184">
        <f t="shared" si="27"/>
        <v>12.428571428571429</v>
      </c>
      <c r="F184">
        <f t="shared" si="33"/>
        <v>5.0464488489279224</v>
      </c>
      <c r="G184">
        <f t="shared" si="34"/>
        <v>1.9957008370349809</v>
      </c>
      <c r="H184">
        <f t="shared" si="35"/>
        <v>24.647523900870162</v>
      </c>
      <c r="I184">
        <f t="shared" si="29"/>
        <v>-34.799999999999997</v>
      </c>
      <c r="J184">
        <f t="shared" si="36"/>
        <v>7.1000601693849923</v>
      </c>
      <c r="K184">
        <f t="shared" si="37"/>
        <v>1.9994497815375789</v>
      </c>
      <c r="L184">
        <f t="shared" si="38"/>
        <v>-11.374387438653212</v>
      </c>
      <c r="M184">
        <f t="shared" si="39"/>
        <v>323.76090549234414</v>
      </c>
    </row>
    <row r="185" spans="3:13" x14ac:dyDescent="0.25">
      <c r="C185">
        <f t="shared" si="31"/>
        <v>175</v>
      </c>
      <c r="D185">
        <f t="shared" si="32"/>
        <v>43.75</v>
      </c>
      <c r="E185">
        <f t="shared" si="27"/>
        <v>12.5</v>
      </c>
      <c r="F185">
        <f t="shared" si="33"/>
        <v>5.0578368955805502</v>
      </c>
      <c r="G185">
        <f t="shared" si="34"/>
        <v>1.9957496428059329</v>
      </c>
      <c r="H185">
        <f t="shared" si="35"/>
        <v>24.687552884352691</v>
      </c>
      <c r="I185">
        <f t="shared" si="29"/>
        <v>-35</v>
      </c>
      <c r="J185">
        <f t="shared" si="36"/>
        <v>7.111512116496157</v>
      </c>
      <c r="K185">
        <f t="shared" si="37"/>
        <v>1.9994560487131996</v>
      </c>
      <c r="L185">
        <f t="shared" si="38"/>
        <v>-11.388710206511696</v>
      </c>
      <c r="M185">
        <f t="shared" si="39"/>
        <v>324.38793646357789</v>
      </c>
    </row>
    <row r="186" spans="3:13" x14ac:dyDescent="0.25">
      <c r="C186">
        <f t="shared" si="31"/>
        <v>176</v>
      </c>
      <c r="D186">
        <f t="shared" si="32"/>
        <v>44</v>
      </c>
      <c r="E186">
        <f t="shared" si="27"/>
        <v>12.571428571428571</v>
      </c>
      <c r="F186">
        <f t="shared" si="33"/>
        <v>5.0691608757329343</v>
      </c>
      <c r="G186">
        <f t="shared" si="34"/>
        <v>1.9957976232121335</v>
      </c>
      <c r="H186">
        <f t="shared" si="35"/>
        <v>24.727354746307736</v>
      </c>
      <c r="I186">
        <f t="shared" si="29"/>
        <v>-35.200000000000003</v>
      </c>
      <c r="J186">
        <f t="shared" si="36"/>
        <v>7.1228989161433187</v>
      </c>
      <c r="K186">
        <f t="shared" si="37"/>
        <v>1.999462209434661</v>
      </c>
      <c r="L186">
        <f t="shared" si="38"/>
        <v>-11.402951406972475</v>
      </c>
      <c r="M186">
        <f t="shared" si="39"/>
        <v>325.01141705039498</v>
      </c>
    </row>
    <row r="187" spans="3:13" x14ac:dyDescent="0.25">
      <c r="C187">
        <f t="shared" si="31"/>
        <v>177</v>
      </c>
      <c r="D187">
        <f t="shared" si="32"/>
        <v>44.25</v>
      </c>
      <c r="E187">
        <f t="shared" si="27"/>
        <v>12.642857142857142</v>
      </c>
      <c r="F187">
        <f t="shared" si="33"/>
        <v>5.0804215016026033</v>
      </c>
      <c r="G187">
        <f t="shared" si="34"/>
        <v>1.9958447967368063</v>
      </c>
      <c r="H187">
        <f t="shared" si="35"/>
        <v>24.766932044187932</v>
      </c>
      <c r="I187">
        <f t="shared" si="29"/>
        <v>-35.4</v>
      </c>
      <c r="J187">
        <f t="shared" si="36"/>
        <v>7.1342213047602758</v>
      </c>
      <c r="K187">
        <f t="shared" si="37"/>
        <v>1.9994682660989738</v>
      </c>
      <c r="L187">
        <f t="shared" si="38"/>
        <v>-11.417111963574062</v>
      </c>
      <c r="M187">
        <f t="shared" si="39"/>
        <v>325.63138710754401</v>
      </c>
    </row>
    <row r="188" spans="3:13" x14ac:dyDescent="0.25">
      <c r="C188">
        <f t="shared" si="31"/>
        <v>178</v>
      </c>
      <c r="D188">
        <f t="shared" si="32"/>
        <v>44.5</v>
      </c>
      <c r="E188">
        <f t="shared" si="27"/>
        <v>12.714285714285714</v>
      </c>
      <c r="F188">
        <f t="shared" si="33"/>
        <v>5.0916194736736342</v>
      </c>
      <c r="G188">
        <f t="shared" si="34"/>
        <v>1.9958911813492979</v>
      </c>
      <c r="H188">
        <f t="shared" si="35"/>
        <v>24.806287292580262</v>
      </c>
      <c r="I188">
        <f t="shared" si="29"/>
        <v>-35.6</v>
      </c>
      <c r="J188">
        <f t="shared" si="36"/>
        <v>7.1454800063738038</v>
      </c>
      <c r="K188">
        <f t="shared" si="37"/>
        <v>1.9994742210360714</v>
      </c>
      <c r="L188">
        <f t="shared" si="38"/>
        <v>-11.431192784262345</v>
      </c>
      <c r="M188">
        <f t="shared" si="39"/>
        <v>326.24788582452442</v>
      </c>
    </row>
    <row r="189" spans="3:13" x14ac:dyDescent="0.25">
      <c r="C189">
        <f t="shared" si="31"/>
        <v>179</v>
      </c>
      <c r="D189">
        <f t="shared" si="32"/>
        <v>44.75</v>
      </c>
      <c r="E189">
        <f t="shared" si="27"/>
        <v>12.785714285714286</v>
      </c>
      <c r="F189">
        <f t="shared" si="33"/>
        <v>5.1027554809512505</v>
      </c>
      <c r="G189">
        <f t="shared" si="34"/>
        <v>1.995936794522108</v>
      </c>
      <c r="H189">
        <f t="shared" si="35"/>
        <v>24.845422964156754</v>
      </c>
      <c r="I189">
        <f t="shared" si="29"/>
        <v>-35.799999999999997</v>
      </c>
      <c r="J189">
        <f t="shared" si="36"/>
        <v>7.1566757328805819</v>
      </c>
      <c r="K189">
        <f t="shared" si="37"/>
        <v>1.9994800765110485</v>
      </c>
      <c r="L189">
        <f t="shared" si="38"/>
        <v>-11.44519476173954</v>
      </c>
      <c r="M189">
        <f t="shared" si="39"/>
        <v>326.8609517402648</v>
      </c>
    </row>
    <row r="190" spans="3:13" x14ac:dyDescent="0.25">
      <c r="C190">
        <f t="shared" si="31"/>
        <v>180</v>
      </c>
      <c r="D190">
        <f t="shared" si="32"/>
        <v>45</v>
      </c>
      <c r="E190">
        <f t="shared" si="27"/>
        <v>12.857142857142858</v>
      </c>
      <c r="F190">
        <f t="shared" si="33"/>
        <v>5.1138302012095931</v>
      </c>
      <c r="G190">
        <f t="shared" si="34"/>
        <v>1.9959816532472612</v>
      </c>
      <c r="H190">
        <f t="shared" si="35"/>
        <v>24.884341490598992</v>
      </c>
      <c r="I190">
        <f t="shared" si="29"/>
        <v>-36</v>
      </c>
      <c r="J190">
        <f t="shared" si="36"/>
        <v>7.167809184316444</v>
      </c>
      <c r="K190">
        <f t="shared" si="37"/>
        <v>1.9994858347263147</v>
      </c>
      <c r="L190">
        <f t="shared" si="38"/>
        <v>-11.459118773803446</v>
      </c>
      <c r="M190">
        <f t="shared" si="39"/>
        <v>327.47062275739819</v>
      </c>
    </row>
    <row r="191" spans="3:13" x14ac:dyDescent="0.25">
      <c r="C191">
        <f t="shared" si="31"/>
        <v>181</v>
      </c>
      <c r="D191">
        <f t="shared" si="32"/>
        <v>45.25</v>
      </c>
      <c r="E191">
        <f t="shared" si="27"/>
        <v>12.928571428571429</v>
      </c>
      <c r="F191">
        <f t="shared" si="33"/>
        <v>5.1248443012328968</v>
      </c>
      <c r="G191">
        <f t="shared" si="34"/>
        <v>1.9960257740520584</v>
      </c>
      <c r="H191">
        <f t="shared" si="35"/>
        <v>24.923045263497343</v>
      </c>
      <c r="I191">
        <f t="shared" si="29"/>
        <v>-36.200000000000003</v>
      </c>
      <c r="J191">
        <f t="shared" si="36"/>
        <v>7.1788810491182007</v>
      </c>
      <c r="K191">
        <f t="shared" si="37"/>
        <v>1.9994914978236631</v>
      </c>
      <c r="L191">
        <f t="shared" si="38"/>
        <v>-11.47296568367733</v>
      </c>
      <c r="M191">
        <f t="shared" si="39"/>
        <v>328.07693615614983</v>
      </c>
    </row>
    <row r="192" spans="3:13" x14ac:dyDescent="0.25">
      <c r="C192">
        <f t="shared" si="31"/>
        <v>182</v>
      </c>
      <c r="D192">
        <f t="shared" si="32"/>
        <v>45.5</v>
      </c>
      <c r="E192">
        <f t="shared" si="27"/>
        <v>13</v>
      </c>
      <c r="F192">
        <f t="shared" si="33"/>
        <v>5.1357984370502621</v>
      </c>
      <c r="G192">
        <f t="shared" si="34"/>
        <v>1.996069173014229</v>
      </c>
      <c r="H192">
        <f t="shared" si="35"/>
        <v>24.96153663522572</v>
      </c>
      <c r="I192">
        <f t="shared" si="29"/>
        <v>-36.4</v>
      </c>
      <c r="J192">
        <f t="shared" si="36"/>
        <v>7.1898920043782883</v>
      </c>
      <c r="K192">
        <f t="shared" si="37"/>
        <v>1.9994970678862629</v>
      </c>
      <c r="L192">
        <f t="shared" si="38"/>
        <v>-11.48673634033069</v>
      </c>
      <c r="M192">
        <f t="shared" si="39"/>
        <v>328.67992860785017</v>
      </c>
    </row>
    <row r="193" spans="3:13" x14ac:dyDescent="0.25">
      <c r="C193">
        <f t="shared" si="31"/>
        <v>183</v>
      </c>
      <c r="D193">
        <f t="shared" si="32"/>
        <v>45.75</v>
      </c>
      <c r="E193">
        <f t="shared" si="27"/>
        <v>13.071428571428571</v>
      </c>
      <c r="F193">
        <f t="shared" si="33"/>
        <v>5.1466932541642434</v>
      </c>
      <c r="G193">
        <f t="shared" si="34"/>
        <v>1.996111865776506</v>
      </c>
      <c r="H193">
        <f t="shared" si="35"/>
        <v>24.999817919792626</v>
      </c>
      <c r="I193">
        <f t="shared" si="29"/>
        <v>-36.6</v>
      </c>
      <c r="J193">
        <f t="shared" si="36"/>
        <v>7.2008427160924686</v>
      </c>
      <c r="K193">
        <f t="shared" si="37"/>
        <v>1.9995025469405734</v>
      </c>
      <c r="L193">
        <f t="shared" si="38"/>
        <v>-11.500431578791304</v>
      </c>
      <c r="M193">
        <f t="shared" si="39"/>
        <v>329.27963618808252</v>
      </c>
    </row>
    <row r="194" spans="3:13" x14ac:dyDescent="0.25">
      <c r="C194">
        <f t="shared" si="31"/>
        <v>184</v>
      </c>
      <c r="D194">
        <f t="shared" si="32"/>
        <v>46</v>
      </c>
      <c r="E194">
        <f t="shared" si="27"/>
        <v>13.142857142857142</v>
      </c>
      <c r="F194">
        <f t="shared" si="33"/>
        <v>5.1575293877734305</v>
      </c>
      <c r="G194">
        <f t="shared" si="34"/>
        <v>1.9961538675606598</v>
      </c>
      <c r="H194">
        <f t="shared" si="35"/>
        <v>25.037891393669319</v>
      </c>
      <c r="I194">
        <f t="shared" si="29"/>
        <v>-36.799999999999997</v>
      </c>
      <c r="J194">
        <f t="shared" si="36"/>
        <v>7.2117338394008099</v>
      </c>
      <c r="K194">
        <f t="shared" si="37"/>
        <v>1.999507936958185</v>
      </c>
      <c r="L194">
        <f t="shared" si="38"/>
        <v>-11.514052220448743</v>
      </c>
      <c r="M194">
        <f t="shared" si="39"/>
        <v>329.87609438948004</v>
      </c>
    </row>
    <row r="195" spans="3:13" x14ac:dyDescent="0.25">
      <c r="C195">
        <f t="shared" si="31"/>
        <v>185</v>
      </c>
      <c r="D195">
        <f t="shared" si="32"/>
        <v>46.25</v>
      </c>
      <c r="E195">
        <f t="shared" si="27"/>
        <v>13.214285714285714</v>
      </c>
      <c r="F195">
        <f t="shared" si="33"/>
        <v>5.1683074629892207</v>
      </c>
      <c r="G195">
        <f t="shared" si="34"/>
        <v>1.9961951931810027</v>
      </c>
      <c r="H195">
        <f t="shared" si="35"/>
        <v>25.075759296595784</v>
      </c>
      <c r="I195">
        <f t="shared" si="29"/>
        <v>-37</v>
      </c>
      <c r="J195">
        <f t="shared" si="36"/>
        <v>7.222566018822171</v>
      </c>
      <c r="K195">
        <f t="shared" si="37"/>
        <v>1.9995132398575943</v>
      </c>
      <c r="L195">
        <f t="shared" si="38"/>
        <v>-11.527599073349705</v>
      </c>
      <c r="M195">
        <f t="shared" si="39"/>
        <v>330.46933813418167</v>
      </c>
    </row>
    <row r="196" spans="3:13" x14ac:dyDescent="0.25">
      <c r="C196">
        <f t="shared" si="31"/>
        <v>186</v>
      </c>
      <c r="D196">
        <f t="shared" si="32"/>
        <v>46.5</v>
      </c>
      <c r="E196">
        <f t="shared" si="27"/>
        <v>13.285714285714286</v>
      </c>
      <c r="F196">
        <f t="shared" si="33"/>
        <v>5.1790280950469576</v>
      </c>
      <c r="G196">
        <f t="shared" si="34"/>
        <v>1.9962358570573924</v>
      </c>
      <c r="H196">
        <f t="shared" si="35"/>
        <v>25.113423832365225</v>
      </c>
      <c r="I196">
        <f t="shared" si="29"/>
        <v>-37.200000000000003</v>
      </c>
      <c r="J196">
        <f t="shared" si="36"/>
        <v>7.2333398884823854</v>
      </c>
      <c r="K196">
        <f t="shared" si="37"/>
        <v>1.9995184575059091</v>
      </c>
      <c r="L196">
        <f t="shared" si="38"/>
        <v>-11.541072932485367</v>
      </c>
      <c r="M196">
        <f t="shared" si="39"/>
        <v>331.0594017859583</v>
      </c>
    </row>
    <row r="197" spans="3:13" x14ac:dyDescent="0.25">
      <c r="C197">
        <f t="shared" si="31"/>
        <v>187</v>
      </c>
      <c r="D197">
        <f t="shared" si="32"/>
        <v>46.75</v>
      </c>
      <c r="E197">
        <f t="shared" si="27"/>
        <v>13.357142857142858</v>
      </c>
      <c r="F197">
        <f t="shared" si="33"/>
        <v>5.1896918895116011</v>
      </c>
      <c r="G197">
        <f t="shared" si="34"/>
        <v>1.9962758732277563</v>
      </c>
      <c r="H197">
        <f t="shared" si="35"/>
        <v>25.150887169587751</v>
      </c>
      <c r="I197">
        <f t="shared" si="29"/>
        <v>-37.4</v>
      </c>
      <c r="J197">
        <f t="shared" si="36"/>
        <v>7.2440560723363641</v>
      </c>
      <c r="K197">
        <f t="shared" si="37"/>
        <v>1.9995235917204914</v>
      </c>
      <c r="L197">
        <f t="shared" si="38"/>
        <v>-11.554474580071069</v>
      </c>
      <c r="M197">
        <f t="shared" si="39"/>
        <v>331.64631916201853</v>
      </c>
    </row>
    <row r="198" spans="3:13" x14ac:dyDescent="0.25">
      <c r="C198">
        <f t="shared" si="31"/>
        <v>188</v>
      </c>
      <c r="D198">
        <f t="shared" si="32"/>
        <v>47</v>
      </c>
      <c r="E198">
        <f t="shared" si="27"/>
        <v>13.428571428571429</v>
      </c>
      <c r="F198">
        <f t="shared" si="33"/>
        <v>5.2002994424781255</v>
      </c>
      <c r="G198">
        <f t="shared" si="34"/>
        <v>1.9963152553601526</v>
      </c>
      <c r="H198">
        <f t="shared" si="35"/>
        <v>25.188151442433973</v>
      </c>
      <c r="I198">
        <f t="shared" si="29"/>
        <v>-37.6</v>
      </c>
      <c r="J198">
        <f t="shared" si="36"/>
        <v>7.2547151843842927</v>
      </c>
      <c r="K198">
        <f t="shared" si="37"/>
        <v>1.9995286442705391</v>
      </c>
      <c r="L198">
        <f t="shared" si="38"/>
        <v>-11.567804785818542</v>
      </c>
      <c r="M198">
        <f t="shared" si="39"/>
        <v>332.23012354450668</v>
      </c>
    </row>
    <row r="199" spans="3:13" x14ac:dyDescent="0.25">
      <c r="C199">
        <f t="shared" si="31"/>
        <v>189</v>
      </c>
      <c r="D199">
        <f t="shared" si="32"/>
        <v>47.25</v>
      </c>
      <c r="E199">
        <f t="shared" si="27"/>
        <v>13.5</v>
      </c>
      <c r="F199">
        <f t="shared" si="33"/>
        <v>5.2108513407667605</v>
      </c>
      <c r="G199">
        <f t="shared" si="34"/>
        <v>1.9963540167643892</v>
      </c>
      <c r="H199">
        <f t="shared" si="35"/>
        <v>25.225218751359023</v>
      </c>
      <c r="I199">
        <f t="shared" si="29"/>
        <v>-37.799999999999997</v>
      </c>
      <c r="J199">
        <f t="shared" si="36"/>
        <v>7.2653178288821225</v>
      </c>
      <c r="K199">
        <f t="shared" si="37"/>
        <v>1.9995336168786093</v>
      </c>
      <c r="L199">
        <f t="shared" si="38"/>
        <v>-11.581064307200915</v>
      </c>
      <c r="M199">
        <f t="shared" si="39"/>
        <v>332.81084769169888</v>
      </c>
    </row>
    <row r="200" spans="3:13" x14ac:dyDescent="0.25">
      <c r="C200">
        <f t="shared" si="31"/>
        <v>190</v>
      </c>
      <c r="D200">
        <f t="shared" si="32"/>
        <v>47.5</v>
      </c>
      <c r="E200">
        <f t="shared" si="27"/>
        <v>13.571428571428571</v>
      </c>
      <c r="F200">
        <f t="shared" si="33"/>
        <v>5.2213481621132827</v>
      </c>
      <c r="G200">
        <f t="shared" si="34"/>
        <v>1.9963921704032226</v>
      </c>
      <c r="H200">
        <f t="shared" si="35"/>
        <v>25.262091163807767</v>
      </c>
      <c r="I200">
        <f t="shared" si="29"/>
        <v>-38</v>
      </c>
      <c r="J200">
        <f t="shared" si="36"/>
        <v>7.2758646005465328</v>
      </c>
      <c r="K200">
        <f t="shared" si="37"/>
        <v>1.9995385112220865</v>
      </c>
      <c r="L200">
        <f t="shared" si="38"/>
        <v>-11.594253889710775</v>
      </c>
      <c r="M200">
        <f t="shared" si="39"/>
        <v>333.38852384891015</v>
      </c>
    </row>
    <row r="201" spans="3:13" x14ac:dyDescent="0.25">
      <c r="C201">
        <f t="shared" si="31"/>
        <v>191</v>
      </c>
      <c r="D201">
        <f t="shared" si="32"/>
        <v>47.75</v>
      </c>
      <c r="E201">
        <f t="shared" si="27"/>
        <v>13.642857142857142</v>
      </c>
      <c r="F201">
        <f t="shared" si="33"/>
        <v>5.23179047535446</v>
      </c>
      <c r="G201">
        <f t="shared" si="34"/>
        <v>1.9964297289031487</v>
      </c>
      <c r="H201">
        <f t="shared" si="35"/>
        <v>25.298770714901629</v>
      </c>
      <c r="I201">
        <f t="shared" si="29"/>
        <v>-38.200000000000003</v>
      </c>
      <c r="J201">
        <f t="shared" si="36"/>
        <v>7.2863560847545292</v>
      </c>
      <c r="K201">
        <f t="shared" si="37"/>
        <v>1.9995433289345965</v>
      </c>
      <c r="L201">
        <f t="shared" si="38"/>
        <v>-11.607374267111407</v>
      </c>
      <c r="M201">
        <f t="shared" si="39"/>
        <v>333.96318375911932</v>
      </c>
    </row>
    <row r="202" spans="3:13" x14ac:dyDescent="0.25">
      <c r="C202">
        <f t="shared" si="31"/>
        <v>192</v>
      </c>
      <c r="D202">
        <f t="shared" si="32"/>
        <v>48</v>
      </c>
      <c r="E202">
        <f t="shared" si="27"/>
        <v>13.714285714285714</v>
      </c>
      <c r="F202">
        <f t="shared" si="33"/>
        <v>5.2421788406088332</v>
      </c>
      <c r="G202">
        <f t="shared" si="34"/>
        <v>1.9964667045648037</v>
      </c>
      <c r="H202">
        <f t="shared" si="35"/>
        <v>25.335259408107728</v>
      </c>
      <c r="I202">
        <f t="shared" si="29"/>
        <v>-38.4</v>
      </c>
      <c r="J202">
        <f t="shared" si="36"/>
        <v>7.296792857737862</v>
      </c>
      <c r="K202">
        <f t="shared" si="37"/>
        <v>1.9995480716073677</v>
      </c>
      <c r="L202">
        <f t="shared" si="38"/>
        <v>-11.620426161681536</v>
      </c>
      <c r="M202">
        <f t="shared" si="39"/>
        <v>334.53485867332085</v>
      </c>
    </row>
    <row r="203" spans="3:13" x14ac:dyDescent="0.25">
      <c r="C203">
        <f t="shared" si="31"/>
        <v>193</v>
      </c>
      <c r="D203">
        <f t="shared" si="32"/>
        <v>48.25</v>
      </c>
      <c r="E203">
        <f t="shared" si="27"/>
        <v>13.785714285714286</v>
      </c>
      <c r="F203">
        <f t="shared" si="33"/>
        <v>5.2525138094529504</v>
      </c>
      <c r="G203">
        <f t="shared" si="34"/>
        <v>1.9965031093729952</v>
      </c>
      <c r="H203">
        <f t="shared" si="35"/>
        <v>25.371559215890812</v>
      </c>
      <c r="I203">
        <f t="shared" si="29"/>
        <v>-38.6</v>
      </c>
      <c r="J203">
        <f t="shared" si="36"/>
        <v>7.3071754867724099</v>
      </c>
      <c r="K203">
        <f t="shared" si="37"/>
        <v>1.9995527407905462</v>
      </c>
      <c r="L203">
        <f t="shared" si="38"/>
        <v>-11.633410284453696</v>
      </c>
      <c r="M203">
        <f t="shared" si="39"/>
        <v>335.10357936061274</v>
      </c>
    </row>
    <row r="204" spans="3:13" x14ac:dyDescent="0.25">
      <c r="C204">
        <f t="shared" si="31"/>
        <v>194</v>
      </c>
      <c r="D204">
        <f t="shared" si="32"/>
        <v>48.5</v>
      </c>
      <c r="E204">
        <f t="shared" ref="E204:E210" si="40">$D204/$D$6</f>
        <v>13.857142857142858</v>
      </c>
      <c r="F204">
        <f t="shared" si="33"/>
        <v>5.2627959250931946</v>
      </c>
      <c r="G204">
        <f t="shared" si="34"/>
        <v>1.996538955006373</v>
      </c>
      <c r="H204">
        <f t="shared" si="35"/>
        <v>25.407672080348487</v>
      </c>
      <c r="I204">
        <f t="shared" ref="I204:I210" si="41">$D204/$D$7</f>
        <v>-38.799999999999997</v>
      </c>
      <c r="J204">
        <f t="shared" si="36"/>
        <v>7.3175045303626867</v>
      </c>
      <c r="K204">
        <f t="shared" si="37"/>
        <v>1.9995573379944607</v>
      </c>
      <c r="L204">
        <f t="shared" si="38"/>
        <v>-11.646327335446433</v>
      </c>
      <c r="M204">
        <f t="shared" si="39"/>
        <v>335.66937611802706</v>
      </c>
    </row>
    <row r="205" spans="3:13" x14ac:dyDescent="0.25">
      <c r="C205">
        <f t="shared" si="31"/>
        <v>195</v>
      </c>
      <c r="D205">
        <f t="shared" si="32"/>
        <v>48.75</v>
      </c>
      <c r="E205">
        <f t="shared" si="40"/>
        <v>13.928571428571429</v>
      </c>
      <c r="F205">
        <f t="shared" si="33"/>
        <v>5.2730257225333457</v>
      </c>
      <c r="G205">
        <f t="shared" si="34"/>
        <v>1.9965742528467554</v>
      </c>
      <c r="H205">
        <f t="shared" si="35"/>
        <v>25.443599913830354</v>
      </c>
      <c r="I205">
        <f t="shared" si="41"/>
        <v>-39</v>
      </c>
      <c r="J205">
        <f t="shared" si="36"/>
        <v>7.3277805384216315</v>
      </c>
      <c r="K205">
        <f t="shared" si="37"/>
        <v>1.9995618646908435</v>
      </c>
      <c r="L205">
        <f t="shared" si="38"/>
        <v>-11.659178003890593</v>
      </c>
      <c r="M205">
        <f t="shared" si="39"/>
        <v>336.23227878011238</v>
      </c>
    </row>
    <row r="206" spans="3:13" x14ac:dyDescent="0.25">
      <c r="C206">
        <f t="shared" si="31"/>
        <v>196</v>
      </c>
      <c r="D206">
        <f t="shared" ref="D206:D208" si="42">C206*2.5/10</f>
        <v>49</v>
      </c>
      <c r="E206">
        <f t="shared" si="40"/>
        <v>14</v>
      </c>
      <c r="F206">
        <f t="shared" ref="F206:F208" si="43">LN(1+E206^2)</f>
        <v>5.2832037287379885</v>
      </c>
      <c r="G206">
        <f t="shared" ref="G206:G208" si="44">E206*2*ATAN(1/E206)</f>
        <v>1.996609013988129</v>
      </c>
      <c r="H206">
        <f t="shared" ref="H206:H208" si="45">$D$6*(F206+G206)</f>
        <v>25.479344599541413</v>
      </c>
      <c r="I206">
        <f t="shared" si="41"/>
        <v>-39.200000000000003</v>
      </c>
      <c r="J206">
        <f t="shared" ref="J206:J208" si="46">LN(1+I206^2)</f>
        <v>7.3380040524458137</v>
      </c>
      <c r="K206">
        <f t="shared" ref="K206:K208" si="47">I206*2*ATAN(1/I206)</f>
        <v>1.999566322314009</v>
      </c>
      <c r="L206">
        <f t="shared" ref="L206:L208" si="48">$D$7*(J206+K206)</f>
        <v>-11.671962968449778</v>
      </c>
      <c r="M206">
        <f t="shared" ref="M206:M208" si="49">$D$8*(H206+L206)</f>
        <v>336.79231672827501</v>
      </c>
    </row>
    <row r="207" spans="3:13" x14ac:dyDescent="0.25">
      <c r="C207">
        <f t="shared" si="31"/>
        <v>197</v>
      </c>
      <c r="D207">
        <f t="shared" si="42"/>
        <v>49.25</v>
      </c>
      <c r="E207">
        <f t="shared" si="40"/>
        <v>14.071428571428571</v>
      </c>
      <c r="F207">
        <f t="shared" si="43"/>
        <v>5.2933304627918965</v>
      </c>
      <c r="G207">
        <f t="shared" si="44"/>
        <v>1.9966432492453308</v>
      </c>
      <c r="H207">
        <f t="shared" si="45"/>
        <v>25.514907992130297</v>
      </c>
      <c r="I207">
        <f t="shared" si="41"/>
        <v>-39.4</v>
      </c>
      <c r="J207">
        <f t="shared" si="46"/>
        <v>7.3481756056861984</v>
      </c>
      <c r="K207">
        <f t="shared" si="47"/>
        <v>1.9995707122619879</v>
      </c>
      <c r="L207">
        <f t="shared" si="48"/>
        <v>-11.684682897435232</v>
      </c>
      <c r="M207">
        <f t="shared" si="49"/>
        <v>337.34951889988537</v>
      </c>
    </row>
    <row r="208" spans="3:13" x14ac:dyDescent="0.25">
      <c r="C208">
        <f t="shared" si="31"/>
        <v>198</v>
      </c>
      <c r="D208">
        <f t="shared" si="42"/>
        <v>49.5</v>
      </c>
      <c r="E208">
        <f t="shared" si="40"/>
        <v>14.142857142857142</v>
      </c>
      <c r="F208">
        <f t="shared" si="43"/>
        <v>5.303406436055508</v>
      </c>
      <c r="G208">
        <f t="shared" si="44"/>
        <v>1.9966769691624242</v>
      </c>
      <c r="H208">
        <f t="shared" si="45"/>
        <v>25.550291918262761</v>
      </c>
      <c r="I208">
        <f t="shared" si="41"/>
        <v>-39.6</v>
      </c>
      <c r="J208">
        <f t="shared" si="46"/>
        <v>7.3582957233146082</v>
      </c>
      <c r="K208">
        <f t="shared" si="47"/>
        <v>1.9995750358976243</v>
      </c>
      <c r="L208">
        <f t="shared" si="48"/>
        <v>-11.697338449015291</v>
      </c>
      <c r="M208">
        <f t="shared" si="49"/>
        <v>337.903913797158</v>
      </c>
    </row>
    <row r="209" spans="3:13" x14ac:dyDescent="0.25">
      <c r="C209">
        <f t="shared" si="31"/>
        <v>199</v>
      </c>
      <c r="D209">
        <f t="shared" ref="D209" si="50">C209*2.5/10</f>
        <v>49.75</v>
      </c>
      <c r="E209">
        <f t="shared" si="40"/>
        <v>14.214285714285714</v>
      </c>
      <c r="F209">
        <f t="shared" ref="F209" si="51">LN(1+E209^2)</f>
        <v>5.3134321523166097</v>
      </c>
      <c r="G209">
        <f t="shared" ref="G209" si="52">E209*2*ATAN(1/E209)</f>
        <v>1.9967101840207901</v>
      </c>
      <c r="H209">
        <f t="shared" ref="H209" si="53">$D$6*(F209+G209)</f>
        <v>25.585498177180899</v>
      </c>
      <c r="I209">
        <f t="shared" si="41"/>
        <v>-39.799999999999997</v>
      </c>
      <c r="J209">
        <f t="shared" ref="J209" si="54">LN(1+I209^2)</f>
        <v>7.3683649225860037</v>
      </c>
      <c r="K209">
        <f t="shared" ref="K209" si="55">I209*2*ATAN(1/I209)</f>
        <v>1.9995792945496309</v>
      </c>
      <c r="L209">
        <f t="shared" ref="L209" si="56">$D$7*(J209+K209)</f>
        <v>-11.709930271419545</v>
      </c>
      <c r="M209">
        <f t="shared" ref="M209" si="57">$D$8*(H209+L209)</f>
        <v>338.45552949581185</v>
      </c>
    </row>
    <row r="210" spans="3:13" x14ac:dyDescent="0.25">
      <c r="C210">
        <f t="shared" si="31"/>
        <v>200</v>
      </c>
      <c r="D210">
        <f t="shared" ref="D210" si="58">C210*2.5/10</f>
        <v>50</v>
      </c>
      <c r="E210">
        <f t="shared" si="40"/>
        <v>14.285714285714286</v>
      </c>
      <c r="F210">
        <f t="shared" ref="F210" si="59">LN(1+E210^2)</f>
        <v>5.3234081079383317</v>
      </c>
      <c r="G210">
        <f t="shared" ref="G210" si="60">E210*2*ATAN(1/E210)</f>
        <v>1.9967429038469284</v>
      </c>
      <c r="H210">
        <f t="shared" ref="H210" si="61">$D$6*(F210+G210)</f>
        <v>25.620528541248412</v>
      </c>
      <c r="I210">
        <f t="shared" si="41"/>
        <v>-40</v>
      </c>
      <c r="J210">
        <f t="shared" ref="J210" si="62">LN(1+I210^2)</f>
        <v>7.3783837129967145</v>
      </c>
      <c r="K210">
        <f t="shared" ref="K210" si="63">I210*2*ATAN(1/I210)</f>
        <v>1.9995834895136126</v>
      </c>
      <c r="L210">
        <f t="shared" ref="L210" si="64">$D$7*(J210+K210)</f>
        <v>-11.722459003137908</v>
      </c>
      <c r="M210">
        <f t="shared" ref="M210" si="65">$D$8*(H210+L210)</f>
        <v>339.00439365351519</v>
      </c>
    </row>
  </sheetData>
  <printOptions gridLines="1"/>
  <pageMargins left="0.7" right="0.7" top="0.75" bottom="0.75" header="0.3" footer="0.3"/>
  <pageSetup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47"/>
  <sheetViews>
    <sheetView workbookViewId="0">
      <pane xSplit="4" ySplit="3" topLeftCell="E219" activePane="bottomRight" state="frozen"/>
      <selection pane="topRight" activeCell="D1" sqref="D1"/>
      <selection pane="bottomLeft" activeCell="A4" sqref="A4"/>
      <selection pane="bottomRight" activeCell="N233" sqref="N233"/>
    </sheetView>
  </sheetViews>
  <sheetFormatPr defaultRowHeight="15" x14ac:dyDescent="0.25"/>
  <cols>
    <col min="1" max="1" width="6.28515625" bestFit="1" customWidth="1"/>
    <col min="2" max="2" width="3" bestFit="1" customWidth="1"/>
    <col min="3" max="3" width="21.85546875" bestFit="1" customWidth="1"/>
    <col min="4" max="4" width="4.5703125" bestFit="1" customWidth="1"/>
    <col min="5" max="5" width="4" bestFit="1" customWidth="1"/>
    <col min="6" max="6" width="5.85546875" bestFit="1" customWidth="1"/>
    <col min="7" max="7" width="8" bestFit="1" customWidth="1"/>
    <col min="8" max="8" width="6.7109375" bestFit="1" customWidth="1"/>
    <col min="9" max="11" width="9.28515625" bestFit="1" customWidth="1"/>
    <col min="12" max="13" width="11.5703125" bestFit="1" customWidth="1"/>
    <col min="14" max="14" width="11.140625" style="12" bestFit="1" customWidth="1"/>
    <col min="15" max="15" width="7.140625" customWidth="1"/>
  </cols>
  <sheetData>
    <row r="1" spans="1:17" x14ac:dyDescent="0.25">
      <c r="C1" s="1" t="s">
        <v>35</v>
      </c>
    </row>
    <row r="3" spans="1:17" ht="30" x14ac:dyDescent="0.25">
      <c r="A3" s="1"/>
      <c r="C3" s="1" t="s">
        <v>2</v>
      </c>
      <c r="D3" s="1" t="s">
        <v>0</v>
      </c>
      <c r="E3" s="1" t="s">
        <v>1</v>
      </c>
      <c r="F3" s="1" t="s">
        <v>21</v>
      </c>
      <c r="G3" s="1" t="s">
        <v>8</v>
      </c>
      <c r="H3" s="4" t="s">
        <v>13</v>
      </c>
      <c r="I3" s="4" t="s">
        <v>14</v>
      </c>
      <c r="J3" s="2" t="s">
        <v>6</v>
      </c>
      <c r="K3" s="2" t="s">
        <v>7</v>
      </c>
      <c r="L3" s="4" t="s">
        <v>22</v>
      </c>
      <c r="M3" s="4" t="s">
        <v>23</v>
      </c>
      <c r="N3" s="11" t="s">
        <v>47</v>
      </c>
    </row>
    <row r="4" spans="1:17" x14ac:dyDescent="0.25">
      <c r="C4" s="1" t="s">
        <v>12</v>
      </c>
      <c r="D4" s="1"/>
      <c r="E4" s="1"/>
      <c r="F4" s="1"/>
      <c r="G4" s="1"/>
      <c r="H4" s="1"/>
      <c r="I4" s="1"/>
      <c r="J4" s="2"/>
      <c r="K4" s="2"/>
      <c r="L4" s="4"/>
      <c r="M4" s="4"/>
      <c r="N4" s="11"/>
    </row>
    <row r="5" spans="1:17" x14ac:dyDescent="0.25">
      <c r="C5" t="s">
        <v>24</v>
      </c>
      <c r="D5">
        <v>3</v>
      </c>
      <c r="E5">
        <v>28</v>
      </c>
      <c r="F5">
        <v>3</v>
      </c>
      <c r="G5">
        <f>60*30*D5+ROUND((100*E5+F5)*3/10,0)+1</f>
        <v>6242</v>
      </c>
      <c r="H5" t="s">
        <v>9</v>
      </c>
      <c r="I5" t="s">
        <v>9</v>
      </c>
      <c r="J5">
        <v>703</v>
      </c>
      <c r="K5">
        <v>345</v>
      </c>
    </row>
    <row r="6" spans="1:17" ht="15.75" thickBot="1" x14ac:dyDescent="0.3">
      <c r="C6" t="s">
        <v>17</v>
      </c>
      <c r="D6">
        <v>3</v>
      </c>
      <c r="E6">
        <v>28</v>
      </c>
      <c r="F6">
        <v>3</v>
      </c>
      <c r="G6">
        <f t="shared" ref="G6:G11" si="0">60*30*D6+ROUND((100*E6+F6)*3/10,0)+1</f>
        <v>6242</v>
      </c>
      <c r="H6" t="s">
        <v>9</v>
      </c>
      <c r="I6" t="s">
        <v>9</v>
      </c>
      <c r="J6">
        <v>705</v>
      </c>
      <c r="K6">
        <v>631</v>
      </c>
    </row>
    <row r="7" spans="1:17" x14ac:dyDescent="0.25">
      <c r="C7" t="s">
        <v>18</v>
      </c>
      <c r="D7">
        <v>3</v>
      </c>
      <c r="E7">
        <v>28</v>
      </c>
      <c r="F7">
        <v>3</v>
      </c>
      <c r="G7">
        <f t="shared" si="0"/>
        <v>6242</v>
      </c>
      <c r="H7" t="s">
        <v>9</v>
      </c>
      <c r="I7" t="s">
        <v>9</v>
      </c>
      <c r="J7">
        <v>699</v>
      </c>
      <c r="K7">
        <v>6</v>
      </c>
      <c r="N7" s="13" t="s">
        <v>10</v>
      </c>
      <c r="O7" s="5">
        <f>K6-K7</f>
        <v>625</v>
      </c>
      <c r="P7" s="6" t="s">
        <v>5</v>
      </c>
    </row>
    <row r="8" spans="1:17" x14ac:dyDescent="0.25">
      <c r="C8" t="s">
        <v>19</v>
      </c>
      <c r="D8">
        <v>3</v>
      </c>
      <c r="E8">
        <v>28</v>
      </c>
      <c r="F8">
        <v>3</v>
      </c>
      <c r="G8">
        <f t="shared" si="0"/>
        <v>6242</v>
      </c>
      <c r="H8" t="s">
        <v>9</v>
      </c>
      <c r="I8" t="s">
        <v>9</v>
      </c>
      <c r="J8">
        <v>405</v>
      </c>
      <c r="K8">
        <v>340</v>
      </c>
      <c r="N8" s="14" t="s">
        <v>3</v>
      </c>
      <c r="O8" s="7">
        <f>100/O7</f>
        <v>0.16</v>
      </c>
      <c r="P8" s="8" t="s">
        <v>4</v>
      </c>
    </row>
    <row r="9" spans="1:17" x14ac:dyDescent="0.25">
      <c r="C9" t="s">
        <v>20</v>
      </c>
      <c r="D9">
        <v>3</v>
      </c>
      <c r="E9">
        <v>28</v>
      </c>
      <c r="F9">
        <v>3</v>
      </c>
      <c r="G9">
        <f t="shared" si="0"/>
        <v>6242</v>
      </c>
      <c r="H9" t="s">
        <v>9</v>
      </c>
      <c r="I9" t="s">
        <v>9</v>
      </c>
      <c r="J9">
        <v>1049</v>
      </c>
      <c r="K9">
        <v>342</v>
      </c>
      <c r="N9" s="14" t="s">
        <v>38</v>
      </c>
      <c r="O9" s="7">
        <f>'Video data'!O9</f>
        <v>2.25</v>
      </c>
      <c r="P9" s="8" t="s">
        <v>4</v>
      </c>
      <c r="Q9" t="s">
        <v>71</v>
      </c>
    </row>
    <row r="10" spans="1:17" ht="15.75" thickBot="1" x14ac:dyDescent="0.3">
      <c r="C10" t="s">
        <v>15</v>
      </c>
      <c r="D10">
        <v>4</v>
      </c>
      <c r="E10">
        <v>45</v>
      </c>
      <c r="F10">
        <v>46</v>
      </c>
      <c r="G10">
        <f t="shared" si="0"/>
        <v>8565</v>
      </c>
      <c r="H10" t="s">
        <v>9</v>
      </c>
      <c r="I10" t="s">
        <v>9</v>
      </c>
      <c r="J10" s="3" t="s">
        <v>9</v>
      </c>
      <c r="K10" s="3" t="s">
        <v>9</v>
      </c>
      <c r="N10" s="16" t="s">
        <v>29</v>
      </c>
      <c r="O10" s="9">
        <f>'Video data'!O10</f>
        <v>3.5</v>
      </c>
      <c r="P10" s="10" t="s">
        <v>4</v>
      </c>
      <c r="Q10" t="s">
        <v>41</v>
      </c>
    </row>
    <row r="11" spans="1:17" x14ac:dyDescent="0.25">
      <c r="C11" t="s">
        <v>16</v>
      </c>
      <c r="D11">
        <v>3</v>
      </c>
      <c r="E11">
        <v>15</v>
      </c>
      <c r="F11">
        <v>3</v>
      </c>
      <c r="G11">
        <f t="shared" si="0"/>
        <v>5852</v>
      </c>
      <c r="H11" t="s">
        <v>9</v>
      </c>
      <c r="I11" t="s">
        <v>9</v>
      </c>
      <c r="J11" s="3" t="s">
        <v>9</v>
      </c>
      <c r="K11" s="3" t="s">
        <v>9</v>
      </c>
    </row>
    <row r="12" spans="1:17" x14ac:dyDescent="0.25">
      <c r="J12" s="3"/>
      <c r="K12" s="3"/>
    </row>
    <row r="13" spans="1:17" x14ac:dyDescent="0.25">
      <c r="C13" s="1" t="s">
        <v>33</v>
      </c>
      <c r="J13" s="3"/>
      <c r="K13" s="3"/>
    </row>
    <row r="14" spans="1:17" x14ac:dyDescent="0.25">
      <c r="D14">
        <v>4</v>
      </c>
      <c r="E14">
        <v>11</v>
      </c>
      <c r="F14">
        <v>76</v>
      </c>
      <c r="G14">
        <f t="shared" ref="G14:G31" si="1">60*30*D14+ROUND((100*E14+F14)*3/10,0)+1</f>
        <v>7554</v>
      </c>
      <c r="H14" t="s">
        <v>25</v>
      </c>
      <c r="I14" t="s">
        <v>26</v>
      </c>
      <c r="J14">
        <v>704</v>
      </c>
      <c r="K14">
        <v>345</v>
      </c>
      <c r="L14">
        <f t="shared" ref="L14:L77" si="2">(J14-J$5)*$O$8</f>
        <v>0.16</v>
      </c>
      <c r="M14">
        <f t="shared" ref="M14:M77" si="3">-(K14-K$5)*$O$8</f>
        <v>0</v>
      </c>
      <c r="N14" s="12">
        <f t="shared" ref="N14:N77" si="4">SQRT(L14^2+M14^2)</f>
        <v>0.16</v>
      </c>
      <c r="O14">
        <v>1</v>
      </c>
    </row>
    <row r="15" spans="1:17" x14ac:dyDescent="0.25">
      <c r="D15">
        <v>3</v>
      </c>
      <c r="E15">
        <v>39</v>
      </c>
      <c r="F15">
        <v>30</v>
      </c>
      <c r="G15">
        <f t="shared" si="1"/>
        <v>6580</v>
      </c>
      <c r="H15" t="s">
        <v>27</v>
      </c>
      <c r="I15" t="s">
        <v>28</v>
      </c>
      <c r="J15">
        <v>700</v>
      </c>
      <c r="K15">
        <v>348</v>
      </c>
      <c r="L15">
        <f t="shared" si="2"/>
        <v>-0.48</v>
      </c>
      <c r="M15">
        <f t="shared" si="3"/>
        <v>-0.48</v>
      </c>
      <c r="N15" s="12">
        <f t="shared" si="4"/>
        <v>0.67882250993908566</v>
      </c>
      <c r="O15">
        <f>O14+1</f>
        <v>2</v>
      </c>
    </row>
    <row r="16" spans="1:17" x14ac:dyDescent="0.25">
      <c r="D16">
        <v>4</v>
      </c>
      <c r="E16">
        <v>8</v>
      </c>
      <c r="F16">
        <v>66</v>
      </c>
      <c r="G16">
        <f t="shared" si="1"/>
        <v>7461</v>
      </c>
      <c r="H16" t="s">
        <v>27</v>
      </c>
      <c r="I16" t="s">
        <v>26</v>
      </c>
      <c r="J16">
        <v>701</v>
      </c>
      <c r="K16">
        <v>349</v>
      </c>
      <c r="L16">
        <f t="shared" si="2"/>
        <v>-0.32</v>
      </c>
      <c r="M16">
        <f t="shared" si="3"/>
        <v>-0.64</v>
      </c>
      <c r="N16" s="12">
        <f t="shared" si="4"/>
        <v>0.71554175279993271</v>
      </c>
      <c r="O16">
        <f t="shared" ref="O16:O79" si="5">O15+1</f>
        <v>3</v>
      </c>
    </row>
    <row r="17" spans="4:15" x14ac:dyDescent="0.25">
      <c r="D17">
        <v>3</v>
      </c>
      <c r="E17">
        <v>48</v>
      </c>
      <c r="F17">
        <v>76</v>
      </c>
      <c r="G17">
        <f t="shared" si="1"/>
        <v>6864</v>
      </c>
      <c r="H17" t="s">
        <v>27</v>
      </c>
      <c r="I17" t="s">
        <v>26</v>
      </c>
      <c r="J17">
        <v>699</v>
      </c>
      <c r="K17">
        <v>342</v>
      </c>
      <c r="L17">
        <f t="shared" si="2"/>
        <v>-0.64</v>
      </c>
      <c r="M17">
        <f t="shared" si="3"/>
        <v>0.48</v>
      </c>
      <c r="N17" s="12">
        <f t="shared" si="4"/>
        <v>0.8</v>
      </c>
      <c r="O17">
        <f t="shared" si="5"/>
        <v>4</v>
      </c>
    </row>
    <row r="18" spans="4:15" x14ac:dyDescent="0.25">
      <c r="D18">
        <v>4</v>
      </c>
      <c r="E18">
        <v>44</v>
      </c>
      <c r="F18">
        <v>36</v>
      </c>
      <c r="G18">
        <f t="shared" si="1"/>
        <v>8532</v>
      </c>
      <c r="H18" t="s">
        <v>27</v>
      </c>
      <c r="I18" t="s">
        <v>26</v>
      </c>
      <c r="J18">
        <v>704</v>
      </c>
      <c r="K18">
        <v>340</v>
      </c>
      <c r="L18">
        <f t="shared" si="2"/>
        <v>0.16</v>
      </c>
      <c r="M18">
        <f t="shared" si="3"/>
        <v>0.8</v>
      </c>
      <c r="N18" s="12">
        <f t="shared" si="4"/>
        <v>0.81584312217484567</v>
      </c>
      <c r="O18">
        <f t="shared" si="5"/>
        <v>5</v>
      </c>
    </row>
    <row r="19" spans="4:15" x14ac:dyDescent="0.25">
      <c r="D19">
        <v>4</v>
      </c>
      <c r="E19">
        <v>9</v>
      </c>
      <c r="F19">
        <v>83</v>
      </c>
      <c r="G19">
        <f t="shared" si="1"/>
        <v>7496</v>
      </c>
      <c r="H19" t="s">
        <v>27</v>
      </c>
      <c r="I19" t="s">
        <v>28</v>
      </c>
      <c r="J19">
        <v>700</v>
      </c>
      <c r="K19">
        <v>351</v>
      </c>
      <c r="L19">
        <f t="shared" si="2"/>
        <v>-0.48</v>
      </c>
      <c r="M19">
        <f t="shared" si="3"/>
        <v>-0.96</v>
      </c>
      <c r="N19" s="12">
        <f t="shared" si="4"/>
        <v>1.0733126291998991</v>
      </c>
      <c r="O19">
        <f t="shared" si="5"/>
        <v>6</v>
      </c>
    </row>
    <row r="20" spans="4:15" x14ac:dyDescent="0.25">
      <c r="D20">
        <v>3</v>
      </c>
      <c r="E20">
        <v>43</v>
      </c>
      <c r="F20">
        <v>96</v>
      </c>
      <c r="G20">
        <f t="shared" si="1"/>
        <v>6720</v>
      </c>
      <c r="H20" t="s">
        <v>27</v>
      </c>
      <c r="I20" t="s">
        <v>26</v>
      </c>
      <c r="J20">
        <v>704</v>
      </c>
      <c r="K20">
        <v>338</v>
      </c>
      <c r="L20">
        <f t="shared" si="2"/>
        <v>0.16</v>
      </c>
      <c r="M20">
        <f t="shared" si="3"/>
        <v>1.1200000000000001</v>
      </c>
      <c r="N20" s="12">
        <f t="shared" si="4"/>
        <v>1.1313708498984762</v>
      </c>
      <c r="O20">
        <f t="shared" si="5"/>
        <v>7</v>
      </c>
    </row>
    <row r="21" spans="4:15" x14ac:dyDescent="0.25">
      <c r="D21">
        <v>4</v>
      </c>
      <c r="E21">
        <v>13</v>
      </c>
      <c r="F21">
        <v>23</v>
      </c>
      <c r="G21">
        <f t="shared" si="1"/>
        <v>7598</v>
      </c>
      <c r="H21" t="s">
        <v>27</v>
      </c>
      <c r="I21" t="s">
        <v>28</v>
      </c>
      <c r="J21">
        <v>704</v>
      </c>
      <c r="K21">
        <v>338</v>
      </c>
      <c r="L21">
        <f t="shared" si="2"/>
        <v>0.16</v>
      </c>
      <c r="M21">
        <f t="shared" si="3"/>
        <v>1.1200000000000001</v>
      </c>
      <c r="N21" s="12">
        <f t="shared" si="4"/>
        <v>1.1313708498984762</v>
      </c>
      <c r="O21">
        <f t="shared" si="5"/>
        <v>8</v>
      </c>
    </row>
    <row r="22" spans="4:15" x14ac:dyDescent="0.25">
      <c r="D22">
        <v>4</v>
      </c>
      <c r="E22">
        <v>41</v>
      </c>
      <c r="F22">
        <v>36</v>
      </c>
      <c r="G22">
        <f t="shared" si="1"/>
        <v>8442</v>
      </c>
      <c r="H22" t="s">
        <v>27</v>
      </c>
      <c r="I22" t="s">
        <v>28</v>
      </c>
      <c r="J22">
        <v>699</v>
      </c>
      <c r="K22">
        <v>351</v>
      </c>
      <c r="L22">
        <f t="shared" si="2"/>
        <v>-0.64</v>
      </c>
      <c r="M22">
        <f t="shared" si="3"/>
        <v>-0.96</v>
      </c>
      <c r="N22" s="12">
        <f t="shared" si="4"/>
        <v>1.1537764081484765</v>
      </c>
      <c r="O22">
        <f t="shared" si="5"/>
        <v>9</v>
      </c>
    </row>
    <row r="23" spans="4:15" x14ac:dyDescent="0.25">
      <c r="D23">
        <v>4</v>
      </c>
      <c r="E23">
        <v>6</v>
      </c>
      <c r="F23">
        <v>46</v>
      </c>
      <c r="G23">
        <f t="shared" si="1"/>
        <v>7395</v>
      </c>
      <c r="H23" t="s">
        <v>27</v>
      </c>
      <c r="I23" t="s">
        <v>28</v>
      </c>
      <c r="J23">
        <v>705</v>
      </c>
      <c r="K23">
        <v>352</v>
      </c>
      <c r="L23">
        <f t="shared" si="2"/>
        <v>0.32</v>
      </c>
      <c r="M23">
        <f t="shared" si="3"/>
        <v>-1.1200000000000001</v>
      </c>
      <c r="N23" s="12">
        <f t="shared" si="4"/>
        <v>1.164817582284883</v>
      </c>
      <c r="O23">
        <f t="shared" si="5"/>
        <v>10</v>
      </c>
    </row>
    <row r="24" spans="4:15" x14ac:dyDescent="0.25">
      <c r="D24">
        <v>4</v>
      </c>
      <c r="E24">
        <v>35</v>
      </c>
      <c r="F24">
        <v>0</v>
      </c>
      <c r="G24">
        <f t="shared" si="1"/>
        <v>8251</v>
      </c>
      <c r="H24" t="s">
        <v>27</v>
      </c>
      <c r="I24" t="s">
        <v>26</v>
      </c>
      <c r="J24">
        <v>710</v>
      </c>
      <c r="K24">
        <v>342</v>
      </c>
      <c r="L24">
        <f t="shared" si="2"/>
        <v>1.1200000000000001</v>
      </c>
      <c r="M24">
        <f t="shared" si="3"/>
        <v>0.48</v>
      </c>
      <c r="N24" s="12">
        <f t="shared" si="4"/>
        <v>1.2185236969382254</v>
      </c>
      <c r="O24">
        <f t="shared" si="5"/>
        <v>11</v>
      </c>
    </row>
    <row r="25" spans="4:15" x14ac:dyDescent="0.25">
      <c r="D25">
        <v>3</v>
      </c>
      <c r="E25">
        <v>43</v>
      </c>
      <c r="F25">
        <v>23</v>
      </c>
      <c r="G25">
        <f t="shared" si="1"/>
        <v>6698</v>
      </c>
      <c r="H25" t="s">
        <v>27</v>
      </c>
      <c r="I25" t="s">
        <v>26</v>
      </c>
      <c r="J25">
        <v>710</v>
      </c>
      <c r="K25">
        <v>349</v>
      </c>
      <c r="L25">
        <f t="shared" si="2"/>
        <v>1.1200000000000001</v>
      </c>
      <c r="M25">
        <f t="shared" si="3"/>
        <v>-0.64</v>
      </c>
      <c r="N25" s="12">
        <f t="shared" si="4"/>
        <v>1.289961239727768</v>
      </c>
      <c r="O25">
        <f t="shared" si="5"/>
        <v>12</v>
      </c>
    </row>
    <row r="26" spans="4:15" x14ac:dyDescent="0.25">
      <c r="D26">
        <v>4</v>
      </c>
      <c r="E26">
        <v>14</v>
      </c>
      <c r="F26">
        <v>26</v>
      </c>
      <c r="G26">
        <f t="shared" si="1"/>
        <v>7629</v>
      </c>
      <c r="H26" t="s">
        <v>25</v>
      </c>
      <c r="I26" t="s">
        <v>26</v>
      </c>
      <c r="J26">
        <v>699</v>
      </c>
      <c r="K26">
        <v>338</v>
      </c>
      <c r="L26">
        <f t="shared" si="2"/>
        <v>-0.64</v>
      </c>
      <c r="M26">
        <f t="shared" si="3"/>
        <v>1.1200000000000001</v>
      </c>
      <c r="N26" s="12">
        <f t="shared" si="4"/>
        <v>1.289961239727768</v>
      </c>
      <c r="O26">
        <f t="shared" si="5"/>
        <v>13</v>
      </c>
    </row>
    <row r="27" spans="4:15" x14ac:dyDescent="0.25">
      <c r="D27">
        <v>4</v>
      </c>
      <c r="E27">
        <v>4</v>
      </c>
      <c r="F27">
        <v>33</v>
      </c>
      <c r="G27">
        <f t="shared" si="1"/>
        <v>7331</v>
      </c>
      <c r="H27" t="s">
        <v>27</v>
      </c>
      <c r="I27" t="s">
        <v>28</v>
      </c>
      <c r="J27">
        <v>705</v>
      </c>
      <c r="K27">
        <v>336</v>
      </c>
      <c r="L27">
        <f t="shared" si="2"/>
        <v>0.32</v>
      </c>
      <c r="M27">
        <f t="shared" si="3"/>
        <v>1.44</v>
      </c>
      <c r="N27" s="12">
        <f t="shared" si="4"/>
        <v>1.475127113166862</v>
      </c>
      <c r="O27">
        <f t="shared" si="5"/>
        <v>14</v>
      </c>
    </row>
    <row r="28" spans="4:15" x14ac:dyDescent="0.25">
      <c r="D28">
        <v>4</v>
      </c>
      <c r="E28">
        <v>5</v>
      </c>
      <c r="F28">
        <v>70</v>
      </c>
      <c r="G28">
        <f t="shared" si="1"/>
        <v>7372</v>
      </c>
      <c r="H28" t="s">
        <v>27</v>
      </c>
      <c r="I28" t="s">
        <v>26</v>
      </c>
      <c r="J28">
        <v>705</v>
      </c>
      <c r="K28">
        <v>336</v>
      </c>
      <c r="L28">
        <f t="shared" si="2"/>
        <v>0.32</v>
      </c>
      <c r="M28">
        <f t="shared" si="3"/>
        <v>1.44</v>
      </c>
      <c r="N28" s="12">
        <f t="shared" si="4"/>
        <v>1.475127113166862</v>
      </c>
      <c r="O28">
        <f t="shared" si="5"/>
        <v>15</v>
      </c>
    </row>
    <row r="29" spans="4:15" x14ac:dyDescent="0.25">
      <c r="D29">
        <v>4</v>
      </c>
      <c r="E29">
        <v>29</v>
      </c>
      <c r="F29">
        <v>10</v>
      </c>
      <c r="G29">
        <f t="shared" si="1"/>
        <v>8074</v>
      </c>
      <c r="H29" t="s">
        <v>27</v>
      </c>
      <c r="I29" t="s">
        <v>28</v>
      </c>
      <c r="J29">
        <v>710</v>
      </c>
      <c r="K29">
        <v>338</v>
      </c>
      <c r="L29">
        <f t="shared" si="2"/>
        <v>1.1200000000000001</v>
      </c>
      <c r="M29">
        <f t="shared" si="3"/>
        <v>1.1200000000000001</v>
      </c>
      <c r="N29" s="12">
        <f t="shared" si="4"/>
        <v>1.5839191898578666</v>
      </c>
      <c r="O29">
        <f t="shared" si="5"/>
        <v>16</v>
      </c>
    </row>
    <row r="30" spans="4:15" x14ac:dyDescent="0.25">
      <c r="D30">
        <v>3</v>
      </c>
      <c r="E30">
        <v>51</v>
      </c>
      <c r="F30">
        <v>20</v>
      </c>
      <c r="G30">
        <f t="shared" si="1"/>
        <v>6937</v>
      </c>
      <c r="H30" t="s">
        <v>25</v>
      </c>
      <c r="I30" t="s">
        <v>28</v>
      </c>
      <c r="J30">
        <v>713</v>
      </c>
      <c r="K30">
        <v>345</v>
      </c>
      <c r="L30">
        <f t="shared" si="2"/>
        <v>1.6</v>
      </c>
      <c r="M30">
        <f t="shared" si="3"/>
        <v>0</v>
      </c>
      <c r="N30" s="12">
        <f t="shared" si="4"/>
        <v>1.6</v>
      </c>
      <c r="O30">
        <f t="shared" si="5"/>
        <v>17</v>
      </c>
    </row>
    <row r="31" spans="4:15" x14ac:dyDescent="0.25">
      <c r="D31">
        <v>3</v>
      </c>
      <c r="E31">
        <v>51</v>
      </c>
      <c r="F31">
        <v>66</v>
      </c>
      <c r="G31">
        <f t="shared" si="1"/>
        <v>6951</v>
      </c>
      <c r="H31" t="s">
        <v>27</v>
      </c>
      <c r="I31" t="s">
        <v>26</v>
      </c>
      <c r="J31">
        <v>713</v>
      </c>
      <c r="K31">
        <v>345</v>
      </c>
      <c r="L31">
        <f t="shared" si="2"/>
        <v>1.6</v>
      </c>
      <c r="M31">
        <f t="shared" si="3"/>
        <v>0</v>
      </c>
      <c r="N31" s="12">
        <f t="shared" si="4"/>
        <v>1.6</v>
      </c>
      <c r="O31">
        <f t="shared" si="5"/>
        <v>18</v>
      </c>
    </row>
    <row r="32" spans="4:15" x14ac:dyDescent="0.25">
      <c r="D32">
        <v>4</v>
      </c>
      <c r="E32">
        <v>15</v>
      </c>
      <c r="F32">
        <v>26</v>
      </c>
      <c r="G32">
        <f>60*30*D32+ROUND((100*E32+F34)*3/10,0)+1</f>
        <v>7656</v>
      </c>
      <c r="H32" t="s">
        <v>25</v>
      </c>
      <c r="I32" t="s">
        <v>28</v>
      </c>
      <c r="J32">
        <v>693</v>
      </c>
      <c r="K32">
        <v>344</v>
      </c>
      <c r="L32">
        <f t="shared" si="2"/>
        <v>-1.6</v>
      </c>
      <c r="M32">
        <f t="shared" si="3"/>
        <v>0.16</v>
      </c>
      <c r="N32" s="12">
        <f t="shared" si="4"/>
        <v>1.6079800993793425</v>
      </c>
      <c r="O32">
        <f t="shared" si="5"/>
        <v>19</v>
      </c>
    </row>
    <row r="33" spans="4:15" x14ac:dyDescent="0.25">
      <c r="D33">
        <v>4</v>
      </c>
      <c r="E33">
        <v>19</v>
      </c>
      <c r="F33">
        <v>36</v>
      </c>
      <c r="G33">
        <f t="shared" ref="G33:G53" si="6">60*30*D33+ROUND((100*E33+F33)*3/10,0)+1</f>
        <v>7782</v>
      </c>
      <c r="H33" t="s">
        <v>27</v>
      </c>
      <c r="I33" t="s">
        <v>28</v>
      </c>
      <c r="J33">
        <v>710</v>
      </c>
      <c r="K33">
        <v>337</v>
      </c>
      <c r="L33">
        <f t="shared" si="2"/>
        <v>1.1200000000000001</v>
      </c>
      <c r="M33">
        <f t="shared" si="3"/>
        <v>1.28</v>
      </c>
      <c r="N33" s="12">
        <f t="shared" si="4"/>
        <v>1.7008233300375439</v>
      </c>
      <c r="O33">
        <f t="shared" si="5"/>
        <v>20</v>
      </c>
    </row>
    <row r="34" spans="4:15" x14ac:dyDescent="0.25">
      <c r="D34">
        <v>4</v>
      </c>
      <c r="E34">
        <v>41</v>
      </c>
      <c r="F34">
        <v>16</v>
      </c>
      <c r="G34">
        <f t="shared" si="6"/>
        <v>8436</v>
      </c>
      <c r="H34" t="s">
        <v>27</v>
      </c>
      <c r="I34" t="s">
        <v>28</v>
      </c>
      <c r="J34">
        <v>712</v>
      </c>
      <c r="K34">
        <v>351</v>
      </c>
      <c r="L34">
        <f t="shared" si="2"/>
        <v>1.44</v>
      </c>
      <c r="M34">
        <f t="shared" si="3"/>
        <v>-0.96</v>
      </c>
      <c r="N34" s="12">
        <f t="shared" si="4"/>
        <v>1.7306646122227147</v>
      </c>
      <c r="O34">
        <f t="shared" si="5"/>
        <v>21</v>
      </c>
    </row>
    <row r="35" spans="4:15" x14ac:dyDescent="0.25">
      <c r="D35">
        <v>3</v>
      </c>
      <c r="E35">
        <v>45</v>
      </c>
      <c r="F35">
        <v>23</v>
      </c>
      <c r="G35">
        <f t="shared" si="6"/>
        <v>6758</v>
      </c>
      <c r="H35" t="s">
        <v>27</v>
      </c>
      <c r="I35" t="s">
        <v>26</v>
      </c>
      <c r="J35">
        <v>711</v>
      </c>
      <c r="K35">
        <v>354</v>
      </c>
      <c r="L35">
        <f t="shared" si="2"/>
        <v>1.28</v>
      </c>
      <c r="M35">
        <f t="shared" si="3"/>
        <v>-1.44</v>
      </c>
      <c r="N35" s="12">
        <f t="shared" si="4"/>
        <v>1.9266551326067671</v>
      </c>
      <c r="O35">
        <f t="shared" si="5"/>
        <v>22</v>
      </c>
    </row>
    <row r="36" spans="4:15" x14ac:dyDescent="0.25">
      <c r="D36">
        <v>3</v>
      </c>
      <c r="E36">
        <v>45</v>
      </c>
      <c r="F36">
        <v>46</v>
      </c>
      <c r="G36">
        <f t="shared" si="6"/>
        <v>6765</v>
      </c>
      <c r="H36" t="s">
        <v>25</v>
      </c>
      <c r="I36" t="s">
        <v>26</v>
      </c>
      <c r="J36">
        <v>694</v>
      </c>
      <c r="K36">
        <v>337</v>
      </c>
      <c r="L36">
        <f t="shared" si="2"/>
        <v>-1.44</v>
      </c>
      <c r="M36">
        <f t="shared" si="3"/>
        <v>1.28</v>
      </c>
      <c r="N36" s="12">
        <f t="shared" si="4"/>
        <v>1.9266551326067671</v>
      </c>
      <c r="O36">
        <f t="shared" si="5"/>
        <v>23</v>
      </c>
    </row>
    <row r="37" spans="4:15" x14ac:dyDescent="0.25">
      <c r="D37">
        <v>4</v>
      </c>
      <c r="E37">
        <v>22</v>
      </c>
      <c r="F37">
        <v>33</v>
      </c>
      <c r="G37">
        <f t="shared" si="6"/>
        <v>7871</v>
      </c>
      <c r="H37" t="s">
        <v>27</v>
      </c>
      <c r="I37" t="s">
        <v>28</v>
      </c>
      <c r="J37">
        <v>694</v>
      </c>
      <c r="K37">
        <v>353</v>
      </c>
      <c r="L37">
        <f t="shared" si="2"/>
        <v>-1.44</v>
      </c>
      <c r="M37">
        <f t="shared" si="3"/>
        <v>-1.28</v>
      </c>
      <c r="N37" s="12">
        <f t="shared" si="4"/>
        <v>1.9266551326067671</v>
      </c>
      <c r="O37">
        <f t="shared" si="5"/>
        <v>24</v>
      </c>
    </row>
    <row r="38" spans="4:15" x14ac:dyDescent="0.25">
      <c r="D38">
        <v>4</v>
      </c>
      <c r="E38">
        <v>10</v>
      </c>
      <c r="F38">
        <v>26</v>
      </c>
      <c r="G38">
        <f t="shared" si="6"/>
        <v>7509</v>
      </c>
      <c r="H38" t="s">
        <v>25</v>
      </c>
      <c r="I38" t="s">
        <v>26</v>
      </c>
      <c r="J38">
        <v>714</v>
      </c>
      <c r="K38">
        <v>340</v>
      </c>
      <c r="L38">
        <f t="shared" si="2"/>
        <v>1.76</v>
      </c>
      <c r="M38">
        <f t="shared" si="3"/>
        <v>0.8</v>
      </c>
      <c r="N38" s="12">
        <f t="shared" si="4"/>
        <v>1.9332873557751316</v>
      </c>
      <c r="O38">
        <f t="shared" si="5"/>
        <v>25</v>
      </c>
    </row>
    <row r="39" spans="4:15" x14ac:dyDescent="0.25">
      <c r="D39">
        <v>4</v>
      </c>
      <c r="E39">
        <v>29</v>
      </c>
      <c r="F39">
        <v>56</v>
      </c>
      <c r="G39">
        <f t="shared" si="6"/>
        <v>8088</v>
      </c>
      <c r="H39" t="s">
        <v>27</v>
      </c>
      <c r="I39" t="s">
        <v>28</v>
      </c>
      <c r="J39">
        <v>707</v>
      </c>
      <c r="K39">
        <v>333</v>
      </c>
      <c r="L39">
        <f t="shared" si="2"/>
        <v>0.64</v>
      </c>
      <c r="M39">
        <f t="shared" si="3"/>
        <v>1.92</v>
      </c>
      <c r="N39" s="12">
        <f t="shared" si="4"/>
        <v>2.0238577025077626</v>
      </c>
      <c r="O39">
        <f t="shared" si="5"/>
        <v>26</v>
      </c>
    </row>
    <row r="40" spans="4:15" x14ac:dyDescent="0.25">
      <c r="D40">
        <v>3</v>
      </c>
      <c r="E40">
        <v>53</v>
      </c>
      <c r="F40">
        <v>43</v>
      </c>
      <c r="G40">
        <f t="shared" si="6"/>
        <v>7004</v>
      </c>
      <c r="H40" t="s">
        <v>27</v>
      </c>
      <c r="I40" t="s">
        <v>28</v>
      </c>
      <c r="J40">
        <v>712</v>
      </c>
      <c r="K40">
        <v>336</v>
      </c>
      <c r="L40">
        <f t="shared" si="2"/>
        <v>1.44</v>
      </c>
      <c r="M40">
        <f t="shared" si="3"/>
        <v>1.44</v>
      </c>
      <c r="N40" s="12">
        <f t="shared" si="4"/>
        <v>2.0364675298172568</v>
      </c>
      <c r="O40">
        <f t="shared" si="5"/>
        <v>27</v>
      </c>
    </row>
    <row r="41" spans="4:15" x14ac:dyDescent="0.25">
      <c r="D41">
        <v>4</v>
      </c>
      <c r="E41">
        <v>19</v>
      </c>
      <c r="F41">
        <v>46</v>
      </c>
      <c r="G41">
        <f t="shared" si="6"/>
        <v>7785</v>
      </c>
      <c r="H41" t="s">
        <v>27</v>
      </c>
      <c r="I41" t="s">
        <v>28</v>
      </c>
      <c r="J41">
        <v>713</v>
      </c>
      <c r="K41">
        <v>337</v>
      </c>
      <c r="L41">
        <f t="shared" si="2"/>
        <v>1.6</v>
      </c>
      <c r="M41">
        <f t="shared" si="3"/>
        <v>1.28</v>
      </c>
      <c r="N41" s="12">
        <f t="shared" si="4"/>
        <v>2.0489997559785116</v>
      </c>
      <c r="O41">
        <f t="shared" si="5"/>
        <v>28</v>
      </c>
    </row>
    <row r="42" spans="4:15" x14ac:dyDescent="0.25">
      <c r="D42">
        <v>4</v>
      </c>
      <c r="E42">
        <v>29</v>
      </c>
      <c r="F42">
        <v>10</v>
      </c>
      <c r="G42">
        <f t="shared" si="6"/>
        <v>8074</v>
      </c>
      <c r="H42" t="s">
        <v>25</v>
      </c>
      <c r="I42" t="s">
        <v>26</v>
      </c>
      <c r="J42">
        <v>716</v>
      </c>
      <c r="K42">
        <v>345</v>
      </c>
      <c r="L42">
        <f t="shared" si="2"/>
        <v>2.08</v>
      </c>
      <c r="M42">
        <f t="shared" si="3"/>
        <v>0</v>
      </c>
      <c r="N42" s="12">
        <f t="shared" si="4"/>
        <v>2.08</v>
      </c>
      <c r="O42">
        <f t="shared" si="5"/>
        <v>29</v>
      </c>
    </row>
    <row r="43" spans="4:15" x14ac:dyDescent="0.25">
      <c r="D43">
        <v>4</v>
      </c>
      <c r="E43">
        <v>17</v>
      </c>
      <c r="F43">
        <v>23</v>
      </c>
      <c r="G43">
        <f t="shared" si="6"/>
        <v>7718</v>
      </c>
      <c r="H43" t="s">
        <v>25</v>
      </c>
      <c r="I43" t="s">
        <v>26</v>
      </c>
      <c r="J43">
        <v>714</v>
      </c>
      <c r="K43">
        <v>337</v>
      </c>
      <c r="L43">
        <f t="shared" si="2"/>
        <v>1.76</v>
      </c>
      <c r="M43">
        <f t="shared" si="3"/>
        <v>1.28</v>
      </c>
      <c r="N43" s="12">
        <f t="shared" si="4"/>
        <v>2.1762352813976711</v>
      </c>
      <c r="O43">
        <f t="shared" si="5"/>
        <v>30</v>
      </c>
    </row>
    <row r="44" spans="4:15" x14ac:dyDescent="0.25">
      <c r="D44">
        <v>3</v>
      </c>
      <c r="E44">
        <v>24</v>
      </c>
      <c r="F44">
        <v>86</v>
      </c>
      <c r="G44">
        <f t="shared" si="6"/>
        <v>6147</v>
      </c>
      <c r="H44" t="s">
        <v>25</v>
      </c>
      <c r="I44" t="s">
        <v>26</v>
      </c>
      <c r="J44">
        <v>715</v>
      </c>
      <c r="K44">
        <v>338</v>
      </c>
      <c r="L44">
        <f t="shared" si="2"/>
        <v>1.92</v>
      </c>
      <c r="M44">
        <f t="shared" si="3"/>
        <v>1.1200000000000001</v>
      </c>
      <c r="N44" s="12">
        <f t="shared" si="4"/>
        <v>2.2227910383119687</v>
      </c>
      <c r="O44">
        <f t="shared" si="5"/>
        <v>31</v>
      </c>
    </row>
    <row r="45" spans="4:15" x14ac:dyDescent="0.25">
      <c r="D45">
        <v>4</v>
      </c>
      <c r="E45">
        <v>0</v>
      </c>
      <c r="F45">
        <v>56</v>
      </c>
      <c r="G45">
        <f t="shared" si="6"/>
        <v>7218</v>
      </c>
      <c r="H45" t="s">
        <v>27</v>
      </c>
      <c r="I45" t="s">
        <v>28</v>
      </c>
      <c r="J45">
        <v>701</v>
      </c>
      <c r="K45">
        <v>359</v>
      </c>
      <c r="L45">
        <f t="shared" si="2"/>
        <v>-0.32</v>
      </c>
      <c r="M45">
        <f t="shared" si="3"/>
        <v>-2.2400000000000002</v>
      </c>
      <c r="N45" s="12">
        <f t="shared" si="4"/>
        <v>2.2627416997969525</v>
      </c>
      <c r="O45">
        <f t="shared" si="5"/>
        <v>32</v>
      </c>
    </row>
    <row r="46" spans="4:15" x14ac:dyDescent="0.25">
      <c r="D46">
        <v>4</v>
      </c>
      <c r="E46">
        <v>32</v>
      </c>
      <c r="F46">
        <v>50</v>
      </c>
      <c r="G46">
        <f t="shared" si="6"/>
        <v>8176</v>
      </c>
      <c r="H46" t="s">
        <v>25</v>
      </c>
      <c r="I46" t="s">
        <v>26</v>
      </c>
      <c r="J46">
        <v>717</v>
      </c>
      <c r="K46">
        <v>343</v>
      </c>
      <c r="L46">
        <f t="shared" si="2"/>
        <v>2.2400000000000002</v>
      </c>
      <c r="M46">
        <f t="shared" si="3"/>
        <v>0.32</v>
      </c>
      <c r="N46" s="12">
        <f t="shared" si="4"/>
        <v>2.2627416997969525</v>
      </c>
      <c r="O46">
        <f t="shared" si="5"/>
        <v>33</v>
      </c>
    </row>
    <row r="47" spans="4:15" x14ac:dyDescent="0.25">
      <c r="D47">
        <v>4</v>
      </c>
      <c r="E47">
        <v>16</v>
      </c>
      <c r="F47">
        <v>30</v>
      </c>
      <c r="G47">
        <f t="shared" si="6"/>
        <v>7690</v>
      </c>
      <c r="H47" t="s">
        <v>25</v>
      </c>
      <c r="I47" t="s">
        <v>26</v>
      </c>
      <c r="J47">
        <v>708</v>
      </c>
      <c r="K47">
        <v>331</v>
      </c>
      <c r="L47">
        <f t="shared" si="2"/>
        <v>0.8</v>
      </c>
      <c r="M47">
        <f t="shared" si="3"/>
        <v>2.2400000000000002</v>
      </c>
      <c r="N47" s="12">
        <f t="shared" si="4"/>
        <v>2.378570999570961</v>
      </c>
      <c r="O47">
        <f t="shared" si="5"/>
        <v>34</v>
      </c>
    </row>
    <row r="48" spans="4:15" x14ac:dyDescent="0.25">
      <c r="D48">
        <v>3</v>
      </c>
      <c r="E48">
        <v>43</v>
      </c>
      <c r="F48">
        <v>93</v>
      </c>
      <c r="G48">
        <f t="shared" si="6"/>
        <v>6719</v>
      </c>
      <c r="H48" t="s">
        <v>27</v>
      </c>
      <c r="I48" t="s">
        <v>28</v>
      </c>
      <c r="J48">
        <v>715</v>
      </c>
      <c r="K48">
        <v>336</v>
      </c>
      <c r="L48">
        <f t="shared" si="2"/>
        <v>1.92</v>
      </c>
      <c r="M48">
        <f t="shared" si="3"/>
        <v>1.44</v>
      </c>
      <c r="N48" s="12">
        <f t="shared" si="4"/>
        <v>2.4</v>
      </c>
      <c r="O48">
        <f t="shared" si="5"/>
        <v>35</v>
      </c>
    </row>
    <row r="49" spans="4:15" x14ac:dyDescent="0.25">
      <c r="D49">
        <v>3</v>
      </c>
      <c r="E49">
        <v>47</v>
      </c>
      <c r="F49">
        <v>46</v>
      </c>
      <c r="G49">
        <f t="shared" si="6"/>
        <v>6825</v>
      </c>
      <c r="H49" t="s">
        <v>25</v>
      </c>
      <c r="I49" t="s">
        <v>26</v>
      </c>
      <c r="J49">
        <v>712</v>
      </c>
      <c r="K49">
        <v>332</v>
      </c>
      <c r="L49">
        <f t="shared" si="2"/>
        <v>1.44</v>
      </c>
      <c r="M49">
        <f t="shared" si="3"/>
        <v>2.08</v>
      </c>
      <c r="N49" s="12">
        <f t="shared" si="4"/>
        <v>2.5298221281347035</v>
      </c>
      <c r="O49">
        <f t="shared" si="5"/>
        <v>36</v>
      </c>
    </row>
    <row r="50" spans="4:15" x14ac:dyDescent="0.25">
      <c r="D50">
        <v>4</v>
      </c>
      <c r="E50">
        <v>21</v>
      </c>
      <c r="F50">
        <v>86</v>
      </c>
      <c r="G50">
        <f t="shared" si="6"/>
        <v>7857</v>
      </c>
      <c r="H50" t="s">
        <v>25</v>
      </c>
      <c r="I50" t="s">
        <v>26</v>
      </c>
      <c r="J50">
        <v>716</v>
      </c>
      <c r="K50">
        <v>336</v>
      </c>
      <c r="L50">
        <f t="shared" si="2"/>
        <v>2.08</v>
      </c>
      <c r="M50">
        <f t="shared" si="3"/>
        <v>1.44</v>
      </c>
      <c r="N50" s="12">
        <f t="shared" si="4"/>
        <v>2.5298221281347035</v>
      </c>
      <c r="O50">
        <f t="shared" si="5"/>
        <v>37</v>
      </c>
    </row>
    <row r="51" spans="4:15" x14ac:dyDescent="0.25">
      <c r="D51">
        <v>4</v>
      </c>
      <c r="E51">
        <v>24</v>
      </c>
      <c r="F51">
        <v>30</v>
      </c>
      <c r="G51">
        <f t="shared" si="6"/>
        <v>7930</v>
      </c>
      <c r="H51" t="s">
        <v>27</v>
      </c>
      <c r="I51" t="s">
        <v>26</v>
      </c>
      <c r="J51">
        <v>698</v>
      </c>
      <c r="K51">
        <v>330</v>
      </c>
      <c r="L51">
        <f t="shared" si="2"/>
        <v>-0.8</v>
      </c>
      <c r="M51">
        <f t="shared" si="3"/>
        <v>2.4</v>
      </c>
      <c r="N51" s="12">
        <f t="shared" si="4"/>
        <v>2.5298221281347035</v>
      </c>
      <c r="O51">
        <f t="shared" si="5"/>
        <v>38</v>
      </c>
    </row>
    <row r="52" spans="4:15" x14ac:dyDescent="0.25">
      <c r="D52">
        <v>3</v>
      </c>
      <c r="E52">
        <v>59</v>
      </c>
      <c r="F52">
        <v>90</v>
      </c>
      <c r="G52">
        <f t="shared" si="6"/>
        <v>7198</v>
      </c>
      <c r="H52" t="s">
        <v>27</v>
      </c>
      <c r="I52" t="s">
        <v>28</v>
      </c>
      <c r="J52">
        <v>717</v>
      </c>
      <c r="K52">
        <v>337</v>
      </c>
      <c r="L52">
        <f t="shared" si="2"/>
        <v>2.2400000000000002</v>
      </c>
      <c r="M52">
        <f t="shared" si="3"/>
        <v>1.28</v>
      </c>
      <c r="N52" s="12">
        <f t="shared" si="4"/>
        <v>2.579922479455536</v>
      </c>
      <c r="O52">
        <f t="shared" si="5"/>
        <v>39</v>
      </c>
    </row>
    <row r="53" spans="4:15" x14ac:dyDescent="0.25">
      <c r="D53">
        <v>4</v>
      </c>
      <c r="E53">
        <v>25</v>
      </c>
      <c r="F53">
        <v>73</v>
      </c>
      <c r="G53">
        <f t="shared" si="6"/>
        <v>7973</v>
      </c>
      <c r="H53" t="s">
        <v>27</v>
      </c>
      <c r="I53" t="s">
        <v>26</v>
      </c>
      <c r="J53">
        <v>706</v>
      </c>
      <c r="K53">
        <v>329</v>
      </c>
      <c r="L53">
        <f t="shared" si="2"/>
        <v>0.48</v>
      </c>
      <c r="M53">
        <f t="shared" si="3"/>
        <v>2.56</v>
      </c>
      <c r="N53" s="12">
        <f t="shared" si="4"/>
        <v>2.6046112953759533</v>
      </c>
      <c r="O53">
        <f t="shared" si="5"/>
        <v>40</v>
      </c>
    </row>
    <row r="54" spans="4:15" x14ac:dyDescent="0.25">
      <c r="D54">
        <v>4</v>
      </c>
      <c r="E54">
        <v>15</v>
      </c>
      <c r="F54">
        <v>26</v>
      </c>
      <c r="G54">
        <f>60*30*D54+ROUND((100*E54+F56)*3/10,0)+1</f>
        <v>7666</v>
      </c>
      <c r="H54" t="s">
        <v>25</v>
      </c>
      <c r="I54" t="s">
        <v>26</v>
      </c>
      <c r="J54">
        <v>710</v>
      </c>
      <c r="K54">
        <v>330</v>
      </c>
      <c r="L54">
        <f t="shared" si="2"/>
        <v>1.1200000000000001</v>
      </c>
      <c r="M54">
        <f t="shared" si="3"/>
        <v>2.4</v>
      </c>
      <c r="N54" s="12">
        <f t="shared" si="4"/>
        <v>2.6484712571594957</v>
      </c>
      <c r="O54">
        <f t="shared" si="5"/>
        <v>41</v>
      </c>
    </row>
    <row r="55" spans="4:15" x14ac:dyDescent="0.25">
      <c r="D55">
        <v>4</v>
      </c>
      <c r="E55">
        <v>13</v>
      </c>
      <c r="F55">
        <v>93</v>
      </c>
      <c r="G55">
        <f t="shared" ref="G55:G61" si="7">60*30*D55+ROUND((100*E55+F55)*3/10,0)+1</f>
        <v>7619</v>
      </c>
      <c r="H55" t="s">
        <v>25</v>
      </c>
      <c r="I55" t="s">
        <v>26</v>
      </c>
      <c r="J55">
        <v>709</v>
      </c>
      <c r="K55">
        <v>329</v>
      </c>
      <c r="L55">
        <f t="shared" si="2"/>
        <v>0.96</v>
      </c>
      <c r="M55">
        <f t="shared" si="3"/>
        <v>2.56</v>
      </c>
      <c r="N55" s="12">
        <f t="shared" si="4"/>
        <v>2.73408119850161</v>
      </c>
      <c r="O55">
        <f t="shared" si="5"/>
        <v>42</v>
      </c>
    </row>
    <row r="56" spans="4:15" x14ac:dyDescent="0.25">
      <c r="D56">
        <v>4</v>
      </c>
      <c r="E56">
        <v>28</v>
      </c>
      <c r="F56">
        <v>50</v>
      </c>
      <c r="G56">
        <f t="shared" si="7"/>
        <v>8056</v>
      </c>
      <c r="H56" t="s">
        <v>27</v>
      </c>
      <c r="I56" t="s">
        <v>26</v>
      </c>
      <c r="J56">
        <v>716</v>
      </c>
      <c r="K56">
        <v>357</v>
      </c>
      <c r="L56">
        <f t="shared" si="2"/>
        <v>2.08</v>
      </c>
      <c r="M56">
        <f t="shared" si="3"/>
        <v>-1.92</v>
      </c>
      <c r="N56" s="12">
        <f t="shared" si="4"/>
        <v>2.8306889620726614</v>
      </c>
      <c r="O56">
        <f t="shared" si="5"/>
        <v>43</v>
      </c>
    </row>
    <row r="57" spans="4:15" x14ac:dyDescent="0.25">
      <c r="D57">
        <v>4</v>
      </c>
      <c r="E57">
        <v>25</v>
      </c>
      <c r="F57">
        <v>43</v>
      </c>
      <c r="G57">
        <f t="shared" si="7"/>
        <v>7964</v>
      </c>
      <c r="H57" t="s">
        <v>27</v>
      </c>
      <c r="I57" t="s">
        <v>28</v>
      </c>
      <c r="J57">
        <v>720</v>
      </c>
      <c r="K57">
        <v>340</v>
      </c>
      <c r="L57">
        <f t="shared" si="2"/>
        <v>2.72</v>
      </c>
      <c r="M57">
        <f t="shared" si="3"/>
        <v>0.8</v>
      </c>
      <c r="N57" s="12">
        <f t="shared" si="4"/>
        <v>2.8352072234670964</v>
      </c>
      <c r="O57">
        <f t="shared" si="5"/>
        <v>44</v>
      </c>
    </row>
    <row r="58" spans="4:15" x14ac:dyDescent="0.25">
      <c r="D58">
        <v>4</v>
      </c>
      <c r="E58">
        <v>24</v>
      </c>
      <c r="F58">
        <v>43</v>
      </c>
      <c r="G58">
        <f t="shared" si="7"/>
        <v>7934</v>
      </c>
      <c r="H58" t="s">
        <v>27</v>
      </c>
      <c r="I58" t="s">
        <v>28</v>
      </c>
      <c r="J58">
        <v>702</v>
      </c>
      <c r="K58">
        <v>327</v>
      </c>
      <c r="L58">
        <f t="shared" si="2"/>
        <v>-0.16</v>
      </c>
      <c r="M58">
        <f t="shared" si="3"/>
        <v>2.88</v>
      </c>
      <c r="N58" s="12">
        <f t="shared" si="4"/>
        <v>2.8844410203711917</v>
      </c>
      <c r="O58">
        <f t="shared" si="5"/>
        <v>45</v>
      </c>
    </row>
    <row r="59" spans="4:15" x14ac:dyDescent="0.25">
      <c r="D59">
        <v>4</v>
      </c>
      <c r="E59">
        <v>36</v>
      </c>
      <c r="F59">
        <v>30</v>
      </c>
      <c r="G59">
        <f t="shared" si="7"/>
        <v>8290</v>
      </c>
      <c r="H59" t="s">
        <v>27</v>
      </c>
      <c r="I59" t="s">
        <v>26</v>
      </c>
      <c r="J59">
        <v>716</v>
      </c>
      <c r="K59">
        <v>358</v>
      </c>
      <c r="L59">
        <f t="shared" si="2"/>
        <v>2.08</v>
      </c>
      <c r="M59">
        <f t="shared" si="3"/>
        <v>-2.08</v>
      </c>
      <c r="N59" s="12">
        <f t="shared" si="4"/>
        <v>2.9415642097360379</v>
      </c>
      <c r="O59">
        <f t="shared" si="5"/>
        <v>46</v>
      </c>
    </row>
    <row r="60" spans="4:15" x14ac:dyDescent="0.25">
      <c r="D60">
        <v>3</v>
      </c>
      <c r="E60">
        <v>41</v>
      </c>
      <c r="F60">
        <v>46</v>
      </c>
      <c r="G60">
        <f t="shared" si="7"/>
        <v>6645</v>
      </c>
      <c r="H60" t="s">
        <v>25</v>
      </c>
      <c r="I60" t="s">
        <v>26</v>
      </c>
      <c r="J60">
        <v>715</v>
      </c>
      <c r="K60">
        <v>331</v>
      </c>
      <c r="L60">
        <f t="shared" si="2"/>
        <v>1.92</v>
      </c>
      <c r="M60">
        <f t="shared" si="3"/>
        <v>2.2400000000000002</v>
      </c>
      <c r="N60" s="12">
        <f t="shared" si="4"/>
        <v>2.9502542263337239</v>
      </c>
      <c r="O60">
        <f t="shared" si="5"/>
        <v>47</v>
      </c>
    </row>
    <row r="61" spans="4:15" x14ac:dyDescent="0.25">
      <c r="D61">
        <v>3</v>
      </c>
      <c r="E61">
        <v>59</v>
      </c>
      <c r="F61">
        <v>60</v>
      </c>
      <c r="G61">
        <f t="shared" si="7"/>
        <v>7189</v>
      </c>
      <c r="H61" t="s">
        <v>25</v>
      </c>
      <c r="I61" t="s">
        <v>26</v>
      </c>
      <c r="J61">
        <v>703</v>
      </c>
      <c r="K61">
        <v>326</v>
      </c>
      <c r="L61">
        <f t="shared" si="2"/>
        <v>0</v>
      </c>
      <c r="M61">
        <f t="shared" si="3"/>
        <v>3.04</v>
      </c>
      <c r="N61" s="12">
        <f t="shared" si="4"/>
        <v>3.04</v>
      </c>
      <c r="O61">
        <f t="shared" si="5"/>
        <v>48</v>
      </c>
    </row>
    <row r="62" spans="4:15" x14ac:dyDescent="0.25">
      <c r="D62">
        <v>4</v>
      </c>
      <c r="E62">
        <v>15</v>
      </c>
      <c r="F62">
        <v>56</v>
      </c>
      <c r="G62">
        <f>60*30*D62+ROUND((100*E62+F63)*3/10,0)+1</f>
        <v>7677</v>
      </c>
      <c r="H62" t="s">
        <v>25</v>
      </c>
      <c r="I62" t="s">
        <v>28</v>
      </c>
      <c r="J62">
        <v>722</v>
      </c>
      <c r="K62">
        <v>347</v>
      </c>
      <c r="L62">
        <f t="shared" si="2"/>
        <v>3.04</v>
      </c>
      <c r="M62">
        <f t="shared" si="3"/>
        <v>-0.32</v>
      </c>
      <c r="N62" s="12">
        <f t="shared" si="4"/>
        <v>3.056795707926848</v>
      </c>
      <c r="O62">
        <f t="shared" si="5"/>
        <v>49</v>
      </c>
    </row>
    <row r="63" spans="4:15" x14ac:dyDescent="0.25">
      <c r="D63">
        <v>3</v>
      </c>
      <c r="E63">
        <v>57</v>
      </c>
      <c r="F63">
        <v>86</v>
      </c>
      <c r="G63">
        <f t="shared" ref="G63:G82" si="8">60*30*D63+ROUND((100*E63+F63)*3/10,0)+1</f>
        <v>7137</v>
      </c>
      <c r="H63" t="s">
        <v>25</v>
      </c>
      <c r="I63" t="s">
        <v>26</v>
      </c>
      <c r="J63">
        <v>688</v>
      </c>
      <c r="K63">
        <v>358</v>
      </c>
      <c r="L63">
        <f t="shared" si="2"/>
        <v>-2.4</v>
      </c>
      <c r="M63">
        <f t="shared" si="3"/>
        <v>-2.08</v>
      </c>
      <c r="N63" s="12">
        <f t="shared" si="4"/>
        <v>3.1759093186046736</v>
      </c>
      <c r="O63">
        <f t="shared" si="5"/>
        <v>50</v>
      </c>
    </row>
    <row r="64" spans="4:15" x14ac:dyDescent="0.25">
      <c r="D64">
        <v>3</v>
      </c>
      <c r="E64">
        <v>57</v>
      </c>
      <c r="F64">
        <v>50</v>
      </c>
      <c r="G64">
        <f t="shared" si="8"/>
        <v>7126</v>
      </c>
      <c r="H64" t="s">
        <v>27</v>
      </c>
      <c r="I64" t="s">
        <v>26</v>
      </c>
      <c r="J64">
        <v>721</v>
      </c>
      <c r="K64">
        <v>354</v>
      </c>
      <c r="L64">
        <f t="shared" si="2"/>
        <v>2.88</v>
      </c>
      <c r="M64">
        <f t="shared" si="3"/>
        <v>-1.44</v>
      </c>
      <c r="N64" s="12">
        <f t="shared" si="4"/>
        <v>3.2199378875996971</v>
      </c>
      <c r="O64">
        <f t="shared" si="5"/>
        <v>51</v>
      </c>
    </row>
    <row r="65" spans="4:15" x14ac:dyDescent="0.25">
      <c r="D65">
        <v>3</v>
      </c>
      <c r="E65">
        <v>29</v>
      </c>
      <c r="F65">
        <v>60</v>
      </c>
      <c r="G65">
        <f t="shared" si="8"/>
        <v>6289</v>
      </c>
      <c r="H65" t="s">
        <v>27</v>
      </c>
      <c r="I65" t="s">
        <v>28</v>
      </c>
      <c r="J65">
        <v>723</v>
      </c>
      <c r="K65">
        <v>349</v>
      </c>
      <c r="L65">
        <f t="shared" si="2"/>
        <v>3.2</v>
      </c>
      <c r="M65">
        <f t="shared" si="3"/>
        <v>-0.64</v>
      </c>
      <c r="N65" s="12">
        <f t="shared" si="4"/>
        <v>3.2633724886993827</v>
      </c>
      <c r="O65">
        <f t="shared" si="5"/>
        <v>52</v>
      </c>
    </row>
    <row r="66" spans="4:15" x14ac:dyDescent="0.25">
      <c r="D66">
        <v>3</v>
      </c>
      <c r="E66">
        <v>44</v>
      </c>
      <c r="F66">
        <v>33</v>
      </c>
      <c r="G66">
        <f t="shared" si="8"/>
        <v>6731</v>
      </c>
      <c r="H66" t="s">
        <v>27</v>
      </c>
      <c r="I66" t="s">
        <v>26</v>
      </c>
      <c r="J66">
        <v>688</v>
      </c>
      <c r="K66">
        <v>331</v>
      </c>
      <c r="L66">
        <f t="shared" si="2"/>
        <v>-2.4</v>
      </c>
      <c r="M66">
        <f t="shared" si="3"/>
        <v>2.2400000000000002</v>
      </c>
      <c r="N66" s="12">
        <f t="shared" si="4"/>
        <v>3.2829255245893103</v>
      </c>
      <c r="O66">
        <f t="shared" si="5"/>
        <v>53</v>
      </c>
    </row>
    <row r="67" spans="4:15" x14ac:dyDescent="0.25">
      <c r="D67">
        <v>3</v>
      </c>
      <c r="E67">
        <v>52</v>
      </c>
      <c r="F67">
        <v>36</v>
      </c>
      <c r="G67">
        <f t="shared" si="8"/>
        <v>6972</v>
      </c>
      <c r="H67" t="s">
        <v>27</v>
      </c>
      <c r="I67" t="s">
        <v>26</v>
      </c>
      <c r="J67">
        <v>721</v>
      </c>
      <c r="K67">
        <v>335</v>
      </c>
      <c r="L67">
        <f t="shared" si="2"/>
        <v>2.88</v>
      </c>
      <c r="M67">
        <f t="shared" si="3"/>
        <v>1.6</v>
      </c>
      <c r="N67" s="12">
        <f t="shared" si="4"/>
        <v>3.29460164511584</v>
      </c>
      <c r="O67">
        <f t="shared" si="5"/>
        <v>54</v>
      </c>
    </row>
    <row r="68" spans="4:15" x14ac:dyDescent="0.25">
      <c r="D68">
        <v>4</v>
      </c>
      <c r="E68">
        <v>3</v>
      </c>
      <c r="F68">
        <v>10</v>
      </c>
      <c r="G68">
        <f t="shared" si="8"/>
        <v>7294</v>
      </c>
      <c r="H68" t="s">
        <v>27</v>
      </c>
      <c r="I68" t="s">
        <v>26</v>
      </c>
      <c r="J68">
        <v>723</v>
      </c>
      <c r="K68">
        <v>339</v>
      </c>
      <c r="L68">
        <f t="shared" si="2"/>
        <v>3.2</v>
      </c>
      <c r="M68">
        <f t="shared" si="3"/>
        <v>0.96</v>
      </c>
      <c r="N68" s="12">
        <f t="shared" si="4"/>
        <v>3.3408980828513761</v>
      </c>
      <c r="O68">
        <f t="shared" si="5"/>
        <v>55</v>
      </c>
    </row>
    <row r="69" spans="4:15" x14ac:dyDescent="0.25">
      <c r="D69">
        <v>4</v>
      </c>
      <c r="E69">
        <v>42</v>
      </c>
      <c r="F69">
        <v>53</v>
      </c>
      <c r="G69">
        <f t="shared" si="8"/>
        <v>8477</v>
      </c>
      <c r="H69" t="s">
        <v>25</v>
      </c>
      <c r="I69" t="s">
        <v>26</v>
      </c>
      <c r="J69">
        <v>724</v>
      </c>
      <c r="K69">
        <v>341</v>
      </c>
      <c r="L69">
        <f t="shared" si="2"/>
        <v>3.36</v>
      </c>
      <c r="M69">
        <f t="shared" si="3"/>
        <v>0.64</v>
      </c>
      <c r="N69" s="12">
        <f t="shared" si="4"/>
        <v>3.4204093322291116</v>
      </c>
      <c r="O69">
        <f t="shared" si="5"/>
        <v>56</v>
      </c>
    </row>
    <row r="70" spans="4:15" x14ac:dyDescent="0.25">
      <c r="D70">
        <v>4</v>
      </c>
      <c r="E70">
        <v>3</v>
      </c>
      <c r="F70">
        <v>73</v>
      </c>
      <c r="G70">
        <f t="shared" si="8"/>
        <v>7313</v>
      </c>
      <c r="H70" t="s">
        <v>27</v>
      </c>
      <c r="I70" t="s">
        <v>26</v>
      </c>
      <c r="J70">
        <v>725</v>
      </c>
      <c r="K70">
        <v>346</v>
      </c>
      <c r="L70">
        <f t="shared" si="2"/>
        <v>3.52</v>
      </c>
      <c r="M70">
        <f t="shared" si="3"/>
        <v>-0.16</v>
      </c>
      <c r="N70" s="12">
        <f t="shared" si="4"/>
        <v>3.5236344872872385</v>
      </c>
      <c r="O70">
        <f t="shared" si="5"/>
        <v>57</v>
      </c>
    </row>
    <row r="71" spans="4:15" x14ac:dyDescent="0.25">
      <c r="D71">
        <v>3</v>
      </c>
      <c r="E71">
        <v>37</v>
      </c>
      <c r="F71">
        <v>80</v>
      </c>
      <c r="G71">
        <f t="shared" si="8"/>
        <v>6535</v>
      </c>
      <c r="H71" t="s">
        <v>27</v>
      </c>
      <c r="I71" t="s">
        <v>26</v>
      </c>
      <c r="J71">
        <v>706</v>
      </c>
      <c r="K71">
        <v>323</v>
      </c>
      <c r="L71">
        <f t="shared" si="2"/>
        <v>0.48</v>
      </c>
      <c r="M71">
        <f t="shared" si="3"/>
        <v>3.52</v>
      </c>
      <c r="N71" s="12">
        <f t="shared" si="4"/>
        <v>3.5525765297879226</v>
      </c>
      <c r="O71">
        <f t="shared" si="5"/>
        <v>58</v>
      </c>
    </row>
    <row r="72" spans="4:15" x14ac:dyDescent="0.25">
      <c r="D72">
        <v>3</v>
      </c>
      <c r="E72">
        <v>55</v>
      </c>
      <c r="F72">
        <v>56</v>
      </c>
      <c r="G72">
        <f t="shared" si="8"/>
        <v>7068</v>
      </c>
      <c r="H72" t="s">
        <v>27</v>
      </c>
      <c r="I72" t="s">
        <v>28</v>
      </c>
      <c r="J72">
        <v>726</v>
      </c>
      <c r="K72">
        <v>346</v>
      </c>
      <c r="L72">
        <f t="shared" si="2"/>
        <v>3.68</v>
      </c>
      <c r="M72">
        <f t="shared" si="3"/>
        <v>-0.16</v>
      </c>
      <c r="N72" s="12">
        <f t="shared" si="4"/>
        <v>3.6834766186308285</v>
      </c>
      <c r="O72">
        <f t="shared" si="5"/>
        <v>59</v>
      </c>
    </row>
    <row r="73" spans="4:15" x14ac:dyDescent="0.25">
      <c r="D73">
        <v>4</v>
      </c>
      <c r="E73">
        <v>3</v>
      </c>
      <c r="F73">
        <v>53</v>
      </c>
      <c r="G73">
        <f t="shared" si="8"/>
        <v>7307</v>
      </c>
      <c r="H73" t="s">
        <v>27</v>
      </c>
      <c r="I73" t="s">
        <v>28</v>
      </c>
      <c r="J73">
        <v>726</v>
      </c>
      <c r="K73">
        <v>350</v>
      </c>
      <c r="L73">
        <f t="shared" si="2"/>
        <v>3.68</v>
      </c>
      <c r="M73">
        <f t="shared" si="3"/>
        <v>-0.8</v>
      </c>
      <c r="N73" s="12">
        <f t="shared" si="4"/>
        <v>3.7659527347007424</v>
      </c>
      <c r="O73">
        <f t="shared" si="5"/>
        <v>60</v>
      </c>
    </row>
    <row r="74" spans="4:15" x14ac:dyDescent="0.25">
      <c r="D74">
        <v>3</v>
      </c>
      <c r="E74">
        <v>38</v>
      </c>
      <c r="F74">
        <v>26</v>
      </c>
      <c r="G74">
        <f t="shared" si="8"/>
        <v>6549</v>
      </c>
      <c r="H74" t="s">
        <v>25</v>
      </c>
      <c r="I74" t="s">
        <v>26</v>
      </c>
      <c r="J74">
        <v>723</v>
      </c>
      <c r="K74">
        <v>332</v>
      </c>
      <c r="L74">
        <f t="shared" si="2"/>
        <v>3.2</v>
      </c>
      <c r="M74">
        <f t="shared" si="3"/>
        <v>2.08</v>
      </c>
      <c r="N74" s="12">
        <f t="shared" si="4"/>
        <v>3.8165953414005003</v>
      </c>
      <c r="O74">
        <f t="shared" si="5"/>
        <v>61</v>
      </c>
    </row>
    <row r="75" spans="4:15" x14ac:dyDescent="0.25">
      <c r="D75">
        <v>3</v>
      </c>
      <c r="E75">
        <v>40</v>
      </c>
      <c r="F75">
        <v>23</v>
      </c>
      <c r="G75">
        <f t="shared" si="8"/>
        <v>6608</v>
      </c>
      <c r="H75" t="s">
        <v>27</v>
      </c>
      <c r="I75" t="s">
        <v>28</v>
      </c>
      <c r="J75">
        <v>680</v>
      </c>
      <c r="K75">
        <v>352</v>
      </c>
      <c r="L75">
        <f t="shared" si="2"/>
        <v>-3.68</v>
      </c>
      <c r="M75">
        <f t="shared" si="3"/>
        <v>-1.1200000000000001</v>
      </c>
      <c r="N75" s="12">
        <f t="shared" si="4"/>
        <v>3.8466608896548187</v>
      </c>
      <c r="O75">
        <f t="shared" si="5"/>
        <v>62</v>
      </c>
    </row>
    <row r="76" spans="4:15" x14ac:dyDescent="0.25">
      <c r="D76">
        <v>3</v>
      </c>
      <c r="E76">
        <v>50</v>
      </c>
      <c r="F76">
        <v>46</v>
      </c>
      <c r="G76">
        <f t="shared" si="8"/>
        <v>6915</v>
      </c>
      <c r="H76" t="s">
        <v>27</v>
      </c>
      <c r="I76" t="s">
        <v>26</v>
      </c>
      <c r="J76">
        <v>682</v>
      </c>
      <c r="K76">
        <v>332</v>
      </c>
      <c r="L76">
        <f t="shared" si="2"/>
        <v>-3.36</v>
      </c>
      <c r="M76">
        <f t="shared" si="3"/>
        <v>2.08</v>
      </c>
      <c r="N76" s="12">
        <f t="shared" si="4"/>
        <v>3.9517084912731102</v>
      </c>
      <c r="O76">
        <f t="shared" si="5"/>
        <v>63</v>
      </c>
    </row>
    <row r="77" spans="4:15" x14ac:dyDescent="0.25">
      <c r="D77">
        <v>3</v>
      </c>
      <c r="E77">
        <v>36</v>
      </c>
      <c r="F77">
        <v>0</v>
      </c>
      <c r="G77">
        <f t="shared" si="8"/>
        <v>6481</v>
      </c>
      <c r="H77" t="s">
        <v>27</v>
      </c>
      <c r="I77" t="s">
        <v>28</v>
      </c>
      <c r="J77">
        <v>680</v>
      </c>
      <c r="K77">
        <v>355</v>
      </c>
      <c r="L77">
        <f t="shared" si="2"/>
        <v>-3.68</v>
      </c>
      <c r="M77">
        <f t="shared" si="3"/>
        <v>-1.6</v>
      </c>
      <c r="N77" s="12">
        <f t="shared" si="4"/>
        <v>4.012779585275025</v>
      </c>
      <c r="O77">
        <f t="shared" si="5"/>
        <v>64</v>
      </c>
    </row>
    <row r="78" spans="4:15" x14ac:dyDescent="0.25">
      <c r="D78">
        <v>4</v>
      </c>
      <c r="E78">
        <v>22</v>
      </c>
      <c r="F78">
        <v>60</v>
      </c>
      <c r="G78">
        <f t="shared" si="8"/>
        <v>7879</v>
      </c>
      <c r="H78" t="s">
        <v>27</v>
      </c>
      <c r="I78" t="s">
        <v>28</v>
      </c>
      <c r="J78">
        <v>678</v>
      </c>
      <c r="K78">
        <v>349</v>
      </c>
      <c r="L78">
        <f t="shared" ref="L78:L141" si="9">(J78-J$5)*$O$8</f>
        <v>-4</v>
      </c>
      <c r="M78">
        <f t="shared" ref="M78:M141" si="10">-(K78-K$5)*$O$8</f>
        <v>-0.64</v>
      </c>
      <c r="N78" s="12">
        <f t="shared" ref="N78:N141" si="11">SQRT(L78^2+M78^2)</f>
        <v>4.0508764483750923</v>
      </c>
      <c r="O78">
        <f t="shared" si="5"/>
        <v>65</v>
      </c>
    </row>
    <row r="79" spans="4:15" x14ac:dyDescent="0.25">
      <c r="D79">
        <v>4</v>
      </c>
      <c r="E79">
        <v>28</v>
      </c>
      <c r="F79">
        <v>43</v>
      </c>
      <c r="G79">
        <f t="shared" si="8"/>
        <v>8054</v>
      </c>
      <c r="H79" t="s">
        <v>27</v>
      </c>
      <c r="I79" t="s">
        <v>26</v>
      </c>
      <c r="J79">
        <v>681</v>
      </c>
      <c r="K79">
        <v>358</v>
      </c>
      <c r="L79">
        <f t="shared" si="9"/>
        <v>-3.52</v>
      </c>
      <c r="M79">
        <f t="shared" si="10"/>
        <v>-2.08</v>
      </c>
      <c r="N79" s="12">
        <f t="shared" si="11"/>
        <v>4.0886183485378043</v>
      </c>
      <c r="O79">
        <f t="shared" si="5"/>
        <v>66</v>
      </c>
    </row>
    <row r="80" spans="4:15" x14ac:dyDescent="0.25">
      <c r="D80">
        <v>3</v>
      </c>
      <c r="E80">
        <v>52</v>
      </c>
      <c r="F80">
        <v>70</v>
      </c>
      <c r="G80">
        <f t="shared" si="8"/>
        <v>6982</v>
      </c>
      <c r="H80" t="s">
        <v>27</v>
      </c>
      <c r="I80" t="s">
        <v>28</v>
      </c>
      <c r="J80">
        <v>694</v>
      </c>
      <c r="K80">
        <v>369</v>
      </c>
      <c r="L80">
        <f t="shared" si="9"/>
        <v>-1.44</v>
      </c>
      <c r="M80">
        <f t="shared" si="10"/>
        <v>-3.84</v>
      </c>
      <c r="N80" s="12">
        <f t="shared" si="11"/>
        <v>4.1011217977524144</v>
      </c>
      <c r="O80">
        <f t="shared" ref="O80:O143" si="12">O79+1</f>
        <v>67</v>
      </c>
    </row>
    <row r="81" spans="4:15" x14ac:dyDescent="0.25">
      <c r="D81">
        <v>3</v>
      </c>
      <c r="E81">
        <v>50</v>
      </c>
      <c r="F81">
        <v>80</v>
      </c>
      <c r="G81">
        <f t="shared" si="8"/>
        <v>6925</v>
      </c>
      <c r="H81" t="s">
        <v>25</v>
      </c>
      <c r="I81" t="s">
        <v>26</v>
      </c>
      <c r="J81">
        <v>704</v>
      </c>
      <c r="K81">
        <v>319</v>
      </c>
      <c r="L81">
        <f t="shared" si="9"/>
        <v>0.16</v>
      </c>
      <c r="M81">
        <f t="shared" si="10"/>
        <v>4.16</v>
      </c>
      <c r="N81" s="12">
        <f t="shared" si="11"/>
        <v>4.1630757860024605</v>
      </c>
      <c r="O81">
        <f t="shared" si="12"/>
        <v>68</v>
      </c>
    </row>
    <row r="82" spans="4:15" x14ac:dyDescent="0.25">
      <c r="D82">
        <v>3</v>
      </c>
      <c r="E82">
        <v>53</v>
      </c>
      <c r="F82">
        <v>26</v>
      </c>
      <c r="G82">
        <f t="shared" si="8"/>
        <v>6999</v>
      </c>
      <c r="H82" t="s">
        <v>27</v>
      </c>
      <c r="I82" t="s">
        <v>26</v>
      </c>
      <c r="J82">
        <v>685</v>
      </c>
      <c r="K82">
        <v>325</v>
      </c>
      <c r="L82">
        <f t="shared" si="9"/>
        <v>-2.88</v>
      </c>
      <c r="M82">
        <f t="shared" si="10"/>
        <v>3.2</v>
      </c>
      <c r="N82" s="12">
        <f t="shared" si="11"/>
        <v>4.3051596950635878</v>
      </c>
      <c r="O82">
        <f t="shared" si="12"/>
        <v>69</v>
      </c>
    </row>
    <row r="83" spans="4:15" x14ac:dyDescent="0.25">
      <c r="D83">
        <v>4</v>
      </c>
      <c r="E83">
        <v>15</v>
      </c>
      <c r="F83">
        <v>73</v>
      </c>
      <c r="G83">
        <f>60*30*D83+ROUND((100*E83+F84)*3/10,0)+1</f>
        <v>7658</v>
      </c>
      <c r="H83" t="s">
        <v>25</v>
      </c>
      <c r="I83" t="s">
        <v>26</v>
      </c>
      <c r="J83">
        <v>686</v>
      </c>
      <c r="K83">
        <v>366</v>
      </c>
      <c r="L83">
        <f t="shared" si="9"/>
        <v>-2.72</v>
      </c>
      <c r="M83">
        <f t="shared" si="10"/>
        <v>-3.36</v>
      </c>
      <c r="N83" s="12">
        <f t="shared" si="11"/>
        <v>4.3229619475540142</v>
      </c>
      <c r="O83">
        <f t="shared" si="12"/>
        <v>70</v>
      </c>
    </row>
    <row r="84" spans="4:15" x14ac:dyDescent="0.25">
      <c r="D84">
        <v>3</v>
      </c>
      <c r="E84">
        <v>49</v>
      </c>
      <c r="F84">
        <v>23</v>
      </c>
      <c r="G84">
        <f t="shared" ref="G84:G115" si="13">60*30*D84+ROUND((100*E84+F84)*3/10,0)+1</f>
        <v>6878</v>
      </c>
      <c r="H84" t="s">
        <v>27</v>
      </c>
      <c r="I84" t="s">
        <v>28</v>
      </c>
      <c r="J84">
        <v>730</v>
      </c>
      <c r="K84">
        <v>351</v>
      </c>
      <c r="L84">
        <f t="shared" si="9"/>
        <v>4.32</v>
      </c>
      <c r="M84">
        <f t="shared" si="10"/>
        <v>-0.96</v>
      </c>
      <c r="N84" s="12">
        <f t="shared" si="11"/>
        <v>4.4253813395005865</v>
      </c>
      <c r="O84">
        <f t="shared" si="12"/>
        <v>71</v>
      </c>
    </row>
    <row r="85" spans="4:15" x14ac:dyDescent="0.25">
      <c r="D85">
        <v>4</v>
      </c>
      <c r="E85">
        <v>7</v>
      </c>
      <c r="F85">
        <v>6</v>
      </c>
      <c r="G85">
        <f t="shared" si="13"/>
        <v>7413</v>
      </c>
      <c r="H85" t="s">
        <v>25</v>
      </c>
      <c r="I85" t="s">
        <v>26</v>
      </c>
      <c r="J85">
        <v>687</v>
      </c>
      <c r="K85">
        <v>322</v>
      </c>
      <c r="L85">
        <f t="shared" si="9"/>
        <v>-2.56</v>
      </c>
      <c r="M85">
        <f t="shared" si="10"/>
        <v>3.68</v>
      </c>
      <c r="N85" s="12">
        <f t="shared" si="11"/>
        <v>4.4828562323590075</v>
      </c>
      <c r="O85">
        <f t="shared" si="12"/>
        <v>72</v>
      </c>
    </row>
    <row r="86" spans="4:15" x14ac:dyDescent="0.25">
      <c r="D86">
        <v>3</v>
      </c>
      <c r="E86">
        <v>57</v>
      </c>
      <c r="F86">
        <v>16</v>
      </c>
      <c r="G86">
        <f t="shared" si="13"/>
        <v>7116</v>
      </c>
      <c r="H86" t="s">
        <v>27</v>
      </c>
      <c r="I86" t="s">
        <v>28</v>
      </c>
      <c r="J86">
        <v>728</v>
      </c>
      <c r="K86">
        <v>358</v>
      </c>
      <c r="L86">
        <f t="shared" si="9"/>
        <v>4</v>
      </c>
      <c r="M86">
        <f t="shared" si="10"/>
        <v>-2.08</v>
      </c>
      <c r="N86" s="12">
        <f t="shared" si="11"/>
        <v>4.5084808971537189</v>
      </c>
      <c r="O86">
        <f t="shared" si="12"/>
        <v>73</v>
      </c>
    </row>
    <row r="87" spans="4:15" x14ac:dyDescent="0.25">
      <c r="D87">
        <v>2</v>
      </c>
      <c r="E87">
        <v>49</v>
      </c>
      <c r="F87">
        <v>3</v>
      </c>
      <c r="G87">
        <f t="shared" si="13"/>
        <v>5072</v>
      </c>
      <c r="H87" t="s">
        <v>25</v>
      </c>
      <c r="I87" t="s">
        <v>26</v>
      </c>
      <c r="J87">
        <v>682</v>
      </c>
      <c r="K87">
        <v>326</v>
      </c>
      <c r="L87">
        <f t="shared" si="9"/>
        <v>-3.36</v>
      </c>
      <c r="M87">
        <f t="shared" si="10"/>
        <v>3.04</v>
      </c>
      <c r="N87" s="12">
        <f t="shared" si="11"/>
        <v>4.5311367227220147</v>
      </c>
      <c r="O87">
        <f t="shared" si="12"/>
        <v>74</v>
      </c>
    </row>
    <row r="88" spans="4:15" x14ac:dyDescent="0.25">
      <c r="D88">
        <v>3</v>
      </c>
      <c r="E88">
        <v>32</v>
      </c>
      <c r="F88">
        <v>0</v>
      </c>
      <c r="G88">
        <f t="shared" si="13"/>
        <v>6361</v>
      </c>
      <c r="H88" t="s">
        <v>25</v>
      </c>
      <c r="I88" t="s">
        <v>26</v>
      </c>
      <c r="J88">
        <v>731</v>
      </c>
      <c r="K88">
        <v>340</v>
      </c>
      <c r="L88">
        <f t="shared" si="9"/>
        <v>4.4800000000000004</v>
      </c>
      <c r="M88">
        <f t="shared" si="10"/>
        <v>0.8</v>
      </c>
      <c r="N88" s="12">
        <f t="shared" si="11"/>
        <v>4.5508680490649258</v>
      </c>
      <c r="O88">
        <f t="shared" si="12"/>
        <v>75</v>
      </c>
    </row>
    <row r="89" spans="4:15" x14ac:dyDescent="0.25">
      <c r="D89">
        <v>4</v>
      </c>
      <c r="E89">
        <v>42</v>
      </c>
      <c r="F89">
        <v>66</v>
      </c>
      <c r="G89">
        <f t="shared" si="13"/>
        <v>8481</v>
      </c>
      <c r="H89" t="s">
        <v>27</v>
      </c>
      <c r="I89" t="s">
        <v>28</v>
      </c>
      <c r="J89">
        <v>684</v>
      </c>
      <c r="K89">
        <v>323</v>
      </c>
      <c r="L89">
        <f t="shared" si="9"/>
        <v>-3.04</v>
      </c>
      <c r="M89">
        <f t="shared" si="10"/>
        <v>3.52</v>
      </c>
      <c r="N89" s="12">
        <f t="shared" si="11"/>
        <v>4.6510213931995628</v>
      </c>
      <c r="O89">
        <f t="shared" si="12"/>
        <v>76</v>
      </c>
    </row>
    <row r="90" spans="4:15" x14ac:dyDescent="0.25">
      <c r="D90">
        <v>3</v>
      </c>
      <c r="E90">
        <v>47</v>
      </c>
      <c r="F90">
        <v>96</v>
      </c>
      <c r="G90">
        <f t="shared" si="13"/>
        <v>6840</v>
      </c>
      <c r="H90" t="s">
        <v>25</v>
      </c>
      <c r="I90" t="s">
        <v>26</v>
      </c>
      <c r="J90">
        <v>704</v>
      </c>
      <c r="K90">
        <v>315</v>
      </c>
      <c r="L90">
        <f t="shared" si="9"/>
        <v>0.16</v>
      </c>
      <c r="M90">
        <f t="shared" si="10"/>
        <v>4.8</v>
      </c>
      <c r="N90" s="12">
        <f t="shared" si="11"/>
        <v>4.8026659263371627</v>
      </c>
      <c r="O90">
        <f t="shared" si="12"/>
        <v>77</v>
      </c>
    </row>
    <row r="91" spans="4:15" x14ac:dyDescent="0.25">
      <c r="D91">
        <v>4</v>
      </c>
      <c r="E91">
        <v>12</v>
      </c>
      <c r="F91">
        <v>60</v>
      </c>
      <c r="G91">
        <f t="shared" si="13"/>
        <v>7579</v>
      </c>
      <c r="H91" t="s">
        <v>25</v>
      </c>
      <c r="I91" t="s">
        <v>26</v>
      </c>
      <c r="J91">
        <v>692</v>
      </c>
      <c r="K91">
        <v>317</v>
      </c>
      <c r="L91">
        <f t="shared" si="9"/>
        <v>-1.76</v>
      </c>
      <c r="M91">
        <f t="shared" si="10"/>
        <v>4.4800000000000004</v>
      </c>
      <c r="N91" s="12">
        <f t="shared" si="11"/>
        <v>4.8133148660772234</v>
      </c>
      <c r="O91">
        <f t="shared" si="12"/>
        <v>78</v>
      </c>
    </row>
    <row r="92" spans="4:15" x14ac:dyDescent="0.25">
      <c r="D92">
        <v>4</v>
      </c>
      <c r="E92">
        <v>14</v>
      </c>
      <c r="F92">
        <v>23</v>
      </c>
      <c r="G92">
        <f t="shared" si="13"/>
        <v>7628</v>
      </c>
      <c r="H92" t="s">
        <v>25</v>
      </c>
      <c r="I92" t="s">
        <v>26</v>
      </c>
      <c r="J92">
        <v>675</v>
      </c>
      <c r="K92">
        <v>334</v>
      </c>
      <c r="L92">
        <f t="shared" si="9"/>
        <v>-4.4800000000000004</v>
      </c>
      <c r="M92">
        <f t="shared" si="10"/>
        <v>1.76</v>
      </c>
      <c r="N92" s="12">
        <f t="shared" si="11"/>
        <v>4.8133148660772234</v>
      </c>
      <c r="O92">
        <f t="shared" si="12"/>
        <v>79</v>
      </c>
    </row>
    <row r="93" spans="4:15" x14ac:dyDescent="0.25">
      <c r="D93">
        <v>3</v>
      </c>
      <c r="E93">
        <v>37</v>
      </c>
      <c r="F93">
        <v>60</v>
      </c>
      <c r="G93">
        <f t="shared" si="13"/>
        <v>6529</v>
      </c>
      <c r="H93" t="s">
        <v>25</v>
      </c>
      <c r="I93" t="s">
        <v>26</v>
      </c>
      <c r="J93">
        <v>688</v>
      </c>
      <c r="K93">
        <v>318</v>
      </c>
      <c r="L93">
        <f t="shared" si="9"/>
        <v>-2.4</v>
      </c>
      <c r="M93">
        <f t="shared" si="10"/>
        <v>4.32</v>
      </c>
      <c r="N93" s="12">
        <f t="shared" si="11"/>
        <v>4.9419024676737608</v>
      </c>
      <c r="O93">
        <f t="shared" si="12"/>
        <v>80</v>
      </c>
    </row>
    <row r="94" spans="4:15" x14ac:dyDescent="0.25">
      <c r="D94">
        <v>3</v>
      </c>
      <c r="E94">
        <v>57</v>
      </c>
      <c r="F94">
        <v>43</v>
      </c>
      <c r="G94">
        <f t="shared" si="13"/>
        <v>7124</v>
      </c>
      <c r="H94" t="s">
        <v>27</v>
      </c>
      <c r="I94" t="s">
        <v>28</v>
      </c>
      <c r="J94">
        <v>729</v>
      </c>
      <c r="K94">
        <v>362</v>
      </c>
      <c r="L94">
        <f t="shared" si="9"/>
        <v>4.16</v>
      </c>
      <c r="M94">
        <f t="shared" si="10"/>
        <v>-2.72</v>
      </c>
      <c r="N94" s="12">
        <f t="shared" si="11"/>
        <v>4.9703118614429016</v>
      </c>
      <c r="O94">
        <f t="shared" si="12"/>
        <v>81</v>
      </c>
    </row>
    <row r="95" spans="4:15" x14ac:dyDescent="0.25">
      <c r="D95">
        <v>3</v>
      </c>
      <c r="E95">
        <v>37</v>
      </c>
      <c r="F95">
        <v>30</v>
      </c>
      <c r="G95">
        <f t="shared" si="13"/>
        <v>6520</v>
      </c>
      <c r="H95" t="s">
        <v>25</v>
      </c>
      <c r="I95" t="s">
        <v>26</v>
      </c>
      <c r="J95">
        <v>732</v>
      </c>
      <c r="K95">
        <v>357</v>
      </c>
      <c r="L95">
        <f t="shared" si="9"/>
        <v>4.6399999999999997</v>
      </c>
      <c r="M95">
        <f t="shared" si="10"/>
        <v>-1.92</v>
      </c>
      <c r="N95" s="12">
        <f t="shared" si="11"/>
        <v>5.0215535444720691</v>
      </c>
      <c r="O95">
        <f t="shared" si="12"/>
        <v>82</v>
      </c>
    </row>
    <row r="96" spans="4:15" x14ac:dyDescent="0.25">
      <c r="D96">
        <v>3</v>
      </c>
      <c r="E96">
        <v>55</v>
      </c>
      <c r="F96">
        <v>3</v>
      </c>
      <c r="G96">
        <f t="shared" si="13"/>
        <v>7052</v>
      </c>
      <c r="H96" t="s">
        <v>25</v>
      </c>
      <c r="I96" t="s">
        <v>26</v>
      </c>
      <c r="J96">
        <v>675</v>
      </c>
      <c r="K96">
        <v>361</v>
      </c>
      <c r="L96">
        <f t="shared" si="9"/>
        <v>-4.4800000000000004</v>
      </c>
      <c r="M96">
        <f t="shared" si="10"/>
        <v>-2.56</v>
      </c>
      <c r="N96" s="12">
        <f t="shared" si="11"/>
        <v>5.159844958911072</v>
      </c>
      <c r="O96">
        <f t="shared" si="12"/>
        <v>83</v>
      </c>
    </row>
    <row r="97" spans="4:15" x14ac:dyDescent="0.25">
      <c r="D97">
        <v>4</v>
      </c>
      <c r="E97">
        <v>9</v>
      </c>
      <c r="F97">
        <v>0</v>
      </c>
      <c r="G97">
        <f t="shared" si="13"/>
        <v>7471</v>
      </c>
      <c r="H97" t="s">
        <v>25</v>
      </c>
      <c r="I97" t="s">
        <v>26</v>
      </c>
      <c r="J97">
        <v>732</v>
      </c>
      <c r="K97">
        <v>360</v>
      </c>
      <c r="L97">
        <f t="shared" si="9"/>
        <v>4.6399999999999997</v>
      </c>
      <c r="M97">
        <f t="shared" si="10"/>
        <v>-2.4</v>
      </c>
      <c r="N97" s="12">
        <f t="shared" si="11"/>
        <v>5.2239448695406425</v>
      </c>
      <c r="O97">
        <f t="shared" si="12"/>
        <v>84</v>
      </c>
    </row>
    <row r="98" spans="4:15" x14ac:dyDescent="0.25">
      <c r="D98">
        <v>3</v>
      </c>
      <c r="E98">
        <v>40</v>
      </c>
      <c r="F98">
        <v>23</v>
      </c>
      <c r="G98">
        <f t="shared" si="13"/>
        <v>6608</v>
      </c>
      <c r="H98" t="s">
        <v>25</v>
      </c>
      <c r="I98" t="s">
        <v>26</v>
      </c>
      <c r="J98">
        <v>734</v>
      </c>
      <c r="K98">
        <v>356</v>
      </c>
      <c r="L98">
        <f t="shared" si="9"/>
        <v>4.96</v>
      </c>
      <c r="M98">
        <f t="shared" si="10"/>
        <v>-1.76</v>
      </c>
      <c r="N98" s="12">
        <f t="shared" si="11"/>
        <v>5.2630029450875284</v>
      </c>
      <c r="O98">
        <f t="shared" si="12"/>
        <v>85</v>
      </c>
    </row>
    <row r="99" spans="4:15" x14ac:dyDescent="0.25">
      <c r="D99">
        <v>4</v>
      </c>
      <c r="E99">
        <v>9</v>
      </c>
      <c r="F99">
        <v>33</v>
      </c>
      <c r="G99">
        <f t="shared" si="13"/>
        <v>7481</v>
      </c>
      <c r="H99" t="s">
        <v>25</v>
      </c>
      <c r="I99" t="s">
        <v>26</v>
      </c>
      <c r="J99">
        <v>676</v>
      </c>
      <c r="K99">
        <v>364</v>
      </c>
      <c r="L99">
        <f t="shared" si="9"/>
        <v>-4.32</v>
      </c>
      <c r="M99">
        <f t="shared" si="10"/>
        <v>-3.04</v>
      </c>
      <c r="N99" s="12">
        <f t="shared" si="11"/>
        <v>5.2824236861501372</v>
      </c>
      <c r="O99">
        <f t="shared" si="12"/>
        <v>86</v>
      </c>
    </row>
    <row r="100" spans="4:15" x14ac:dyDescent="0.25">
      <c r="D100">
        <v>3</v>
      </c>
      <c r="E100">
        <v>40</v>
      </c>
      <c r="F100">
        <v>53</v>
      </c>
      <c r="G100">
        <f t="shared" si="13"/>
        <v>6617</v>
      </c>
      <c r="H100" t="s">
        <v>25</v>
      </c>
      <c r="I100" t="s">
        <v>26</v>
      </c>
      <c r="J100">
        <v>676</v>
      </c>
      <c r="K100">
        <v>325</v>
      </c>
      <c r="L100">
        <f t="shared" si="9"/>
        <v>-4.32</v>
      </c>
      <c r="M100">
        <f t="shared" si="10"/>
        <v>3.2</v>
      </c>
      <c r="N100" s="12">
        <f t="shared" si="11"/>
        <v>5.3760952372516622</v>
      </c>
      <c r="O100">
        <f t="shared" si="12"/>
        <v>87</v>
      </c>
    </row>
    <row r="101" spans="4:15" x14ac:dyDescent="0.25">
      <c r="D101">
        <v>3</v>
      </c>
      <c r="E101">
        <v>22</v>
      </c>
      <c r="F101">
        <v>53</v>
      </c>
      <c r="G101">
        <f t="shared" si="13"/>
        <v>6077</v>
      </c>
      <c r="H101" t="s">
        <v>27</v>
      </c>
      <c r="I101" t="s">
        <v>28</v>
      </c>
      <c r="J101">
        <v>735</v>
      </c>
      <c r="K101">
        <v>356</v>
      </c>
      <c r="L101">
        <f t="shared" si="9"/>
        <v>5.12</v>
      </c>
      <c r="M101">
        <f t="shared" si="10"/>
        <v>-1.76</v>
      </c>
      <c r="N101" s="12">
        <f t="shared" si="11"/>
        <v>5.4140557810203616</v>
      </c>
      <c r="O101">
        <f t="shared" si="12"/>
        <v>88</v>
      </c>
    </row>
    <row r="102" spans="4:15" x14ac:dyDescent="0.25">
      <c r="D102">
        <v>3</v>
      </c>
      <c r="E102">
        <v>34</v>
      </c>
      <c r="F102">
        <v>10</v>
      </c>
      <c r="G102">
        <f t="shared" si="13"/>
        <v>6424</v>
      </c>
      <c r="H102" t="s">
        <v>27</v>
      </c>
      <c r="I102" t="s">
        <v>26</v>
      </c>
      <c r="J102">
        <v>728</v>
      </c>
      <c r="K102">
        <v>322</v>
      </c>
      <c r="L102">
        <f t="shared" si="9"/>
        <v>4</v>
      </c>
      <c r="M102">
        <f t="shared" si="10"/>
        <v>3.68</v>
      </c>
      <c r="N102" s="12">
        <f t="shared" si="11"/>
        <v>5.4352920804681695</v>
      </c>
      <c r="O102">
        <f t="shared" si="12"/>
        <v>89</v>
      </c>
    </row>
    <row r="103" spans="4:15" x14ac:dyDescent="0.25">
      <c r="D103">
        <v>3</v>
      </c>
      <c r="E103">
        <v>39</v>
      </c>
      <c r="F103">
        <v>30</v>
      </c>
      <c r="G103">
        <f t="shared" si="13"/>
        <v>6580</v>
      </c>
      <c r="H103" t="s">
        <v>25</v>
      </c>
      <c r="I103" t="s">
        <v>26</v>
      </c>
      <c r="J103">
        <v>735</v>
      </c>
      <c r="K103">
        <v>357</v>
      </c>
      <c r="L103">
        <f t="shared" si="9"/>
        <v>5.12</v>
      </c>
      <c r="M103">
        <f t="shared" si="10"/>
        <v>-1.92</v>
      </c>
      <c r="N103" s="12">
        <f t="shared" si="11"/>
        <v>5.46816239700322</v>
      </c>
      <c r="O103">
        <f t="shared" si="12"/>
        <v>90</v>
      </c>
    </row>
    <row r="104" spans="4:15" x14ac:dyDescent="0.25">
      <c r="D104">
        <v>3</v>
      </c>
      <c r="E104">
        <v>34</v>
      </c>
      <c r="F104">
        <v>30</v>
      </c>
      <c r="G104">
        <f t="shared" si="13"/>
        <v>6430</v>
      </c>
      <c r="H104" t="s">
        <v>25</v>
      </c>
      <c r="I104" t="s">
        <v>26</v>
      </c>
      <c r="J104">
        <v>686</v>
      </c>
      <c r="K104">
        <v>315</v>
      </c>
      <c r="L104">
        <f t="shared" si="9"/>
        <v>-2.72</v>
      </c>
      <c r="M104">
        <f t="shared" si="10"/>
        <v>4.8</v>
      </c>
      <c r="N104" s="12">
        <f t="shared" si="11"/>
        <v>5.5171006878613333</v>
      </c>
      <c r="O104">
        <f t="shared" si="12"/>
        <v>91</v>
      </c>
    </row>
    <row r="105" spans="4:15" x14ac:dyDescent="0.25">
      <c r="D105">
        <v>3</v>
      </c>
      <c r="E105">
        <v>17</v>
      </c>
      <c r="F105">
        <v>56</v>
      </c>
      <c r="G105">
        <f t="shared" si="13"/>
        <v>5928</v>
      </c>
      <c r="H105" t="s">
        <v>27</v>
      </c>
      <c r="I105" t="s">
        <v>28</v>
      </c>
      <c r="J105">
        <v>726</v>
      </c>
      <c r="K105">
        <v>371</v>
      </c>
      <c r="L105">
        <f t="shared" si="9"/>
        <v>3.68</v>
      </c>
      <c r="M105">
        <f t="shared" si="10"/>
        <v>-4.16</v>
      </c>
      <c r="N105" s="12">
        <f t="shared" si="11"/>
        <v>5.5540975864671305</v>
      </c>
      <c r="O105">
        <f t="shared" si="12"/>
        <v>92</v>
      </c>
    </row>
    <row r="106" spans="4:15" x14ac:dyDescent="0.25">
      <c r="D106">
        <v>3</v>
      </c>
      <c r="E106">
        <v>30</v>
      </c>
      <c r="F106">
        <v>23</v>
      </c>
      <c r="G106">
        <f t="shared" si="13"/>
        <v>6308</v>
      </c>
      <c r="H106" t="s">
        <v>27</v>
      </c>
      <c r="I106" t="s">
        <v>28</v>
      </c>
      <c r="J106">
        <v>703</v>
      </c>
      <c r="K106">
        <v>310</v>
      </c>
      <c r="L106">
        <f t="shared" si="9"/>
        <v>0</v>
      </c>
      <c r="M106">
        <f t="shared" si="10"/>
        <v>5.6000000000000005</v>
      </c>
      <c r="N106" s="12">
        <f t="shared" si="11"/>
        <v>5.6000000000000005</v>
      </c>
      <c r="O106">
        <f t="shared" si="12"/>
        <v>93</v>
      </c>
    </row>
    <row r="107" spans="4:15" x14ac:dyDescent="0.25">
      <c r="D107">
        <v>3</v>
      </c>
      <c r="E107">
        <v>34</v>
      </c>
      <c r="F107">
        <v>33</v>
      </c>
      <c r="G107">
        <f t="shared" si="13"/>
        <v>6431</v>
      </c>
      <c r="H107" t="s">
        <v>27</v>
      </c>
      <c r="I107" t="s">
        <v>28</v>
      </c>
      <c r="J107">
        <v>705</v>
      </c>
      <c r="K107">
        <v>310</v>
      </c>
      <c r="L107">
        <f t="shared" si="9"/>
        <v>0.32</v>
      </c>
      <c r="M107">
        <f t="shared" si="10"/>
        <v>5.6000000000000005</v>
      </c>
      <c r="N107" s="12">
        <f t="shared" si="11"/>
        <v>5.6091354057465939</v>
      </c>
      <c r="O107">
        <f t="shared" si="12"/>
        <v>94</v>
      </c>
    </row>
    <row r="108" spans="4:15" x14ac:dyDescent="0.25">
      <c r="D108">
        <v>3</v>
      </c>
      <c r="E108">
        <v>39</v>
      </c>
      <c r="F108">
        <v>70</v>
      </c>
      <c r="G108">
        <f t="shared" si="13"/>
        <v>6592</v>
      </c>
      <c r="H108" t="s">
        <v>25</v>
      </c>
      <c r="I108" t="s">
        <v>26</v>
      </c>
      <c r="J108">
        <v>726</v>
      </c>
      <c r="K108">
        <v>318</v>
      </c>
      <c r="L108">
        <f t="shared" si="9"/>
        <v>3.68</v>
      </c>
      <c r="M108">
        <f t="shared" si="10"/>
        <v>4.32</v>
      </c>
      <c r="N108" s="12">
        <f t="shared" si="11"/>
        <v>5.6749273123098245</v>
      </c>
      <c r="O108">
        <f t="shared" si="12"/>
        <v>95</v>
      </c>
    </row>
    <row r="109" spans="4:15" x14ac:dyDescent="0.25">
      <c r="D109">
        <v>3</v>
      </c>
      <c r="E109">
        <v>39</v>
      </c>
      <c r="F109">
        <v>23</v>
      </c>
      <c r="G109">
        <f t="shared" si="13"/>
        <v>6578</v>
      </c>
      <c r="H109" t="s">
        <v>25</v>
      </c>
      <c r="I109" t="s">
        <v>26</v>
      </c>
      <c r="J109">
        <v>738</v>
      </c>
      <c r="K109">
        <v>351</v>
      </c>
      <c r="L109">
        <f t="shared" si="9"/>
        <v>5.6000000000000005</v>
      </c>
      <c r="M109">
        <f t="shared" si="10"/>
        <v>-0.96</v>
      </c>
      <c r="N109" s="12">
        <f t="shared" si="11"/>
        <v>5.6816898894607055</v>
      </c>
      <c r="O109">
        <f t="shared" si="12"/>
        <v>96</v>
      </c>
    </row>
    <row r="110" spans="4:15" x14ac:dyDescent="0.25">
      <c r="D110">
        <v>3</v>
      </c>
      <c r="E110">
        <v>41</v>
      </c>
      <c r="F110">
        <v>70</v>
      </c>
      <c r="G110">
        <f t="shared" si="13"/>
        <v>6652</v>
      </c>
      <c r="H110" t="s">
        <v>25</v>
      </c>
      <c r="I110" t="s">
        <v>26</v>
      </c>
      <c r="J110">
        <v>671</v>
      </c>
      <c r="K110">
        <v>361</v>
      </c>
      <c r="L110">
        <f t="shared" si="9"/>
        <v>-5.12</v>
      </c>
      <c r="M110">
        <f t="shared" si="10"/>
        <v>-2.56</v>
      </c>
      <c r="N110" s="12">
        <f t="shared" si="11"/>
        <v>5.7243340223994617</v>
      </c>
      <c r="O110">
        <f t="shared" si="12"/>
        <v>97</v>
      </c>
    </row>
    <row r="111" spans="4:15" x14ac:dyDescent="0.25">
      <c r="D111">
        <v>3</v>
      </c>
      <c r="E111">
        <v>16</v>
      </c>
      <c r="F111">
        <v>33</v>
      </c>
      <c r="G111">
        <f t="shared" si="13"/>
        <v>5891</v>
      </c>
      <c r="H111" t="s">
        <v>27</v>
      </c>
      <c r="I111" t="s">
        <v>28</v>
      </c>
      <c r="J111">
        <v>729</v>
      </c>
      <c r="K111">
        <v>370</v>
      </c>
      <c r="L111">
        <f t="shared" si="9"/>
        <v>4.16</v>
      </c>
      <c r="M111">
        <f t="shared" si="10"/>
        <v>-4</v>
      </c>
      <c r="N111" s="12">
        <f t="shared" si="11"/>
        <v>5.771100414998859</v>
      </c>
      <c r="O111">
        <f t="shared" si="12"/>
        <v>98</v>
      </c>
    </row>
    <row r="112" spans="4:15" x14ac:dyDescent="0.25">
      <c r="D112">
        <v>4</v>
      </c>
      <c r="E112">
        <v>11</v>
      </c>
      <c r="F112">
        <v>0</v>
      </c>
      <c r="G112">
        <f t="shared" si="13"/>
        <v>7531</v>
      </c>
      <c r="H112" t="s">
        <v>27</v>
      </c>
      <c r="I112" t="s">
        <v>28</v>
      </c>
      <c r="J112">
        <v>738</v>
      </c>
      <c r="K112">
        <v>356</v>
      </c>
      <c r="L112">
        <f t="shared" si="9"/>
        <v>5.6000000000000005</v>
      </c>
      <c r="M112">
        <f t="shared" si="10"/>
        <v>-1.76</v>
      </c>
      <c r="N112" s="12">
        <f t="shared" si="11"/>
        <v>5.8700596249101258</v>
      </c>
      <c r="O112">
        <f t="shared" si="12"/>
        <v>99</v>
      </c>
    </row>
    <row r="113" spans="4:15" x14ac:dyDescent="0.25">
      <c r="D113">
        <v>3</v>
      </c>
      <c r="E113">
        <v>34</v>
      </c>
      <c r="F113">
        <v>23</v>
      </c>
      <c r="G113">
        <f t="shared" si="13"/>
        <v>6428</v>
      </c>
      <c r="H113" t="s">
        <v>27</v>
      </c>
      <c r="I113" t="s">
        <v>28</v>
      </c>
      <c r="J113">
        <v>685</v>
      </c>
      <c r="K113">
        <v>377</v>
      </c>
      <c r="L113">
        <f t="shared" si="9"/>
        <v>-2.88</v>
      </c>
      <c r="M113">
        <f t="shared" si="10"/>
        <v>-5.12</v>
      </c>
      <c r="N113" s="12">
        <f t="shared" si="11"/>
        <v>5.8744191202194624</v>
      </c>
      <c r="O113">
        <f t="shared" si="12"/>
        <v>100</v>
      </c>
    </row>
    <row r="114" spans="4:15" x14ac:dyDescent="0.25">
      <c r="D114">
        <v>4</v>
      </c>
      <c r="E114">
        <v>2</v>
      </c>
      <c r="F114">
        <v>0</v>
      </c>
      <c r="G114">
        <f t="shared" si="13"/>
        <v>7261</v>
      </c>
      <c r="H114" t="s">
        <v>25</v>
      </c>
      <c r="I114" t="s">
        <v>26</v>
      </c>
      <c r="J114">
        <v>675</v>
      </c>
      <c r="K114">
        <v>370</v>
      </c>
      <c r="L114">
        <f t="shared" si="9"/>
        <v>-4.4800000000000004</v>
      </c>
      <c r="M114">
        <f t="shared" si="10"/>
        <v>-4</v>
      </c>
      <c r="N114" s="12">
        <f t="shared" si="11"/>
        <v>6.0058638013195074</v>
      </c>
      <c r="O114">
        <f t="shared" si="12"/>
        <v>101</v>
      </c>
    </row>
    <row r="115" spans="4:15" x14ac:dyDescent="0.25">
      <c r="D115">
        <v>3</v>
      </c>
      <c r="E115">
        <v>16</v>
      </c>
      <c r="F115">
        <v>30</v>
      </c>
      <c r="G115">
        <f t="shared" si="13"/>
        <v>5890</v>
      </c>
      <c r="H115" t="s">
        <v>25</v>
      </c>
      <c r="I115" t="s">
        <v>26</v>
      </c>
      <c r="J115">
        <v>712</v>
      </c>
      <c r="K115">
        <v>382</v>
      </c>
      <c r="L115">
        <f t="shared" si="9"/>
        <v>1.44</v>
      </c>
      <c r="M115">
        <f t="shared" si="10"/>
        <v>-5.92</v>
      </c>
      <c r="N115" s="12">
        <f t="shared" si="11"/>
        <v>6.0926184846911262</v>
      </c>
      <c r="O115">
        <f t="shared" si="12"/>
        <v>102</v>
      </c>
    </row>
    <row r="116" spans="4:15" x14ac:dyDescent="0.25">
      <c r="D116">
        <v>4</v>
      </c>
      <c r="E116">
        <v>15</v>
      </c>
      <c r="F116">
        <v>93</v>
      </c>
      <c r="G116">
        <f t="shared" ref="G116:G147" si="14">60*30*D116+ROUND((100*E116+F116)*3/10,0)+1</f>
        <v>7679</v>
      </c>
      <c r="H116" t="s">
        <v>25</v>
      </c>
      <c r="I116" t="s">
        <v>28</v>
      </c>
      <c r="J116">
        <v>665</v>
      </c>
      <c r="K116">
        <v>351</v>
      </c>
      <c r="L116">
        <f t="shared" si="9"/>
        <v>-6.08</v>
      </c>
      <c r="M116">
        <f t="shared" si="10"/>
        <v>-0.96</v>
      </c>
      <c r="N116" s="12">
        <f t="shared" si="11"/>
        <v>6.1553228997348306</v>
      </c>
      <c r="O116">
        <f t="shared" si="12"/>
        <v>103</v>
      </c>
    </row>
    <row r="117" spans="4:15" x14ac:dyDescent="0.25">
      <c r="D117">
        <v>3</v>
      </c>
      <c r="E117">
        <v>21</v>
      </c>
      <c r="F117">
        <v>3</v>
      </c>
      <c r="G117">
        <f t="shared" si="14"/>
        <v>6032</v>
      </c>
      <c r="H117" t="s">
        <v>27</v>
      </c>
      <c r="I117" t="s">
        <v>28</v>
      </c>
      <c r="J117">
        <v>717</v>
      </c>
      <c r="K117">
        <v>381</v>
      </c>
      <c r="L117">
        <f t="shared" si="9"/>
        <v>2.2400000000000002</v>
      </c>
      <c r="M117">
        <f t="shared" si="10"/>
        <v>-5.76</v>
      </c>
      <c r="N117" s="12">
        <f t="shared" si="11"/>
        <v>6.1802265330649488</v>
      </c>
      <c r="O117">
        <f t="shared" si="12"/>
        <v>104</v>
      </c>
    </row>
    <row r="118" spans="4:15" x14ac:dyDescent="0.25">
      <c r="D118">
        <v>3</v>
      </c>
      <c r="E118">
        <v>28</v>
      </c>
      <c r="F118">
        <v>16</v>
      </c>
      <c r="G118">
        <f t="shared" si="14"/>
        <v>6246</v>
      </c>
      <c r="H118" t="s">
        <v>25</v>
      </c>
      <c r="I118" t="s">
        <v>26</v>
      </c>
      <c r="J118">
        <v>702</v>
      </c>
      <c r="K118">
        <v>306</v>
      </c>
      <c r="L118">
        <f t="shared" si="9"/>
        <v>-0.16</v>
      </c>
      <c r="M118">
        <f t="shared" si="10"/>
        <v>6.24</v>
      </c>
      <c r="N118" s="12">
        <f t="shared" si="11"/>
        <v>6.2420509450019708</v>
      </c>
      <c r="O118">
        <f t="shared" si="12"/>
        <v>105</v>
      </c>
    </row>
    <row r="119" spans="4:15" x14ac:dyDescent="0.25">
      <c r="D119">
        <v>3</v>
      </c>
      <c r="E119">
        <v>17</v>
      </c>
      <c r="F119">
        <v>56</v>
      </c>
      <c r="G119">
        <f t="shared" si="14"/>
        <v>5928</v>
      </c>
      <c r="H119" t="s">
        <v>27</v>
      </c>
      <c r="I119" t="s">
        <v>26</v>
      </c>
      <c r="J119">
        <v>727</v>
      </c>
      <c r="K119">
        <v>376</v>
      </c>
      <c r="L119">
        <f t="shared" si="9"/>
        <v>3.84</v>
      </c>
      <c r="M119">
        <f t="shared" si="10"/>
        <v>-4.96</v>
      </c>
      <c r="N119" s="12">
        <f t="shared" si="11"/>
        <v>6.2727346508520512</v>
      </c>
      <c r="O119">
        <f t="shared" si="12"/>
        <v>106</v>
      </c>
    </row>
    <row r="120" spans="4:15" x14ac:dyDescent="0.25">
      <c r="D120">
        <v>3</v>
      </c>
      <c r="E120">
        <v>25</v>
      </c>
      <c r="F120">
        <v>53</v>
      </c>
      <c r="G120">
        <f t="shared" si="14"/>
        <v>6167</v>
      </c>
      <c r="H120" t="s">
        <v>25</v>
      </c>
      <c r="I120" t="s">
        <v>28</v>
      </c>
      <c r="J120">
        <v>699</v>
      </c>
      <c r="K120">
        <v>384</v>
      </c>
      <c r="L120">
        <f t="shared" si="9"/>
        <v>-0.64</v>
      </c>
      <c r="M120">
        <f t="shared" si="10"/>
        <v>-6.24</v>
      </c>
      <c r="N120" s="12">
        <f t="shared" si="11"/>
        <v>6.2727346508520512</v>
      </c>
      <c r="O120">
        <f t="shared" si="12"/>
        <v>107</v>
      </c>
    </row>
    <row r="121" spans="4:15" x14ac:dyDescent="0.25">
      <c r="D121">
        <v>3</v>
      </c>
      <c r="E121">
        <v>50</v>
      </c>
      <c r="F121">
        <v>3</v>
      </c>
      <c r="G121">
        <f t="shared" si="14"/>
        <v>6902</v>
      </c>
      <c r="H121" t="s">
        <v>25</v>
      </c>
      <c r="I121" t="s">
        <v>26</v>
      </c>
      <c r="J121">
        <v>742</v>
      </c>
      <c r="K121">
        <v>341</v>
      </c>
      <c r="L121">
        <f t="shared" si="9"/>
        <v>6.24</v>
      </c>
      <c r="M121">
        <f t="shared" si="10"/>
        <v>0.64</v>
      </c>
      <c r="N121" s="12">
        <f t="shared" si="11"/>
        <v>6.2727346508520512</v>
      </c>
      <c r="O121">
        <f t="shared" si="12"/>
        <v>108</v>
      </c>
    </row>
    <row r="122" spans="4:15" x14ac:dyDescent="0.25">
      <c r="D122">
        <v>4</v>
      </c>
      <c r="E122">
        <v>6</v>
      </c>
      <c r="F122">
        <v>56</v>
      </c>
      <c r="G122">
        <f t="shared" si="14"/>
        <v>7398</v>
      </c>
      <c r="H122" t="s">
        <v>27</v>
      </c>
      <c r="I122" t="s">
        <v>28</v>
      </c>
      <c r="J122">
        <v>741</v>
      </c>
      <c r="K122">
        <v>355</v>
      </c>
      <c r="L122">
        <f t="shared" si="9"/>
        <v>6.08</v>
      </c>
      <c r="M122">
        <f t="shared" si="10"/>
        <v>-1.6</v>
      </c>
      <c r="N122" s="12">
        <f t="shared" si="11"/>
        <v>6.2870024654043206</v>
      </c>
      <c r="O122">
        <f t="shared" si="12"/>
        <v>109</v>
      </c>
    </row>
    <row r="123" spans="4:15" x14ac:dyDescent="0.25">
      <c r="D123">
        <v>3</v>
      </c>
      <c r="E123">
        <v>28</v>
      </c>
      <c r="F123">
        <v>66</v>
      </c>
      <c r="G123">
        <f t="shared" si="14"/>
        <v>6261</v>
      </c>
      <c r="H123" t="s">
        <v>27</v>
      </c>
      <c r="I123" t="s">
        <v>26</v>
      </c>
      <c r="J123">
        <v>734</v>
      </c>
      <c r="K123">
        <v>320</v>
      </c>
      <c r="L123">
        <f t="shared" si="9"/>
        <v>4.96</v>
      </c>
      <c r="M123">
        <f t="shared" si="10"/>
        <v>4</v>
      </c>
      <c r="N123" s="12">
        <f t="shared" si="11"/>
        <v>6.3719384805567607</v>
      </c>
      <c r="O123">
        <f t="shared" si="12"/>
        <v>110</v>
      </c>
    </row>
    <row r="124" spans="4:15" x14ac:dyDescent="0.25">
      <c r="D124">
        <v>4</v>
      </c>
      <c r="E124">
        <v>17</v>
      </c>
      <c r="F124">
        <v>50</v>
      </c>
      <c r="G124">
        <f t="shared" si="14"/>
        <v>7726</v>
      </c>
      <c r="H124" t="s">
        <v>27</v>
      </c>
      <c r="I124" t="s">
        <v>28</v>
      </c>
      <c r="J124">
        <v>682</v>
      </c>
      <c r="K124">
        <v>311</v>
      </c>
      <c r="L124">
        <f t="shared" si="9"/>
        <v>-3.36</v>
      </c>
      <c r="M124">
        <f t="shared" si="10"/>
        <v>5.44</v>
      </c>
      <c r="N124" s="12">
        <f t="shared" si="11"/>
        <v>6.3939971848601873</v>
      </c>
      <c r="O124">
        <f t="shared" si="12"/>
        <v>111</v>
      </c>
    </row>
    <row r="125" spans="4:15" x14ac:dyDescent="0.25">
      <c r="D125">
        <v>3</v>
      </c>
      <c r="E125">
        <v>44</v>
      </c>
      <c r="F125">
        <v>13</v>
      </c>
      <c r="G125">
        <f t="shared" si="14"/>
        <v>6725</v>
      </c>
      <c r="H125" t="s">
        <v>25</v>
      </c>
      <c r="I125" t="s">
        <v>26</v>
      </c>
      <c r="J125">
        <v>663</v>
      </c>
      <c r="K125">
        <v>348</v>
      </c>
      <c r="L125">
        <f t="shared" si="9"/>
        <v>-6.4</v>
      </c>
      <c r="M125">
        <f t="shared" si="10"/>
        <v>-0.48</v>
      </c>
      <c r="N125" s="12">
        <f t="shared" si="11"/>
        <v>6.4179747584421065</v>
      </c>
      <c r="O125">
        <f t="shared" si="12"/>
        <v>112</v>
      </c>
    </row>
    <row r="126" spans="4:15" x14ac:dyDescent="0.25">
      <c r="D126">
        <v>3</v>
      </c>
      <c r="E126">
        <v>44</v>
      </c>
      <c r="F126">
        <v>16</v>
      </c>
      <c r="G126">
        <f t="shared" si="14"/>
        <v>6726</v>
      </c>
      <c r="H126" t="s">
        <v>25</v>
      </c>
      <c r="I126" t="s">
        <v>26</v>
      </c>
      <c r="J126">
        <v>662</v>
      </c>
      <c r="K126">
        <v>345</v>
      </c>
      <c r="L126">
        <f t="shared" si="9"/>
        <v>-6.5600000000000005</v>
      </c>
      <c r="M126">
        <f t="shared" si="10"/>
        <v>0</v>
      </c>
      <c r="N126" s="12">
        <f t="shared" si="11"/>
        <v>6.5600000000000005</v>
      </c>
      <c r="O126">
        <f t="shared" si="12"/>
        <v>113</v>
      </c>
    </row>
    <row r="127" spans="4:15" x14ac:dyDescent="0.25">
      <c r="D127">
        <v>4</v>
      </c>
      <c r="E127">
        <v>11</v>
      </c>
      <c r="F127">
        <v>6</v>
      </c>
      <c r="G127">
        <f t="shared" si="14"/>
        <v>7533</v>
      </c>
      <c r="H127" t="s">
        <v>25</v>
      </c>
      <c r="I127" t="s">
        <v>26</v>
      </c>
      <c r="J127">
        <v>662</v>
      </c>
      <c r="K127">
        <v>350</v>
      </c>
      <c r="L127">
        <f t="shared" si="9"/>
        <v>-6.5600000000000005</v>
      </c>
      <c r="M127">
        <f t="shared" si="10"/>
        <v>-0.8</v>
      </c>
      <c r="N127" s="12">
        <f t="shared" si="11"/>
        <v>6.608600456980283</v>
      </c>
      <c r="O127">
        <f t="shared" si="12"/>
        <v>114</v>
      </c>
    </row>
    <row r="128" spans="4:15" x14ac:dyDescent="0.25">
      <c r="D128">
        <v>4</v>
      </c>
      <c r="E128">
        <v>17</v>
      </c>
      <c r="F128">
        <v>50</v>
      </c>
      <c r="G128">
        <f t="shared" si="14"/>
        <v>7726</v>
      </c>
      <c r="H128" t="s">
        <v>27</v>
      </c>
      <c r="I128" t="s">
        <v>28</v>
      </c>
      <c r="J128">
        <v>706</v>
      </c>
      <c r="K128">
        <v>303</v>
      </c>
      <c r="L128">
        <f t="shared" si="9"/>
        <v>0.48</v>
      </c>
      <c r="M128">
        <f t="shared" si="10"/>
        <v>6.72</v>
      </c>
      <c r="N128" s="12">
        <f t="shared" si="11"/>
        <v>6.7371210468567355</v>
      </c>
      <c r="O128">
        <f t="shared" si="12"/>
        <v>115</v>
      </c>
    </row>
    <row r="129" spans="4:15" x14ac:dyDescent="0.25">
      <c r="D129">
        <v>3</v>
      </c>
      <c r="E129">
        <v>47</v>
      </c>
      <c r="F129">
        <v>80</v>
      </c>
      <c r="G129">
        <f t="shared" si="14"/>
        <v>6835</v>
      </c>
      <c r="H129" t="s">
        <v>25</v>
      </c>
      <c r="I129" t="s">
        <v>26</v>
      </c>
      <c r="J129">
        <v>746</v>
      </c>
      <c r="K129">
        <v>346</v>
      </c>
      <c r="L129">
        <f t="shared" si="9"/>
        <v>6.88</v>
      </c>
      <c r="M129">
        <f t="shared" si="10"/>
        <v>-0.16</v>
      </c>
      <c r="N129" s="12">
        <f t="shared" si="11"/>
        <v>6.8818602136341012</v>
      </c>
      <c r="O129">
        <f t="shared" si="12"/>
        <v>116</v>
      </c>
    </row>
    <row r="130" spans="4:15" x14ac:dyDescent="0.25">
      <c r="D130">
        <v>4</v>
      </c>
      <c r="E130">
        <v>2</v>
      </c>
      <c r="F130">
        <v>56</v>
      </c>
      <c r="G130">
        <f t="shared" si="14"/>
        <v>7278</v>
      </c>
      <c r="H130" t="s">
        <v>25</v>
      </c>
      <c r="I130" t="s">
        <v>26</v>
      </c>
      <c r="J130">
        <v>661</v>
      </c>
      <c r="K130">
        <v>356</v>
      </c>
      <c r="L130">
        <f t="shared" si="9"/>
        <v>-6.72</v>
      </c>
      <c r="M130">
        <f t="shared" si="10"/>
        <v>-1.76</v>
      </c>
      <c r="N130" s="12">
        <f t="shared" si="11"/>
        <v>6.9466538707495706</v>
      </c>
      <c r="O130">
        <f t="shared" si="12"/>
        <v>117</v>
      </c>
    </row>
    <row r="131" spans="4:15" x14ac:dyDescent="0.25">
      <c r="D131">
        <v>3</v>
      </c>
      <c r="E131">
        <v>26</v>
      </c>
      <c r="F131">
        <v>53</v>
      </c>
      <c r="G131">
        <f t="shared" si="14"/>
        <v>6197</v>
      </c>
      <c r="H131" t="s">
        <v>27</v>
      </c>
      <c r="I131" t="s">
        <v>28</v>
      </c>
      <c r="J131">
        <v>741</v>
      </c>
      <c r="K131">
        <v>368</v>
      </c>
      <c r="L131">
        <f t="shared" si="9"/>
        <v>6.08</v>
      </c>
      <c r="M131">
        <f t="shared" si="10"/>
        <v>-3.68</v>
      </c>
      <c r="N131" s="12">
        <f t="shared" si="11"/>
        <v>7.1069543406440987</v>
      </c>
      <c r="O131">
        <f t="shared" si="12"/>
        <v>118</v>
      </c>
    </row>
    <row r="132" spans="4:15" x14ac:dyDescent="0.25">
      <c r="D132">
        <v>3</v>
      </c>
      <c r="E132">
        <v>29</v>
      </c>
      <c r="F132">
        <v>6</v>
      </c>
      <c r="G132">
        <f t="shared" si="14"/>
        <v>6273</v>
      </c>
      <c r="H132" t="s">
        <v>25</v>
      </c>
      <c r="I132" t="s">
        <v>26</v>
      </c>
      <c r="J132">
        <v>746</v>
      </c>
      <c r="K132">
        <v>357</v>
      </c>
      <c r="L132">
        <f t="shared" si="9"/>
        <v>6.88</v>
      </c>
      <c r="M132">
        <f t="shared" si="10"/>
        <v>-1.92</v>
      </c>
      <c r="N132" s="12">
        <f t="shared" si="11"/>
        <v>7.1428845713759079</v>
      </c>
      <c r="O132">
        <f t="shared" si="12"/>
        <v>119</v>
      </c>
    </row>
    <row r="133" spans="4:15" x14ac:dyDescent="0.25">
      <c r="D133">
        <v>3</v>
      </c>
      <c r="E133">
        <v>26</v>
      </c>
      <c r="F133">
        <v>26</v>
      </c>
      <c r="G133">
        <f t="shared" si="14"/>
        <v>6189</v>
      </c>
      <c r="H133" t="s">
        <v>25</v>
      </c>
      <c r="I133" t="s">
        <v>26</v>
      </c>
      <c r="J133">
        <v>725</v>
      </c>
      <c r="K133">
        <v>306</v>
      </c>
      <c r="L133">
        <f t="shared" si="9"/>
        <v>3.52</v>
      </c>
      <c r="M133">
        <f t="shared" si="10"/>
        <v>6.24</v>
      </c>
      <c r="N133" s="12">
        <f t="shared" si="11"/>
        <v>7.1643562167161958</v>
      </c>
      <c r="O133">
        <f t="shared" si="12"/>
        <v>120</v>
      </c>
    </row>
    <row r="134" spans="4:15" x14ac:dyDescent="0.25">
      <c r="D134">
        <v>3</v>
      </c>
      <c r="E134">
        <v>44</v>
      </c>
      <c r="F134">
        <v>90</v>
      </c>
      <c r="G134">
        <f t="shared" si="14"/>
        <v>6748</v>
      </c>
      <c r="H134" t="s">
        <v>25</v>
      </c>
      <c r="I134" t="s">
        <v>26</v>
      </c>
      <c r="J134">
        <v>663</v>
      </c>
      <c r="K134">
        <v>324</v>
      </c>
      <c r="L134">
        <f t="shared" si="9"/>
        <v>-6.4</v>
      </c>
      <c r="M134">
        <f t="shared" si="10"/>
        <v>3.36</v>
      </c>
      <c r="N134" s="12">
        <f t="shared" si="11"/>
        <v>7.2283884787689718</v>
      </c>
      <c r="O134">
        <f t="shared" si="12"/>
        <v>121</v>
      </c>
    </row>
    <row r="135" spans="4:15" x14ac:dyDescent="0.25">
      <c r="D135">
        <v>3</v>
      </c>
      <c r="E135">
        <v>32</v>
      </c>
      <c r="F135">
        <v>83</v>
      </c>
      <c r="G135">
        <f t="shared" si="14"/>
        <v>6386</v>
      </c>
      <c r="H135" t="s">
        <v>27</v>
      </c>
      <c r="I135" t="s">
        <v>28</v>
      </c>
      <c r="J135">
        <v>686</v>
      </c>
      <c r="K135">
        <v>303</v>
      </c>
      <c r="L135">
        <f t="shared" si="9"/>
        <v>-2.72</v>
      </c>
      <c r="M135">
        <f t="shared" si="10"/>
        <v>6.72</v>
      </c>
      <c r="N135" s="12">
        <f t="shared" si="11"/>
        <v>7.2496068858938827</v>
      </c>
      <c r="O135">
        <f t="shared" si="12"/>
        <v>122</v>
      </c>
    </row>
    <row r="136" spans="4:15" x14ac:dyDescent="0.25">
      <c r="D136">
        <v>3</v>
      </c>
      <c r="E136">
        <v>46</v>
      </c>
      <c r="F136">
        <v>36</v>
      </c>
      <c r="G136">
        <f t="shared" si="14"/>
        <v>6792</v>
      </c>
      <c r="H136" t="s">
        <v>25</v>
      </c>
      <c r="I136" t="s">
        <v>26</v>
      </c>
      <c r="J136">
        <v>748</v>
      </c>
      <c r="K136">
        <v>337</v>
      </c>
      <c r="L136">
        <f t="shared" si="9"/>
        <v>7.2</v>
      </c>
      <c r="M136">
        <f t="shared" si="10"/>
        <v>1.28</v>
      </c>
      <c r="N136" s="12">
        <f t="shared" si="11"/>
        <v>7.3128927244969208</v>
      </c>
      <c r="O136">
        <f t="shared" si="12"/>
        <v>123</v>
      </c>
    </row>
    <row r="137" spans="4:15" x14ac:dyDescent="0.25">
      <c r="D137">
        <v>3</v>
      </c>
      <c r="E137">
        <v>30</v>
      </c>
      <c r="F137">
        <v>56</v>
      </c>
      <c r="G137">
        <f t="shared" si="14"/>
        <v>6318</v>
      </c>
      <c r="H137" t="s">
        <v>27</v>
      </c>
      <c r="I137" t="s">
        <v>28</v>
      </c>
      <c r="J137">
        <v>680</v>
      </c>
      <c r="K137">
        <v>385</v>
      </c>
      <c r="L137">
        <f t="shared" si="9"/>
        <v>-3.68</v>
      </c>
      <c r="M137">
        <f t="shared" si="10"/>
        <v>-6.4</v>
      </c>
      <c r="N137" s="12">
        <f t="shared" si="11"/>
        <v>7.3825740768379706</v>
      </c>
      <c r="O137">
        <f t="shared" si="12"/>
        <v>124</v>
      </c>
    </row>
    <row r="138" spans="4:15" x14ac:dyDescent="0.25">
      <c r="D138">
        <v>3</v>
      </c>
      <c r="E138">
        <v>42</v>
      </c>
      <c r="F138">
        <v>36</v>
      </c>
      <c r="G138">
        <f t="shared" si="14"/>
        <v>6672</v>
      </c>
      <c r="H138" t="s">
        <v>27</v>
      </c>
      <c r="I138" t="s">
        <v>28</v>
      </c>
      <c r="J138">
        <v>745</v>
      </c>
      <c r="K138">
        <v>365</v>
      </c>
      <c r="L138">
        <f t="shared" si="9"/>
        <v>6.72</v>
      </c>
      <c r="M138">
        <f t="shared" si="10"/>
        <v>-3.2</v>
      </c>
      <c r="N138" s="12">
        <f t="shared" si="11"/>
        <v>7.4430101437523239</v>
      </c>
      <c r="O138">
        <f t="shared" si="12"/>
        <v>125</v>
      </c>
    </row>
    <row r="139" spans="4:15" x14ac:dyDescent="0.25">
      <c r="D139">
        <v>4</v>
      </c>
      <c r="E139">
        <v>14</v>
      </c>
      <c r="F139">
        <v>50</v>
      </c>
      <c r="G139">
        <f t="shared" si="14"/>
        <v>7636</v>
      </c>
      <c r="H139" t="s">
        <v>25</v>
      </c>
      <c r="I139" t="s">
        <v>26</v>
      </c>
      <c r="J139">
        <v>661</v>
      </c>
      <c r="K139">
        <v>325</v>
      </c>
      <c r="L139">
        <f t="shared" si="9"/>
        <v>-6.72</v>
      </c>
      <c r="M139">
        <f t="shared" si="10"/>
        <v>3.2</v>
      </c>
      <c r="N139" s="12">
        <f t="shared" si="11"/>
        <v>7.4430101437523239</v>
      </c>
      <c r="O139">
        <f t="shared" si="12"/>
        <v>126</v>
      </c>
    </row>
    <row r="140" spans="4:15" x14ac:dyDescent="0.25">
      <c r="D140">
        <v>4</v>
      </c>
      <c r="E140">
        <v>7</v>
      </c>
      <c r="F140">
        <v>13</v>
      </c>
      <c r="G140">
        <f t="shared" si="14"/>
        <v>7415</v>
      </c>
      <c r="H140" t="s">
        <v>25</v>
      </c>
      <c r="I140" t="s">
        <v>28</v>
      </c>
      <c r="J140">
        <v>749</v>
      </c>
      <c r="K140">
        <v>338</v>
      </c>
      <c r="L140">
        <f t="shared" si="9"/>
        <v>7.36</v>
      </c>
      <c r="M140">
        <f t="shared" si="10"/>
        <v>1.1200000000000001</v>
      </c>
      <c r="N140" s="12">
        <f t="shared" si="11"/>
        <v>7.4447296794443787</v>
      </c>
      <c r="O140">
        <f t="shared" si="12"/>
        <v>127</v>
      </c>
    </row>
    <row r="141" spans="4:15" x14ac:dyDescent="0.25">
      <c r="D141">
        <v>4</v>
      </c>
      <c r="E141">
        <v>31</v>
      </c>
      <c r="F141">
        <v>66</v>
      </c>
      <c r="G141">
        <f t="shared" si="14"/>
        <v>8151</v>
      </c>
      <c r="H141" t="s">
        <v>27</v>
      </c>
      <c r="I141" t="s">
        <v>26</v>
      </c>
      <c r="J141">
        <v>662</v>
      </c>
      <c r="K141">
        <v>367</v>
      </c>
      <c r="L141">
        <f t="shared" si="9"/>
        <v>-6.5600000000000005</v>
      </c>
      <c r="M141">
        <f t="shared" si="10"/>
        <v>-3.52</v>
      </c>
      <c r="N141" s="12">
        <f t="shared" si="11"/>
        <v>7.4447296794443787</v>
      </c>
      <c r="O141">
        <f t="shared" si="12"/>
        <v>128</v>
      </c>
    </row>
    <row r="142" spans="4:15" x14ac:dyDescent="0.25">
      <c r="D142">
        <v>4</v>
      </c>
      <c r="E142">
        <v>2</v>
      </c>
      <c r="F142">
        <v>86</v>
      </c>
      <c r="G142">
        <f t="shared" si="14"/>
        <v>7287</v>
      </c>
      <c r="H142" t="s">
        <v>27</v>
      </c>
      <c r="I142" t="s">
        <v>28</v>
      </c>
      <c r="J142">
        <v>746</v>
      </c>
      <c r="K142">
        <v>363</v>
      </c>
      <c r="L142">
        <f t="shared" ref="L142:L205" si="15">(J142-J$5)*$O$8</f>
        <v>6.88</v>
      </c>
      <c r="M142">
        <f t="shared" ref="M142:M205" si="16">-(K142-K$5)*$O$8</f>
        <v>-2.88</v>
      </c>
      <c r="N142" s="12">
        <f t="shared" ref="N142:N205" si="17">SQRT(L142^2+M142^2)</f>
        <v>7.4584716933162651</v>
      </c>
      <c r="O142">
        <f t="shared" si="12"/>
        <v>129</v>
      </c>
    </row>
    <row r="143" spans="4:15" x14ac:dyDescent="0.25">
      <c r="D143">
        <v>3</v>
      </c>
      <c r="E143">
        <v>35</v>
      </c>
      <c r="F143">
        <v>20</v>
      </c>
      <c r="G143">
        <f t="shared" si="14"/>
        <v>6457</v>
      </c>
      <c r="H143" t="s">
        <v>25</v>
      </c>
      <c r="I143" t="s">
        <v>26</v>
      </c>
      <c r="J143">
        <v>743</v>
      </c>
      <c r="K143">
        <v>319</v>
      </c>
      <c r="L143">
        <f t="shared" si="15"/>
        <v>6.4</v>
      </c>
      <c r="M143">
        <f t="shared" si="16"/>
        <v>4.16</v>
      </c>
      <c r="N143" s="12">
        <f t="shared" si="17"/>
        <v>7.6331906828010005</v>
      </c>
      <c r="O143">
        <f t="shared" si="12"/>
        <v>130</v>
      </c>
    </row>
    <row r="144" spans="4:15" x14ac:dyDescent="0.25">
      <c r="D144">
        <v>4</v>
      </c>
      <c r="E144">
        <v>34</v>
      </c>
      <c r="F144">
        <v>33</v>
      </c>
      <c r="G144">
        <f t="shared" si="14"/>
        <v>8231</v>
      </c>
      <c r="H144" t="s">
        <v>25</v>
      </c>
      <c r="I144" t="s">
        <v>28</v>
      </c>
      <c r="J144">
        <v>656</v>
      </c>
      <c r="K144">
        <v>335</v>
      </c>
      <c r="L144">
        <f t="shared" si="15"/>
        <v>-7.5200000000000005</v>
      </c>
      <c r="M144">
        <f t="shared" si="16"/>
        <v>1.6</v>
      </c>
      <c r="N144" s="12">
        <f t="shared" si="17"/>
        <v>7.6883288171097375</v>
      </c>
      <c r="O144">
        <f t="shared" ref="O144:O207" si="18">O143+1</f>
        <v>131</v>
      </c>
    </row>
    <row r="145" spans="4:15" x14ac:dyDescent="0.25">
      <c r="D145">
        <v>3</v>
      </c>
      <c r="E145">
        <v>19</v>
      </c>
      <c r="F145">
        <v>26</v>
      </c>
      <c r="G145">
        <f t="shared" si="14"/>
        <v>5979</v>
      </c>
      <c r="H145" t="s">
        <v>27</v>
      </c>
      <c r="I145" t="s">
        <v>28</v>
      </c>
      <c r="J145">
        <v>674</v>
      </c>
      <c r="K145">
        <v>384</v>
      </c>
      <c r="L145">
        <f t="shared" si="15"/>
        <v>-4.6399999999999997</v>
      </c>
      <c r="M145">
        <f t="shared" si="16"/>
        <v>-6.24</v>
      </c>
      <c r="N145" s="12">
        <f t="shared" si="17"/>
        <v>7.7760658433426348</v>
      </c>
      <c r="O145">
        <f t="shared" si="18"/>
        <v>132</v>
      </c>
    </row>
    <row r="146" spans="4:15" x14ac:dyDescent="0.25">
      <c r="D146">
        <v>3</v>
      </c>
      <c r="E146">
        <v>44</v>
      </c>
      <c r="F146">
        <v>46</v>
      </c>
      <c r="G146">
        <f t="shared" si="14"/>
        <v>6735</v>
      </c>
      <c r="H146" t="s">
        <v>25</v>
      </c>
      <c r="I146" t="s">
        <v>26</v>
      </c>
      <c r="J146">
        <v>694</v>
      </c>
      <c r="K146">
        <v>297</v>
      </c>
      <c r="L146">
        <f t="shared" si="15"/>
        <v>-1.44</v>
      </c>
      <c r="M146">
        <f t="shared" si="16"/>
        <v>7.68</v>
      </c>
      <c r="N146" s="12">
        <f t="shared" si="17"/>
        <v>7.8138338861278589</v>
      </c>
      <c r="O146">
        <f t="shared" si="18"/>
        <v>133</v>
      </c>
    </row>
    <row r="147" spans="4:15" x14ac:dyDescent="0.25">
      <c r="D147">
        <v>4</v>
      </c>
      <c r="E147">
        <v>33</v>
      </c>
      <c r="F147">
        <v>6</v>
      </c>
      <c r="G147">
        <f t="shared" si="14"/>
        <v>8193</v>
      </c>
      <c r="H147" t="s">
        <v>25</v>
      </c>
      <c r="I147" t="s">
        <v>26</v>
      </c>
      <c r="J147">
        <v>661</v>
      </c>
      <c r="K147">
        <v>320</v>
      </c>
      <c r="L147">
        <f t="shared" si="15"/>
        <v>-6.72</v>
      </c>
      <c r="M147">
        <f t="shared" si="16"/>
        <v>4</v>
      </c>
      <c r="N147" s="12">
        <f t="shared" si="17"/>
        <v>7.8203836223039591</v>
      </c>
      <c r="O147">
        <f t="shared" si="18"/>
        <v>134</v>
      </c>
    </row>
    <row r="148" spans="4:15" x14ac:dyDescent="0.25">
      <c r="D148">
        <v>3</v>
      </c>
      <c r="E148">
        <v>53</v>
      </c>
      <c r="F148">
        <v>6</v>
      </c>
      <c r="G148">
        <f t="shared" ref="G148:G179" si="19">60*30*D148+ROUND((100*E148+F148)*3/10,0)+1</f>
        <v>6993</v>
      </c>
      <c r="H148" t="s">
        <v>27</v>
      </c>
      <c r="I148" t="s">
        <v>28</v>
      </c>
      <c r="J148">
        <v>752</v>
      </c>
      <c r="K148">
        <v>344</v>
      </c>
      <c r="L148">
        <f t="shared" si="15"/>
        <v>7.84</v>
      </c>
      <c r="M148">
        <f t="shared" si="16"/>
        <v>0.16</v>
      </c>
      <c r="N148" s="12">
        <f t="shared" si="17"/>
        <v>7.8416324830994206</v>
      </c>
      <c r="O148">
        <f t="shared" si="18"/>
        <v>135</v>
      </c>
    </row>
    <row r="149" spans="4:15" x14ac:dyDescent="0.25">
      <c r="D149">
        <v>3</v>
      </c>
      <c r="E149">
        <v>58</v>
      </c>
      <c r="F149">
        <v>63</v>
      </c>
      <c r="G149">
        <f t="shared" si="19"/>
        <v>7160</v>
      </c>
      <c r="H149" t="s">
        <v>25</v>
      </c>
      <c r="I149" t="s">
        <v>28</v>
      </c>
      <c r="J149">
        <v>749</v>
      </c>
      <c r="K149">
        <v>328</v>
      </c>
      <c r="L149">
        <f t="shared" si="15"/>
        <v>7.36</v>
      </c>
      <c r="M149">
        <f t="shared" si="16"/>
        <v>2.72</v>
      </c>
      <c r="N149" s="12">
        <f t="shared" si="17"/>
        <v>7.8465278945531063</v>
      </c>
      <c r="O149">
        <f t="shared" si="18"/>
        <v>136</v>
      </c>
    </row>
    <row r="150" spans="4:15" x14ac:dyDescent="0.25">
      <c r="D150">
        <v>3</v>
      </c>
      <c r="E150">
        <v>27</v>
      </c>
      <c r="F150">
        <v>53</v>
      </c>
      <c r="G150">
        <f t="shared" si="19"/>
        <v>6227</v>
      </c>
      <c r="H150" t="s">
        <v>27</v>
      </c>
      <c r="I150" t="s">
        <v>28</v>
      </c>
      <c r="J150">
        <v>673</v>
      </c>
      <c r="K150">
        <v>384</v>
      </c>
      <c r="L150">
        <f t="shared" si="15"/>
        <v>-4.8</v>
      </c>
      <c r="M150">
        <f t="shared" si="16"/>
        <v>-6.24</v>
      </c>
      <c r="N150" s="12">
        <f t="shared" si="17"/>
        <v>7.8725853440912283</v>
      </c>
      <c r="O150">
        <f t="shared" si="18"/>
        <v>137</v>
      </c>
    </row>
    <row r="151" spans="4:15" x14ac:dyDescent="0.25">
      <c r="D151">
        <v>3</v>
      </c>
      <c r="E151">
        <v>27</v>
      </c>
      <c r="F151">
        <v>53</v>
      </c>
      <c r="G151">
        <f t="shared" si="19"/>
        <v>6227</v>
      </c>
      <c r="H151" t="s">
        <v>25</v>
      </c>
      <c r="I151" t="s">
        <v>26</v>
      </c>
      <c r="J151">
        <v>658</v>
      </c>
      <c r="K151">
        <v>324</v>
      </c>
      <c r="L151">
        <f t="shared" si="15"/>
        <v>-7.2</v>
      </c>
      <c r="M151">
        <f t="shared" si="16"/>
        <v>3.36</v>
      </c>
      <c r="N151" s="12">
        <f t="shared" si="17"/>
        <v>7.9454137714784876</v>
      </c>
      <c r="O151">
        <f t="shared" si="18"/>
        <v>138</v>
      </c>
    </row>
    <row r="152" spans="4:15" x14ac:dyDescent="0.25">
      <c r="D152">
        <v>3</v>
      </c>
      <c r="E152">
        <v>36</v>
      </c>
      <c r="F152">
        <v>90</v>
      </c>
      <c r="G152">
        <f t="shared" si="19"/>
        <v>6508</v>
      </c>
      <c r="H152" t="s">
        <v>25</v>
      </c>
      <c r="I152" t="s">
        <v>26</v>
      </c>
      <c r="J152">
        <v>657</v>
      </c>
      <c r="K152">
        <v>364</v>
      </c>
      <c r="L152">
        <f t="shared" si="15"/>
        <v>-7.36</v>
      </c>
      <c r="M152">
        <f t="shared" si="16"/>
        <v>-3.04</v>
      </c>
      <c r="N152" s="12">
        <f t="shared" si="17"/>
        <v>7.9631149684027545</v>
      </c>
      <c r="O152">
        <f t="shared" si="18"/>
        <v>139</v>
      </c>
    </row>
    <row r="153" spans="4:15" x14ac:dyDescent="0.25">
      <c r="D153">
        <v>4</v>
      </c>
      <c r="E153">
        <v>23</v>
      </c>
      <c r="F153">
        <v>26</v>
      </c>
      <c r="G153">
        <f t="shared" si="19"/>
        <v>7899</v>
      </c>
      <c r="H153" t="s">
        <v>25</v>
      </c>
      <c r="I153" t="s">
        <v>28</v>
      </c>
      <c r="J153">
        <v>734</v>
      </c>
      <c r="K153">
        <v>306</v>
      </c>
      <c r="L153">
        <f t="shared" si="15"/>
        <v>4.96</v>
      </c>
      <c r="M153">
        <f t="shared" si="16"/>
        <v>6.24</v>
      </c>
      <c r="N153" s="12">
        <f t="shared" si="17"/>
        <v>7.971147972531937</v>
      </c>
      <c r="O153">
        <f t="shared" si="18"/>
        <v>140</v>
      </c>
    </row>
    <row r="154" spans="4:15" x14ac:dyDescent="0.25">
      <c r="D154">
        <v>3</v>
      </c>
      <c r="E154">
        <v>30</v>
      </c>
      <c r="F154">
        <v>50</v>
      </c>
      <c r="G154">
        <f t="shared" si="19"/>
        <v>6316</v>
      </c>
      <c r="H154" t="s">
        <v>25</v>
      </c>
      <c r="I154" t="s">
        <v>26</v>
      </c>
      <c r="J154">
        <v>748</v>
      </c>
      <c r="K154">
        <v>367</v>
      </c>
      <c r="L154">
        <f t="shared" si="15"/>
        <v>7.2</v>
      </c>
      <c r="M154">
        <f t="shared" si="16"/>
        <v>-3.52</v>
      </c>
      <c r="N154" s="12">
        <f t="shared" si="17"/>
        <v>8.0143870632756435</v>
      </c>
      <c r="O154">
        <f t="shared" si="18"/>
        <v>141</v>
      </c>
    </row>
    <row r="155" spans="4:15" x14ac:dyDescent="0.25">
      <c r="D155">
        <v>4</v>
      </c>
      <c r="E155">
        <v>8</v>
      </c>
      <c r="F155">
        <v>0</v>
      </c>
      <c r="G155">
        <f t="shared" si="19"/>
        <v>7441</v>
      </c>
      <c r="H155" t="s">
        <v>25</v>
      </c>
      <c r="I155" t="s">
        <v>26</v>
      </c>
      <c r="J155">
        <v>714</v>
      </c>
      <c r="K155">
        <v>296</v>
      </c>
      <c r="L155">
        <f t="shared" si="15"/>
        <v>1.76</v>
      </c>
      <c r="M155">
        <f t="shared" si="16"/>
        <v>7.84</v>
      </c>
      <c r="N155" s="12">
        <f t="shared" si="17"/>
        <v>8.0351228988734196</v>
      </c>
      <c r="O155">
        <f t="shared" si="18"/>
        <v>142</v>
      </c>
    </row>
    <row r="156" spans="4:15" x14ac:dyDescent="0.25">
      <c r="D156">
        <v>3</v>
      </c>
      <c r="E156">
        <v>24</v>
      </c>
      <c r="F156">
        <v>86</v>
      </c>
      <c r="G156">
        <f t="shared" si="19"/>
        <v>6147</v>
      </c>
      <c r="H156" t="s">
        <v>25</v>
      </c>
      <c r="I156" t="s">
        <v>26</v>
      </c>
      <c r="J156">
        <v>718</v>
      </c>
      <c r="K156">
        <v>297</v>
      </c>
      <c r="L156">
        <f t="shared" si="15"/>
        <v>2.4</v>
      </c>
      <c r="M156">
        <f t="shared" si="16"/>
        <v>7.68</v>
      </c>
      <c r="N156" s="12">
        <f t="shared" si="17"/>
        <v>8.0462662148353008</v>
      </c>
      <c r="O156">
        <f t="shared" si="18"/>
        <v>143</v>
      </c>
    </row>
    <row r="157" spans="4:15" x14ac:dyDescent="0.25">
      <c r="D157">
        <v>3</v>
      </c>
      <c r="E157">
        <v>36</v>
      </c>
      <c r="F157">
        <v>43</v>
      </c>
      <c r="G157">
        <f t="shared" si="19"/>
        <v>6494</v>
      </c>
      <c r="H157" t="s">
        <v>27</v>
      </c>
      <c r="I157" t="s">
        <v>28</v>
      </c>
      <c r="J157">
        <v>748</v>
      </c>
      <c r="K157">
        <v>368</v>
      </c>
      <c r="L157">
        <f t="shared" si="15"/>
        <v>7.2</v>
      </c>
      <c r="M157">
        <f t="shared" si="16"/>
        <v>-3.68</v>
      </c>
      <c r="N157" s="12">
        <f t="shared" si="17"/>
        <v>8.0859384118356985</v>
      </c>
      <c r="O157">
        <f t="shared" si="18"/>
        <v>144</v>
      </c>
    </row>
    <row r="158" spans="4:15" x14ac:dyDescent="0.25">
      <c r="D158">
        <v>4</v>
      </c>
      <c r="E158">
        <v>6</v>
      </c>
      <c r="F158">
        <v>30</v>
      </c>
      <c r="G158">
        <f t="shared" si="19"/>
        <v>7390</v>
      </c>
      <c r="H158" t="s">
        <v>25</v>
      </c>
      <c r="I158" t="s">
        <v>26</v>
      </c>
      <c r="J158">
        <v>753</v>
      </c>
      <c r="K158">
        <v>337</v>
      </c>
      <c r="L158">
        <f t="shared" si="15"/>
        <v>8</v>
      </c>
      <c r="M158">
        <f t="shared" si="16"/>
        <v>1.28</v>
      </c>
      <c r="N158" s="12">
        <f t="shared" si="17"/>
        <v>8.1017528967501846</v>
      </c>
      <c r="O158">
        <f t="shared" si="18"/>
        <v>145</v>
      </c>
    </row>
    <row r="159" spans="4:15" x14ac:dyDescent="0.25">
      <c r="D159">
        <v>3</v>
      </c>
      <c r="E159">
        <v>40</v>
      </c>
      <c r="F159">
        <v>93</v>
      </c>
      <c r="G159">
        <f t="shared" si="19"/>
        <v>6629</v>
      </c>
      <c r="H159" t="s">
        <v>25</v>
      </c>
      <c r="I159" t="s">
        <v>28</v>
      </c>
      <c r="J159">
        <v>746</v>
      </c>
      <c r="K159">
        <v>318</v>
      </c>
      <c r="L159">
        <f t="shared" si="15"/>
        <v>6.88</v>
      </c>
      <c r="M159">
        <f t="shared" si="16"/>
        <v>4.32</v>
      </c>
      <c r="N159" s="12">
        <f t="shared" si="17"/>
        <v>8.123841455863106</v>
      </c>
      <c r="O159">
        <f t="shared" si="18"/>
        <v>146</v>
      </c>
    </row>
    <row r="160" spans="4:15" x14ac:dyDescent="0.25">
      <c r="D160">
        <v>4</v>
      </c>
      <c r="E160">
        <v>1</v>
      </c>
      <c r="F160">
        <v>40</v>
      </c>
      <c r="G160">
        <f t="shared" si="19"/>
        <v>7243</v>
      </c>
      <c r="H160" t="s">
        <v>25</v>
      </c>
      <c r="I160" t="s">
        <v>26</v>
      </c>
      <c r="J160">
        <v>666</v>
      </c>
      <c r="K160">
        <v>310</v>
      </c>
      <c r="L160">
        <f t="shared" si="15"/>
        <v>-5.92</v>
      </c>
      <c r="M160">
        <f t="shared" si="16"/>
        <v>5.6000000000000005</v>
      </c>
      <c r="N160" s="12">
        <f t="shared" si="17"/>
        <v>8.1490122100779807</v>
      </c>
      <c r="O160">
        <f t="shared" si="18"/>
        <v>147</v>
      </c>
    </row>
    <row r="161" spans="4:15" x14ac:dyDescent="0.25">
      <c r="D161">
        <v>3</v>
      </c>
      <c r="E161">
        <v>37</v>
      </c>
      <c r="F161">
        <v>73</v>
      </c>
      <c r="G161">
        <f t="shared" si="19"/>
        <v>6533</v>
      </c>
      <c r="H161" t="s">
        <v>25</v>
      </c>
      <c r="I161" t="s">
        <v>26</v>
      </c>
      <c r="J161">
        <v>661</v>
      </c>
      <c r="K161">
        <v>374</v>
      </c>
      <c r="L161">
        <f t="shared" si="15"/>
        <v>-6.72</v>
      </c>
      <c r="M161">
        <f t="shared" si="16"/>
        <v>-4.6399999999999997</v>
      </c>
      <c r="N161" s="12">
        <f t="shared" si="17"/>
        <v>8.1662720993119002</v>
      </c>
      <c r="O161">
        <f t="shared" si="18"/>
        <v>148</v>
      </c>
    </row>
    <row r="162" spans="4:15" x14ac:dyDescent="0.25">
      <c r="D162">
        <v>4</v>
      </c>
      <c r="E162">
        <v>22</v>
      </c>
      <c r="F162">
        <v>80</v>
      </c>
      <c r="G162">
        <f t="shared" si="19"/>
        <v>7885</v>
      </c>
      <c r="H162" t="s">
        <v>27</v>
      </c>
      <c r="I162" t="s">
        <v>28</v>
      </c>
      <c r="J162">
        <v>658</v>
      </c>
      <c r="K162">
        <v>320</v>
      </c>
      <c r="L162">
        <f t="shared" si="15"/>
        <v>-7.2</v>
      </c>
      <c r="M162">
        <f t="shared" si="16"/>
        <v>4</v>
      </c>
      <c r="N162" s="12">
        <f t="shared" si="17"/>
        <v>8.2365041127895999</v>
      </c>
      <c r="O162">
        <f t="shared" si="18"/>
        <v>149</v>
      </c>
    </row>
    <row r="163" spans="4:15" x14ac:dyDescent="0.25">
      <c r="D163">
        <v>3</v>
      </c>
      <c r="E163">
        <v>28</v>
      </c>
      <c r="F163">
        <v>63</v>
      </c>
      <c r="G163">
        <f t="shared" si="19"/>
        <v>6260</v>
      </c>
      <c r="H163" t="s">
        <v>25</v>
      </c>
      <c r="I163" t="s">
        <v>26</v>
      </c>
      <c r="J163">
        <v>655</v>
      </c>
      <c r="K163">
        <v>366</v>
      </c>
      <c r="L163">
        <f t="shared" si="15"/>
        <v>-7.68</v>
      </c>
      <c r="M163">
        <f t="shared" si="16"/>
        <v>-3.36</v>
      </c>
      <c r="N163" s="12">
        <f t="shared" si="17"/>
        <v>8.3828396143550297</v>
      </c>
      <c r="O163">
        <f t="shared" si="18"/>
        <v>150</v>
      </c>
    </row>
    <row r="164" spans="4:15" x14ac:dyDescent="0.25">
      <c r="D164">
        <v>4</v>
      </c>
      <c r="E164">
        <v>6</v>
      </c>
      <c r="F164">
        <v>26</v>
      </c>
      <c r="G164">
        <f t="shared" si="19"/>
        <v>7389</v>
      </c>
      <c r="H164" t="s">
        <v>25</v>
      </c>
      <c r="I164" t="s">
        <v>26</v>
      </c>
      <c r="J164">
        <v>755</v>
      </c>
      <c r="K164">
        <v>336</v>
      </c>
      <c r="L164">
        <f t="shared" si="15"/>
        <v>8.32</v>
      </c>
      <c r="M164">
        <f t="shared" si="16"/>
        <v>1.44</v>
      </c>
      <c r="N164" s="12">
        <f t="shared" si="17"/>
        <v>8.443695873253608</v>
      </c>
      <c r="O164">
        <f t="shared" si="18"/>
        <v>151</v>
      </c>
    </row>
    <row r="165" spans="4:15" x14ac:dyDescent="0.25">
      <c r="D165">
        <v>4</v>
      </c>
      <c r="E165">
        <v>22</v>
      </c>
      <c r="F165">
        <v>60</v>
      </c>
      <c r="G165">
        <f t="shared" si="19"/>
        <v>7879</v>
      </c>
      <c r="H165" t="s">
        <v>27</v>
      </c>
      <c r="I165" t="s">
        <v>28</v>
      </c>
      <c r="J165">
        <v>681</v>
      </c>
      <c r="K165">
        <v>393</v>
      </c>
      <c r="L165">
        <f t="shared" si="15"/>
        <v>-3.52</v>
      </c>
      <c r="M165">
        <f t="shared" si="16"/>
        <v>-7.68</v>
      </c>
      <c r="N165" s="12">
        <f t="shared" si="17"/>
        <v>8.4482424207642151</v>
      </c>
      <c r="O165">
        <f t="shared" si="18"/>
        <v>152</v>
      </c>
    </row>
    <row r="166" spans="4:15" x14ac:dyDescent="0.25">
      <c r="D166">
        <v>4</v>
      </c>
      <c r="E166">
        <v>10</v>
      </c>
      <c r="F166">
        <v>3</v>
      </c>
      <c r="G166">
        <f t="shared" si="19"/>
        <v>7502</v>
      </c>
      <c r="H166" t="s">
        <v>25</v>
      </c>
      <c r="I166" t="s">
        <v>26</v>
      </c>
      <c r="J166">
        <v>658</v>
      </c>
      <c r="K166">
        <v>317</v>
      </c>
      <c r="L166">
        <f t="shared" si="15"/>
        <v>-7.2</v>
      </c>
      <c r="M166">
        <f t="shared" si="16"/>
        <v>4.4800000000000004</v>
      </c>
      <c r="N166" s="12">
        <f t="shared" si="17"/>
        <v>8.48</v>
      </c>
      <c r="O166">
        <f t="shared" si="18"/>
        <v>153</v>
      </c>
    </row>
    <row r="167" spans="4:15" x14ac:dyDescent="0.25">
      <c r="D167">
        <v>4</v>
      </c>
      <c r="E167">
        <v>12</v>
      </c>
      <c r="F167">
        <v>6</v>
      </c>
      <c r="G167">
        <f t="shared" si="19"/>
        <v>7563</v>
      </c>
      <c r="H167" t="s">
        <v>25</v>
      </c>
      <c r="I167" t="s">
        <v>26</v>
      </c>
      <c r="J167">
        <v>742</v>
      </c>
      <c r="K167">
        <v>382</v>
      </c>
      <c r="L167">
        <f t="shared" si="15"/>
        <v>6.24</v>
      </c>
      <c r="M167">
        <f t="shared" si="16"/>
        <v>-5.92</v>
      </c>
      <c r="N167" s="12">
        <f t="shared" si="17"/>
        <v>8.6013952356579928</v>
      </c>
      <c r="O167">
        <f t="shared" si="18"/>
        <v>154</v>
      </c>
    </row>
    <row r="168" spans="4:15" x14ac:dyDescent="0.25">
      <c r="D168">
        <v>4</v>
      </c>
      <c r="E168">
        <v>23</v>
      </c>
      <c r="F168">
        <v>26</v>
      </c>
      <c r="G168">
        <f t="shared" si="19"/>
        <v>7899</v>
      </c>
      <c r="H168" t="s">
        <v>27</v>
      </c>
      <c r="I168" t="s">
        <v>28</v>
      </c>
      <c r="J168">
        <v>666</v>
      </c>
      <c r="K168">
        <v>384</v>
      </c>
      <c r="L168">
        <f t="shared" si="15"/>
        <v>-5.92</v>
      </c>
      <c r="M168">
        <f t="shared" si="16"/>
        <v>-6.24</v>
      </c>
      <c r="N168" s="12">
        <f t="shared" si="17"/>
        <v>8.6013952356579928</v>
      </c>
      <c r="O168">
        <f t="shared" si="18"/>
        <v>155</v>
      </c>
    </row>
    <row r="169" spans="4:15" x14ac:dyDescent="0.25">
      <c r="D169">
        <v>3</v>
      </c>
      <c r="E169">
        <v>48</v>
      </c>
      <c r="F169">
        <v>3</v>
      </c>
      <c r="G169">
        <f t="shared" si="19"/>
        <v>6842</v>
      </c>
      <c r="H169" t="s">
        <v>27</v>
      </c>
      <c r="I169" t="s">
        <v>26</v>
      </c>
      <c r="J169">
        <v>757</v>
      </c>
      <c r="K169">
        <v>342</v>
      </c>
      <c r="L169">
        <f t="shared" si="15"/>
        <v>8.64</v>
      </c>
      <c r="M169">
        <f t="shared" si="16"/>
        <v>0.48</v>
      </c>
      <c r="N169" s="12">
        <f t="shared" si="17"/>
        <v>8.653323061113575</v>
      </c>
      <c r="O169">
        <f t="shared" si="18"/>
        <v>156</v>
      </c>
    </row>
    <row r="170" spans="4:15" x14ac:dyDescent="0.25">
      <c r="D170">
        <v>3</v>
      </c>
      <c r="E170">
        <v>47</v>
      </c>
      <c r="F170">
        <v>86</v>
      </c>
      <c r="G170">
        <f t="shared" si="19"/>
        <v>6837</v>
      </c>
      <c r="H170" t="s">
        <v>25</v>
      </c>
      <c r="I170" t="s">
        <v>26</v>
      </c>
      <c r="J170">
        <v>662</v>
      </c>
      <c r="K170">
        <v>309</v>
      </c>
      <c r="L170">
        <f t="shared" si="15"/>
        <v>-6.5600000000000005</v>
      </c>
      <c r="M170">
        <f t="shared" si="16"/>
        <v>5.76</v>
      </c>
      <c r="N170" s="12">
        <f t="shared" si="17"/>
        <v>8.7299026340503936</v>
      </c>
      <c r="O170">
        <f t="shared" si="18"/>
        <v>157</v>
      </c>
    </row>
    <row r="171" spans="4:15" x14ac:dyDescent="0.25">
      <c r="D171">
        <v>3</v>
      </c>
      <c r="E171">
        <v>29</v>
      </c>
      <c r="F171">
        <v>23</v>
      </c>
      <c r="G171">
        <f t="shared" si="19"/>
        <v>6278</v>
      </c>
      <c r="H171" t="s">
        <v>27</v>
      </c>
      <c r="I171" t="s">
        <v>28</v>
      </c>
      <c r="J171">
        <v>656</v>
      </c>
      <c r="K171">
        <v>317</v>
      </c>
      <c r="L171">
        <f t="shared" si="15"/>
        <v>-7.5200000000000005</v>
      </c>
      <c r="M171">
        <f t="shared" si="16"/>
        <v>4.4800000000000004</v>
      </c>
      <c r="N171" s="12">
        <f t="shared" si="17"/>
        <v>8.7533307946175558</v>
      </c>
      <c r="O171">
        <f t="shared" si="18"/>
        <v>158</v>
      </c>
    </row>
    <row r="172" spans="4:15" x14ac:dyDescent="0.25">
      <c r="D172">
        <v>3</v>
      </c>
      <c r="E172">
        <v>35</v>
      </c>
      <c r="F172">
        <v>96</v>
      </c>
      <c r="G172">
        <f t="shared" si="19"/>
        <v>6480</v>
      </c>
      <c r="H172" t="s">
        <v>25</v>
      </c>
      <c r="I172" t="s">
        <v>26</v>
      </c>
      <c r="J172">
        <v>655</v>
      </c>
      <c r="K172">
        <v>372</v>
      </c>
      <c r="L172">
        <f t="shared" si="15"/>
        <v>-7.68</v>
      </c>
      <c r="M172">
        <f t="shared" si="16"/>
        <v>-4.32</v>
      </c>
      <c r="N172" s="12">
        <f t="shared" si="17"/>
        <v>8.8116286803291928</v>
      </c>
      <c r="O172">
        <f t="shared" si="18"/>
        <v>159</v>
      </c>
    </row>
    <row r="173" spans="4:15" x14ac:dyDescent="0.25">
      <c r="D173">
        <v>3</v>
      </c>
      <c r="E173">
        <v>17</v>
      </c>
      <c r="F173">
        <v>46</v>
      </c>
      <c r="G173">
        <f t="shared" si="19"/>
        <v>5925</v>
      </c>
      <c r="H173" t="s">
        <v>27</v>
      </c>
      <c r="I173" t="s">
        <v>28</v>
      </c>
      <c r="J173">
        <v>735</v>
      </c>
      <c r="K173">
        <v>390</v>
      </c>
      <c r="L173">
        <f t="shared" si="15"/>
        <v>5.12</v>
      </c>
      <c r="M173">
        <f t="shared" si="16"/>
        <v>-7.2</v>
      </c>
      <c r="N173" s="12">
        <f t="shared" si="17"/>
        <v>8.8348401230582549</v>
      </c>
      <c r="O173">
        <f t="shared" si="18"/>
        <v>160</v>
      </c>
    </row>
    <row r="174" spans="4:15" x14ac:dyDescent="0.25">
      <c r="D174">
        <v>3</v>
      </c>
      <c r="E174">
        <v>15</v>
      </c>
      <c r="F174">
        <v>20</v>
      </c>
      <c r="G174">
        <f t="shared" si="19"/>
        <v>5857</v>
      </c>
      <c r="H174" t="s">
        <v>25</v>
      </c>
      <c r="I174" t="s">
        <v>26</v>
      </c>
      <c r="J174">
        <v>731</v>
      </c>
      <c r="K174">
        <v>393</v>
      </c>
      <c r="L174">
        <f t="shared" si="15"/>
        <v>4.4800000000000004</v>
      </c>
      <c r="M174">
        <f t="shared" si="16"/>
        <v>-7.68</v>
      </c>
      <c r="N174" s="12">
        <f t="shared" si="17"/>
        <v>8.8911641532478747</v>
      </c>
      <c r="O174">
        <f t="shared" si="18"/>
        <v>161</v>
      </c>
    </row>
    <row r="175" spans="4:15" x14ac:dyDescent="0.25">
      <c r="D175">
        <v>3</v>
      </c>
      <c r="E175">
        <v>18</v>
      </c>
      <c r="F175">
        <v>93</v>
      </c>
      <c r="G175">
        <f t="shared" si="19"/>
        <v>5969</v>
      </c>
      <c r="H175" t="s">
        <v>27</v>
      </c>
      <c r="I175" t="s">
        <v>26</v>
      </c>
      <c r="J175">
        <v>729</v>
      </c>
      <c r="K175">
        <v>295</v>
      </c>
      <c r="L175">
        <f t="shared" si="15"/>
        <v>4.16</v>
      </c>
      <c r="M175">
        <f t="shared" si="16"/>
        <v>8</v>
      </c>
      <c r="N175" s="12">
        <f t="shared" si="17"/>
        <v>9.0169617943074378</v>
      </c>
      <c r="O175">
        <f t="shared" si="18"/>
        <v>162</v>
      </c>
    </row>
    <row r="176" spans="4:15" x14ac:dyDescent="0.25">
      <c r="D176">
        <v>3</v>
      </c>
      <c r="E176">
        <v>18</v>
      </c>
      <c r="F176">
        <v>43</v>
      </c>
      <c r="G176">
        <f t="shared" si="19"/>
        <v>5954</v>
      </c>
      <c r="H176" t="s">
        <v>25</v>
      </c>
      <c r="I176" t="s">
        <v>26</v>
      </c>
      <c r="J176">
        <v>759</v>
      </c>
      <c r="K176">
        <v>352</v>
      </c>
      <c r="L176">
        <f t="shared" si="15"/>
        <v>8.9600000000000009</v>
      </c>
      <c r="M176">
        <f t="shared" si="16"/>
        <v>-1.1200000000000001</v>
      </c>
      <c r="N176" s="12">
        <f t="shared" si="17"/>
        <v>9.0297286780943757</v>
      </c>
      <c r="O176">
        <f t="shared" si="18"/>
        <v>163</v>
      </c>
    </row>
    <row r="177" spans="4:15" x14ac:dyDescent="0.25">
      <c r="D177">
        <v>3</v>
      </c>
      <c r="E177">
        <v>27</v>
      </c>
      <c r="F177">
        <v>66</v>
      </c>
      <c r="G177">
        <f t="shared" si="19"/>
        <v>6231</v>
      </c>
      <c r="H177" t="s">
        <v>25</v>
      </c>
      <c r="I177" t="s">
        <v>28</v>
      </c>
      <c r="J177">
        <v>739</v>
      </c>
      <c r="K177">
        <v>389</v>
      </c>
      <c r="L177">
        <f t="shared" si="15"/>
        <v>5.76</v>
      </c>
      <c r="M177">
        <f t="shared" si="16"/>
        <v>-7.04</v>
      </c>
      <c r="N177" s="12">
        <f t="shared" si="17"/>
        <v>9.0961090582732123</v>
      </c>
      <c r="O177">
        <f t="shared" si="18"/>
        <v>164</v>
      </c>
    </row>
    <row r="178" spans="4:15" x14ac:dyDescent="0.25">
      <c r="D178">
        <v>4</v>
      </c>
      <c r="E178">
        <v>17</v>
      </c>
      <c r="F178">
        <v>93</v>
      </c>
      <c r="G178">
        <f t="shared" si="19"/>
        <v>7739</v>
      </c>
      <c r="H178" t="s">
        <v>25</v>
      </c>
      <c r="I178" t="s">
        <v>26</v>
      </c>
      <c r="J178">
        <v>654</v>
      </c>
      <c r="K178">
        <v>316</v>
      </c>
      <c r="L178">
        <f t="shared" si="15"/>
        <v>-7.84</v>
      </c>
      <c r="M178">
        <f t="shared" si="16"/>
        <v>4.6399999999999997</v>
      </c>
      <c r="N178" s="12">
        <f t="shared" si="17"/>
        <v>9.1101701411115261</v>
      </c>
      <c r="O178">
        <f t="shared" si="18"/>
        <v>165</v>
      </c>
    </row>
    <row r="179" spans="4:15" x14ac:dyDescent="0.25">
      <c r="D179">
        <v>3</v>
      </c>
      <c r="E179">
        <v>31</v>
      </c>
      <c r="F179">
        <v>10</v>
      </c>
      <c r="G179">
        <f t="shared" si="19"/>
        <v>6334</v>
      </c>
      <c r="H179" t="s">
        <v>27</v>
      </c>
      <c r="I179" t="s">
        <v>28</v>
      </c>
      <c r="J179">
        <v>655</v>
      </c>
      <c r="K179">
        <v>314</v>
      </c>
      <c r="L179">
        <f t="shared" si="15"/>
        <v>-7.68</v>
      </c>
      <c r="M179">
        <f t="shared" si="16"/>
        <v>4.96</v>
      </c>
      <c r="N179" s="12">
        <f t="shared" si="17"/>
        <v>9.1424285613834577</v>
      </c>
      <c r="O179">
        <f t="shared" si="18"/>
        <v>166</v>
      </c>
    </row>
    <row r="180" spans="4:15" x14ac:dyDescent="0.25">
      <c r="D180">
        <v>3</v>
      </c>
      <c r="E180">
        <v>23</v>
      </c>
      <c r="F180">
        <v>73</v>
      </c>
      <c r="G180">
        <f t="shared" ref="G180:G211" si="20">60*30*D180+ROUND((100*E180+F180)*3/10,0)+1</f>
        <v>6113</v>
      </c>
      <c r="H180" t="s">
        <v>25</v>
      </c>
      <c r="I180" t="s">
        <v>26</v>
      </c>
      <c r="J180">
        <v>653</v>
      </c>
      <c r="K180">
        <v>375</v>
      </c>
      <c r="L180">
        <f t="shared" si="15"/>
        <v>-8</v>
      </c>
      <c r="M180">
        <f t="shared" si="16"/>
        <v>-4.8</v>
      </c>
      <c r="N180" s="12">
        <f t="shared" si="17"/>
        <v>9.3295230317524798</v>
      </c>
      <c r="O180">
        <f t="shared" si="18"/>
        <v>167</v>
      </c>
    </row>
    <row r="181" spans="4:15" x14ac:dyDescent="0.25">
      <c r="D181">
        <v>4</v>
      </c>
      <c r="E181">
        <v>23</v>
      </c>
      <c r="F181">
        <v>73</v>
      </c>
      <c r="G181">
        <f t="shared" si="20"/>
        <v>7913</v>
      </c>
      <c r="H181" t="s">
        <v>25</v>
      </c>
      <c r="I181" t="s">
        <v>28</v>
      </c>
      <c r="J181">
        <v>653</v>
      </c>
      <c r="K181">
        <v>315</v>
      </c>
      <c r="L181">
        <f t="shared" si="15"/>
        <v>-8</v>
      </c>
      <c r="M181">
        <f t="shared" si="16"/>
        <v>4.8</v>
      </c>
      <c r="N181" s="12">
        <f t="shared" si="17"/>
        <v>9.3295230317524798</v>
      </c>
      <c r="O181">
        <f t="shared" si="18"/>
        <v>168</v>
      </c>
    </row>
    <row r="182" spans="4:15" x14ac:dyDescent="0.25">
      <c r="D182">
        <v>3</v>
      </c>
      <c r="E182">
        <v>19</v>
      </c>
      <c r="F182">
        <v>93</v>
      </c>
      <c r="G182">
        <f t="shared" si="20"/>
        <v>5999</v>
      </c>
      <c r="H182" t="s">
        <v>25</v>
      </c>
      <c r="I182" t="s">
        <v>26</v>
      </c>
      <c r="J182">
        <v>720</v>
      </c>
      <c r="K182">
        <v>289</v>
      </c>
      <c r="L182">
        <f t="shared" si="15"/>
        <v>2.72</v>
      </c>
      <c r="M182">
        <f t="shared" si="16"/>
        <v>8.9600000000000009</v>
      </c>
      <c r="N182" s="12">
        <f t="shared" si="17"/>
        <v>9.3637599285756998</v>
      </c>
      <c r="O182">
        <f t="shared" si="18"/>
        <v>169</v>
      </c>
    </row>
    <row r="183" spans="4:15" x14ac:dyDescent="0.25">
      <c r="D183">
        <v>4</v>
      </c>
      <c r="E183">
        <v>27</v>
      </c>
      <c r="F183">
        <v>76</v>
      </c>
      <c r="G183">
        <f t="shared" si="20"/>
        <v>8034</v>
      </c>
      <c r="H183" t="s">
        <v>27</v>
      </c>
      <c r="I183" t="s">
        <v>26</v>
      </c>
      <c r="J183">
        <v>685</v>
      </c>
      <c r="K183">
        <v>289</v>
      </c>
      <c r="L183">
        <f t="shared" si="15"/>
        <v>-2.88</v>
      </c>
      <c r="M183">
        <f t="shared" si="16"/>
        <v>8.9600000000000009</v>
      </c>
      <c r="N183" s="12">
        <f t="shared" si="17"/>
        <v>9.4114823487057553</v>
      </c>
      <c r="O183">
        <f t="shared" si="18"/>
        <v>170</v>
      </c>
    </row>
    <row r="184" spans="4:15" x14ac:dyDescent="0.25">
      <c r="D184">
        <v>3</v>
      </c>
      <c r="E184">
        <v>38</v>
      </c>
      <c r="F184">
        <v>30</v>
      </c>
      <c r="G184">
        <f t="shared" si="20"/>
        <v>6550</v>
      </c>
      <c r="H184" t="s">
        <v>25</v>
      </c>
      <c r="I184" t="s">
        <v>26</v>
      </c>
      <c r="J184">
        <v>746</v>
      </c>
      <c r="K184">
        <v>304</v>
      </c>
      <c r="L184">
        <f t="shared" si="15"/>
        <v>6.88</v>
      </c>
      <c r="M184">
        <f t="shared" si="16"/>
        <v>6.5600000000000005</v>
      </c>
      <c r="N184" s="12">
        <f t="shared" si="17"/>
        <v>9.5062084976082861</v>
      </c>
      <c r="O184">
        <f t="shared" si="18"/>
        <v>171</v>
      </c>
    </row>
    <row r="185" spans="4:15" x14ac:dyDescent="0.25">
      <c r="D185">
        <v>4</v>
      </c>
      <c r="E185">
        <v>36</v>
      </c>
      <c r="F185">
        <v>26</v>
      </c>
      <c r="G185">
        <f t="shared" si="20"/>
        <v>8289</v>
      </c>
      <c r="H185" t="s">
        <v>27</v>
      </c>
      <c r="I185" t="s">
        <v>28</v>
      </c>
      <c r="J185">
        <v>658</v>
      </c>
      <c r="K185">
        <v>306</v>
      </c>
      <c r="L185">
        <f t="shared" si="15"/>
        <v>-7.2</v>
      </c>
      <c r="M185">
        <f t="shared" si="16"/>
        <v>6.24</v>
      </c>
      <c r="N185" s="12">
        <f t="shared" si="17"/>
        <v>9.5277279558140204</v>
      </c>
      <c r="O185">
        <f t="shared" si="18"/>
        <v>172</v>
      </c>
    </row>
    <row r="186" spans="4:15" x14ac:dyDescent="0.25">
      <c r="D186">
        <v>3</v>
      </c>
      <c r="E186">
        <v>27</v>
      </c>
      <c r="F186">
        <v>90</v>
      </c>
      <c r="G186">
        <f t="shared" si="20"/>
        <v>6238</v>
      </c>
      <c r="H186" t="s">
        <v>27</v>
      </c>
      <c r="I186" t="s">
        <v>26</v>
      </c>
      <c r="J186">
        <v>758</v>
      </c>
      <c r="K186">
        <v>322</v>
      </c>
      <c r="L186">
        <f t="shared" si="15"/>
        <v>8.8000000000000007</v>
      </c>
      <c r="M186">
        <f t="shared" si="16"/>
        <v>3.68</v>
      </c>
      <c r="N186" s="12">
        <f t="shared" si="17"/>
        <v>9.5384694789048847</v>
      </c>
      <c r="O186">
        <f t="shared" si="18"/>
        <v>173</v>
      </c>
    </row>
    <row r="187" spans="4:15" x14ac:dyDescent="0.25">
      <c r="D187">
        <v>3</v>
      </c>
      <c r="E187">
        <v>34</v>
      </c>
      <c r="F187">
        <v>63</v>
      </c>
      <c r="G187">
        <f t="shared" si="20"/>
        <v>6440</v>
      </c>
      <c r="H187" t="s">
        <v>27</v>
      </c>
      <c r="I187" t="s">
        <v>26</v>
      </c>
      <c r="J187">
        <v>657</v>
      </c>
      <c r="K187">
        <v>306</v>
      </c>
      <c r="L187">
        <f t="shared" si="15"/>
        <v>-7.36</v>
      </c>
      <c r="M187">
        <f t="shared" si="16"/>
        <v>6.24</v>
      </c>
      <c r="N187" s="12">
        <f t="shared" si="17"/>
        <v>9.6492072213213458</v>
      </c>
      <c r="O187">
        <f t="shared" si="18"/>
        <v>174</v>
      </c>
    </row>
    <row r="188" spans="4:15" x14ac:dyDescent="0.25">
      <c r="D188">
        <v>3</v>
      </c>
      <c r="E188">
        <v>20</v>
      </c>
      <c r="F188">
        <v>43</v>
      </c>
      <c r="G188">
        <f t="shared" si="20"/>
        <v>6014</v>
      </c>
      <c r="H188" t="s">
        <v>25</v>
      </c>
      <c r="I188" t="s">
        <v>26</v>
      </c>
      <c r="J188">
        <v>686</v>
      </c>
      <c r="K188">
        <v>287</v>
      </c>
      <c r="L188">
        <f t="shared" si="15"/>
        <v>-2.72</v>
      </c>
      <c r="M188">
        <f t="shared" si="16"/>
        <v>9.2799999999999994</v>
      </c>
      <c r="N188" s="12">
        <f t="shared" si="17"/>
        <v>9.6704084712074074</v>
      </c>
      <c r="O188">
        <f t="shared" si="18"/>
        <v>175</v>
      </c>
    </row>
    <row r="189" spans="4:15" x14ac:dyDescent="0.25">
      <c r="D189">
        <v>4</v>
      </c>
      <c r="E189">
        <v>35</v>
      </c>
      <c r="F189">
        <v>23</v>
      </c>
      <c r="G189">
        <f t="shared" si="20"/>
        <v>8258</v>
      </c>
      <c r="H189" t="s">
        <v>27</v>
      </c>
      <c r="I189" t="s">
        <v>28</v>
      </c>
      <c r="J189">
        <v>644</v>
      </c>
      <c r="K189">
        <v>359</v>
      </c>
      <c r="L189">
        <f t="shared" si="15"/>
        <v>-9.44</v>
      </c>
      <c r="M189">
        <f t="shared" si="16"/>
        <v>-2.2400000000000002</v>
      </c>
      <c r="N189" s="12">
        <f t="shared" si="17"/>
        <v>9.7021234789091402</v>
      </c>
      <c r="O189">
        <f t="shared" si="18"/>
        <v>176</v>
      </c>
    </row>
    <row r="190" spans="4:15" x14ac:dyDescent="0.25">
      <c r="D190">
        <v>3</v>
      </c>
      <c r="E190">
        <v>33</v>
      </c>
      <c r="F190">
        <v>96</v>
      </c>
      <c r="G190">
        <f t="shared" si="20"/>
        <v>6420</v>
      </c>
      <c r="H190" t="s">
        <v>25</v>
      </c>
      <c r="I190" t="s">
        <v>26</v>
      </c>
      <c r="J190">
        <v>723</v>
      </c>
      <c r="K190">
        <v>286</v>
      </c>
      <c r="L190">
        <f t="shared" si="15"/>
        <v>3.2</v>
      </c>
      <c r="M190">
        <f t="shared" si="16"/>
        <v>9.44</v>
      </c>
      <c r="N190" s="12">
        <f t="shared" si="17"/>
        <v>9.9676276013904133</v>
      </c>
      <c r="O190">
        <f t="shared" si="18"/>
        <v>177</v>
      </c>
    </row>
    <row r="191" spans="4:15" x14ac:dyDescent="0.25">
      <c r="D191">
        <v>3</v>
      </c>
      <c r="E191">
        <v>36</v>
      </c>
      <c r="F191">
        <v>56</v>
      </c>
      <c r="G191">
        <f t="shared" si="20"/>
        <v>6498</v>
      </c>
      <c r="H191" t="s">
        <v>27</v>
      </c>
      <c r="I191" t="s">
        <v>28</v>
      </c>
      <c r="J191">
        <v>762</v>
      </c>
      <c r="K191">
        <v>368</v>
      </c>
      <c r="L191">
        <f t="shared" si="15"/>
        <v>9.44</v>
      </c>
      <c r="M191">
        <f t="shared" si="16"/>
        <v>-3.68</v>
      </c>
      <c r="N191" s="12">
        <f t="shared" si="17"/>
        <v>10.131929727352041</v>
      </c>
      <c r="O191">
        <f t="shared" si="18"/>
        <v>178</v>
      </c>
    </row>
    <row r="192" spans="4:15" x14ac:dyDescent="0.25">
      <c r="D192">
        <v>3</v>
      </c>
      <c r="E192">
        <v>31</v>
      </c>
      <c r="F192">
        <v>10</v>
      </c>
      <c r="G192">
        <f t="shared" si="20"/>
        <v>6334</v>
      </c>
      <c r="H192" t="s">
        <v>27</v>
      </c>
      <c r="I192" t="s">
        <v>28</v>
      </c>
      <c r="J192">
        <v>669</v>
      </c>
      <c r="K192">
        <v>291</v>
      </c>
      <c r="L192">
        <f t="shared" si="15"/>
        <v>-5.44</v>
      </c>
      <c r="M192">
        <f t="shared" si="16"/>
        <v>8.64</v>
      </c>
      <c r="N192" s="12">
        <f t="shared" si="17"/>
        <v>10.209955925468044</v>
      </c>
      <c r="O192">
        <f t="shared" si="18"/>
        <v>179</v>
      </c>
    </row>
    <row r="193" spans="4:15" x14ac:dyDescent="0.25">
      <c r="D193">
        <v>3</v>
      </c>
      <c r="E193">
        <v>36</v>
      </c>
      <c r="F193">
        <v>36</v>
      </c>
      <c r="G193">
        <f t="shared" si="20"/>
        <v>6492</v>
      </c>
      <c r="H193" t="s">
        <v>27</v>
      </c>
      <c r="I193" t="s">
        <v>28</v>
      </c>
      <c r="J193">
        <v>698</v>
      </c>
      <c r="K193">
        <v>410</v>
      </c>
      <c r="L193">
        <f t="shared" si="15"/>
        <v>-0.8</v>
      </c>
      <c r="M193">
        <f t="shared" si="16"/>
        <v>-10.4</v>
      </c>
      <c r="N193" s="12">
        <f t="shared" si="17"/>
        <v>10.430723848324238</v>
      </c>
      <c r="O193">
        <f t="shared" si="18"/>
        <v>180</v>
      </c>
    </row>
    <row r="194" spans="4:15" x14ac:dyDescent="0.25">
      <c r="D194">
        <v>3</v>
      </c>
      <c r="E194">
        <v>21</v>
      </c>
      <c r="F194">
        <v>96</v>
      </c>
      <c r="G194">
        <f t="shared" si="20"/>
        <v>6060</v>
      </c>
      <c r="H194" t="s">
        <v>27</v>
      </c>
      <c r="I194" t="s">
        <v>28</v>
      </c>
      <c r="J194">
        <v>720</v>
      </c>
      <c r="K194">
        <v>282</v>
      </c>
      <c r="L194">
        <f t="shared" si="15"/>
        <v>2.72</v>
      </c>
      <c r="M194">
        <f t="shared" si="16"/>
        <v>10.08</v>
      </c>
      <c r="N194" s="12">
        <f t="shared" si="17"/>
        <v>10.440536384688288</v>
      </c>
      <c r="O194">
        <f t="shared" si="18"/>
        <v>181</v>
      </c>
    </row>
    <row r="195" spans="4:15" x14ac:dyDescent="0.25">
      <c r="D195">
        <v>3</v>
      </c>
      <c r="E195">
        <v>30</v>
      </c>
      <c r="F195">
        <v>23</v>
      </c>
      <c r="G195">
        <f t="shared" si="20"/>
        <v>6308</v>
      </c>
      <c r="H195" t="s">
        <v>25</v>
      </c>
      <c r="I195" t="s">
        <v>26</v>
      </c>
      <c r="J195">
        <v>737</v>
      </c>
      <c r="K195">
        <v>289</v>
      </c>
      <c r="L195">
        <f t="shared" si="15"/>
        <v>5.44</v>
      </c>
      <c r="M195">
        <f t="shared" si="16"/>
        <v>8.9600000000000009</v>
      </c>
      <c r="N195" s="12">
        <f t="shared" si="17"/>
        <v>10.482137186661889</v>
      </c>
      <c r="O195">
        <f t="shared" si="18"/>
        <v>182</v>
      </c>
    </row>
    <row r="196" spans="4:15" x14ac:dyDescent="0.25">
      <c r="D196">
        <v>3</v>
      </c>
      <c r="E196">
        <v>28</v>
      </c>
      <c r="F196">
        <v>0</v>
      </c>
      <c r="G196">
        <f t="shared" si="20"/>
        <v>6241</v>
      </c>
      <c r="H196" t="s">
        <v>25</v>
      </c>
      <c r="I196" t="s">
        <v>26</v>
      </c>
      <c r="J196">
        <v>769</v>
      </c>
      <c r="K196">
        <v>346</v>
      </c>
      <c r="L196">
        <f t="shared" si="15"/>
        <v>10.56</v>
      </c>
      <c r="M196">
        <f t="shared" si="16"/>
        <v>-0.16</v>
      </c>
      <c r="N196" s="12">
        <f t="shared" si="17"/>
        <v>10.56121205165392</v>
      </c>
      <c r="O196">
        <f t="shared" si="18"/>
        <v>183</v>
      </c>
    </row>
    <row r="197" spans="4:15" x14ac:dyDescent="0.25">
      <c r="D197">
        <v>3</v>
      </c>
      <c r="E197">
        <v>22</v>
      </c>
      <c r="F197">
        <v>86</v>
      </c>
      <c r="G197">
        <f t="shared" si="20"/>
        <v>6087</v>
      </c>
      <c r="H197" t="s">
        <v>25</v>
      </c>
      <c r="I197" t="s">
        <v>26</v>
      </c>
      <c r="J197">
        <v>715</v>
      </c>
      <c r="K197">
        <v>280</v>
      </c>
      <c r="L197">
        <f t="shared" si="15"/>
        <v>1.92</v>
      </c>
      <c r="M197">
        <f t="shared" si="16"/>
        <v>10.4</v>
      </c>
      <c r="N197" s="12">
        <f t="shared" si="17"/>
        <v>10.575745836582875</v>
      </c>
      <c r="O197">
        <f t="shared" si="18"/>
        <v>184</v>
      </c>
    </row>
    <row r="198" spans="4:15" x14ac:dyDescent="0.25">
      <c r="D198">
        <v>3</v>
      </c>
      <c r="E198">
        <v>48</v>
      </c>
      <c r="F198">
        <v>40</v>
      </c>
      <c r="G198">
        <f t="shared" si="20"/>
        <v>6853</v>
      </c>
      <c r="H198" t="s">
        <v>27</v>
      </c>
      <c r="I198" t="s">
        <v>28</v>
      </c>
      <c r="J198">
        <v>748</v>
      </c>
      <c r="K198">
        <v>296</v>
      </c>
      <c r="L198">
        <f t="shared" si="15"/>
        <v>7.2</v>
      </c>
      <c r="M198">
        <f t="shared" si="16"/>
        <v>7.84</v>
      </c>
      <c r="N198" s="12">
        <f t="shared" si="17"/>
        <v>10.644510322227134</v>
      </c>
      <c r="O198">
        <f t="shared" si="18"/>
        <v>185</v>
      </c>
    </row>
    <row r="199" spans="4:15" x14ac:dyDescent="0.25">
      <c r="D199">
        <v>3</v>
      </c>
      <c r="E199">
        <v>17</v>
      </c>
      <c r="F199">
        <v>90</v>
      </c>
      <c r="G199">
        <f t="shared" si="20"/>
        <v>5938</v>
      </c>
      <c r="H199" t="s">
        <v>25</v>
      </c>
      <c r="I199" t="s">
        <v>26</v>
      </c>
      <c r="J199">
        <v>700</v>
      </c>
      <c r="K199">
        <v>278</v>
      </c>
      <c r="L199">
        <f t="shared" si="15"/>
        <v>-0.48</v>
      </c>
      <c r="M199">
        <f t="shared" si="16"/>
        <v>10.72</v>
      </c>
      <c r="N199" s="12">
        <f t="shared" si="17"/>
        <v>10.730740887748619</v>
      </c>
      <c r="O199">
        <f t="shared" si="18"/>
        <v>186</v>
      </c>
    </row>
    <row r="200" spans="4:15" x14ac:dyDescent="0.25">
      <c r="D200">
        <v>3</v>
      </c>
      <c r="E200">
        <v>29</v>
      </c>
      <c r="F200">
        <v>6</v>
      </c>
      <c r="G200">
        <f t="shared" si="20"/>
        <v>6273</v>
      </c>
      <c r="H200" t="s">
        <v>25</v>
      </c>
      <c r="I200" t="s">
        <v>26</v>
      </c>
      <c r="J200">
        <v>767</v>
      </c>
      <c r="K200">
        <v>371</v>
      </c>
      <c r="L200">
        <f t="shared" si="15"/>
        <v>10.24</v>
      </c>
      <c r="M200">
        <f t="shared" si="16"/>
        <v>-4.16</v>
      </c>
      <c r="N200" s="12">
        <f t="shared" si="17"/>
        <v>11.052746265069148</v>
      </c>
      <c r="O200">
        <f t="shared" si="18"/>
        <v>187</v>
      </c>
    </row>
    <row r="201" spans="4:15" x14ac:dyDescent="0.25">
      <c r="D201">
        <v>3</v>
      </c>
      <c r="E201">
        <v>32</v>
      </c>
      <c r="F201">
        <v>96</v>
      </c>
      <c r="G201">
        <f t="shared" si="20"/>
        <v>6390</v>
      </c>
      <c r="H201" t="s">
        <v>25</v>
      </c>
      <c r="I201" t="s">
        <v>26</v>
      </c>
      <c r="J201">
        <v>736</v>
      </c>
      <c r="K201">
        <v>281</v>
      </c>
      <c r="L201">
        <f t="shared" si="15"/>
        <v>5.28</v>
      </c>
      <c r="M201">
        <f t="shared" si="16"/>
        <v>10.24</v>
      </c>
      <c r="N201" s="12">
        <f t="shared" si="17"/>
        <v>11.521111057532604</v>
      </c>
      <c r="O201">
        <f t="shared" si="18"/>
        <v>188</v>
      </c>
    </row>
    <row r="202" spans="4:15" x14ac:dyDescent="0.25">
      <c r="D202">
        <v>4</v>
      </c>
      <c r="E202">
        <v>20</v>
      </c>
      <c r="F202">
        <v>30</v>
      </c>
      <c r="G202">
        <f t="shared" si="20"/>
        <v>7810</v>
      </c>
      <c r="H202" t="s">
        <v>25</v>
      </c>
      <c r="I202" t="s">
        <v>26</v>
      </c>
      <c r="J202">
        <v>733</v>
      </c>
      <c r="K202">
        <v>278</v>
      </c>
      <c r="L202">
        <f t="shared" si="15"/>
        <v>4.8</v>
      </c>
      <c r="M202">
        <f t="shared" si="16"/>
        <v>10.72</v>
      </c>
      <c r="N202" s="12">
        <f t="shared" si="17"/>
        <v>11.745569377429092</v>
      </c>
      <c r="O202">
        <f t="shared" si="18"/>
        <v>189</v>
      </c>
    </row>
    <row r="203" spans="4:15" x14ac:dyDescent="0.25">
      <c r="D203">
        <v>3</v>
      </c>
      <c r="E203">
        <v>32</v>
      </c>
      <c r="F203">
        <v>20</v>
      </c>
      <c r="G203">
        <f t="shared" si="20"/>
        <v>6367</v>
      </c>
      <c r="H203" t="s">
        <v>27</v>
      </c>
      <c r="I203" t="s">
        <v>26</v>
      </c>
      <c r="J203">
        <v>641</v>
      </c>
      <c r="K203">
        <v>305</v>
      </c>
      <c r="L203">
        <f t="shared" si="15"/>
        <v>-9.92</v>
      </c>
      <c r="M203">
        <f t="shared" si="16"/>
        <v>6.4</v>
      </c>
      <c r="N203" s="12">
        <f t="shared" si="17"/>
        <v>11.805354717245899</v>
      </c>
      <c r="O203">
        <f t="shared" si="18"/>
        <v>190</v>
      </c>
    </row>
    <row r="204" spans="4:15" x14ac:dyDescent="0.25">
      <c r="D204">
        <v>3</v>
      </c>
      <c r="E204">
        <v>27</v>
      </c>
      <c r="F204">
        <v>23</v>
      </c>
      <c r="G204">
        <f t="shared" si="20"/>
        <v>6218</v>
      </c>
      <c r="H204" t="s">
        <v>25</v>
      </c>
      <c r="I204" t="s">
        <v>26</v>
      </c>
      <c r="J204">
        <v>687</v>
      </c>
      <c r="K204">
        <v>418</v>
      </c>
      <c r="L204">
        <f t="shared" si="15"/>
        <v>-2.56</v>
      </c>
      <c r="M204">
        <f t="shared" si="16"/>
        <v>-11.68</v>
      </c>
      <c r="N204" s="12">
        <f t="shared" si="17"/>
        <v>11.957257210581362</v>
      </c>
      <c r="O204">
        <f t="shared" si="18"/>
        <v>191</v>
      </c>
    </row>
    <row r="205" spans="4:15" x14ac:dyDescent="0.25">
      <c r="D205">
        <v>4</v>
      </c>
      <c r="E205">
        <v>11</v>
      </c>
      <c r="F205">
        <v>96</v>
      </c>
      <c r="G205">
        <f t="shared" si="20"/>
        <v>7560</v>
      </c>
      <c r="H205" t="s">
        <v>25</v>
      </c>
      <c r="I205" t="s">
        <v>26</v>
      </c>
      <c r="J205">
        <v>638</v>
      </c>
      <c r="K205">
        <v>306</v>
      </c>
      <c r="L205">
        <f t="shared" si="15"/>
        <v>-10.4</v>
      </c>
      <c r="M205">
        <f t="shared" si="16"/>
        <v>6.24</v>
      </c>
      <c r="N205" s="12">
        <f t="shared" si="17"/>
        <v>12.128379941278226</v>
      </c>
      <c r="O205">
        <f t="shared" si="18"/>
        <v>192</v>
      </c>
    </row>
    <row r="206" spans="4:15" x14ac:dyDescent="0.25">
      <c r="D206">
        <v>3</v>
      </c>
      <c r="E206">
        <v>34</v>
      </c>
      <c r="F206">
        <v>73</v>
      </c>
      <c r="G206">
        <f t="shared" si="20"/>
        <v>6443</v>
      </c>
      <c r="H206" t="s">
        <v>25</v>
      </c>
      <c r="I206" t="s">
        <v>26</v>
      </c>
      <c r="J206">
        <v>640</v>
      </c>
      <c r="K206">
        <v>302</v>
      </c>
      <c r="L206">
        <f t="shared" ref="L206:L241" si="21">(J206-J$5)*$O$8</f>
        <v>-10.08</v>
      </c>
      <c r="M206">
        <f t="shared" ref="M206:M241" si="22">-(K206-K$5)*$O$8</f>
        <v>6.88</v>
      </c>
      <c r="N206" s="12">
        <f t="shared" ref="N206:N241" si="23">SQRT(L206^2+M206^2)</f>
        <v>12.204130448335924</v>
      </c>
      <c r="O206">
        <f t="shared" si="18"/>
        <v>193</v>
      </c>
    </row>
    <row r="207" spans="4:15" x14ac:dyDescent="0.25">
      <c r="D207">
        <v>4</v>
      </c>
      <c r="E207">
        <v>41</v>
      </c>
      <c r="F207">
        <v>73</v>
      </c>
      <c r="G207">
        <f t="shared" si="20"/>
        <v>8453</v>
      </c>
      <c r="H207" t="s">
        <v>27</v>
      </c>
      <c r="I207" t="s">
        <v>28</v>
      </c>
      <c r="J207">
        <v>627</v>
      </c>
      <c r="K207">
        <v>361</v>
      </c>
      <c r="L207">
        <f t="shared" si="21"/>
        <v>-12.16</v>
      </c>
      <c r="M207">
        <f t="shared" si="22"/>
        <v>-2.56</v>
      </c>
      <c r="N207" s="12">
        <f t="shared" si="23"/>
        <v>12.426552216926464</v>
      </c>
      <c r="O207">
        <f t="shared" si="18"/>
        <v>194</v>
      </c>
    </row>
    <row r="208" spans="4:15" x14ac:dyDescent="0.25">
      <c r="D208">
        <v>3</v>
      </c>
      <c r="E208">
        <v>15</v>
      </c>
      <c r="F208">
        <v>56</v>
      </c>
      <c r="G208">
        <f t="shared" si="20"/>
        <v>5868</v>
      </c>
      <c r="H208" t="s">
        <v>27</v>
      </c>
      <c r="I208" t="s">
        <v>28</v>
      </c>
      <c r="J208">
        <v>757</v>
      </c>
      <c r="K208">
        <v>285</v>
      </c>
      <c r="L208">
        <f t="shared" si="21"/>
        <v>8.64</v>
      </c>
      <c r="M208">
        <f t="shared" si="22"/>
        <v>9.6</v>
      </c>
      <c r="N208" s="12">
        <f t="shared" si="23"/>
        <v>12.915479085190761</v>
      </c>
      <c r="O208">
        <f t="shared" ref="O208:O241" si="24">O207+1</f>
        <v>195</v>
      </c>
    </row>
    <row r="209" spans="4:15" x14ac:dyDescent="0.25">
      <c r="D209">
        <v>3</v>
      </c>
      <c r="E209">
        <v>47</v>
      </c>
      <c r="F209">
        <v>23</v>
      </c>
      <c r="G209">
        <f t="shared" si="20"/>
        <v>6818</v>
      </c>
      <c r="H209" t="s">
        <v>27</v>
      </c>
      <c r="I209" t="s">
        <v>28</v>
      </c>
      <c r="J209">
        <v>781</v>
      </c>
      <c r="K209">
        <v>367</v>
      </c>
      <c r="L209">
        <f t="shared" si="21"/>
        <v>12.48</v>
      </c>
      <c r="M209">
        <f t="shared" si="22"/>
        <v>-3.52</v>
      </c>
      <c r="N209" s="12">
        <f t="shared" si="23"/>
        <v>12.966911737187079</v>
      </c>
      <c r="O209">
        <f t="shared" si="24"/>
        <v>196</v>
      </c>
    </row>
    <row r="210" spans="4:15" x14ac:dyDescent="0.25">
      <c r="D210">
        <v>3</v>
      </c>
      <c r="E210">
        <v>17</v>
      </c>
      <c r="F210">
        <v>20</v>
      </c>
      <c r="G210">
        <f t="shared" si="20"/>
        <v>5917</v>
      </c>
      <c r="H210" t="s">
        <v>25</v>
      </c>
      <c r="I210" t="s">
        <v>28</v>
      </c>
      <c r="J210">
        <v>758</v>
      </c>
      <c r="K210">
        <v>285</v>
      </c>
      <c r="L210">
        <f t="shared" si="21"/>
        <v>8.8000000000000007</v>
      </c>
      <c r="M210">
        <f t="shared" si="22"/>
        <v>9.6</v>
      </c>
      <c r="N210" s="12">
        <f t="shared" si="23"/>
        <v>13.023056476879766</v>
      </c>
      <c r="O210">
        <f t="shared" si="24"/>
        <v>197</v>
      </c>
    </row>
    <row r="211" spans="4:15" x14ac:dyDescent="0.25">
      <c r="D211">
        <v>3</v>
      </c>
      <c r="E211">
        <v>35</v>
      </c>
      <c r="F211">
        <v>20</v>
      </c>
      <c r="G211">
        <f t="shared" si="20"/>
        <v>6457</v>
      </c>
      <c r="H211" t="s">
        <v>25</v>
      </c>
      <c r="I211" t="s">
        <v>26</v>
      </c>
      <c r="J211">
        <v>658</v>
      </c>
      <c r="K211">
        <v>277</v>
      </c>
      <c r="L211">
        <f t="shared" si="21"/>
        <v>-7.2</v>
      </c>
      <c r="M211">
        <f t="shared" si="22"/>
        <v>10.88</v>
      </c>
      <c r="N211" s="12">
        <f t="shared" si="23"/>
        <v>13.046624084413562</v>
      </c>
      <c r="O211">
        <f t="shared" si="24"/>
        <v>198</v>
      </c>
    </row>
    <row r="212" spans="4:15" x14ac:dyDescent="0.25">
      <c r="D212">
        <v>3</v>
      </c>
      <c r="E212">
        <v>43</v>
      </c>
      <c r="F212">
        <v>73</v>
      </c>
      <c r="G212">
        <f t="shared" ref="G212:G223" si="25">60*30*D212+ROUND((100*E212+F212)*3/10,0)+1</f>
        <v>6713</v>
      </c>
      <c r="H212" t="s">
        <v>25</v>
      </c>
      <c r="I212" t="s">
        <v>26</v>
      </c>
      <c r="J212">
        <v>754</v>
      </c>
      <c r="K212">
        <v>281</v>
      </c>
      <c r="L212">
        <f t="shared" si="21"/>
        <v>8.16</v>
      </c>
      <c r="M212">
        <f t="shared" si="22"/>
        <v>10.24</v>
      </c>
      <c r="N212" s="12">
        <f t="shared" si="23"/>
        <v>13.093632040041449</v>
      </c>
      <c r="O212">
        <f t="shared" si="24"/>
        <v>199</v>
      </c>
    </row>
    <row r="213" spans="4:15" x14ac:dyDescent="0.25">
      <c r="D213">
        <v>3</v>
      </c>
      <c r="E213">
        <v>15</v>
      </c>
      <c r="F213">
        <v>70</v>
      </c>
      <c r="G213">
        <f t="shared" si="25"/>
        <v>5872</v>
      </c>
      <c r="H213" t="s">
        <v>27</v>
      </c>
      <c r="I213" t="s">
        <v>28</v>
      </c>
      <c r="J213">
        <v>762</v>
      </c>
      <c r="K213">
        <v>286</v>
      </c>
      <c r="L213">
        <f t="shared" si="21"/>
        <v>9.44</v>
      </c>
      <c r="M213">
        <f t="shared" si="22"/>
        <v>9.44</v>
      </c>
      <c r="N213" s="12">
        <f t="shared" si="23"/>
        <v>13.350176028802016</v>
      </c>
      <c r="O213">
        <f t="shared" si="24"/>
        <v>200</v>
      </c>
    </row>
    <row r="214" spans="4:15" x14ac:dyDescent="0.25">
      <c r="D214">
        <v>3</v>
      </c>
      <c r="E214">
        <v>19</v>
      </c>
      <c r="F214">
        <v>60</v>
      </c>
      <c r="G214">
        <f t="shared" si="25"/>
        <v>5989</v>
      </c>
      <c r="H214" t="s">
        <v>27</v>
      </c>
      <c r="I214" t="s">
        <v>28</v>
      </c>
      <c r="J214">
        <v>769</v>
      </c>
      <c r="K214">
        <v>397</v>
      </c>
      <c r="L214">
        <f t="shared" si="21"/>
        <v>10.56</v>
      </c>
      <c r="M214">
        <f t="shared" si="22"/>
        <v>-8.32</v>
      </c>
      <c r="N214" s="12">
        <f t="shared" si="23"/>
        <v>13.443808984064004</v>
      </c>
      <c r="O214">
        <f t="shared" si="24"/>
        <v>201</v>
      </c>
    </row>
    <row r="215" spans="4:15" x14ac:dyDescent="0.25">
      <c r="D215">
        <v>3</v>
      </c>
      <c r="E215">
        <v>18</v>
      </c>
      <c r="F215">
        <v>26</v>
      </c>
      <c r="G215">
        <f t="shared" si="25"/>
        <v>5949</v>
      </c>
      <c r="H215" t="s">
        <v>25</v>
      </c>
      <c r="I215" t="s">
        <v>26</v>
      </c>
      <c r="J215">
        <v>769</v>
      </c>
      <c r="K215">
        <v>292</v>
      </c>
      <c r="L215">
        <f t="shared" si="21"/>
        <v>10.56</v>
      </c>
      <c r="M215">
        <f t="shared" si="22"/>
        <v>8.48</v>
      </c>
      <c r="N215" s="12">
        <f t="shared" si="23"/>
        <v>13.543411682438071</v>
      </c>
      <c r="O215">
        <f t="shared" si="24"/>
        <v>202</v>
      </c>
    </row>
    <row r="216" spans="4:15" x14ac:dyDescent="0.25">
      <c r="D216">
        <v>3</v>
      </c>
      <c r="E216">
        <v>17</v>
      </c>
      <c r="F216">
        <v>26</v>
      </c>
      <c r="G216">
        <f t="shared" si="25"/>
        <v>5919</v>
      </c>
      <c r="H216" t="s">
        <v>27</v>
      </c>
      <c r="I216" t="s">
        <v>28</v>
      </c>
      <c r="J216">
        <v>653</v>
      </c>
      <c r="K216">
        <v>276</v>
      </c>
      <c r="L216">
        <f t="shared" si="21"/>
        <v>-8</v>
      </c>
      <c r="M216">
        <f t="shared" si="22"/>
        <v>11.040000000000001</v>
      </c>
      <c r="N216" s="12">
        <f t="shared" si="23"/>
        <v>13.633840251374519</v>
      </c>
      <c r="O216">
        <f t="shared" si="24"/>
        <v>203</v>
      </c>
    </row>
    <row r="217" spans="4:15" x14ac:dyDescent="0.25">
      <c r="D217">
        <v>3</v>
      </c>
      <c r="E217">
        <v>15</v>
      </c>
      <c r="F217">
        <v>20</v>
      </c>
      <c r="G217">
        <f t="shared" si="25"/>
        <v>5857</v>
      </c>
      <c r="H217" t="s">
        <v>27</v>
      </c>
      <c r="I217" t="s">
        <v>28</v>
      </c>
      <c r="J217">
        <v>735</v>
      </c>
      <c r="K217">
        <v>424</v>
      </c>
      <c r="L217">
        <f t="shared" si="21"/>
        <v>5.12</v>
      </c>
      <c r="M217">
        <f t="shared" si="22"/>
        <v>-12.64</v>
      </c>
      <c r="N217" s="12">
        <f t="shared" si="23"/>
        <v>13.637595095910424</v>
      </c>
      <c r="O217">
        <f t="shared" si="24"/>
        <v>204</v>
      </c>
    </row>
    <row r="218" spans="4:15" x14ac:dyDescent="0.25">
      <c r="D218">
        <v>3</v>
      </c>
      <c r="E218">
        <v>16</v>
      </c>
      <c r="F218">
        <v>43</v>
      </c>
      <c r="G218">
        <f t="shared" si="25"/>
        <v>5894</v>
      </c>
      <c r="H218" t="s">
        <v>25</v>
      </c>
      <c r="I218" t="s">
        <v>28</v>
      </c>
      <c r="J218">
        <v>788</v>
      </c>
      <c r="K218">
        <v>334</v>
      </c>
      <c r="L218">
        <f t="shared" si="21"/>
        <v>13.6</v>
      </c>
      <c r="M218">
        <f t="shared" si="22"/>
        <v>1.76</v>
      </c>
      <c r="N218" s="12">
        <f t="shared" si="23"/>
        <v>13.713409495818317</v>
      </c>
      <c r="O218">
        <f t="shared" si="24"/>
        <v>205</v>
      </c>
    </row>
    <row r="219" spans="4:15" x14ac:dyDescent="0.25">
      <c r="D219">
        <v>3</v>
      </c>
      <c r="E219">
        <v>36</v>
      </c>
      <c r="F219">
        <v>23</v>
      </c>
      <c r="G219">
        <f t="shared" si="25"/>
        <v>6488</v>
      </c>
      <c r="H219" t="s">
        <v>25</v>
      </c>
      <c r="I219" t="s">
        <v>26</v>
      </c>
      <c r="J219">
        <v>739</v>
      </c>
      <c r="K219">
        <v>266</v>
      </c>
      <c r="L219">
        <f t="shared" si="21"/>
        <v>5.76</v>
      </c>
      <c r="M219">
        <f t="shared" si="22"/>
        <v>12.64</v>
      </c>
      <c r="N219" s="12">
        <f t="shared" si="23"/>
        <v>13.890543545880414</v>
      </c>
      <c r="O219">
        <f t="shared" si="24"/>
        <v>206</v>
      </c>
    </row>
    <row r="220" spans="4:15" x14ac:dyDescent="0.25">
      <c r="D220">
        <v>4</v>
      </c>
      <c r="E220">
        <v>20</v>
      </c>
      <c r="F220">
        <v>20</v>
      </c>
      <c r="G220">
        <f t="shared" si="25"/>
        <v>7807</v>
      </c>
      <c r="H220" t="s">
        <v>25</v>
      </c>
      <c r="I220" t="s">
        <v>26</v>
      </c>
      <c r="J220">
        <v>750</v>
      </c>
      <c r="K220">
        <v>267</v>
      </c>
      <c r="L220">
        <f t="shared" si="21"/>
        <v>7.5200000000000005</v>
      </c>
      <c r="M220">
        <f t="shared" si="22"/>
        <v>12.48</v>
      </c>
      <c r="N220" s="12">
        <f t="shared" si="23"/>
        <v>14.570545631512914</v>
      </c>
      <c r="O220">
        <f t="shared" si="24"/>
        <v>207</v>
      </c>
    </row>
    <row r="221" spans="4:15" x14ac:dyDescent="0.25">
      <c r="D221">
        <v>3</v>
      </c>
      <c r="E221">
        <v>17</v>
      </c>
      <c r="F221">
        <v>86</v>
      </c>
      <c r="G221">
        <f t="shared" si="25"/>
        <v>5937</v>
      </c>
      <c r="H221" t="s">
        <v>27</v>
      </c>
      <c r="I221" t="s">
        <v>26</v>
      </c>
      <c r="J221">
        <v>789</v>
      </c>
      <c r="K221">
        <v>376</v>
      </c>
      <c r="L221">
        <f t="shared" si="21"/>
        <v>13.76</v>
      </c>
      <c r="M221">
        <f t="shared" si="22"/>
        <v>-4.96</v>
      </c>
      <c r="N221" s="12">
        <f t="shared" si="23"/>
        <v>14.626660589485216</v>
      </c>
      <c r="O221">
        <f t="shared" si="24"/>
        <v>208</v>
      </c>
    </row>
    <row r="222" spans="4:15" x14ac:dyDescent="0.25">
      <c r="D222">
        <v>4</v>
      </c>
      <c r="E222">
        <v>14</v>
      </c>
      <c r="F222">
        <v>63</v>
      </c>
      <c r="G222">
        <f t="shared" si="25"/>
        <v>7640</v>
      </c>
      <c r="H222" t="s">
        <v>27</v>
      </c>
      <c r="I222" t="s">
        <v>26</v>
      </c>
      <c r="J222">
        <v>644</v>
      </c>
      <c r="K222">
        <v>272</v>
      </c>
      <c r="L222">
        <f t="shared" si="21"/>
        <v>-9.44</v>
      </c>
      <c r="M222">
        <f t="shared" si="22"/>
        <v>11.68</v>
      </c>
      <c r="N222" s="12">
        <f t="shared" si="23"/>
        <v>15.017856038729363</v>
      </c>
      <c r="O222">
        <f t="shared" si="24"/>
        <v>209</v>
      </c>
    </row>
    <row r="223" spans="4:15" x14ac:dyDescent="0.25">
      <c r="D223">
        <v>3</v>
      </c>
      <c r="E223">
        <v>50</v>
      </c>
      <c r="F223">
        <v>30</v>
      </c>
      <c r="G223">
        <f t="shared" si="25"/>
        <v>6910</v>
      </c>
      <c r="H223" t="s">
        <v>27</v>
      </c>
      <c r="I223" t="s">
        <v>28</v>
      </c>
      <c r="J223">
        <v>610</v>
      </c>
      <c r="K223">
        <v>331</v>
      </c>
      <c r="L223">
        <f t="shared" si="21"/>
        <v>-14.88</v>
      </c>
      <c r="M223">
        <f t="shared" si="22"/>
        <v>2.2400000000000002</v>
      </c>
      <c r="N223" s="12">
        <f t="shared" si="23"/>
        <v>15.047657625025897</v>
      </c>
      <c r="O223">
        <f t="shared" si="24"/>
        <v>210</v>
      </c>
    </row>
    <row r="224" spans="4:15" x14ac:dyDescent="0.25">
      <c r="D224">
        <v>4</v>
      </c>
      <c r="E224">
        <v>15</v>
      </c>
      <c r="F224">
        <v>76</v>
      </c>
      <c r="G224">
        <f>60*30*D224+ROUND((100*E224+F225)*3/10,0)+1</f>
        <v>7672</v>
      </c>
      <c r="H224" t="s">
        <v>27</v>
      </c>
      <c r="I224" t="s">
        <v>28</v>
      </c>
      <c r="J224">
        <v>791</v>
      </c>
      <c r="K224">
        <v>310</v>
      </c>
      <c r="L224">
        <f t="shared" si="21"/>
        <v>14.08</v>
      </c>
      <c r="M224">
        <f t="shared" si="22"/>
        <v>5.6000000000000005</v>
      </c>
      <c r="N224" s="12">
        <f t="shared" si="23"/>
        <v>15.152768723899934</v>
      </c>
      <c r="O224">
        <f t="shared" si="24"/>
        <v>211</v>
      </c>
    </row>
    <row r="225" spans="4:15" x14ac:dyDescent="0.25">
      <c r="D225">
        <v>3</v>
      </c>
      <c r="E225">
        <v>23</v>
      </c>
      <c r="F225">
        <v>70</v>
      </c>
      <c r="G225">
        <f t="shared" ref="G225:G241" si="26">60*30*D225+ROUND((100*E225+F225)*3/10,0)+1</f>
        <v>6112</v>
      </c>
      <c r="H225" t="s">
        <v>25</v>
      </c>
      <c r="I225" t="s">
        <v>28</v>
      </c>
      <c r="J225">
        <v>625</v>
      </c>
      <c r="K225">
        <v>291</v>
      </c>
      <c r="L225">
        <f t="shared" si="21"/>
        <v>-12.48</v>
      </c>
      <c r="M225">
        <f t="shared" si="22"/>
        <v>8.64</v>
      </c>
      <c r="N225" s="12">
        <f t="shared" si="23"/>
        <v>15.178932768808222</v>
      </c>
      <c r="O225">
        <f t="shared" si="24"/>
        <v>212</v>
      </c>
    </row>
    <row r="226" spans="4:15" x14ac:dyDescent="0.25">
      <c r="D226">
        <v>3</v>
      </c>
      <c r="E226">
        <v>25</v>
      </c>
      <c r="F226">
        <v>30</v>
      </c>
      <c r="G226">
        <f t="shared" si="26"/>
        <v>6160</v>
      </c>
      <c r="H226" t="s">
        <v>27</v>
      </c>
      <c r="I226" t="s">
        <v>28</v>
      </c>
      <c r="J226">
        <v>742</v>
      </c>
      <c r="K226">
        <v>257</v>
      </c>
      <c r="L226">
        <f t="shared" si="21"/>
        <v>6.24</v>
      </c>
      <c r="M226">
        <f t="shared" si="22"/>
        <v>14.08</v>
      </c>
      <c r="N226" s="12">
        <f t="shared" si="23"/>
        <v>15.400779201066419</v>
      </c>
      <c r="O226">
        <f t="shared" si="24"/>
        <v>213</v>
      </c>
    </row>
    <row r="227" spans="4:15" x14ac:dyDescent="0.25">
      <c r="D227">
        <v>3</v>
      </c>
      <c r="E227">
        <v>23</v>
      </c>
      <c r="F227">
        <v>23</v>
      </c>
      <c r="G227">
        <f t="shared" si="26"/>
        <v>6098</v>
      </c>
      <c r="H227" t="s">
        <v>25</v>
      </c>
      <c r="I227" t="s">
        <v>26</v>
      </c>
      <c r="J227">
        <v>743</v>
      </c>
      <c r="K227">
        <v>256</v>
      </c>
      <c r="L227">
        <f t="shared" si="21"/>
        <v>6.4</v>
      </c>
      <c r="M227">
        <f t="shared" si="22"/>
        <v>14.24</v>
      </c>
      <c r="N227" s="12">
        <f t="shared" si="23"/>
        <v>15.612097873123906</v>
      </c>
      <c r="O227">
        <f t="shared" si="24"/>
        <v>214</v>
      </c>
    </row>
    <row r="228" spans="4:15" x14ac:dyDescent="0.25">
      <c r="D228">
        <v>4</v>
      </c>
      <c r="E228">
        <v>27</v>
      </c>
      <c r="F228">
        <v>53</v>
      </c>
      <c r="G228">
        <f t="shared" si="26"/>
        <v>8027</v>
      </c>
      <c r="H228" t="s">
        <v>25</v>
      </c>
      <c r="I228" t="s">
        <v>28</v>
      </c>
      <c r="J228">
        <v>626</v>
      </c>
      <c r="K228">
        <v>285</v>
      </c>
      <c r="L228">
        <f t="shared" si="21"/>
        <v>-12.32</v>
      </c>
      <c r="M228">
        <f t="shared" si="22"/>
        <v>9.6</v>
      </c>
      <c r="N228" s="12">
        <f t="shared" si="23"/>
        <v>15.618655511919071</v>
      </c>
      <c r="O228">
        <f t="shared" si="24"/>
        <v>215</v>
      </c>
    </row>
    <row r="229" spans="4:15" x14ac:dyDescent="0.25">
      <c r="D229">
        <v>3</v>
      </c>
      <c r="E229">
        <v>50</v>
      </c>
      <c r="F229">
        <v>16</v>
      </c>
      <c r="G229">
        <f t="shared" si="26"/>
        <v>6906</v>
      </c>
      <c r="H229" t="s">
        <v>27</v>
      </c>
      <c r="I229" t="s">
        <v>28</v>
      </c>
      <c r="J229">
        <v>605</v>
      </c>
      <c r="K229">
        <v>329</v>
      </c>
      <c r="L229">
        <f t="shared" si="21"/>
        <v>-15.68</v>
      </c>
      <c r="M229">
        <f t="shared" si="22"/>
        <v>2.56</v>
      </c>
      <c r="N229" s="12">
        <f t="shared" si="23"/>
        <v>15.887605231752202</v>
      </c>
      <c r="O229">
        <f t="shared" si="24"/>
        <v>216</v>
      </c>
    </row>
    <row r="230" spans="4:15" x14ac:dyDescent="0.25">
      <c r="D230">
        <v>3</v>
      </c>
      <c r="E230">
        <v>16</v>
      </c>
      <c r="F230">
        <v>23</v>
      </c>
      <c r="G230">
        <f t="shared" si="26"/>
        <v>5888</v>
      </c>
      <c r="H230" t="s">
        <v>27</v>
      </c>
      <c r="I230" t="s">
        <v>26</v>
      </c>
      <c r="J230">
        <v>619</v>
      </c>
      <c r="K230">
        <v>404</v>
      </c>
      <c r="L230">
        <f t="shared" si="21"/>
        <v>-13.44</v>
      </c>
      <c r="M230">
        <f t="shared" si="22"/>
        <v>-9.44</v>
      </c>
      <c r="N230" s="12">
        <f t="shared" si="23"/>
        <v>16.423982464676463</v>
      </c>
      <c r="O230">
        <f t="shared" si="24"/>
        <v>217</v>
      </c>
    </row>
    <row r="231" spans="4:15" x14ac:dyDescent="0.25">
      <c r="D231">
        <v>3</v>
      </c>
      <c r="E231">
        <v>16</v>
      </c>
      <c r="F231">
        <v>53</v>
      </c>
      <c r="G231">
        <f t="shared" si="26"/>
        <v>5897</v>
      </c>
      <c r="H231" t="s">
        <v>27</v>
      </c>
      <c r="I231" t="s">
        <v>28</v>
      </c>
      <c r="J231">
        <v>608</v>
      </c>
      <c r="K231">
        <v>304</v>
      </c>
      <c r="L231">
        <f t="shared" si="21"/>
        <v>-15.200000000000001</v>
      </c>
      <c r="M231">
        <f t="shared" si="22"/>
        <v>6.5600000000000005</v>
      </c>
      <c r="N231" s="12">
        <f t="shared" si="23"/>
        <v>16.555168377277234</v>
      </c>
      <c r="O231">
        <f t="shared" si="24"/>
        <v>218</v>
      </c>
    </row>
    <row r="232" spans="4:15" x14ac:dyDescent="0.25">
      <c r="D232">
        <v>4</v>
      </c>
      <c r="E232">
        <v>33</v>
      </c>
      <c r="F232">
        <v>6</v>
      </c>
      <c r="G232">
        <f t="shared" si="26"/>
        <v>8193</v>
      </c>
      <c r="H232" t="s">
        <v>27</v>
      </c>
      <c r="I232" t="s">
        <v>28</v>
      </c>
      <c r="J232">
        <v>606</v>
      </c>
      <c r="K232">
        <v>305</v>
      </c>
      <c r="L232">
        <f t="shared" si="21"/>
        <v>-15.52</v>
      </c>
      <c r="M232">
        <f t="shared" si="22"/>
        <v>6.4</v>
      </c>
      <c r="N232" s="12">
        <f t="shared" si="23"/>
        <v>16.787805097748784</v>
      </c>
      <c r="O232">
        <f t="shared" si="24"/>
        <v>219</v>
      </c>
    </row>
    <row r="233" spans="4:15" x14ac:dyDescent="0.25">
      <c r="D233">
        <v>3</v>
      </c>
      <c r="E233">
        <v>21</v>
      </c>
      <c r="F233">
        <v>23</v>
      </c>
      <c r="G233">
        <f t="shared" si="26"/>
        <v>6038</v>
      </c>
      <c r="H233" t="s">
        <v>25</v>
      </c>
      <c r="I233" t="s">
        <v>28</v>
      </c>
      <c r="J233">
        <v>800</v>
      </c>
      <c r="K233">
        <v>294</v>
      </c>
      <c r="L233">
        <f t="shared" si="21"/>
        <v>15.52</v>
      </c>
      <c r="M233">
        <f t="shared" si="22"/>
        <v>8.16</v>
      </c>
      <c r="N233" s="12">
        <f t="shared" si="23"/>
        <v>17.534423286780779</v>
      </c>
      <c r="O233">
        <f t="shared" si="24"/>
        <v>220</v>
      </c>
    </row>
    <row r="234" spans="4:15" x14ac:dyDescent="0.25">
      <c r="D234">
        <v>3</v>
      </c>
      <c r="E234">
        <v>18</v>
      </c>
      <c r="F234">
        <v>66</v>
      </c>
      <c r="G234">
        <f t="shared" si="26"/>
        <v>5961</v>
      </c>
      <c r="H234" t="s">
        <v>25</v>
      </c>
      <c r="I234" t="s">
        <v>26</v>
      </c>
      <c r="J234">
        <v>818</v>
      </c>
      <c r="K234">
        <v>312</v>
      </c>
      <c r="L234">
        <f t="shared" si="21"/>
        <v>18.400000000000002</v>
      </c>
      <c r="M234">
        <f t="shared" si="22"/>
        <v>5.28</v>
      </c>
      <c r="N234" s="12">
        <f t="shared" si="23"/>
        <v>19.142580808240044</v>
      </c>
      <c r="O234">
        <f t="shared" si="24"/>
        <v>221</v>
      </c>
    </row>
    <row r="235" spans="4:15" x14ac:dyDescent="0.25">
      <c r="D235">
        <v>3</v>
      </c>
      <c r="E235">
        <v>24</v>
      </c>
      <c r="F235">
        <v>43</v>
      </c>
      <c r="G235">
        <f t="shared" si="26"/>
        <v>6134</v>
      </c>
      <c r="H235" t="s">
        <v>25</v>
      </c>
      <c r="I235" t="s">
        <v>26</v>
      </c>
      <c r="J235">
        <v>595</v>
      </c>
      <c r="K235">
        <v>282</v>
      </c>
      <c r="L235">
        <f t="shared" si="21"/>
        <v>-17.28</v>
      </c>
      <c r="M235">
        <f t="shared" si="22"/>
        <v>10.08</v>
      </c>
      <c r="N235" s="12">
        <f t="shared" si="23"/>
        <v>20.005119344807721</v>
      </c>
      <c r="O235">
        <f t="shared" si="24"/>
        <v>222</v>
      </c>
    </row>
    <row r="236" spans="4:15" x14ac:dyDescent="0.25">
      <c r="D236">
        <v>3</v>
      </c>
      <c r="E236">
        <v>15</v>
      </c>
      <c r="F236">
        <v>93</v>
      </c>
      <c r="G236">
        <f t="shared" si="26"/>
        <v>5879</v>
      </c>
      <c r="H236" t="s">
        <v>25</v>
      </c>
      <c r="I236" t="s">
        <v>28</v>
      </c>
      <c r="J236">
        <v>827</v>
      </c>
      <c r="K236">
        <v>380</v>
      </c>
      <c r="L236">
        <f t="shared" si="21"/>
        <v>19.84</v>
      </c>
      <c r="M236">
        <f t="shared" si="22"/>
        <v>-5.6000000000000005</v>
      </c>
      <c r="N236" s="12">
        <f t="shared" si="23"/>
        <v>20.615178873829837</v>
      </c>
      <c r="O236">
        <f t="shared" si="24"/>
        <v>223</v>
      </c>
    </row>
    <row r="237" spans="4:15" x14ac:dyDescent="0.25">
      <c r="D237">
        <v>4</v>
      </c>
      <c r="E237">
        <v>18</v>
      </c>
      <c r="F237">
        <v>53</v>
      </c>
      <c r="G237">
        <f t="shared" si="26"/>
        <v>7757</v>
      </c>
      <c r="H237" t="s">
        <v>27</v>
      </c>
      <c r="I237" t="s">
        <v>28</v>
      </c>
      <c r="J237">
        <v>626</v>
      </c>
      <c r="K237">
        <v>236</v>
      </c>
      <c r="L237">
        <f t="shared" si="21"/>
        <v>-12.32</v>
      </c>
      <c r="M237">
        <f t="shared" si="22"/>
        <v>17.440000000000001</v>
      </c>
      <c r="N237" s="12">
        <f t="shared" si="23"/>
        <v>21.352657914180146</v>
      </c>
      <c r="O237">
        <f t="shared" si="24"/>
        <v>224</v>
      </c>
    </row>
    <row r="238" spans="4:15" x14ac:dyDescent="0.25">
      <c r="D238">
        <v>3</v>
      </c>
      <c r="E238">
        <v>50</v>
      </c>
      <c r="F238">
        <v>20</v>
      </c>
      <c r="G238">
        <f t="shared" si="26"/>
        <v>6907</v>
      </c>
      <c r="H238" t="s">
        <v>27</v>
      </c>
      <c r="I238" t="s">
        <v>28</v>
      </c>
      <c r="J238">
        <v>569</v>
      </c>
      <c r="K238">
        <v>315</v>
      </c>
      <c r="L238">
        <f t="shared" si="21"/>
        <v>-21.44</v>
      </c>
      <c r="M238">
        <f t="shared" si="22"/>
        <v>4.8</v>
      </c>
      <c r="N238" s="12">
        <f t="shared" si="23"/>
        <v>21.970744184027996</v>
      </c>
      <c r="O238">
        <f t="shared" si="24"/>
        <v>225</v>
      </c>
    </row>
    <row r="239" spans="4:15" x14ac:dyDescent="0.25">
      <c r="D239">
        <v>4</v>
      </c>
      <c r="E239">
        <v>26</v>
      </c>
      <c r="F239">
        <v>40</v>
      </c>
      <c r="G239">
        <f t="shared" si="26"/>
        <v>7993</v>
      </c>
      <c r="H239" t="s">
        <v>25</v>
      </c>
      <c r="I239" t="s">
        <v>28</v>
      </c>
      <c r="J239">
        <v>567</v>
      </c>
      <c r="K239">
        <v>372</v>
      </c>
      <c r="L239">
        <f t="shared" si="21"/>
        <v>-21.76</v>
      </c>
      <c r="M239">
        <f t="shared" si="22"/>
        <v>-4.32</v>
      </c>
      <c r="N239" s="12">
        <f t="shared" si="23"/>
        <v>22.184679398179277</v>
      </c>
      <c r="O239">
        <f t="shared" si="24"/>
        <v>226</v>
      </c>
    </row>
    <row r="240" spans="4:15" x14ac:dyDescent="0.25">
      <c r="D240">
        <v>3</v>
      </c>
      <c r="E240">
        <v>27</v>
      </c>
      <c r="F240">
        <v>23</v>
      </c>
      <c r="G240">
        <f t="shared" si="26"/>
        <v>6218</v>
      </c>
      <c r="H240" t="s">
        <v>25</v>
      </c>
      <c r="I240" t="s">
        <v>26</v>
      </c>
      <c r="J240">
        <v>663</v>
      </c>
      <c r="K240">
        <v>525</v>
      </c>
      <c r="L240">
        <f t="shared" si="21"/>
        <v>-6.4</v>
      </c>
      <c r="M240">
        <f t="shared" si="22"/>
        <v>-28.8</v>
      </c>
      <c r="N240" s="12">
        <f t="shared" si="23"/>
        <v>29.50254226333724</v>
      </c>
      <c r="O240">
        <f t="shared" si="24"/>
        <v>227</v>
      </c>
    </row>
    <row r="241" spans="3:15" x14ac:dyDescent="0.25">
      <c r="D241">
        <v>3</v>
      </c>
      <c r="E241">
        <v>23</v>
      </c>
      <c r="F241">
        <v>70</v>
      </c>
      <c r="G241">
        <f t="shared" si="26"/>
        <v>6112</v>
      </c>
      <c r="H241" t="s">
        <v>27</v>
      </c>
      <c r="I241" t="s">
        <v>28</v>
      </c>
      <c r="J241">
        <v>515</v>
      </c>
      <c r="K241">
        <v>335</v>
      </c>
      <c r="L241">
        <f t="shared" si="21"/>
        <v>-30.080000000000002</v>
      </c>
      <c r="M241">
        <f t="shared" si="22"/>
        <v>1.6</v>
      </c>
      <c r="N241" s="12">
        <f t="shared" si="23"/>
        <v>30.122523134691093</v>
      </c>
      <c r="O241">
        <f t="shared" si="24"/>
        <v>228</v>
      </c>
    </row>
    <row r="242" spans="3:15" x14ac:dyDescent="0.25">
      <c r="C242" s="1" t="s">
        <v>37</v>
      </c>
    </row>
    <row r="243" spans="3:15" x14ac:dyDescent="0.25">
      <c r="C243" s="1" t="s">
        <v>34</v>
      </c>
    </row>
    <row r="244" spans="3:15" x14ac:dyDescent="0.25">
      <c r="N244" s="12">
        <f>'Ideal distribution (Section 3)'!D11</f>
        <v>0.25</v>
      </c>
      <c r="O244" s="12">
        <f>'Ideal distribution (Section 3)'!M11</f>
        <v>0.77640104658563602</v>
      </c>
    </row>
    <row r="245" spans="3:15" x14ac:dyDescent="0.25">
      <c r="N245" s="12">
        <f>'Ideal distribution (Section 3)'!D12</f>
        <v>0.5</v>
      </c>
      <c r="O245" s="12">
        <f>'Ideal distribution (Section 3)'!M12</f>
        <v>3.019602052328076</v>
      </c>
    </row>
    <row r="246" spans="3:15" x14ac:dyDescent="0.25">
      <c r="N246" s="12">
        <f>'Ideal distribution (Section 3)'!D13</f>
        <v>0.75</v>
      </c>
      <c r="O246" s="12">
        <f>'Ideal distribution (Section 3)'!M13</f>
        <v>6.5070320255702585</v>
      </c>
    </row>
    <row r="247" spans="3:15" x14ac:dyDescent="0.25">
      <c r="N247" s="12">
        <f>'Ideal distribution (Section 3)'!D14</f>
        <v>1</v>
      </c>
      <c r="O247" s="12">
        <f>'Ideal distribution (Section 3)'!M14</f>
        <v>10.956068561470362</v>
      </c>
    </row>
    <row r="248" spans="3:15" x14ac:dyDescent="0.25">
      <c r="N248" s="12">
        <f>'Ideal distribution (Section 3)'!D15</f>
        <v>1.25</v>
      </c>
      <c r="O248" s="12">
        <f>'Ideal distribution (Section 3)'!M15</f>
        <v>16.090791324026583</v>
      </c>
    </row>
    <row r="249" spans="3:15" x14ac:dyDescent="0.25">
      <c r="N249" s="12">
        <f>'Ideal distribution (Section 3)'!D16</f>
        <v>1.5</v>
      </c>
      <c r="O249" s="12">
        <f>'Ideal distribution (Section 3)'!M16</f>
        <v>21.676872006222816</v>
      </c>
    </row>
    <row r="250" spans="3:15" x14ac:dyDescent="0.25">
      <c r="N250" s="12">
        <f>'Ideal distribution (Section 3)'!D17</f>
        <v>1.75</v>
      </c>
      <c r="O250" s="12">
        <f>'Ideal distribution (Section 3)'!M17</f>
        <v>27.530569452588402</v>
      </c>
    </row>
    <row r="251" spans="3:15" x14ac:dyDescent="0.25">
      <c r="N251" s="12">
        <f>'Ideal distribution (Section 3)'!D18</f>
        <v>2</v>
      </c>
      <c r="O251" s="12">
        <f>'Ideal distribution (Section 3)'!M18</f>
        <v>33.514563536573021</v>
      </c>
    </row>
    <row r="252" spans="3:15" x14ac:dyDescent="0.25">
      <c r="N252" s="12">
        <f>'Ideal distribution (Section 3)'!D19</f>
        <v>2.25</v>
      </c>
      <c r="O252" s="12">
        <f>'Ideal distribution (Section 3)'!M19</f>
        <v>39.529437085508597</v>
      </c>
    </row>
    <row r="253" spans="3:15" x14ac:dyDescent="0.25">
      <c r="N253" s="12">
        <f>'Ideal distribution (Section 3)'!D20</f>
        <v>2.5</v>
      </c>
      <c r="O253" s="12">
        <f>'Ideal distribution (Section 3)'!M20</f>
        <v>45.504990946773404</v>
      </c>
    </row>
    <row r="254" spans="3:15" x14ac:dyDescent="0.25">
      <c r="N254" s="12">
        <f>'Ideal distribution (Section 3)'!D21</f>
        <v>2.75</v>
      </c>
      <c r="O254" s="12">
        <f>'Ideal distribution (Section 3)'!M21</f>
        <v>51.392867106485454</v>
      </c>
    </row>
    <row r="255" spans="3:15" x14ac:dyDescent="0.25">
      <c r="N255" s="12">
        <f>'Ideal distribution (Section 3)'!D22</f>
        <v>3</v>
      </c>
      <c r="O255" s="12">
        <f>'Ideal distribution (Section 3)'!M22</f>
        <v>57.160746685323559</v>
      </c>
    </row>
    <row r="256" spans="3:15" x14ac:dyDescent="0.25">
      <c r="N256" s="12">
        <f>'Ideal distribution (Section 3)'!D23</f>
        <v>3.25</v>
      </c>
      <c r="O256" s="12">
        <f>'Ideal distribution (Section 3)'!M23</f>
        <v>62.787953794726207</v>
      </c>
    </row>
    <row r="257" spans="3:16" x14ac:dyDescent="0.25">
      <c r="N257" s="12">
        <f>'Ideal distribution (Section 3)'!D24</f>
        <v>3.5</v>
      </c>
      <c r="O257" s="12">
        <f>'Ideal distribution (Section 3)'!M24</f>
        <v>68.26218850254422</v>
      </c>
    </row>
    <row r="258" spans="3:16" x14ac:dyDescent="0.25">
      <c r="N258" s="12">
        <f>'Ideal distribution (Section 3)'!D25</f>
        <v>3.75</v>
      </c>
      <c r="O258" s="12">
        <f>'Ideal distribution (Section 3)'!M25</f>
        <v>73.577124342997266</v>
      </c>
    </row>
    <row r="259" spans="3:16" x14ac:dyDescent="0.25">
      <c r="N259" s="12">
        <f>'Ideal distribution (Section 3)'!D26</f>
        <v>4</v>
      </c>
      <c r="O259" s="12">
        <f>'Ideal distribution (Section 3)'!M26</f>
        <v>78.730652281050126</v>
      </c>
    </row>
    <row r="260" spans="3:16" x14ac:dyDescent="0.25">
      <c r="N260" s="12">
        <f>'Ideal distribution (Section 3)'!D27</f>
        <v>4.25</v>
      </c>
      <c r="O260" s="12">
        <f>'Ideal distribution (Section 3)'!M27</f>
        <v>83.723602175026144</v>
      </c>
    </row>
    <row r="261" spans="3:16" x14ac:dyDescent="0.25">
      <c r="N261" s="12">
        <f>'Ideal distribution (Section 3)'!D28</f>
        <v>4.5</v>
      </c>
      <c r="O261" s="12">
        <f>'Ideal distribution (Section 3)'!M28</f>
        <v>88.558814705147086</v>
      </c>
    </row>
    <row r="262" spans="3:16" x14ac:dyDescent="0.25">
      <c r="N262" s="12">
        <f>'Ideal distribution (Section 3)'!D29</f>
        <v>4.75</v>
      </c>
      <c r="O262" s="12">
        <f>'Ideal distribution (Section 3)'!M29</f>
        <v>93.240469703902889</v>
      </c>
    </row>
    <row r="263" spans="3:16" x14ac:dyDescent="0.25">
      <c r="N263" s="12">
        <f>'Ideal distribution (Section 3)'!D30</f>
        <v>5</v>
      </c>
      <c r="O263" s="12">
        <f>'Ideal distribution (Section 3)'!M30</f>
        <v>97.773601780772822</v>
      </c>
    </row>
    <row r="264" spans="3:16" x14ac:dyDescent="0.25">
      <c r="N264" s="12">
        <f>'Ideal distribution (Section 3)'!D31</f>
        <v>5.25</v>
      </c>
      <c r="O264" s="12">
        <f>'Ideal distribution (Section 3)'!M31</f>
        <v>102.16375266396223</v>
      </c>
    </row>
    <row r="265" spans="3:16" x14ac:dyDescent="0.25">
      <c r="N265" s="12">
        <f>'Ideal distribution (Section 3)'!D32</f>
        <v>5.5</v>
      </c>
      <c r="O265" s="12">
        <f>'Ideal distribution (Section 3)'!M32</f>
        <v>106.41672330229083</v>
      </c>
    </row>
    <row r="266" spans="3:16" x14ac:dyDescent="0.25">
      <c r="N266" s="12">
        <f>'Ideal distribution (Section 3)'!D33</f>
        <v>5.75</v>
      </c>
      <c r="O266" s="12">
        <f>'Ideal distribution (Section 3)'!M33</f>
        <v>110.53839873088924</v>
      </c>
    </row>
    <row r="267" spans="3:16" x14ac:dyDescent="0.25">
      <c r="N267" s="12">
        <f>'Ideal distribution (Section 3)'!D34</f>
        <v>6</v>
      </c>
      <c r="O267" s="12">
        <f>'Ideal distribution (Section 3)'!M34</f>
        <v>114.53462597167334</v>
      </c>
    </row>
    <row r="268" spans="3:16" x14ac:dyDescent="0.25">
      <c r="N268" s="12">
        <f>'Ideal distribution (Section 3)'!D35</f>
        <v>6.25</v>
      </c>
      <c r="O268" s="12">
        <f>'Ideal distribution (Section 3)'!M35</f>
        <v>118.41113053865017</v>
      </c>
    </row>
    <row r="269" spans="3:16" x14ac:dyDescent="0.25">
      <c r="C269" s="1"/>
      <c r="N269" s="12">
        <f>'Ideal distribution (Section 3)'!D36</f>
        <v>6.5</v>
      </c>
      <c r="O269" s="12">
        <f>'Ideal distribution (Section 3)'!M36</f>
        <v>122.17346098364705</v>
      </c>
      <c r="P269" s="1"/>
    </row>
    <row r="270" spans="3:16" x14ac:dyDescent="0.25">
      <c r="N270" s="12">
        <f>'Ideal distribution (Section 3)'!D37</f>
        <v>6.75</v>
      </c>
      <c r="O270" s="12">
        <f>'Ideal distribution (Section 3)'!M37</f>
        <v>125.82695374085958</v>
      </c>
    </row>
    <row r="271" spans="3:16" x14ac:dyDescent="0.25">
      <c r="N271" s="12">
        <f>'Ideal distribution (Section 3)'!D38</f>
        <v>7</v>
      </c>
      <c r="O271" s="12">
        <f>'Ideal distribution (Section 3)'!M38</f>
        <v>129.37671259295249</v>
      </c>
    </row>
    <row r="272" spans="3:16" x14ac:dyDescent="0.25">
      <c r="N272" s="12">
        <f>'Ideal distribution (Section 3)'!D39</f>
        <v>7.25</v>
      </c>
      <c r="O272" s="12">
        <f>'Ideal distribution (Section 3)'!M39</f>
        <v>132.82759859361508</v>
      </c>
    </row>
    <row r="273" spans="14:15" x14ac:dyDescent="0.25">
      <c r="N273" s="12">
        <f>'Ideal distribution (Section 3)'!D40</f>
        <v>7.5</v>
      </c>
      <c r="O273" s="12">
        <f>'Ideal distribution (Section 3)'!M40</f>
        <v>136.18422739108397</v>
      </c>
    </row>
    <row r="274" spans="14:15" x14ac:dyDescent="0.25">
      <c r="N274" s="12">
        <f>'Ideal distribution (Section 3)'!D41</f>
        <v>7.75</v>
      </c>
      <c r="O274" s="12">
        <f>'Ideal distribution (Section 3)'!M41</f>
        <v>139.45097171275077</v>
      </c>
    </row>
    <row r="275" spans="14:15" x14ac:dyDescent="0.25">
      <c r="N275" s="12">
        <f>'Ideal distribution (Section 3)'!D42</f>
        <v>8</v>
      </c>
      <c r="O275" s="12">
        <f>'Ideal distribution (Section 3)'!M42</f>
        <v>142.63196737141135</v>
      </c>
    </row>
    <row r="276" spans="14:15" x14ac:dyDescent="0.25">
      <c r="N276" s="12">
        <f>'Ideal distribution (Section 3)'!D43</f>
        <v>8.25</v>
      </c>
      <c r="O276" s="12">
        <f>'Ideal distribution (Section 3)'!M43</f>
        <v>145.73112159635517</v>
      </c>
    </row>
    <row r="277" spans="14:15" x14ac:dyDescent="0.25">
      <c r="N277" s="12">
        <f>'Ideal distribution (Section 3)'!D44</f>
        <v>8.5</v>
      </c>
      <c r="O277" s="12">
        <f>'Ideal distribution (Section 3)'!M44</f>
        <v>148.75212281913952</v>
      </c>
    </row>
    <row r="278" spans="14:15" x14ac:dyDescent="0.25">
      <c r="N278" s="12">
        <f>'Ideal distribution (Section 3)'!D45</f>
        <v>8.75</v>
      </c>
      <c r="O278" s="12">
        <f>'Ideal distribution (Section 3)'!M45</f>
        <v>151.69845128511349</v>
      </c>
    </row>
    <row r="279" spans="14:15" x14ac:dyDescent="0.25">
      <c r="N279" s="12">
        <f>'Ideal distribution (Section 3)'!D46</f>
        <v>9</v>
      </c>
      <c r="O279" s="12">
        <f>'Ideal distribution (Section 3)'!M46</f>
        <v>154.57339003990796</v>
      </c>
    </row>
    <row r="280" spans="14:15" x14ac:dyDescent="0.25">
      <c r="N280" s="12">
        <f>'Ideal distribution (Section 3)'!D47</f>
        <v>9.25</v>
      </c>
      <c r="O280" s="12">
        <f>'Ideal distribution (Section 3)'!M47</f>
        <v>157.38003597162469</v>
      </c>
    </row>
    <row r="281" spans="14:15" x14ac:dyDescent="0.25">
      <c r="N281" s="12">
        <f>'Ideal distribution (Section 3)'!D48</f>
        <v>9.5</v>
      </c>
      <c r="O281" s="12">
        <f>'Ideal distribution (Section 3)'!M48</f>
        <v>160.12131068642688</v>
      </c>
    </row>
    <row r="282" spans="14:15" x14ac:dyDescent="0.25">
      <c r="N282" s="12">
        <f>'Ideal distribution (Section 3)'!D49</f>
        <v>9.75</v>
      </c>
      <c r="O282" s="12">
        <f>'Ideal distribution (Section 3)'!M49</f>
        <v>162.79997106657385</v>
      </c>
    </row>
    <row r="283" spans="14:15" x14ac:dyDescent="0.25">
      <c r="N283" s="12">
        <f>'Ideal distribution (Section 3)'!D50</f>
        <v>10</v>
      </c>
      <c r="O283" s="12">
        <f>'Ideal distribution (Section 3)'!M50</f>
        <v>165.41861941224687</v>
      </c>
    </row>
    <row r="284" spans="14:15" x14ac:dyDescent="0.25">
      <c r="N284" s="12">
        <f>'Ideal distribution (Section 3)'!D51</f>
        <v>10.25</v>
      </c>
      <c r="O284" s="12">
        <f>'Ideal distribution (Section 3)'!M51</f>
        <v>167.97971310667168</v>
      </c>
    </row>
    <row r="285" spans="14:15" x14ac:dyDescent="0.25">
      <c r="N285" s="12">
        <f>'Ideal distribution (Section 3)'!D52</f>
        <v>10.5</v>
      </c>
      <c r="O285" s="12">
        <f>'Ideal distribution (Section 3)'!M52</f>
        <v>170.48557377169143</v>
      </c>
    </row>
    <row r="286" spans="14:15" x14ac:dyDescent="0.25">
      <c r="N286" s="12">
        <f>'Ideal distribution (Section 3)'!D53</f>
        <v>10.75</v>
      </c>
      <c r="O286" s="12">
        <f>'Ideal distribution (Section 3)'!M53</f>
        <v>172.93839590076578</v>
      </c>
    </row>
    <row r="287" spans="14:15" x14ac:dyDescent="0.25">
      <c r="N287" s="12">
        <f>'Ideal distribution (Section 3)'!D54</f>
        <v>11</v>
      </c>
      <c r="O287" s="12">
        <f>'Ideal distribution (Section 3)'!M54</f>
        <v>175.34025497041151</v>
      </c>
    </row>
    <row r="288" spans="14:15" x14ac:dyDescent="0.25">
      <c r="N288" s="12">
        <f>'Ideal distribution (Section 3)'!D55</f>
        <v>11.25</v>
      </c>
      <c r="O288" s="12">
        <f>'Ideal distribution (Section 3)'!M55</f>
        <v>177.69311504082236</v>
      </c>
    </row>
    <row r="289" spans="3:15" x14ac:dyDescent="0.25">
      <c r="N289" s="12">
        <f>'Ideal distribution (Section 3)'!D56</f>
        <v>11.5</v>
      </c>
      <c r="O289" s="12">
        <f>'Ideal distribution (Section 3)'!M56</f>
        <v>179.99883586297003</v>
      </c>
    </row>
    <row r="290" spans="3:15" x14ac:dyDescent="0.25">
      <c r="N290" s="12">
        <f>'Ideal distribution (Section 3)'!D57</f>
        <v>11.75</v>
      </c>
      <c r="O290" s="12">
        <f>'Ideal distribution (Section 3)'!M57</f>
        <v>182.25917951370883</v>
      </c>
    </row>
    <row r="291" spans="3:15" x14ac:dyDescent="0.25">
      <c r="N291" s="12">
        <f>'Ideal distribution (Section 3)'!D58</f>
        <v>12</v>
      </c>
      <c r="O291" s="12">
        <f>'Ideal distribution (Section 3)'!M58</f>
        <v>184.47581658291983</v>
      </c>
    </row>
    <row r="292" spans="3:15" x14ac:dyDescent="0.25">
      <c r="N292" s="12">
        <f>'Ideal distribution (Section 3)'!D59</f>
        <v>12.25</v>
      </c>
      <c r="O292" s="12">
        <f>'Ideal distribution (Section 3)'!M59</f>
        <v>186.65033193801074</v>
      </c>
    </row>
    <row r="293" spans="3:15" x14ac:dyDescent="0.25">
      <c r="N293" s="12">
        <f>'Ideal distribution (Section 3)'!D60</f>
        <v>12.5</v>
      </c>
      <c r="O293" s="12">
        <f>'Ideal distribution (Section 3)'!M60</f>
        <v>188.78423009147573</v>
      </c>
    </row>
    <row r="294" spans="3:15" x14ac:dyDescent="0.25">
      <c r="N294" s="12">
        <f>'Ideal distribution (Section 3)'!D61</f>
        <v>12.75</v>
      </c>
      <c r="O294" s="12">
        <f>'Ideal distribution (Section 3)'!M61</f>
        <v>190.87894019698558</v>
      </c>
    </row>
    <row r="295" spans="3:15" x14ac:dyDescent="0.25">
      <c r="C295" s="1"/>
      <c r="N295" s="12">
        <f>'Ideal distribution (Section 3)'!D62</f>
        <v>13</v>
      </c>
      <c r="O295" s="12">
        <f>'Ideal distribution (Section 3)'!M62</f>
        <v>192.93582069880713</v>
      </c>
    </row>
    <row r="296" spans="3:15" x14ac:dyDescent="0.25">
      <c r="N296" s="12">
        <f>'Ideal distribution (Section 3)'!D63</f>
        <v>13.25</v>
      </c>
      <c r="O296" s="12">
        <f>'Ideal distribution (Section 3)'!M63</f>
        <v>194.95616365840232</v>
      </c>
    </row>
    <row r="297" spans="3:15" x14ac:dyDescent="0.25">
      <c r="N297" s="12">
        <f>'Ideal distribution (Section 3)'!D64</f>
        <v>13.5</v>
      </c>
      <c r="O297" s="12">
        <f>'Ideal distribution (Section 3)'!M64</f>
        <v>196.94119878091274</v>
      </c>
    </row>
    <row r="298" spans="3:15" x14ac:dyDescent="0.25">
      <c r="N298" s="12">
        <f>'Ideal distribution (Section 3)'!D65</f>
        <v>13.75</v>
      </c>
      <c r="O298" s="12">
        <f>'Ideal distribution (Section 3)'!M65</f>
        <v>198.8920971630032</v>
      </c>
    </row>
    <row r="299" spans="3:15" x14ac:dyDescent="0.25">
      <c r="N299" s="12">
        <f>'Ideal distribution (Section 3)'!D66</f>
        <v>14</v>
      </c>
      <c r="O299" s="12">
        <f>'Ideal distribution (Section 3)'!M66</f>
        <v>200.80997478224435</v>
      </c>
    </row>
    <row r="300" spans="3:15" x14ac:dyDescent="0.25">
      <c r="N300" s="12">
        <f>'Ideal distribution (Section 3)'!D67</f>
        <v>14.25</v>
      </c>
      <c r="O300" s="12">
        <f>'Ideal distribution (Section 3)'!M67</f>
        <v>202.69589574692054</v>
      </c>
    </row>
    <row r="301" spans="3:15" x14ac:dyDescent="0.25">
      <c r="N301" s="12">
        <f>'Ideal distribution (Section 3)'!D68</f>
        <v>14.5</v>
      </c>
      <c r="O301" s="12">
        <f>'Ideal distribution (Section 3)'!M68</f>
        <v>204.55087532387935</v>
      </c>
    </row>
    <row r="302" spans="3:15" x14ac:dyDescent="0.25">
      <c r="N302" s="12">
        <f>'Ideal distribution (Section 3)'!D69</f>
        <v>14.75</v>
      </c>
      <c r="O302" s="12">
        <f>'Ideal distribution (Section 3)'!M69</f>
        <v>206.37588276079765</v>
      </c>
    </row>
    <row r="303" spans="3:15" x14ac:dyDescent="0.25">
      <c r="N303" s="12">
        <f>'Ideal distribution (Section 3)'!D70</f>
        <v>15</v>
      </c>
      <c r="O303" s="12">
        <f>'Ideal distribution (Section 3)'!M70</f>
        <v>208.17184391806813</v>
      </c>
    </row>
    <row r="304" spans="3:15" x14ac:dyDescent="0.25">
      <c r="N304" s="12">
        <f>'Ideal distribution (Section 3)'!D71</f>
        <v>15.25</v>
      </c>
      <c r="O304" s="12">
        <f>'Ideal distribution (Section 3)'!M71</f>
        <v>209.9396437243808</v>
      </c>
    </row>
    <row r="305" spans="14:15" x14ac:dyDescent="0.25">
      <c r="N305" s="12">
        <f>'Ideal distribution (Section 3)'!D72</f>
        <v>15.5</v>
      </c>
      <c r="O305" s="12">
        <f>'Ideal distribution (Section 3)'!M72</f>
        <v>211.68012846902752</v>
      </c>
    </row>
    <row r="306" spans="14:15" x14ac:dyDescent="0.25">
      <c r="N306" s="12">
        <f>'Ideal distribution (Section 3)'!D73</f>
        <v>15.75</v>
      </c>
      <c r="O306" s="12">
        <f>'Ideal distribution (Section 3)'!M73</f>
        <v>213.39410794296441</v>
      </c>
    </row>
    <row r="307" spans="14:15" x14ac:dyDescent="0.25">
      <c r="N307" s="12">
        <f>'Ideal distribution (Section 3)'!D74</f>
        <v>16</v>
      </c>
      <c r="O307" s="12">
        <f>'Ideal distribution (Section 3)'!M74</f>
        <v>215.08235743974717</v>
      </c>
    </row>
    <row r="308" spans="14:15" x14ac:dyDescent="0.25">
      <c r="N308" s="12">
        <f>'Ideal distribution (Section 3)'!D75</f>
        <v>16.25</v>
      </c>
      <c r="O308" s="12">
        <f>'Ideal distribution (Section 3)'!M75</f>
        <v>216.74561962659683</v>
      </c>
    </row>
    <row r="309" spans="14:15" x14ac:dyDescent="0.25">
      <c r="N309" s="12">
        <f>'Ideal distribution (Section 3)'!D76</f>
        <v>16.5</v>
      </c>
      <c r="O309" s="12">
        <f>'Ideal distribution (Section 3)'!M76</f>
        <v>218.38460629506125</v>
      </c>
    </row>
    <row r="310" spans="14:15" x14ac:dyDescent="0.25">
      <c r="N310" s="12">
        <f>'Ideal distribution (Section 3)'!D77</f>
        <v>16.75</v>
      </c>
      <c r="O310" s="12">
        <f>'Ideal distribution (Section 3)'!M77</f>
        <v>220</v>
      </c>
    </row>
    <row r="311" spans="14:15" x14ac:dyDescent="0.25">
      <c r="N311" s="12">
        <f>'Ideal distribution (Section 3)'!D78</f>
        <v>17</v>
      </c>
      <c r="O311" s="12">
        <f>'Ideal distribution (Section 3)'!M78</f>
        <v>221.59245559494363</v>
      </c>
    </row>
    <row r="312" spans="14:15" x14ac:dyDescent="0.25">
      <c r="N312" s="12">
        <f>'Ideal distribution (Section 3)'!D79</f>
        <v>17.25</v>
      </c>
      <c r="O312" s="12">
        <f>'Ideal distribution (Section 3)'!M79</f>
        <v>223.1626016712512</v>
      </c>
    </row>
    <row r="313" spans="14:15" x14ac:dyDescent="0.25">
      <c r="N313" s="12">
        <f>'Ideal distribution (Section 3)'!D80</f>
        <v>17.5</v>
      </c>
      <c r="O313" s="12">
        <f>'Ideal distribution (Section 3)'!M80</f>
        <v>224.71104190791652</v>
      </c>
    </row>
    <row r="314" spans="14:15" x14ac:dyDescent="0.25">
      <c r="N314" s="12">
        <f>'Ideal distribution (Section 3)'!D81</f>
        <v>17.75</v>
      </c>
      <c r="O314" s="12">
        <f>'Ideal distribution (Section 3)'!M81</f>
        <v>226.23835633833869</v>
      </c>
    </row>
    <row r="315" spans="14:15" x14ac:dyDescent="0.25">
      <c r="N315" s="12">
        <f>'Ideal distribution (Section 3)'!D82</f>
        <v>18</v>
      </c>
      <c r="O315" s="12">
        <f>'Ideal distribution (Section 3)'!M82</f>
        <v>227.74510253988814</v>
      </c>
    </row>
    <row r="316" spans="14:15" x14ac:dyDescent="0.25">
      <c r="N316" s="12">
        <f>'Ideal distribution (Section 3)'!D83</f>
        <v>18.25</v>
      </c>
      <c r="O316" s="12">
        <f>'Ideal distribution (Section 3)'!M83</f>
        <v>229.23181675164847</v>
      </c>
    </row>
    <row r="317" spans="14:15" x14ac:dyDescent="0.25">
      <c r="N317" s="12">
        <f>'Ideal distribution (Section 3)'!D84</f>
        <v>18.5</v>
      </c>
      <c r="O317" s="12">
        <f>'Ideal distribution (Section 3)'!M84</f>
        <v>230.69901492530295</v>
      </c>
    </row>
    <row r="318" spans="14:15" x14ac:dyDescent="0.25">
      <c r="N318" s="12">
        <f>'Ideal distribution (Section 3)'!D85</f>
        <v>18.75</v>
      </c>
      <c r="O318" s="12">
        <f>'Ideal distribution (Section 3)'!M85</f>
        <v>232.14719371375509</v>
      </c>
    </row>
    <row r="319" spans="14:15" x14ac:dyDescent="0.25">
      <c r="N319" s="12">
        <f>'Ideal distribution (Section 3)'!D86</f>
        <v>19</v>
      </c>
      <c r="O319" s="12">
        <f>'Ideal distribution (Section 3)'!M86</f>
        <v>233.57683140172384</v>
      </c>
    </row>
    <row r="320" spans="14:15" x14ac:dyDescent="0.25">
      <c r="N320" s="12">
        <f>'Ideal distribution (Section 3)'!D87</f>
        <v>19.25</v>
      </c>
      <c r="O320" s="12">
        <f>'Ideal distribution (Section 3)'!M87</f>
        <v>234.98838878223484</v>
      </c>
    </row>
    <row r="321" spans="3:16" x14ac:dyDescent="0.25">
      <c r="C321" s="1"/>
      <c r="N321" s="12">
        <f>'Ideal distribution (Section 3)'!D88</f>
        <v>19.5</v>
      </c>
      <c r="O321" s="12">
        <f>'Ideal distribution (Section 3)'!M88</f>
        <v>236.38230998263299</v>
      </c>
      <c r="P321" s="1"/>
    </row>
    <row r="322" spans="3:16" x14ac:dyDescent="0.25">
      <c r="N322" s="12">
        <f>'Ideal distribution (Section 3)'!D89</f>
        <v>19.75</v>
      </c>
      <c r="O322" s="12">
        <f>'Ideal distribution (Section 3)'!M89</f>
        <v>237.75902324347356</v>
      </c>
    </row>
    <row r="323" spans="3:16" x14ac:dyDescent="0.25">
      <c r="N323" s="12">
        <f>'Ideal distribution (Section 3)'!D90</f>
        <v>20</v>
      </c>
      <c r="O323" s="12">
        <f>'Ideal distribution (Section 3)'!M90</f>
        <v>239.11894165339748</v>
      </c>
    </row>
    <row r="324" spans="3:16" x14ac:dyDescent="0.25">
      <c r="N324" s="12">
        <f>'Ideal distribution (Section 3)'!D91</f>
        <v>20.25</v>
      </c>
      <c r="O324" s="12">
        <f>'Ideal distribution (Section 3)'!M91</f>
        <v>240.46246384286965</v>
      </c>
    </row>
    <row r="325" spans="3:16" x14ac:dyDescent="0.25">
      <c r="N325" s="12">
        <f>'Ideal distribution (Section 3)'!D92</f>
        <v>20.5</v>
      </c>
      <c r="O325" s="12">
        <f>'Ideal distribution (Section 3)'!M92</f>
        <v>241.7899746394468</v>
      </c>
    </row>
    <row r="326" spans="3:16" x14ac:dyDescent="0.25">
      <c r="N326" s="12">
        <f>'Ideal distribution (Section 3)'!D93</f>
        <v>20.75</v>
      </c>
      <c r="O326" s="12">
        <f>'Ideal distribution (Section 3)'!M93</f>
        <v>243.10184568705009</v>
      </c>
    </row>
    <row r="327" spans="3:16" x14ac:dyDescent="0.25">
      <c r="N327" s="12">
        <f>'Ideal distribution (Section 3)'!D94</f>
        <v>21</v>
      </c>
      <c r="O327" s="12">
        <f>'Ideal distribution (Section 3)'!M94</f>
        <v>244.39843603153574</v>
      </c>
    </row>
    <row r="328" spans="3:16" x14ac:dyDescent="0.25">
      <c r="N328" s="12">
        <f>'Ideal distribution (Section 3)'!D95</f>
        <v>21.25</v>
      </c>
      <c r="O328" s="12">
        <f>'Ideal distribution (Section 3)'!M95</f>
        <v>245.68009267469517</v>
      </c>
    </row>
    <row r="329" spans="3:16" x14ac:dyDescent="0.25">
      <c r="N329" s="12">
        <f>'Ideal distribution (Section 3)'!D96</f>
        <v>21.5</v>
      </c>
      <c r="O329" s="12">
        <f>'Ideal distribution (Section 3)'!M96</f>
        <v>246.94715109866414</v>
      </c>
    </row>
    <row r="330" spans="3:16" x14ac:dyDescent="0.25">
      <c r="N330" s="12">
        <f>'Ideal distribution (Section 3)'!D97</f>
        <v>21.75</v>
      </c>
      <c r="O330" s="12">
        <f>'Ideal distribution (Section 3)'!M97</f>
        <v>248.19993576257863</v>
      </c>
    </row>
    <row r="331" spans="3:16" x14ac:dyDescent="0.25">
      <c r="N331" s="12">
        <f>'Ideal distribution (Section 3)'!D98</f>
        <v>22</v>
      </c>
      <c r="O331" s="12">
        <f>'Ideal distribution (Section 3)'!M98</f>
        <v>249.43876057319014</v>
      </c>
    </row>
    <row r="332" spans="3:16" x14ac:dyDescent="0.25">
      <c r="N332" s="12">
        <f>'Ideal distribution (Section 3)'!D99</f>
        <v>22.25</v>
      </c>
      <c r="O332" s="12">
        <f>'Ideal distribution (Section 3)'!M99</f>
        <v>250.66392933102961</v>
      </c>
    </row>
    <row r="333" spans="3:16" x14ac:dyDescent="0.25">
      <c r="N333" s="12">
        <f>'Ideal distribution (Section 3)'!D100</f>
        <v>22.5</v>
      </c>
      <c r="O333" s="12">
        <f>'Ideal distribution (Section 3)'!M100</f>
        <v>251.87573615360233</v>
      </c>
    </row>
    <row r="334" spans="3:16" x14ac:dyDescent="0.25">
      <c r="N334" s="12">
        <f>'Ideal distribution (Section 3)'!D101</f>
        <v>22.75</v>
      </c>
      <c r="O334" s="12">
        <f>'Ideal distribution (Section 3)'!M101</f>
        <v>253.07446587699479</v>
      </c>
    </row>
    <row r="335" spans="3:16" x14ac:dyDescent="0.25">
      <c r="N335" s="12">
        <f>'Ideal distribution (Section 3)'!D102</f>
        <v>23</v>
      </c>
      <c r="O335" s="12">
        <f>'Ideal distribution (Section 3)'!M102</f>
        <v>254.26039443717781</v>
      </c>
    </row>
    <row r="336" spans="3:16" x14ac:dyDescent="0.25">
      <c r="N336" s="12">
        <f>'Ideal distribution (Section 3)'!D103</f>
        <v>23.25</v>
      </c>
      <c r="O336" s="12">
        <f>'Ideal distribution (Section 3)'!M103</f>
        <v>255.43378923220672</v>
      </c>
    </row>
    <row r="337" spans="14:15" x14ac:dyDescent="0.25">
      <c r="N337" s="12">
        <f>'Ideal distribution (Section 3)'!D104</f>
        <v>23.5</v>
      </c>
      <c r="O337" s="12">
        <f>'Ideal distribution (Section 3)'!M104</f>
        <v>256.59490946643638</v>
      </c>
    </row>
    <row r="338" spans="14:15" x14ac:dyDescent="0.25">
      <c r="N338" s="12">
        <f>'Ideal distribution (Section 3)'!D105</f>
        <v>23.75</v>
      </c>
      <c r="O338" s="12">
        <f>'Ideal distribution (Section 3)'!M105</f>
        <v>257.74400647779805</v>
      </c>
    </row>
    <row r="339" spans="14:15" x14ac:dyDescent="0.25">
      <c r="N339" s="12">
        <f>'Ideal distribution (Section 3)'!D106</f>
        <v>24</v>
      </c>
      <c r="O339" s="12">
        <f>'Ideal distribution (Section 3)'!M106</f>
        <v>258.88132404911016</v>
      </c>
    </row>
    <row r="340" spans="14:15" x14ac:dyDescent="0.25">
      <c r="N340" s="12">
        <f>'Ideal distribution (Section 3)'!D107</f>
        <v>24.25</v>
      </c>
      <c r="O340" s="12">
        <f>'Ideal distribution (Section 3)'!M107</f>
        <v>260.00709870433877</v>
      </c>
    </row>
    <row r="341" spans="14:15" x14ac:dyDescent="0.25">
      <c r="N341" s="12">
        <f>'Ideal distribution (Section 3)'!D108</f>
        <v>24.5</v>
      </c>
      <c r="O341" s="12">
        <f>'Ideal distribution (Section 3)'!M108</f>
        <v>261.121559990658</v>
      </c>
    </row>
    <row r="342" spans="14:15" x14ac:dyDescent="0.25">
      <c r="N342" s="12">
        <f>'Ideal distribution (Section 3)'!D109</f>
        <v>24.75</v>
      </c>
      <c r="O342" s="12">
        <f>'Ideal distribution (Section 3)'!M109</f>
        <v>262.22493074710849</v>
      </c>
    </row>
    <row r="343" spans="14:15" x14ac:dyDescent="0.25">
      <c r="N343" s="12">
        <f>'Ideal distribution (Section 3)'!D110</f>
        <v>25</v>
      </c>
      <c r="O343" s="12">
        <f>'Ideal distribution (Section 3)'!M110</f>
        <v>263.3174273606021</v>
      </c>
    </row>
    <row r="344" spans="14:15" x14ac:dyDescent="0.25">
      <c r="N344" s="12">
        <f>'Ideal distribution (Section 3)'!D111</f>
        <v>25.25</v>
      </c>
      <c r="O344" s="12">
        <f>'Ideal distribution (Section 3)'!M111</f>
        <v>264.39926000997036</v>
      </c>
    </row>
    <row r="345" spans="14:15" x14ac:dyDescent="0.25">
      <c r="N345" s="12">
        <f>'Ideal distribution (Section 3)'!D112</f>
        <v>25.5</v>
      </c>
      <c r="O345" s="12">
        <f>'Ideal distribution (Section 3)'!M112</f>
        <v>265.47063289871312</v>
      </c>
    </row>
    <row r="346" spans="14:15" x14ac:dyDescent="0.25">
      <c r="N346" s="12">
        <f>'Ideal distribution (Section 3)'!D113</f>
        <v>25.75</v>
      </c>
      <c r="O346" s="12">
        <f>'Ideal distribution (Section 3)'!M113</f>
        <v>266.53174447706181</v>
      </c>
    </row>
    <row r="347" spans="14:15" x14ac:dyDescent="0.25">
      <c r="N347" s="12">
        <f>'Ideal distribution (Section 3)'!D114</f>
        <v>26</v>
      </c>
      <c r="O347" s="12">
        <f>'Ideal distribution (Section 3)'!M114</f>
        <v>267.582787653933</v>
      </c>
    </row>
    <row r="348" spans="14:15" x14ac:dyDescent="0.25">
      <c r="N348" s="12">
        <f>'Ideal distribution (Section 3)'!D115</f>
        <v>26.25</v>
      </c>
      <c r="O348" s="12">
        <f>'Ideal distribution (Section 3)'!M115</f>
        <v>268.62394999931325</v>
      </c>
    </row>
    <row r="349" spans="14:15" x14ac:dyDescent="0.25">
      <c r="N349" s="12">
        <f>'Ideal distribution (Section 3)'!D116</f>
        <v>26.5</v>
      </c>
      <c r="O349" s="12">
        <f>'Ideal distribution (Section 3)'!M116</f>
        <v>269.65541393758446</v>
      </c>
    </row>
    <row r="350" spans="14:15" x14ac:dyDescent="0.25">
      <c r="N350" s="12">
        <f>'Ideal distribution (Section 3)'!D117</f>
        <v>26.75</v>
      </c>
      <c r="O350" s="12">
        <f>'Ideal distribution (Section 3)'!M117</f>
        <v>270.67735693226433</v>
      </c>
    </row>
    <row r="351" spans="14:15" x14ac:dyDescent="0.25">
      <c r="N351" s="12">
        <f>'Ideal distribution (Section 3)'!D118</f>
        <v>27</v>
      </c>
      <c r="O351" s="12">
        <f>'Ideal distribution (Section 3)'!M118</f>
        <v>271.68995166261146</v>
      </c>
    </row>
    <row r="352" spans="14:15" x14ac:dyDescent="0.25">
      <c r="N352" s="12">
        <f>'Ideal distribution (Section 3)'!D119</f>
        <v>27.25</v>
      </c>
      <c r="O352" s="12">
        <f>'Ideal distribution (Section 3)'!M119</f>
        <v>272.69336619251862</v>
      </c>
    </row>
    <row r="353" spans="14:15" x14ac:dyDescent="0.25">
      <c r="N353" s="12">
        <f>'Ideal distribution (Section 3)'!D120</f>
        <v>27.5</v>
      </c>
      <c r="O353" s="12">
        <f>'Ideal distribution (Section 3)'!M120</f>
        <v>273.68776413208667</v>
      </c>
    </row>
    <row r="354" spans="14:15" x14ac:dyDescent="0.25">
      <c r="N354" s="12">
        <f>'Ideal distribution (Section 3)'!D121</f>
        <v>27.75</v>
      </c>
      <c r="O354" s="12">
        <f>'Ideal distribution (Section 3)'!M121</f>
        <v>274.67330479225586</v>
      </c>
    </row>
    <row r="355" spans="14:15" x14ac:dyDescent="0.25">
      <c r="N355" s="12">
        <f>'Ideal distribution (Section 3)'!D122</f>
        <v>28</v>
      </c>
      <c r="O355" s="12">
        <f>'Ideal distribution (Section 3)'!M122</f>
        <v>275.65014333284563</v>
      </c>
    </row>
    <row r="356" spans="14:15" x14ac:dyDescent="0.25">
      <c r="N356" s="12">
        <f>'Ideal distribution (Section 3)'!D123</f>
        <v>28.25</v>
      </c>
      <c r="O356" s="12">
        <f>'Ideal distribution (Section 3)'!M123</f>
        <v>276.61843090433138</v>
      </c>
    </row>
    <row r="357" spans="14:15" x14ac:dyDescent="0.25">
      <c r="N357" s="12">
        <f>'Ideal distribution (Section 3)'!D124</f>
        <v>28.5</v>
      </c>
      <c r="O357" s="12">
        <f>'Ideal distribution (Section 3)'!M124</f>
        <v>277.57831478367416</v>
      </c>
    </row>
    <row r="358" spans="14:15" x14ac:dyDescent="0.25">
      <c r="N358" s="12">
        <f>'Ideal distribution (Section 3)'!D125</f>
        <v>28.75</v>
      </c>
      <c r="O358" s="12">
        <f>'Ideal distribution (Section 3)'!M125</f>
        <v>278.52993850449383</v>
      </c>
    </row>
    <row r="359" spans="14:15" x14ac:dyDescent="0.25">
      <c r="N359" s="12">
        <f>'Ideal distribution (Section 3)'!D126</f>
        <v>29</v>
      </c>
      <c r="O359" s="12">
        <f>'Ideal distribution (Section 3)'!M126</f>
        <v>279.47344198186738</v>
      </c>
    </row>
    <row r="360" spans="14:15" x14ac:dyDescent="0.25">
      <c r="N360" s="12">
        <f>'Ideal distribution (Section 3)'!D127</f>
        <v>29.25</v>
      </c>
      <c r="O360" s="12">
        <f>'Ideal distribution (Section 3)'!M127</f>
        <v>280.40896163201018</v>
      </c>
    </row>
    <row r="361" spans="14:15" x14ac:dyDescent="0.25">
      <c r="N361" s="12">
        <f>'Ideal distribution (Section 3)'!D128</f>
        <v>29.5</v>
      </c>
      <c r="O361" s="12">
        <f>'Ideal distribution (Section 3)'!M128</f>
        <v>281.33663048708968</v>
      </c>
    </row>
    <row r="362" spans="14:15" x14ac:dyDescent="0.25">
      <c r="N362" s="12">
        <f>'Ideal distribution (Section 3)'!D129</f>
        <v>29.75</v>
      </c>
      <c r="O362" s="12">
        <f>'Ideal distribution (Section 3)'!M129</f>
        <v>282.25657830540638</v>
      </c>
    </row>
    <row r="363" spans="14:15" x14ac:dyDescent="0.25">
      <c r="N363" s="12">
        <f>'Ideal distribution (Section 3)'!D130</f>
        <v>30</v>
      </c>
      <c r="O363" s="12">
        <f>'Ideal distribution (Section 3)'!M130</f>
        <v>283.16893167716046</v>
      </c>
    </row>
    <row r="364" spans="14:15" x14ac:dyDescent="0.25">
      <c r="N364" s="12">
        <f>'Ideal distribution (Section 3)'!D131</f>
        <v>30.25</v>
      </c>
      <c r="O364" s="12">
        <f>'Ideal distribution (Section 3)'!M131</f>
        <v>284.07381412601336</v>
      </c>
    </row>
    <row r="365" spans="14:15" x14ac:dyDescent="0.25">
      <c r="N365" s="12">
        <f>'Ideal distribution (Section 3)'!D132</f>
        <v>30.5</v>
      </c>
      <c r="O365" s="12">
        <f>'Ideal distribution (Section 3)'!M132</f>
        <v>284.97134620664303</v>
      </c>
    </row>
    <row r="366" spans="14:15" x14ac:dyDescent="0.25">
      <c r="N366" s="12">
        <f>'Ideal distribution (Section 3)'!D133</f>
        <v>30.75</v>
      </c>
      <c r="O366" s="12">
        <f>'Ideal distribution (Section 3)'!M133</f>
        <v>285.86164559847924</v>
      </c>
    </row>
    <row r="367" spans="14:15" x14ac:dyDescent="0.25">
      <c r="N367" s="12">
        <f>'Ideal distribution (Section 3)'!D134</f>
        <v>31</v>
      </c>
      <c r="O367" s="12">
        <f>'Ideal distribution (Section 3)'!M134</f>
        <v>286.74482719579333</v>
      </c>
    </row>
    <row r="368" spans="14:15" x14ac:dyDescent="0.25">
      <c r="N368" s="12">
        <f>'Ideal distribution (Section 3)'!D135</f>
        <v>31.25</v>
      </c>
      <c r="O368" s="12">
        <f>'Ideal distribution (Section 3)'!M135</f>
        <v>287.62100319431335</v>
      </c>
    </row>
    <row r="369" spans="14:15" x14ac:dyDescent="0.25">
      <c r="N369" s="12">
        <f>'Ideal distribution (Section 3)'!D136</f>
        <v>31.5</v>
      </c>
      <c r="O369" s="12">
        <f>'Ideal distribution (Section 3)'!M136</f>
        <v>288.49028317452058</v>
      </c>
    </row>
    <row r="370" spans="14:15" x14ac:dyDescent="0.25">
      <c r="N370" s="12">
        <f>'Ideal distribution (Section 3)'!D137</f>
        <v>31.75</v>
      </c>
      <c r="O370" s="12">
        <f>'Ideal distribution (Section 3)'!M137</f>
        <v>289.35277418177969</v>
      </c>
    </row>
    <row r="371" spans="14:15" x14ac:dyDescent="0.25">
      <c r="N371" s="12">
        <f>'Ideal distribution (Section 3)'!D138</f>
        <v>32</v>
      </c>
      <c r="O371" s="12">
        <f>'Ideal distribution (Section 3)'!M138</f>
        <v>290.20858080344192</v>
      </c>
    </row>
    <row r="372" spans="14:15" x14ac:dyDescent="0.25">
      <c r="N372" s="12">
        <f>'Ideal distribution (Section 3)'!D139</f>
        <v>32.25</v>
      </c>
      <c r="O372" s="12">
        <f>'Ideal distribution (Section 3)'!M139</f>
        <v>291.05780524305987</v>
      </c>
    </row>
    <row r="373" spans="14:15" x14ac:dyDescent="0.25">
      <c r="N373" s="12">
        <f>'Ideal distribution (Section 3)'!D140</f>
        <v>32.5</v>
      </c>
      <c r="O373" s="12">
        <f>'Ideal distribution (Section 3)'!M140</f>
        <v>291.90054739183961</v>
      </c>
    </row>
    <row r="374" spans="14:15" x14ac:dyDescent="0.25">
      <c r="N374" s="12">
        <f>'Ideal distribution (Section 3)'!D141</f>
        <v>32.75</v>
      </c>
      <c r="O374" s="12">
        <f>'Ideal distribution (Section 3)'!M141</f>
        <v>292.7369048974528</v>
      </c>
    </row>
    <row r="375" spans="14:15" x14ac:dyDescent="0.25">
      <c r="N375" s="12">
        <f>'Ideal distribution (Section 3)'!D142</f>
        <v>33</v>
      </c>
      <c r="O375" s="12">
        <f>'Ideal distribution (Section 3)'!M142</f>
        <v>293.56697323032387</v>
      </c>
    </row>
    <row r="376" spans="14:15" x14ac:dyDescent="0.25">
      <c r="N376" s="12">
        <f>'Ideal distribution (Section 3)'!D143</f>
        <v>33.25</v>
      </c>
      <c r="O376" s="12">
        <f>'Ideal distribution (Section 3)'!M143</f>
        <v>294.39084574750177</v>
      </c>
    </row>
    <row r="377" spans="14:15" x14ac:dyDescent="0.25">
      <c r="N377" s="12">
        <f>'Ideal distribution (Section 3)'!D144</f>
        <v>33.5</v>
      </c>
      <c r="O377" s="12">
        <f>'Ideal distribution (Section 3)'!M144</f>
        <v>295.20861375422146</v>
      </c>
    </row>
    <row r="378" spans="14:15" x14ac:dyDescent="0.25">
      <c r="N378" s="12">
        <f>'Ideal distribution (Section 3)'!D145</f>
        <v>33.75</v>
      </c>
      <c r="O378" s="12">
        <f>'Ideal distribution (Section 3)'!M145</f>
        <v>296.02036656325174</v>
      </c>
    </row>
    <row r="379" spans="14:15" x14ac:dyDescent="0.25">
      <c r="N379" s="12">
        <f>'Ideal distribution (Section 3)'!D146</f>
        <v>34</v>
      </c>
      <c r="O379" s="12">
        <f>'Ideal distribution (Section 3)'!M146</f>
        <v>296.82619155212751</v>
      </c>
    </row>
    <row r="380" spans="14:15" x14ac:dyDescent="0.25">
      <c r="N380" s="12">
        <f>'Ideal distribution (Section 3)'!D147</f>
        <v>34.25</v>
      </c>
      <c r="O380" s="12">
        <f>'Ideal distribution (Section 3)'!M147</f>
        <v>297.6261742183512</v>
      </c>
    </row>
    <row r="381" spans="14:15" x14ac:dyDescent="0.25">
      <c r="N381" s="12">
        <f>'Ideal distribution (Section 3)'!D148</f>
        <v>34.5</v>
      </c>
      <c r="O381" s="12">
        <f>'Ideal distribution (Section 3)'!M148</f>
        <v>298.42039823265236</v>
      </c>
    </row>
    <row r="382" spans="14:15" x14ac:dyDescent="0.25">
      <c r="N382" s="12">
        <f>'Ideal distribution (Section 3)'!D149</f>
        <v>34.75</v>
      </c>
      <c r="O382" s="12">
        <f>'Ideal distribution (Section 3)'!M149</f>
        <v>299.20894549038508</v>
      </c>
    </row>
    <row r="383" spans="14:15" x14ac:dyDescent="0.25">
      <c r="N383" s="12">
        <f>'Ideal distribution (Section 3)'!D150</f>
        <v>35</v>
      </c>
      <c r="O383" s="12">
        <f>'Ideal distribution (Section 3)'!M150</f>
        <v>299.99189616113887</v>
      </c>
    </row>
    <row r="384" spans="14:15" x14ac:dyDescent="0.25">
      <c r="N384" s="12">
        <f>'Ideal distribution (Section 3)'!D151</f>
        <v>35.25</v>
      </c>
      <c r="O384" s="12">
        <f>'Ideal distribution (Section 3)'!M151</f>
        <v>300.76932873663986</v>
      </c>
    </row>
    <row r="385" spans="14:15" x14ac:dyDescent="0.25">
      <c r="N385" s="12">
        <f>'Ideal distribution (Section 3)'!D152</f>
        <v>35.5</v>
      </c>
      <c r="O385" s="12">
        <f>'Ideal distribution (Section 3)'!M152</f>
        <v>301.54132007700878</v>
      </c>
    </row>
    <row r="386" spans="14:15" x14ac:dyDescent="0.25">
      <c r="N386" s="12">
        <f>'Ideal distribution (Section 3)'!D153</f>
        <v>35.75</v>
      </c>
      <c r="O386" s="12">
        <f>'Ideal distribution (Section 3)'!M153</f>
        <v>302.30794545544524</v>
      </c>
    </row>
    <row r="387" spans="14:15" x14ac:dyDescent="0.25">
      <c r="N387" s="12">
        <f>'Ideal distribution (Section 3)'!D154</f>
        <v>36</v>
      </c>
      <c r="O387" s="12">
        <f>'Ideal distribution (Section 3)'!M154</f>
        <v>303.06927860139922</v>
      </c>
    </row>
    <row r="388" spans="14:15" x14ac:dyDescent="0.25">
      <c r="N388" s="12">
        <f>'Ideal distribution (Section 3)'!D155</f>
        <v>36.25</v>
      </c>
      <c r="O388" s="12">
        <f>'Ideal distribution (Section 3)'!M155</f>
        <v>303.82539174229299</v>
      </c>
    </row>
    <row r="389" spans="14:15" x14ac:dyDescent="0.25">
      <c r="N389" s="12">
        <f>'Ideal distribution (Section 3)'!D156</f>
        <v>36.5</v>
      </c>
      <c r="O389" s="12">
        <f>'Ideal distribution (Section 3)'!M156</f>
        <v>304.57635564384964</v>
      </c>
    </row>
    <row r="390" spans="14:15" x14ac:dyDescent="0.25">
      <c r="N390" s="12">
        <f>'Ideal distribution (Section 3)'!D157</f>
        <v>36.75</v>
      </c>
      <c r="O390" s="12">
        <f>'Ideal distribution (Section 3)'!M157</f>
        <v>305.32223964908337</v>
      </c>
    </row>
    <row r="391" spans="14:15" x14ac:dyDescent="0.25">
      <c r="N391" s="12">
        <f>'Ideal distribution (Section 3)'!D158</f>
        <v>37</v>
      </c>
      <c r="O391" s="12">
        <f>'Ideal distribution (Section 3)'!M158</f>
        <v>306.06311171600515</v>
      </c>
    </row>
    <row r="392" spans="14:15" x14ac:dyDescent="0.25">
      <c r="N392" s="12">
        <f>'Ideal distribution (Section 3)'!D159</f>
        <v>37.25</v>
      </c>
      <c r="O392" s="12">
        <f>'Ideal distribution (Section 3)'!M159</f>
        <v>306.79903845409325</v>
      </c>
    </row>
    <row r="393" spans="14:15" x14ac:dyDescent="0.25">
      <c r="N393" s="12">
        <f>'Ideal distribution (Section 3)'!D160</f>
        <v>37.5</v>
      </c>
      <c r="O393" s="12">
        <f>'Ideal distribution (Section 3)'!M160</f>
        <v>307.53008515957691</v>
      </c>
    </row>
    <row r="394" spans="14:15" x14ac:dyDescent="0.25">
      <c r="N394" s="12">
        <f>'Ideal distribution (Section 3)'!D161</f>
        <v>37.75</v>
      </c>
      <c r="O394" s="12">
        <f>'Ideal distribution (Section 3)'!M161</f>
        <v>308.25631584957802</v>
      </c>
    </row>
    <row r="395" spans="14:15" x14ac:dyDescent="0.25">
      <c r="N395" s="12">
        <f>'Ideal distribution (Section 3)'!D162</f>
        <v>38</v>
      </c>
      <c r="O395" s="12">
        <f>'Ideal distribution (Section 3)'!M162</f>
        <v>308.9777932951576</v>
      </c>
    </row>
    <row r="396" spans="14:15" x14ac:dyDescent="0.25">
      <c r="N396" s="12">
        <f>'Ideal distribution (Section 3)'!D163</f>
        <v>38.25</v>
      </c>
      <c r="O396" s="12">
        <f>'Ideal distribution (Section 3)'!M163</f>
        <v>309.69457905330381</v>
      </c>
    </row>
    <row r="397" spans="14:15" x14ac:dyDescent="0.25">
      <c r="N397" s="12">
        <f>'Ideal distribution (Section 3)'!D164</f>
        <v>38.5</v>
      </c>
      <c r="O397" s="12">
        <f>'Ideal distribution (Section 3)'!M164</f>
        <v>310.40673349790745</v>
      </c>
    </row>
    <row r="398" spans="14:15" x14ac:dyDescent="0.25">
      <c r="N398" s="12">
        <f>'Ideal distribution (Section 3)'!D165</f>
        <v>38.75</v>
      </c>
      <c r="O398" s="12">
        <f>'Ideal distribution (Section 3)'!M165</f>
        <v>311.1143158497577</v>
      </c>
    </row>
    <row r="399" spans="14:15" x14ac:dyDescent="0.25">
      <c r="N399" s="12">
        <f>'Ideal distribution (Section 3)'!D166</f>
        <v>39</v>
      </c>
      <c r="O399" s="12">
        <f>'Ideal distribution (Section 3)'!M166</f>
        <v>311.81738420559969</v>
      </c>
    </row>
    <row r="400" spans="14:15" x14ac:dyDescent="0.25">
      <c r="N400" s="12">
        <f>'Ideal distribution (Section 3)'!D167</f>
        <v>39.25</v>
      </c>
      <c r="O400" s="12">
        <f>'Ideal distribution (Section 3)'!M167</f>
        <v>312.51599556628366</v>
      </c>
    </row>
    <row r="401" spans="14:15" x14ac:dyDescent="0.25">
      <c r="N401" s="12">
        <f>'Ideal distribution (Section 3)'!D168</f>
        <v>39.5</v>
      </c>
      <c r="O401" s="12">
        <f>'Ideal distribution (Section 3)'!M168</f>
        <v>313.21020586404512</v>
      </c>
    </row>
    <row r="402" spans="14:15" x14ac:dyDescent="0.25">
      <c r="N402" s="12">
        <f>'Ideal distribution (Section 3)'!D169</f>
        <v>39.75</v>
      </c>
      <c r="O402" s="12">
        <f>'Ideal distribution (Section 3)'!M169</f>
        <v>313.90006998894228</v>
      </c>
    </row>
    <row r="403" spans="14:15" x14ac:dyDescent="0.25">
      <c r="N403" s="12">
        <f>'Ideal distribution (Section 3)'!D170</f>
        <v>40</v>
      </c>
      <c r="O403" s="12">
        <f>'Ideal distribution (Section 3)'!M170</f>
        <v>314.58564181448651</v>
      </c>
    </row>
    <row r="404" spans="14:15" x14ac:dyDescent="0.25">
      <c r="N404" s="12">
        <f>'Ideal distribution (Section 3)'!D171</f>
        <v>40.25</v>
      </c>
      <c r="O404" s="12">
        <f>'Ideal distribution (Section 3)'!M171</f>
        <v>315.26697422249043</v>
      </c>
    </row>
    <row r="405" spans="14:15" x14ac:dyDescent="0.25">
      <c r="N405" s="12">
        <f>'Ideal distribution (Section 3)'!D172</f>
        <v>40.5</v>
      </c>
      <c r="O405" s="12">
        <f>'Ideal distribution (Section 3)'!M172</f>
        <v>315.94411912716703</v>
      </c>
    </row>
    <row r="406" spans="14:15" x14ac:dyDescent="0.25">
      <c r="N406" s="12">
        <f>'Ideal distribution (Section 3)'!D173</f>
        <v>40.75</v>
      </c>
      <c r="O406" s="12">
        <f>'Ideal distribution (Section 3)'!M173</f>
        <v>316.61712749850204</v>
      </c>
    </row>
    <row r="407" spans="14:15" x14ac:dyDescent="0.25">
      <c r="N407" s="12">
        <f>'Ideal distribution (Section 3)'!D174</f>
        <v>41</v>
      </c>
      <c r="O407" s="12">
        <f>'Ideal distribution (Section 3)'!M174</f>
        <v>317.28604938492856</v>
      </c>
    </row>
    <row r="408" spans="14:15" x14ac:dyDescent="0.25">
      <c r="N408" s="12">
        <f>'Ideal distribution (Section 3)'!D175</f>
        <v>41.25</v>
      </c>
      <c r="O408" s="12">
        <f>'Ideal distribution (Section 3)'!M175</f>
        <v>317.9509339353271</v>
      </c>
    </row>
    <row r="409" spans="14:15" x14ac:dyDescent="0.25">
      <c r="N409" s="12">
        <f>'Ideal distribution (Section 3)'!D176</f>
        <v>41.5</v>
      </c>
      <c r="O409" s="12">
        <f>'Ideal distribution (Section 3)'!M176</f>
        <v>318.61182942037669</v>
      </c>
    </row>
    <row r="410" spans="14:15" x14ac:dyDescent="0.25">
      <c r="N410" s="12">
        <f>'Ideal distribution (Section 3)'!D177</f>
        <v>41.75</v>
      </c>
      <c r="O410" s="12">
        <f>'Ideal distribution (Section 3)'!M177</f>
        <v>319.26878325327658</v>
      </c>
    </row>
    <row r="411" spans="14:15" x14ac:dyDescent="0.25">
      <c r="N411" s="12">
        <f>'Ideal distribution (Section 3)'!D178</f>
        <v>42</v>
      </c>
      <c r="O411" s="12">
        <f>'Ideal distribution (Section 3)'!M178</f>
        <v>319.92184200986446</v>
      </c>
    </row>
    <row r="412" spans="14:15" x14ac:dyDescent="0.25">
      <c r="N412" s="12">
        <f>'Ideal distribution (Section 3)'!D179</f>
        <v>42.25</v>
      </c>
      <c r="O412" s="12">
        <f>'Ideal distribution (Section 3)'!M179</f>
        <v>320.57105144814989</v>
      </c>
    </row>
    <row r="413" spans="14:15" x14ac:dyDescent="0.25">
      <c r="N413" s="12">
        <f>'Ideal distribution (Section 3)'!D180</f>
        <v>42.5</v>
      </c>
      <c r="O413" s="12">
        <f>'Ideal distribution (Section 3)'!M180</f>
        <v>321.21645652728256</v>
      </c>
    </row>
    <row r="414" spans="14:15" x14ac:dyDescent="0.25">
      <c r="N414" s="12">
        <f>'Ideal distribution (Section 3)'!D181</f>
        <v>42.75</v>
      </c>
      <c r="O414" s="12">
        <f>'Ideal distribution (Section 3)'!M181</f>
        <v>321.85810142597654</v>
      </c>
    </row>
    <row r="415" spans="14:15" x14ac:dyDescent="0.25">
      <c r="N415" s="12">
        <f>'Ideal distribution (Section 3)'!D182</f>
        <v>43</v>
      </c>
      <c r="O415" s="12">
        <f>'Ideal distribution (Section 3)'!M182</f>
        <v>322.49602956040792</v>
      </c>
    </row>
    <row r="416" spans="14:15" x14ac:dyDescent="0.25">
      <c r="N416" s="12">
        <f>'Ideal distribution (Section 3)'!D183</f>
        <v>43.25</v>
      </c>
      <c r="O416" s="12">
        <f>'Ideal distribution (Section 3)'!M183</f>
        <v>323.1302836016045</v>
      </c>
    </row>
    <row r="417" spans="14:15" x14ac:dyDescent="0.25">
      <c r="N417" s="12">
        <f>'Ideal distribution (Section 3)'!D184</f>
        <v>43.5</v>
      </c>
      <c r="O417" s="12">
        <f>'Ideal distribution (Section 3)'!M184</f>
        <v>323.76090549234414</v>
      </c>
    </row>
    <row r="418" spans="14:15" x14ac:dyDescent="0.25">
      <c r="N418" s="12">
        <f>'Ideal distribution (Section 3)'!D185</f>
        <v>43.75</v>
      </c>
      <c r="O418" s="12">
        <f>'Ideal distribution (Section 3)'!M185</f>
        <v>324.38793646357789</v>
      </c>
    </row>
    <row r="419" spans="14:15" x14ac:dyDescent="0.25">
      <c r="N419" s="12">
        <f>'Ideal distribution (Section 3)'!D186</f>
        <v>44</v>
      </c>
      <c r="O419" s="12">
        <f>'Ideal distribution (Section 3)'!M186</f>
        <v>325.01141705039498</v>
      </c>
    </row>
    <row r="420" spans="14:15" x14ac:dyDescent="0.25">
      <c r="N420" s="12">
        <f>'Ideal distribution (Section 3)'!D187</f>
        <v>44.25</v>
      </c>
      <c r="O420" s="12">
        <f>'Ideal distribution (Section 3)'!M187</f>
        <v>325.63138710754401</v>
      </c>
    </row>
    <row r="421" spans="14:15" x14ac:dyDescent="0.25">
      <c r="N421" s="12">
        <f>'Ideal distribution (Section 3)'!D188</f>
        <v>44.5</v>
      </c>
      <c r="O421" s="12">
        <f>'Ideal distribution (Section 3)'!M188</f>
        <v>326.24788582452442</v>
      </c>
    </row>
    <row r="422" spans="14:15" x14ac:dyDescent="0.25">
      <c r="N422" s="12">
        <f>'Ideal distribution (Section 3)'!D189</f>
        <v>44.75</v>
      </c>
      <c r="O422" s="12">
        <f>'Ideal distribution (Section 3)'!M189</f>
        <v>326.8609517402648</v>
      </c>
    </row>
    <row r="423" spans="14:15" x14ac:dyDescent="0.25">
      <c r="N423" s="12">
        <f>'Ideal distribution (Section 3)'!D190</f>
        <v>45</v>
      </c>
      <c r="O423" s="12">
        <f>'Ideal distribution (Section 3)'!M190</f>
        <v>327.47062275739819</v>
      </c>
    </row>
    <row r="424" spans="14:15" x14ac:dyDescent="0.25">
      <c r="N424" s="12">
        <f>'Ideal distribution (Section 3)'!D191</f>
        <v>45.25</v>
      </c>
      <c r="O424" s="12">
        <f>'Ideal distribution (Section 3)'!M191</f>
        <v>328.07693615614983</v>
      </c>
    </row>
    <row r="425" spans="14:15" x14ac:dyDescent="0.25">
      <c r="N425" s="12">
        <f>'Ideal distribution (Section 3)'!D192</f>
        <v>45.5</v>
      </c>
      <c r="O425" s="12">
        <f>'Ideal distribution (Section 3)'!M192</f>
        <v>328.67992860785017</v>
      </c>
    </row>
    <row r="426" spans="14:15" x14ac:dyDescent="0.25">
      <c r="N426" s="12">
        <f>'Ideal distribution (Section 3)'!D193</f>
        <v>45.75</v>
      </c>
      <c r="O426" s="12">
        <f>'Ideal distribution (Section 3)'!M193</f>
        <v>329.27963618808252</v>
      </c>
    </row>
    <row r="427" spans="14:15" x14ac:dyDescent="0.25">
      <c r="N427" s="12">
        <f>'Ideal distribution (Section 3)'!D194</f>
        <v>46</v>
      </c>
      <c r="O427" s="12">
        <f>'Ideal distribution (Section 3)'!M194</f>
        <v>329.87609438948004</v>
      </c>
    </row>
    <row r="428" spans="14:15" x14ac:dyDescent="0.25">
      <c r="N428" s="12">
        <f>'Ideal distribution (Section 3)'!D195</f>
        <v>46.25</v>
      </c>
      <c r="O428" s="12">
        <f>'Ideal distribution (Section 3)'!M195</f>
        <v>330.46933813418167</v>
      </c>
    </row>
    <row r="429" spans="14:15" x14ac:dyDescent="0.25">
      <c r="N429" s="12">
        <f>'Ideal distribution (Section 3)'!D196</f>
        <v>46.5</v>
      </c>
      <c r="O429" s="12">
        <f>'Ideal distribution (Section 3)'!M196</f>
        <v>331.0594017859583</v>
      </c>
    </row>
    <row r="430" spans="14:15" x14ac:dyDescent="0.25">
      <c r="N430" s="12">
        <f>'Ideal distribution (Section 3)'!D197</f>
        <v>46.75</v>
      </c>
      <c r="O430" s="12">
        <f>'Ideal distribution (Section 3)'!M197</f>
        <v>331.64631916201853</v>
      </c>
    </row>
    <row r="431" spans="14:15" x14ac:dyDescent="0.25">
      <c r="N431" s="12">
        <f>'Ideal distribution (Section 3)'!D198</f>
        <v>47</v>
      </c>
      <c r="O431" s="12">
        <f>'Ideal distribution (Section 3)'!M198</f>
        <v>332.23012354450668</v>
      </c>
    </row>
    <row r="432" spans="14:15" x14ac:dyDescent="0.25">
      <c r="N432" s="12">
        <f>'Ideal distribution (Section 3)'!D199</f>
        <v>47.25</v>
      </c>
      <c r="O432" s="12">
        <f>'Ideal distribution (Section 3)'!M199</f>
        <v>332.81084769169888</v>
      </c>
    </row>
    <row r="433" spans="14:15" x14ac:dyDescent="0.25">
      <c r="N433" s="12">
        <f>'Ideal distribution (Section 3)'!D200</f>
        <v>47.5</v>
      </c>
      <c r="O433" s="12">
        <f>'Ideal distribution (Section 3)'!M200</f>
        <v>333.38852384891015</v>
      </c>
    </row>
    <row r="434" spans="14:15" x14ac:dyDescent="0.25">
      <c r="N434" s="12">
        <f>'Ideal distribution (Section 3)'!D201</f>
        <v>47.75</v>
      </c>
      <c r="O434" s="12">
        <f>'Ideal distribution (Section 3)'!M201</f>
        <v>333.96318375911932</v>
      </c>
    </row>
    <row r="435" spans="14:15" x14ac:dyDescent="0.25">
      <c r="N435" s="12">
        <f>'Ideal distribution (Section 3)'!D202</f>
        <v>48</v>
      </c>
      <c r="O435" s="12">
        <f>'Ideal distribution (Section 3)'!M202</f>
        <v>334.53485867332085</v>
      </c>
    </row>
    <row r="436" spans="14:15" x14ac:dyDescent="0.25">
      <c r="N436" s="12">
        <f>'Ideal distribution (Section 3)'!D203</f>
        <v>48.25</v>
      </c>
      <c r="O436" s="12">
        <f>'Ideal distribution (Section 3)'!M203</f>
        <v>335.10357936061274</v>
      </c>
    </row>
    <row r="437" spans="14:15" x14ac:dyDescent="0.25">
      <c r="N437" s="12">
        <f>'Ideal distribution (Section 3)'!D204</f>
        <v>48.5</v>
      </c>
      <c r="O437" s="12">
        <f>'Ideal distribution (Section 3)'!M204</f>
        <v>335.66937611802706</v>
      </c>
    </row>
    <row r="438" spans="14:15" x14ac:dyDescent="0.25">
      <c r="N438" s="12">
        <f>'Ideal distribution (Section 3)'!D205</f>
        <v>48.75</v>
      </c>
      <c r="O438" s="12">
        <f>'Ideal distribution (Section 3)'!M205</f>
        <v>336.23227878011238</v>
      </c>
    </row>
    <row r="439" spans="14:15" x14ac:dyDescent="0.25">
      <c r="N439" s="12">
        <f>'Ideal distribution (Section 3)'!D206</f>
        <v>49</v>
      </c>
      <c r="O439" s="12">
        <f>'Ideal distribution (Section 3)'!M206</f>
        <v>336.79231672827501</v>
      </c>
    </row>
    <row r="440" spans="14:15" x14ac:dyDescent="0.25">
      <c r="N440" s="12">
        <f>'Ideal distribution (Section 3)'!D207</f>
        <v>49.25</v>
      </c>
      <c r="O440" s="12">
        <f>'Ideal distribution (Section 3)'!M207</f>
        <v>337.34951889988537</v>
      </c>
    </row>
    <row r="441" spans="14:15" x14ac:dyDescent="0.25">
      <c r="N441" s="12">
        <f>'Ideal distribution (Section 3)'!D208</f>
        <v>49.5</v>
      </c>
      <c r="O441" s="12">
        <f>'Ideal distribution (Section 3)'!M208</f>
        <v>337.903913797158</v>
      </c>
    </row>
    <row r="442" spans="14:15" x14ac:dyDescent="0.25">
      <c r="N442" s="12">
        <f>'Ideal distribution (Section 3)'!D209</f>
        <v>49.75</v>
      </c>
      <c r="O442" s="12">
        <f>'Ideal distribution (Section 3)'!M209</f>
        <v>338.45552949581185</v>
      </c>
    </row>
    <row r="443" spans="14:15" x14ac:dyDescent="0.25">
      <c r="N443" s="12">
        <f>'Ideal distribution (Section 3)'!D210</f>
        <v>50</v>
      </c>
      <c r="O443" s="12">
        <f>'Ideal distribution (Section 3)'!M210</f>
        <v>339.00439365351519</v>
      </c>
    </row>
    <row r="444" spans="14:15" x14ac:dyDescent="0.25">
      <c r="O444" s="12"/>
    </row>
    <row r="445" spans="14:15" x14ac:dyDescent="0.25">
      <c r="O445" s="12"/>
    </row>
    <row r="446" spans="14:15" x14ac:dyDescent="0.25">
      <c r="O446" s="12"/>
    </row>
    <row r="447" spans="14:15" x14ac:dyDescent="0.25">
      <c r="O447" s="12"/>
    </row>
  </sheetData>
  <sortState ref="A14:Q241">
    <sortCondition ref="N14:N241"/>
  </sortState>
  <printOptions gridLines="1"/>
  <pageMargins left="0.7" right="0.7" top="0.75" bottom="0.75" header="0.3" footer="0.3"/>
  <pageSetup scale="95" fitToHeight="47" orientation="landscape" horizontalDpi="4294967293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3"/>
  <sheetViews>
    <sheetView tabSelected="1" workbookViewId="0">
      <pane xSplit="2" ySplit="13" topLeftCell="E198" activePane="bottomRight" state="frozen"/>
      <selection pane="topRight" activeCell="C1" sqref="C1"/>
      <selection pane="bottomLeft" activeCell="A4" sqref="A4"/>
      <selection pane="bottomRight" activeCell="G3" sqref="G3"/>
    </sheetView>
  </sheetViews>
  <sheetFormatPr defaultRowHeight="15" x14ac:dyDescent="0.25"/>
  <cols>
    <col min="2" max="2" width="5.5703125" bestFit="1" customWidth="1"/>
    <col min="3" max="3" width="5.5703125" customWidth="1"/>
    <col min="4" max="4" width="18.7109375" bestFit="1" customWidth="1"/>
    <col min="5" max="5" width="7.28515625" bestFit="1" customWidth="1"/>
    <col min="6" max="6" width="20.42578125" bestFit="1" customWidth="1"/>
    <col min="7" max="7" width="13.28515625" bestFit="1" customWidth="1"/>
    <col min="8" max="8" width="16.85546875" bestFit="1" customWidth="1"/>
    <col min="9" max="9" width="18.7109375" bestFit="1" customWidth="1"/>
    <col min="10" max="10" width="17.28515625" bestFit="1" customWidth="1"/>
    <col min="11" max="11" width="13.140625" style="12" customWidth="1"/>
  </cols>
  <sheetData>
    <row r="1" spans="1:11" x14ac:dyDescent="0.25">
      <c r="B1" s="1" t="s">
        <v>61</v>
      </c>
    </row>
    <row r="2" spans="1:11" x14ac:dyDescent="0.25">
      <c r="B2" s="1" t="s">
        <v>42</v>
      </c>
      <c r="C2" s="1"/>
      <c r="D2" s="1">
        <f>'Video data'!O9</f>
        <v>2.25</v>
      </c>
      <c r="E2" t="s">
        <v>4</v>
      </c>
      <c r="F2" s="15" t="s">
        <v>69</v>
      </c>
      <c r="G2">
        <f>ABS(D4)</f>
        <v>1.25</v>
      </c>
      <c r="H2" t="s">
        <v>4</v>
      </c>
      <c r="I2" s="1" t="s">
        <v>74</v>
      </c>
    </row>
    <row r="3" spans="1:11" x14ac:dyDescent="0.25">
      <c r="B3" s="1" t="s">
        <v>43</v>
      </c>
      <c r="C3" s="1"/>
      <c r="D3" s="1">
        <f>'Video data'!O10</f>
        <v>3.5</v>
      </c>
      <c r="E3" t="s">
        <v>4</v>
      </c>
      <c r="F3" s="15" t="s">
        <v>70</v>
      </c>
      <c r="G3" s="12">
        <v>1.05</v>
      </c>
    </row>
    <row r="4" spans="1:11" x14ac:dyDescent="0.25">
      <c r="B4" s="1" t="s">
        <v>49</v>
      </c>
      <c r="C4" s="1"/>
      <c r="D4" s="1">
        <f>D2-D3</f>
        <v>-1.25</v>
      </c>
      <c r="E4" t="s">
        <v>4</v>
      </c>
      <c r="F4" s="1"/>
    </row>
    <row r="5" spans="1:11" x14ac:dyDescent="0.25">
      <c r="B5" s="1" t="s">
        <v>44</v>
      </c>
      <c r="C5" s="1"/>
      <c r="D5" s="1">
        <v>22.5</v>
      </c>
      <c r="E5" t="s">
        <v>4</v>
      </c>
      <c r="F5" s="1"/>
    </row>
    <row r="6" spans="1:11" x14ac:dyDescent="0.25">
      <c r="B6" s="1" t="s">
        <v>40</v>
      </c>
      <c r="C6" s="1"/>
      <c r="D6" s="12">
        <f>D5/D3</f>
        <v>6.4285714285714288</v>
      </c>
      <c r="F6" s="12"/>
    </row>
    <row r="7" spans="1:11" x14ac:dyDescent="0.25">
      <c r="A7" s="1" t="s">
        <v>54</v>
      </c>
      <c r="D7" s="12">
        <f>SQRT(D$5^2-D3^2)</f>
        <v>22.22611077089287</v>
      </c>
      <c r="E7" t="s">
        <v>4</v>
      </c>
      <c r="F7" s="12"/>
    </row>
    <row r="8" spans="1:11" x14ac:dyDescent="0.25">
      <c r="A8" s="1"/>
      <c r="B8" s="1" t="s">
        <v>53</v>
      </c>
      <c r="C8" s="1"/>
      <c r="D8" s="12">
        <f>D5/D4</f>
        <v>-18</v>
      </c>
      <c r="F8" s="12"/>
    </row>
    <row r="9" spans="1:11" x14ac:dyDescent="0.25">
      <c r="A9" s="1" t="s">
        <v>55</v>
      </c>
      <c r="D9" s="12">
        <f>SQRT(D$5^2-D4^2)</f>
        <v>22.465250944514285</v>
      </c>
      <c r="E9" t="s">
        <v>4</v>
      </c>
      <c r="F9" s="12"/>
    </row>
    <row r="10" spans="1:11" x14ac:dyDescent="0.25">
      <c r="A10" s="1" t="s">
        <v>56</v>
      </c>
      <c r="D10" s="12">
        <f>'Data sorted'!O241/(D141+F141)</f>
        <v>22.137347308425312</v>
      </c>
      <c r="E10" s="12"/>
      <c r="F10" s="12"/>
    </row>
    <row r="11" spans="1:11" x14ac:dyDescent="0.25">
      <c r="A11" s="1" t="s">
        <v>57</v>
      </c>
      <c r="D11" s="12">
        <f>'Data sorted'!O241/(D141+F141-H141-I141)</f>
        <v>28.230814124447736</v>
      </c>
      <c r="E11" s="12"/>
      <c r="F11" s="12"/>
    </row>
    <row r="13" spans="1:11" s="1" customFormat="1" ht="30" x14ac:dyDescent="0.25">
      <c r="B13" s="1" t="s">
        <v>47</v>
      </c>
      <c r="C13" s="1" t="s">
        <v>39</v>
      </c>
      <c r="D13" s="4" t="s">
        <v>62</v>
      </c>
      <c r="E13" s="1" t="s">
        <v>50</v>
      </c>
      <c r="F13" s="4" t="s">
        <v>63</v>
      </c>
      <c r="G13" s="4" t="s">
        <v>64</v>
      </c>
      <c r="H13" s="4" t="s">
        <v>65</v>
      </c>
      <c r="I13" s="4" t="s">
        <v>66</v>
      </c>
      <c r="J13" s="4" t="s">
        <v>67</v>
      </c>
      <c r="K13" s="18" t="s">
        <v>68</v>
      </c>
    </row>
    <row r="14" spans="1:11" x14ac:dyDescent="0.25">
      <c r="B14" s="12">
        <f>'Data sorted'!N244</f>
        <v>0.25</v>
      </c>
      <c r="C14" s="12">
        <f>$B14/$D$3</f>
        <v>7.1428571428571425E-2</v>
      </c>
      <c r="D14" s="12">
        <f>IF($B14&lt;$D$7,$D$3*(LN(1+C14^2)+2*C14*ATAN(1/C14)),IF($B14&gt;$D$5-0.0001,$D$3*2*(LN(ABS($D$6))+1),$D$3*2*(LN(ABS($D$6))+1)+$D$3*(2*C14*ATAN(SQRT(($D$6/C14)^2-1))-2*SQRT($D$6^2-C14^2))))</f>
        <v>0.76755617428095246</v>
      </c>
      <c r="E14" s="12">
        <f>$B14/$D$4</f>
        <v>-0.2</v>
      </c>
      <c r="F14" s="12">
        <f>IF($B14&lt;$D$9,$D$4*(LN(1+E14^2)+2*E14*ATAN(1/E14)),IF($B14&gt;$D$5-0.0001,$D$4*2*(LN(ABS($D$8))+1),$D$4*2*(LN(ABS($D$8))+1)+$D$4*(2*E14*ATAN(SQRT(($D$8/E14)^2-1))-2*SQRT($D$8^2-E14^2))))</f>
        <v>-0.73572627491410969</v>
      </c>
      <c r="G14" s="12">
        <f>$D$10*(D14+F14)</f>
        <v>0.70462953707602538</v>
      </c>
      <c r="H14" s="12">
        <f>IF($B14&lt;$D$7-0.0001,$D$3*(C14/$D$6)^2,IF($B14&gt;$D$5-0.0001,$D$3*(1-1/3/$D$6^2),$D$3*(1-1/3/$D$6^2)-(2/3)*$D$5*(1-(C14/$D$6)^2)^1.5*SIGN($D$3)))</f>
        <v>4.3209876543209868E-4</v>
      </c>
      <c r="I14" s="12">
        <f>IF($B14&lt;$D$9,$D$4*(E14/$D$8)^2,IF($B14&gt;$D$5-0.0001,$D$4*(1-1/3/$D$8^2),$D$4*(1-1/3/$D$8^2)-(2/3)*$D$5*(1-(E14/$D$8)^2)^1.5*SIGN($D$4)))</f>
        <v>-1.5432098765432098E-4</v>
      </c>
      <c r="J14" s="12">
        <f>$D$11*(D14+F14-H14-I14)</f>
        <v>0.89074207981286835</v>
      </c>
      <c r="K14" s="12">
        <f>'Data sorted'!$O$241*(1-'Cutoff models (Section 6)'!$G$2/SQRT(('Cutoff models (Section 6)'!$G$2^2+'Cutoff models (Section 6)'!B14^2)))*$G$3</f>
        <v>4.6489862395936985</v>
      </c>
    </row>
    <row r="15" spans="1:11" x14ac:dyDescent="0.25">
      <c r="B15" s="12">
        <f>'Data sorted'!N245</f>
        <v>0.5</v>
      </c>
      <c r="C15" s="12">
        <f t="shared" ref="C15:C78" si="0">$B15/$D$3</f>
        <v>0.14285714285714285</v>
      </c>
      <c r="D15" s="12">
        <f t="shared" ref="D15:D78" si="1">IF($B15&lt;$D$7,$D$3*(LN(1+C15^2)+2*C15*ATAN(1/C15)),IF($B15&gt;$D$5-0.0001,$D$3*2*(LN(ABS($D$6))+1),$D$3*2*(LN(ABS($D$6))+1)+$D$3*(2*C15*ATAN(SQRT(($D$6/C15)^2-1))-2*SQRT($D$6^2-C15^2))))</f>
        <v>1.4996087478020508</v>
      </c>
      <c r="E15" s="12">
        <f t="shared" ref="E15:E78" si="2">$B15/$D$4</f>
        <v>-0.4</v>
      </c>
      <c r="F15" s="12">
        <f t="shared" ref="F15:F78" si="3">IF($B15&lt;$D$9,$D$4*(LN(1+E15^2)+2*E15*ATAN(1/E15)),IF($B15&gt;$D$5-0.0001,$D$4*2*(LN(ABS($D$8))+1),$D$4*2*(LN(ABS($D$8))+1)+$D$4*(2*E15*ATAN(SQRT(($D$8/E15)^2-1))-2*SQRT($D$8^2-E15^2))))</f>
        <v>-1.3758149560803734</v>
      </c>
      <c r="G15" s="12">
        <f t="shared" ref="G15:G78" si="4">$D$10*(D15+F15)</f>
        <v>2.7404661619696382</v>
      </c>
      <c r="H15" s="12">
        <f t="shared" ref="H15:H78" si="5">IF($B15&lt;$D$7-0.0001,$D$3*(C15/$D$6)^2,IF($B15&gt;$D$5-0.0001,$D$3*(1-1/3/$D$6^2),$D$3*(1-1/3/$D$6^2)-(2/3)*$D$5*(1-(C15/$D$6)^2)^1.5*SIGN($D$3)))</f>
        <v>1.7283950617283947E-3</v>
      </c>
      <c r="I15" s="12">
        <f t="shared" ref="I15:I78" si="6">IF($B15&lt;$D$9,$D$4*(E15/$D$8)^2,IF($B15&gt;$D$5-0.0001,$D$4*(1-1/3/$D$8^2),$D$4*(1-1/3/$D$8^2)-(2/3)*$D$5*(1-(E15/$D$8)^2)^1.5*SIGN($D$4)))</f>
        <v>-6.1728395061728394E-4</v>
      </c>
      <c r="J15" s="12">
        <f t="shared" ref="J15:J78" si="7">$D$11*(D15+F15-H15-I15)</f>
        <v>3.4634319526058848</v>
      </c>
      <c r="K15" s="12">
        <f>'Data sorted'!$O$241*(1-'Cutoff models (Section 6)'!$G$2/SQRT(('Cutoff models (Section 6)'!$G$2^2+'Cutoff models (Section 6)'!B15^2)))*$G$3</f>
        <v>17.122680202068899</v>
      </c>
    </row>
    <row r="16" spans="1:11" x14ac:dyDescent="0.25">
      <c r="B16" s="12">
        <f>'Data sorted'!N246</f>
        <v>0.75</v>
      </c>
      <c r="C16" s="12">
        <f t="shared" si="0"/>
        <v>0.21428571428571427</v>
      </c>
      <c r="D16" s="12">
        <f t="shared" si="1"/>
        <v>2.1966881100358431</v>
      </c>
      <c r="E16" s="12">
        <f t="shared" si="2"/>
        <v>-0.6</v>
      </c>
      <c r="F16" s="12">
        <f t="shared" si="3"/>
        <v>-1.9299211144714192</v>
      </c>
      <c r="G16" s="12">
        <f t="shared" si="4"/>
        <v>5.9055136312348058</v>
      </c>
      <c r="H16" s="12">
        <f t="shared" si="5"/>
        <v>3.8888888888888888E-3</v>
      </c>
      <c r="I16" s="12">
        <f t="shared" si="6"/>
        <v>-1.3888888888888889E-3</v>
      </c>
      <c r="J16" s="12">
        <f t="shared" si="7"/>
        <v>7.4604724310055044</v>
      </c>
      <c r="K16" s="12">
        <f>'Data sorted'!$O$241*(1-'Cutoff models (Section 6)'!$G$2/SQRT(('Cutoff models (Section 6)'!$G$2^2+'Cutoff models (Section 6)'!B16^2)))*$G$3</f>
        <v>34.116193584416948</v>
      </c>
    </row>
    <row r="17" spans="2:11" x14ac:dyDescent="0.25">
      <c r="B17" s="12">
        <f>'Data sorted'!N247</f>
        <v>1</v>
      </c>
      <c r="C17" s="12">
        <f t="shared" si="0"/>
        <v>0.2857142857142857</v>
      </c>
      <c r="D17" s="12">
        <f t="shared" si="1"/>
        <v>2.859643989624804</v>
      </c>
      <c r="E17" s="12">
        <f t="shared" si="2"/>
        <v>-0.8</v>
      </c>
      <c r="F17" s="12">
        <f t="shared" si="3"/>
        <v>-2.4104810714378218</v>
      </c>
      <c r="G17" s="12">
        <f t="shared" si="4"/>
        <v>9.9432755179710508</v>
      </c>
      <c r="H17" s="12">
        <f t="shared" si="5"/>
        <v>6.9135802469135789E-3</v>
      </c>
      <c r="I17" s="12">
        <f t="shared" si="6"/>
        <v>-2.4691358024691358E-3</v>
      </c>
      <c r="J17" s="12">
        <f t="shared" si="7"/>
        <v>12.554764569933678</v>
      </c>
      <c r="K17" s="12">
        <f>'Data sorted'!$O$241*(1-'Cutoff models (Section 6)'!$G$2/SQRT(('Cutoff models (Section 6)'!$G$2^2+'Cutoff models (Section 6)'!B17^2)))*$G$3</f>
        <v>52.460007019338526</v>
      </c>
    </row>
    <row r="18" spans="2:11" x14ac:dyDescent="0.25">
      <c r="B18" s="12">
        <f>'Data sorted'!N248</f>
        <v>1.25</v>
      </c>
      <c r="C18" s="12">
        <f t="shared" si="0"/>
        <v>0.35714285714285715</v>
      </c>
      <c r="D18" s="12">
        <f t="shared" si="1"/>
        <v>3.489599113940808</v>
      </c>
      <c r="E18" s="12">
        <f t="shared" si="2"/>
        <v>-1</v>
      </c>
      <c r="F18" s="12">
        <f t="shared" si="3"/>
        <v>-2.8299293841935524</v>
      </c>
      <c r="G18" s="12">
        <f t="shared" si="4"/>
        <v>14.603337916270061</v>
      </c>
      <c r="H18" s="12">
        <f t="shared" si="5"/>
        <v>1.0802469135802469E-2</v>
      </c>
      <c r="I18" s="12">
        <f t="shared" si="6"/>
        <v>-3.8580246913580245E-3</v>
      </c>
      <c r="J18" s="12">
        <f t="shared" si="7"/>
        <v>18.426966203710776</v>
      </c>
      <c r="K18" s="12">
        <f>'Data sorted'!$O$241*(1-'Cutoff models (Section 6)'!$G$2/SQRT(('Cutoff models (Section 6)'!$G$2^2+'Cutoff models (Section 6)'!B18^2)))*$G$3</f>
        <v>70.118636583940543</v>
      </c>
    </row>
    <row r="19" spans="2:11" x14ac:dyDescent="0.25">
      <c r="B19" s="12">
        <f>'Data sorted'!N249</f>
        <v>1.5</v>
      </c>
      <c r="C19" s="12">
        <f t="shared" si="0"/>
        <v>0.42857142857142855</v>
      </c>
      <c r="D19" s="12">
        <f t="shared" si="1"/>
        <v>4.0878931150547135</v>
      </c>
      <c r="E19" s="12">
        <f t="shared" si="2"/>
        <v>-1.2</v>
      </c>
      <c r="F19" s="12">
        <f t="shared" si="3"/>
        <v>-3.1992123777214978</v>
      </c>
      <c r="G19" s="12">
        <f t="shared" si="4"/>
        <v>19.673034128652883</v>
      </c>
      <c r="H19" s="12">
        <f t="shared" si="5"/>
        <v>1.5555555555555555E-2</v>
      </c>
      <c r="I19" s="12">
        <f t="shared" si="6"/>
        <v>-5.5555555555555558E-3</v>
      </c>
      <c r="J19" s="12">
        <f t="shared" si="7"/>
        <v>24.805872570386697</v>
      </c>
      <c r="K19" s="12">
        <f>'Data sorted'!$O$241*(1-'Cutoff models (Section 6)'!$G$2/SQRT(('Cutoff models (Section 6)'!$G$2^2+'Cutoff models (Section 6)'!B19^2)))*$G$3</f>
        <v>86.139854720323498</v>
      </c>
    </row>
    <row r="20" spans="2:11" x14ac:dyDescent="0.25">
      <c r="B20" s="12">
        <f>'Data sorted'!N250</f>
        <v>1.75</v>
      </c>
      <c r="C20" s="12">
        <f t="shared" si="0"/>
        <v>0.5</v>
      </c>
      <c r="D20" s="12">
        <f t="shared" si="1"/>
        <v>4.6560229418790504</v>
      </c>
      <c r="E20" s="12">
        <f t="shared" si="2"/>
        <v>-1.4</v>
      </c>
      <c r="F20" s="12">
        <f t="shared" si="3"/>
        <v>-3.527359786359836</v>
      </c>
      <c r="G20" s="12">
        <f t="shared" si="4"/>
        <v>24.985608267952099</v>
      </c>
      <c r="H20" s="12">
        <f t="shared" si="5"/>
        <v>2.1172839506172839E-2</v>
      </c>
      <c r="I20" s="12">
        <f t="shared" si="6"/>
        <v>-7.5617283950617283E-3</v>
      </c>
      <c r="J20" s="12">
        <f t="shared" si="7"/>
        <v>31.478827004770608</v>
      </c>
      <c r="K20" s="12">
        <f>'Data sorted'!$O$241*(1-'Cutoff models (Section 6)'!$G$2/SQRT(('Cutoff models (Section 6)'!$G$2^2+'Cutoff models (Section 6)'!B20^2)))*$G$3</f>
        <v>100.25157642364832</v>
      </c>
    </row>
    <row r="21" spans="2:11" x14ac:dyDescent="0.25">
      <c r="B21" s="12">
        <f>'Data sorted'!N251</f>
        <v>2</v>
      </c>
      <c r="C21" s="12">
        <f t="shared" si="0"/>
        <v>0.5714285714285714</v>
      </c>
      <c r="D21" s="12">
        <f t="shared" si="1"/>
        <v>5.195585251441031</v>
      </c>
      <c r="E21" s="12">
        <f t="shared" si="2"/>
        <v>-1.6</v>
      </c>
      <c r="F21" s="12">
        <f t="shared" si="3"/>
        <v>-3.8215979424541739</v>
      </c>
      <c r="G21" s="12">
        <f t="shared" si="4"/>
        <v>30.416434256410739</v>
      </c>
      <c r="H21" s="12">
        <f t="shared" si="5"/>
        <v>2.7654320987654316E-2</v>
      </c>
      <c r="I21" s="12">
        <f t="shared" si="6"/>
        <v>-9.876543209876543E-3</v>
      </c>
      <c r="J21" s="12">
        <f t="shared" si="7"/>
        <v>38.286899189367922</v>
      </c>
      <c r="K21" s="12">
        <f>'Data sorted'!$O$241*(1-'Cutoff models (Section 6)'!$G$2/SQRT(('Cutoff models (Section 6)'!$G$2^2+'Cutoff models (Section 6)'!B21^2)))*$G$3</f>
        <v>112.5182537632387</v>
      </c>
    </row>
    <row r="22" spans="2:11" x14ac:dyDescent="0.25">
      <c r="B22" s="12">
        <f>'Data sorted'!N252</f>
        <v>2.25</v>
      </c>
      <c r="C22" s="12">
        <f t="shared" si="0"/>
        <v>0.6428571428571429</v>
      </c>
      <c r="D22" s="12">
        <f t="shared" si="1"/>
        <v>5.708224775674589</v>
      </c>
      <c r="E22" s="12">
        <f t="shared" si="2"/>
        <v>-1.8</v>
      </c>
      <c r="F22" s="12">
        <f t="shared" si="3"/>
        <v>-4.0876473563203488</v>
      </c>
      <c r="G22" s="12">
        <f t="shared" si="4"/>
        <v>35.875285172436428</v>
      </c>
      <c r="H22" s="12">
        <f t="shared" si="5"/>
        <v>3.5000000000000003E-2</v>
      </c>
      <c r="I22" s="12">
        <f t="shared" si="6"/>
        <v>-1.2500000000000002E-2</v>
      </c>
      <c r="J22" s="12">
        <f t="shared" si="7"/>
        <v>45.115026582266673</v>
      </c>
      <c r="K22" s="12">
        <f>'Data sorted'!$O$241*(1-'Cutoff models (Section 6)'!$G$2/SQRT(('Cutoff models (Section 6)'!$G$2^2+'Cutoff models (Section 6)'!B22^2)))*$G$3</f>
        <v>123.13708227583547</v>
      </c>
    </row>
    <row r="23" spans="2:11" x14ac:dyDescent="0.25">
      <c r="B23" s="12">
        <f>'Data sorted'!N253</f>
        <v>2.5</v>
      </c>
      <c r="C23" s="12">
        <f t="shared" si="0"/>
        <v>0.7142857142857143</v>
      </c>
      <c r="D23" s="12">
        <f t="shared" si="1"/>
        <v>6.1955909868877761</v>
      </c>
      <c r="E23" s="12">
        <f t="shared" si="2"/>
        <v>-2</v>
      </c>
      <c r="F23" s="12">
        <f t="shared" si="3"/>
        <v>-4.3300354355466562</v>
      </c>
      <c r="G23" s="12">
        <f t="shared" si="4"/>
        <v>41.298451163199239</v>
      </c>
      <c r="H23" s="12">
        <f t="shared" si="5"/>
        <v>4.3209876543209874E-2</v>
      </c>
      <c r="I23" s="12">
        <f t="shared" si="6"/>
        <v>-1.5432098765432098E-2</v>
      </c>
      <c r="J23" s="12">
        <f t="shared" si="7"/>
        <v>51.881962727508117</v>
      </c>
      <c r="K23" s="12">
        <f>'Data sorted'!$O$241*(1-'Cutoff models (Section 6)'!$G$2/SQRT(('Cutoff models (Section 6)'!$G$2^2+'Cutoff models (Section 6)'!B23^2)))*$G$3</f>
        <v>132.3370652373101</v>
      </c>
    </row>
    <row r="24" spans="2:11" x14ac:dyDescent="0.25">
      <c r="B24" s="12">
        <f>'Data sorted'!N254</f>
        <v>2.75</v>
      </c>
      <c r="C24" s="12">
        <f t="shared" si="0"/>
        <v>0.7857142857142857</v>
      </c>
      <c r="D24" s="12">
        <f t="shared" si="1"/>
        <v>6.6593038930504989</v>
      </c>
      <c r="E24" s="12">
        <f t="shared" si="2"/>
        <v>-2.2000000000000002</v>
      </c>
      <c r="F24" s="12">
        <f t="shared" si="3"/>
        <v>-4.5523647082479881</v>
      </c>
      <c r="G24" s="12">
        <f t="shared" si="4"/>
        <v>46.642044491703679</v>
      </c>
      <c r="H24" s="12">
        <f t="shared" si="5"/>
        <v>5.2283950617283949E-2</v>
      </c>
      <c r="I24" s="12">
        <f t="shared" si="6"/>
        <v>-1.8672839506172843E-2</v>
      </c>
      <c r="J24" s="12">
        <f t="shared" si="7"/>
        <v>58.531739467381186</v>
      </c>
      <c r="K24" s="12">
        <f>'Data sorted'!$O$241*(1-'Cutoff models (Section 6)'!$G$2/SQRT(('Cutoff models (Section 6)'!$G$2^2+'Cutoff models (Section 6)'!B24^2)))*$G$3</f>
        <v>140.33557513429656</v>
      </c>
    </row>
    <row r="25" spans="2:11" x14ac:dyDescent="0.25">
      <c r="B25" s="12">
        <f>'Data sorted'!N255</f>
        <v>3</v>
      </c>
      <c r="C25" s="12">
        <f t="shared" si="0"/>
        <v>0.8571428571428571</v>
      </c>
      <c r="D25" s="12">
        <f t="shared" si="1"/>
        <v>7.1009286823322721</v>
      </c>
      <c r="E25" s="12">
        <f t="shared" si="2"/>
        <v>-2.4</v>
      </c>
      <c r="F25" s="12">
        <f t="shared" si="3"/>
        <v>-4.7575253307671597</v>
      </c>
      <c r="G25" s="12">
        <f t="shared" si="4"/>
        <v>51.876733877324796</v>
      </c>
      <c r="H25" s="12">
        <f t="shared" si="5"/>
        <v>6.222222222222222E-2</v>
      </c>
      <c r="I25" s="12">
        <f t="shared" si="6"/>
        <v>-2.2222222222222223E-2</v>
      </c>
      <c r="J25" s="12">
        <f t="shared" si="7"/>
        <v>65.026951871664636</v>
      </c>
      <c r="K25" s="12">
        <f>'Data sorted'!$O$241*(1-'Cutoff models (Section 6)'!$G$2/SQRT(('Cutoff models (Section 6)'!$G$2^2+'Cutoff models (Section 6)'!B25^2)))*$G$3</f>
        <v>147.32307692307694</v>
      </c>
    </row>
    <row r="26" spans="2:11" x14ac:dyDescent="0.25">
      <c r="B26" s="12">
        <f>'Data sorted'!N256</f>
        <v>3.25</v>
      </c>
      <c r="C26" s="12">
        <f t="shared" si="0"/>
        <v>0.9285714285714286</v>
      </c>
      <c r="D26" s="12">
        <f t="shared" si="1"/>
        <v>7.5219582454958687</v>
      </c>
      <c r="E26" s="12">
        <f t="shared" si="2"/>
        <v>-2.6</v>
      </c>
      <c r="F26" s="12">
        <f t="shared" si="3"/>
        <v>-4.9478578375623341</v>
      </c>
      <c r="G26" s="12">
        <f t="shared" si="4"/>
        <v>56.983754737183929</v>
      </c>
      <c r="H26" s="12">
        <f t="shared" si="5"/>
        <v>7.3024691358024682E-2</v>
      </c>
      <c r="I26" s="12">
        <f t="shared" si="6"/>
        <v>-2.6080246913580251E-2</v>
      </c>
      <c r="J26" s="12">
        <f t="shared" si="7"/>
        <v>71.343670268750131</v>
      </c>
      <c r="K26" s="12">
        <f>'Data sorted'!$O$241*(1-'Cutoff models (Section 6)'!$G$2/SQRT(('Cutoff models (Section 6)'!$G$2^2+'Cutoff models (Section 6)'!B26^2)))*$G$3</f>
        <v>153.46040841345675</v>
      </c>
    </row>
    <row r="27" spans="2:11" x14ac:dyDescent="0.25">
      <c r="B27" s="12">
        <f>'Data sorted'!N257</f>
        <v>3.5</v>
      </c>
      <c r="C27" s="12">
        <f t="shared" si="0"/>
        <v>1</v>
      </c>
      <c r="D27" s="12">
        <f t="shared" si="1"/>
        <v>7.9238022757419468</v>
      </c>
      <c r="E27" s="12">
        <f t="shared" si="2"/>
        <v>-2.8</v>
      </c>
      <c r="F27" s="12">
        <f t="shared" si="3"/>
        <v>-5.125276178756863</v>
      </c>
      <c r="G27" s="12">
        <f t="shared" si="4"/>
        <v>61.95194416065074</v>
      </c>
      <c r="H27" s="12">
        <f t="shared" si="5"/>
        <v>8.4691358024691354E-2</v>
      </c>
      <c r="I27" s="12">
        <f t="shared" si="6"/>
        <v>-3.0246913580246913E-2</v>
      </c>
      <c r="J27" s="12">
        <f t="shared" si="7"/>
        <v>77.467659075182169</v>
      </c>
      <c r="K27" s="12">
        <f>'Data sorted'!$O$241*(1-'Cutoff models (Section 6)'!$G$2/SQRT(('Cutoff models (Section 6)'!$G$2^2+'Cutoff models (Section 6)'!B27^2)))*$G$3</f>
        <v>158.88106655864141</v>
      </c>
    </row>
    <row r="28" spans="2:11" x14ac:dyDescent="0.25">
      <c r="B28" s="12">
        <f>'Data sorted'!N258</f>
        <v>3.75</v>
      </c>
      <c r="C28" s="12">
        <f t="shared" si="0"/>
        <v>1.0714285714285714</v>
      </c>
      <c r="D28" s="12">
        <f t="shared" si="1"/>
        <v>8.3077815785660771</v>
      </c>
      <c r="E28" s="12">
        <f t="shared" si="2"/>
        <v>-3</v>
      </c>
      <c r="F28" s="12">
        <f t="shared" si="3"/>
        <v>-5.2913605242173745</v>
      </c>
      <c r="G28" s="12">
        <f t="shared" si="4"/>
        <v>66.7755605085637</v>
      </c>
      <c r="H28" s="12">
        <f t="shared" si="5"/>
        <v>9.722222222222221E-2</v>
      </c>
      <c r="I28" s="12">
        <f t="shared" si="6"/>
        <v>-3.4722222222222224E-2</v>
      </c>
      <c r="J28" s="12">
        <f t="shared" si="7"/>
        <v>83.391596223610904</v>
      </c>
      <c r="K28" s="12">
        <f>'Data sorted'!$O$241*(1-'Cutoff models (Section 6)'!$G$2/SQRT(('Cutoff models (Section 6)'!$G$2^2+'Cutoff models (Section 6)'!B28^2)))*$G$3</f>
        <v>163.69507281556901</v>
      </c>
    </row>
    <row r="29" spans="2:11" x14ac:dyDescent="0.25">
      <c r="B29" s="12">
        <f>'Data sorted'!N259</f>
        <v>4</v>
      </c>
      <c r="C29" s="12">
        <f t="shared" si="0"/>
        <v>1.1428571428571428</v>
      </c>
      <c r="D29" s="12">
        <f t="shared" si="1"/>
        <v>8.6751263190789949</v>
      </c>
      <c r="E29" s="12">
        <f t="shared" si="2"/>
        <v>-3.2</v>
      </c>
      <c r="F29" s="12">
        <f t="shared" si="3"/>
        <v>-5.4474275025817036</v>
      </c>
      <c r="G29" s="12">
        <f t="shared" si="4"/>
        <v>71.45268970779388</v>
      </c>
      <c r="H29" s="12">
        <f t="shared" si="5"/>
        <v>0.11061728395061726</v>
      </c>
      <c r="I29" s="12">
        <f t="shared" si="6"/>
        <v>-3.9506172839506172E-2</v>
      </c>
      <c r="J29" s="12">
        <f t="shared" si="7"/>
        <v>89.11304077827424</v>
      </c>
      <c r="K29" s="12">
        <f>'Data sorted'!$O$241*(1-'Cutoff models (Section 6)'!$G$2/SQRT(('Cutoff models (Section 6)'!$G$2^2+'Cutoff models (Section 6)'!B29^2)))*$G$3</f>
        <v>167.99296664325436</v>
      </c>
    </row>
    <row r="30" spans="2:11" x14ac:dyDescent="0.25">
      <c r="B30" s="12">
        <f>'Data sorted'!N260</f>
        <v>4.25</v>
      </c>
      <c r="C30" s="12">
        <f t="shared" si="0"/>
        <v>1.2142857142857142</v>
      </c>
      <c r="D30" s="12">
        <f t="shared" si="1"/>
        <v>9.0269771108007042</v>
      </c>
      <c r="E30" s="12">
        <f t="shared" si="2"/>
        <v>-3.4</v>
      </c>
      <c r="F30" s="12">
        <f t="shared" si="3"/>
        <v>-5.5945837058972705</v>
      </c>
      <c r="G30" s="12">
        <f t="shared" si="4"/>
        <v>75.984084903495827</v>
      </c>
      <c r="H30" s="12">
        <f t="shared" si="5"/>
        <v>0.12487654320987651</v>
      </c>
      <c r="I30" s="12">
        <f t="shared" si="6"/>
        <v>-4.4598765432098758E-2</v>
      </c>
      <c r="J30" s="12">
        <f t="shared" si="7"/>
        <v>94.632953193040947</v>
      </c>
      <c r="K30" s="12">
        <f>'Data sorted'!$O$241*(1-'Cutoff models (Section 6)'!$G$2/SQRT(('Cutoff models (Section 6)'!$G$2^2+'Cutoff models (Section 6)'!B30^2)))*$G$3</f>
        <v>171.84938203642292</v>
      </c>
    </row>
    <row r="31" spans="2:11" x14ac:dyDescent="0.25">
      <c r="B31" s="12">
        <f>'Data sorted'!N261</f>
        <v>4.5</v>
      </c>
      <c r="C31" s="12">
        <f t="shared" si="0"/>
        <v>1.2857142857142858</v>
      </c>
      <c r="D31" s="12">
        <f t="shared" si="1"/>
        <v>9.3643880528635268</v>
      </c>
      <c r="E31" s="12">
        <f t="shared" si="2"/>
        <v>-3.6</v>
      </c>
      <c r="F31" s="12">
        <f t="shared" si="3"/>
        <v>-5.7337667747135681</v>
      </c>
      <c r="G31" s="12">
        <f t="shared" si="4"/>
        <v>80.372324179764661</v>
      </c>
      <c r="H31" s="12">
        <f t="shared" si="5"/>
        <v>0.14000000000000001</v>
      </c>
      <c r="I31" s="12">
        <f t="shared" si="6"/>
        <v>-5.000000000000001E-2</v>
      </c>
      <c r="J31" s="12">
        <f t="shared" si="7"/>
        <v>99.954621188516043</v>
      </c>
      <c r="K31" s="12">
        <f>'Data sorted'!$O$241*(1-'Cutoff models (Section 6)'!$G$2/SQRT(('Cutoff models (Section 6)'!$G$2^2+'Cutoff models (Section 6)'!B31^2)))*$G$3</f>
        <v>175.32605900960894</v>
      </c>
    </row>
    <row r="32" spans="2:11" x14ac:dyDescent="0.25">
      <c r="B32" s="12">
        <f>'Data sorted'!N262</f>
        <v>4.75</v>
      </c>
      <c r="C32" s="12">
        <f t="shared" si="0"/>
        <v>1.3571428571428572</v>
      </c>
      <c r="D32" s="12">
        <f t="shared" si="1"/>
        <v>9.6883310186466645</v>
      </c>
      <c r="E32" s="12">
        <f t="shared" si="2"/>
        <v>-3.8</v>
      </c>
      <c r="F32" s="12">
        <f t="shared" si="3"/>
        <v>-5.8657772229711291</v>
      </c>
      <c r="G32" s="12">
        <f t="shared" si="4"/>
        <v>84.621200980008766</v>
      </c>
      <c r="H32" s="12">
        <f t="shared" si="5"/>
        <v>0.15598765432098766</v>
      </c>
      <c r="I32" s="12">
        <f t="shared" si="6"/>
        <v>-5.5709876543209871E-2</v>
      </c>
      <c r="J32" s="12">
        <f t="shared" si="7"/>
        <v>105.08288238116108</v>
      </c>
      <c r="K32" s="12">
        <f>'Data sorted'!$O$241*(1-'Cutoff models (Section 6)'!$G$2/SQRT(('Cutoff models (Section 6)'!$G$2^2+'Cutoff models (Section 6)'!B32^2)))*$G$3</f>
        <v>178.47430415245327</v>
      </c>
    </row>
    <row r="33" spans="2:11" x14ac:dyDescent="0.25">
      <c r="B33" s="12">
        <f>'Data sorted'!N263</f>
        <v>5</v>
      </c>
      <c r="C33" s="12">
        <f t="shared" si="0"/>
        <v>1.4285714285714286</v>
      </c>
      <c r="D33" s="12">
        <f t="shared" si="1"/>
        <v>9.9997006713139989</v>
      </c>
      <c r="E33" s="12">
        <f t="shared" si="2"/>
        <v>-4</v>
      </c>
      <c r="F33" s="12">
        <f t="shared" si="3"/>
        <v>-5.9913033113389114</v>
      </c>
      <c r="G33" s="12">
        <f t="shared" si="4"/>
        <v>88.735284507943632</v>
      </c>
      <c r="H33" s="12">
        <f t="shared" si="5"/>
        <v>0.1728395061728395</v>
      </c>
      <c r="I33" s="12">
        <f t="shared" si="6"/>
        <v>-6.1728395061728392E-2</v>
      </c>
      <c r="J33" s="12">
        <f t="shared" si="7"/>
        <v>110.02356368144508</v>
      </c>
      <c r="K33" s="12">
        <f>'Data sorted'!$O$241*(1-'Cutoff models (Section 6)'!$G$2/SQRT(('Cutoff models (Section 6)'!$G$2^2+'Cutoff models (Section 6)'!B33^2)))*$G$3</f>
        <v>181.3369713663019</v>
      </c>
    </row>
    <row r="34" spans="2:11" x14ac:dyDescent="0.25">
      <c r="B34" s="12">
        <f>'Data sorted'!N264</f>
        <v>5.25</v>
      </c>
      <c r="C34" s="12">
        <f t="shared" si="0"/>
        <v>1.5</v>
      </c>
      <c r="D34" s="12">
        <f t="shared" si="1"/>
        <v>10.299319824445222</v>
      </c>
      <c r="E34" s="12">
        <f t="shared" si="2"/>
        <v>-4.2</v>
      </c>
      <c r="F34" s="12">
        <f t="shared" si="3"/>
        <v>-6.1109406606952712</v>
      </c>
      <c r="G34" s="12">
        <f t="shared" si="4"/>
        <v>92.719604207304627</v>
      </c>
      <c r="H34" s="12">
        <f t="shared" si="5"/>
        <v>0.19055555555555556</v>
      </c>
      <c r="I34" s="12">
        <f t="shared" si="6"/>
        <v>-6.8055555555555564E-2</v>
      </c>
      <c r="J34" s="12">
        <f t="shared" si="7"/>
        <v>114.78307892428987</v>
      </c>
      <c r="K34" s="12">
        <f>'Data sorted'!$O$241*(1-'Cutoff models (Section 6)'!$G$2/SQRT(('Cutoff models (Section 6)'!$G$2^2+'Cutoff models (Section 6)'!B34^2)))*$G$3</f>
        <v>183.95004576293408</v>
      </c>
    </row>
    <row r="35" spans="2:11" x14ac:dyDescent="0.25">
      <c r="B35" s="12">
        <f>'Data sorted'!N265</f>
        <v>5.5</v>
      </c>
      <c r="C35" s="12">
        <f t="shared" si="0"/>
        <v>1.5714285714285714</v>
      </c>
      <c r="D35" s="12">
        <f t="shared" si="1"/>
        <v>10.587944879047294</v>
      </c>
      <c r="E35" s="12">
        <f t="shared" si="2"/>
        <v>-4.4000000000000004</v>
      </c>
      <c r="F35" s="12">
        <f t="shared" si="3"/>
        <v>-6.2252078521498655</v>
      </c>
      <c r="G35" s="12">
        <f t="shared" si="4"/>
        <v>96.579424779755229</v>
      </c>
      <c r="H35" s="12">
        <f t="shared" si="5"/>
        <v>0.2091358024691358</v>
      </c>
      <c r="I35" s="12">
        <f t="shared" si="6"/>
        <v>-7.4691358024691373E-2</v>
      </c>
      <c r="J35" s="12">
        <f t="shared" si="7"/>
        <v>119.3681419590113</v>
      </c>
      <c r="K35" s="12">
        <f>'Data sorted'!$O$241*(1-'Cutoff models (Section 6)'!$G$2/SQRT(('Cutoff models (Section 6)'!$G$2^2+'Cutoff models (Section 6)'!B35^2)))*$G$3</f>
        <v>186.34390780080102</v>
      </c>
    </row>
    <row r="36" spans="2:11" x14ac:dyDescent="0.25">
      <c r="B36" s="12">
        <f>'Data sorted'!N266</f>
        <v>5.75</v>
      </c>
      <c r="C36" s="12">
        <f t="shared" si="0"/>
        <v>1.6428571428571428</v>
      </c>
      <c r="D36" s="12">
        <f t="shared" si="1"/>
        <v>10.866271154910896</v>
      </c>
      <c r="E36" s="12">
        <f t="shared" si="2"/>
        <v>-4.5999999999999996</v>
      </c>
      <c r="F36" s="12">
        <f t="shared" si="3"/>
        <v>-6.3345589383328011</v>
      </c>
      <c r="G36" s="12">
        <f t="shared" si="4"/>
        <v>100.32008724022319</v>
      </c>
      <c r="H36" s="12">
        <f t="shared" si="5"/>
        <v>0.2285802469135802</v>
      </c>
      <c r="I36" s="12">
        <f t="shared" si="6"/>
        <v>-8.1635802469135779E-2</v>
      </c>
      <c r="J36" s="12">
        <f t="shared" si="7"/>
        <v>123.78556395397389</v>
      </c>
      <c r="K36" s="12">
        <f>'Data sorted'!$O$241*(1-'Cutoff models (Section 6)'!$G$2/SQRT(('Cutoff models (Section 6)'!$G$2^2+'Cutoff models (Section 6)'!B36^2)))*$G$3</f>
        <v>188.54434314714814</v>
      </c>
    </row>
    <row r="37" spans="2:11" x14ac:dyDescent="0.25">
      <c r="B37" s="12">
        <f>'Data sorted'!N267</f>
        <v>6</v>
      </c>
      <c r="C37" s="12">
        <f t="shared" si="0"/>
        <v>1.7142857142857142</v>
      </c>
      <c r="D37" s="12">
        <f t="shared" si="1"/>
        <v>11.134937998896223</v>
      </c>
      <c r="E37" s="12">
        <f t="shared" si="2"/>
        <v>-4.8</v>
      </c>
      <c r="F37" s="12">
        <f t="shared" si="3"/>
        <v>-6.4393935573609671</v>
      </c>
      <c r="G37" s="12">
        <f t="shared" si="4"/>
        <v>103.94689810441194</v>
      </c>
      <c r="H37" s="12">
        <f t="shared" si="5"/>
        <v>0.24888888888888888</v>
      </c>
      <c r="I37" s="12">
        <f t="shared" si="6"/>
        <v>-8.8888888888888892E-2</v>
      </c>
      <c r="J37" s="12">
        <f t="shared" si="7"/>
        <v>128.04211208215392</v>
      </c>
      <c r="K37" s="12">
        <f>'Data sorted'!$O$241*(1-'Cutoff models (Section 6)'!$G$2/SQRT(('Cutoff models (Section 6)'!$G$2^2+'Cutoff models (Section 6)'!B37^2)))*$G$3</f>
        <v>190.57335156558696</v>
      </c>
    </row>
    <row r="38" spans="2:11" x14ac:dyDescent="0.25">
      <c r="B38" s="12">
        <f>'Data sorted'!N268</f>
        <v>6.25</v>
      </c>
      <c r="C38" s="12">
        <f t="shared" si="0"/>
        <v>1.7857142857142858</v>
      </c>
      <c r="D38" s="12">
        <f t="shared" si="1"/>
        <v>11.394533599736386</v>
      </c>
      <c r="E38" s="12">
        <f t="shared" si="2"/>
        <v>-5</v>
      </c>
      <c r="F38" s="12">
        <f t="shared" si="3"/>
        <v>-6.5400651706503616</v>
      </c>
      <c r="G38" s="12">
        <f t="shared" si="4"/>
        <v>107.46505361246315</v>
      </c>
      <c r="H38" s="12">
        <f t="shared" si="5"/>
        <v>0.27006172839506176</v>
      </c>
      <c r="I38" s="12">
        <f t="shared" si="6"/>
        <v>-9.6450617283950629E-2</v>
      </c>
      <c r="J38" s="12">
        <f t="shared" si="7"/>
        <v>132.14441288681073</v>
      </c>
      <c r="K38" s="12">
        <f>'Data sorted'!$O$241*(1-'Cutoff models (Section 6)'!$G$2/SQRT(('Cutoff models (Section 6)'!$G$2^2+'Cutoff models (Section 6)'!B38^2)))*$G$3</f>
        <v>192.44979724791875</v>
      </c>
    </row>
    <row r="39" spans="2:11" x14ac:dyDescent="0.25">
      <c r="B39" s="12">
        <f>'Data sorted'!N269</f>
        <v>6.5</v>
      </c>
      <c r="C39" s="12">
        <f t="shared" si="0"/>
        <v>1.8571428571428572</v>
      </c>
      <c r="D39" s="12">
        <f t="shared" si="1"/>
        <v>11.645599472329174</v>
      </c>
      <c r="E39" s="12">
        <f t="shared" si="2"/>
        <v>-5.2</v>
      </c>
      <c r="F39" s="12">
        <f t="shared" si="3"/>
        <v>-6.6368878206512916</v>
      </c>
      <c r="G39" s="12">
        <f t="shared" si="4"/>
        <v>110.87958940094987</v>
      </c>
      <c r="H39" s="12">
        <f t="shared" si="5"/>
        <v>0.29209876543209873</v>
      </c>
      <c r="I39" s="12">
        <f t="shared" si="6"/>
        <v>-0.104320987654321</v>
      </c>
      <c r="J39" s="12">
        <f t="shared" si="7"/>
        <v>136.09888810032763</v>
      </c>
      <c r="K39" s="12">
        <f>'Data sorted'!$O$241*(1-'Cutoff models (Section 6)'!$G$2/SQRT(('Cutoff models (Section 6)'!$G$2^2+'Cutoff models (Section 6)'!B39^2)))*$G$3</f>
        <v>194.1899339601602</v>
      </c>
    </row>
    <row r="40" spans="2:11" x14ac:dyDescent="0.25">
      <c r="B40" s="12">
        <f>'Data sorted'!N270</f>
        <v>6.75</v>
      </c>
      <c r="C40" s="12">
        <f t="shared" si="0"/>
        <v>1.9285714285714286</v>
      </c>
      <c r="D40" s="12">
        <f t="shared" si="1"/>
        <v>11.888634597598553</v>
      </c>
      <c r="E40" s="12">
        <f t="shared" si="2"/>
        <v>-5.4</v>
      </c>
      <c r="F40" s="12">
        <f t="shared" si="3"/>
        <v>-6.7301417119682299</v>
      </c>
      <c r="G40" s="12">
        <f t="shared" si="4"/>
        <v>114.19534859723956</v>
      </c>
      <c r="H40" s="12">
        <f t="shared" si="5"/>
        <v>0.315</v>
      </c>
      <c r="I40" s="12">
        <f t="shared" si="6"/>
        <v>-0.11250000000000003</v>
      </c>
      <c r="J40" s="12">
        <f t="shared" si="7"/>
        <v>139.91171395631503</v>
      </c>
      <c r="K40" s="12">
        <f>'Data sorted'!$O$241*(1-'Cutoff models (Section 6)'!$G$2/SQRT(('Cutoff models (Section 6)'!$G$2^2+'Cutoff models (Section 6)'!B40^2)))*$G$3</f>
        <v>195.80783111235559</v>
      </c>
    </row>
    <row r="41" spans="2:11" x14ac:dyDescent="0.25">
      <c r="B41" s="12">
        <f>'Data sorted'!N271</f>
        <v>7</v>
      </c>
      <c r="C41" s="12">
        <f t="shared" si="0"/>
        <v>2</v>
      </c>
      <c r="D41" s="12">
        <f t="shared" si="1"/>
        <v>12.124099219530637</v>
      </c>
      <c r="E41" s="12">
        <f t="shared" si="2"/>
        <v>-5.6</v>
      </c>
      <c r="F41" s="12">
        <f t="shared" si="3"/>
        <v>-6.8200778502183752</v>
      </c>
      <c r="G41" s="12">
        <f t="shared" si="4"/>
        <v>117.41696318377512</v>
      </c>
      <c r="H41" s="12">
        <f t="shared" si="5"/>
        <v>0.33876543209876542</v>
      </c>
      <c r="I41" s="12">
        <f t="shared" si="6"/>
        <v>-0.12098765432098765</v>
      </c>
      <c r="J41" s="12">
        <f t="shared" si="7"/>
        <v>143.58879742427351</v>
      </c>
      <c r="K41" s="12">
        <f>'Data sorted'!$O$241*(1-'Cutoff models (Section 6)'!$G$2/SQRT(('Cutoff models (Section 6)'!$G$2^2+'Cutoff models (Section 6)'!B41^2)))*$G$3</f>
        <v>197.3157211470124</v>
      </c>
    </row>
    <row r="42" spans="2:11" x14ac:dyDescent="0.25">
      <c r="B42" s="12">
        <f>'Data sorted'!N272</f>
        <v>7.25</v>
      </c>
      <c r="C42" s="12">
        <f t="shared" si="0"/>
        <v>2.0714285714285716</v>
      </c>
      <c r="D42" s="12">
        <f t="shared" si="1"/>
        <v>12.352418311009203</v>
      </c>
      <c r="E42" s="12">
        <f t="shared" si="2"/>
        <v>-5.8</v>
      </c>
      <c r="F42" s="12">
        <f t="shared" si="3"/>
        <v>-6.9069219210093937</v>
      </c>
      <c r="G42" s="12">
        <f t="shared" si="4"/>
        <v>120.54884485220202</v>
      </c>
      <c r="H42" s="12">
        <f t="shared" si="5"/>
        <v>0.36339506172839509</v>
      </c>
      <c r="I42" s="12">
        <f t="shared" si="6"/>
        <v>-0.12978395061728393</v>
      </c>
      <c r="J42" s="12">
        <f t="shared" si="7"/>
        <v>147.13576454625226</v>
      </c>
      <c r="K42" s="12">
        <f>'Data sorted'!$O$241*(1-'Cutoff models (Section 6)'!$G$2/SQRT(('Cutoff models (Section 6)'!$G$2^2+'Cutoff models (Section 6)'!B42^2)))*$G$3</f>
        <v>198.7242841880695</v>
      </c>
    </row>
    <row r="43" spans="2:11" x14ac:dyDescent="0.25">
      <c r="B43" s="12">
        <f>'Data sorted'!N273</f>
        <v>7.5</v>
      </c>
      <c r="C43" s="12">
        <f t="shared" si="0"/>
        <v>2.1428571428571428</v>
      </c>
      <c r="D43" s="12">
        <f t="shared" si="1"/>
        <v>12.573984726174171</v>
      </c>
      <c r="E43" s="12">
        <f t="shared" si="2"/>
        <v>-6</v>
      </c>
      <c r="F43" s="12">
        <f t="shared" si="3"/>
        <v>-6.9908775520246831</v>
      </c>
      <c r="G43" s="12">
        <f t="shared" si="4"/>
        <v>123.59518257430821</v>
      </c>
      <c r="H43" s="12">
        <f t="shared" si="5"/>
        <v>0.38888888888888884</v>
      </c>
      <c r="I43" s="12">
        <f t="shared" si="6"/>
        <v>-0.1388888888888889</v>
      </c>
      <c r="J43" s="12">
        <f t="shared" si="7"/>
        <v>150.5579573391729</v>
      </c>
      <c r="K43" s="12">
        <f>'Data sorted'!$O$241*(1-'Cutoff models (Section 6)'!$G$2/SQRT(('Cutoff models (Section 6)'!$G$2^2+'Cutoff models (Section 6)'!B43^2)))*$G$3</f>
        <v>200.04288243909747</v>
      </c>
    </row>
    <row r="44" spans="2:11" x14ac:dyDescent="0.25">
      <c r="B44" s="12">
        <f>'Data sorted'!N274</f>
        <v>7.75</v>
      </c>
      <c r="C44" s="12">
        <f t="shared" si="0"/>
        <v>2.2142857142857144</v>
      </c>
      <c r="D44" s="12">
        <f t="shared" si="1"/>
        <v>12.789162060379443</v>
      </c>
      <c r="E44" s="12">
        <f t="shared" si="2"/>
        <v>-6.2</v>
      </c>
      <c r="F44" s="12">
        <f t="shared" si="3"/>
        <v>-7.0721290711204423</v>
      </c>
      <c r="G44" s="12">
        <f t="shared" si="4"/>
        <v>126.55994485695145</v>
      </c>
      <c r="H44" s="12">
        <f t="shared" si="5"/>
        <v>0.4152469135802469</v>
      </c>
      <c r="I44" s="12">
        <f t="shared" si="6"/>
        <v>-0.14830246913580247</v>
      </c>
      <c r="J44" s="12">
        <f t="shared" si="7"/>
        <v>153.86043667044157</v>
      </c>
      <c r="K44" s="12">
        <f>'Data sorted'!$O$241*(1-'Cutoff models (Section 6)'!$G$2/SQRT(('Cutoff models (Section 6)'!$G$2^2+'Cutoff models (Section 6)'!B44^2)))*$G$3</f>
        <v>201.27975414538588</v>
      </c>
    </row>
    <row r="45" spans="2:11" x14ac:dyDescent="0.25">
      <c r="B45" s="12">
        <f>'Data sorted'!N275</f>
        <v>8</v>
      </c>
      <c r="C45" s="12">
        <f t="shared" si="0"/>
        <v>2.2857142857142856</v>
      </c>
      <c r="D45" s="12">
        <f t="shared" si="1"/>
        <v>12.998287240296944</v>
      </c>
      <c r="E45" s="12">
        <f t="shared" si="2"/>
        <v>-6.4</v>
      </c>
      <c r="F45" s="12">
        <f t="shared" si="3"/>
        <v>-7.1508438501931764</v>
      </c>
      <c r="G45" s="12">
        <f t="shared" si="4"/>
        <v>129.44688519308303</v>
      </c>
      <c r="H45" s="12">
        <f t="shared" si="5"/>
        <v>0.44246913580246905</v>
      </c>
      <c r="I45" s="12">
        <f t="shared" si="6"/>
        <v>-0.15802469135802469</v>
      </c>
      <c r="J45" s="12">
        <f t="shared" si="7"/>
        <v>157.04798920940709</v>
      </c>
      <c r="K45" s="12">
        <f>'Data sorted'!$O$241*(1-'Cutoff models (Section 6)'!$G$2/SQRT(('Cutoff models (Section 6)'!$G$2^2+'Cutoff models (Section 6)'!B45^2)))*$G$3</f>
        <v>202.44217486249786</v>
      </c>
    </row>
    <row r="46" spans="2:11" x14ac:dyDescent="0.25">
      <c r="B46" s="12">
        <f>'Data sorted'!N276</f>
        <v>8.25</v>
      </c>
      <c r="C46" s="12">
        <f t="shared" si="0"/>
        <v>2.3571428571428572</v>
      </c>
      <c r="D46" s="12">
        <f t="shared" si="1"/>
        <v>13.201672866925815</v>
      </c>
      <c r="E46" s="12">
        <f t="shared" si="2"/>
        <v>-6.6</v>
      </c>
      <c r="F46" s="12">
        <f t="shared" si="3"/>
        <v>-7.2271743066415066</v>
      </c>
      <c r="G46" s="12">
        <f t="shared" si="4"/>
        <v>132.25954962270075</v>
      </c>
      <c r="H46" s="12">
        <f t="shared" si="5"/>
        <v>0.4705555555555555</v>
      </c>
      <c r="I46" s="12">
        <f t="shared" si="6"/>
        <v>-0.16805555555555551</v>
      </c>
      <c r="J46" s="12">
        <f t="shared" si="7"/>
        <v>160.12513706952146</v>
      </c>
      <c r="K46" s="12">
        <f>'Data sorted'!$O$241*(1-'Cutoff models (Section 6)'!$G$2/SQRT(('Cutoff models (Section 6)'!$G$2^2+'Cutoff models (Section 6)'!B46^2)))*$G$3</f>
        <v>203.53659216493801</v>
      </c>
    </row>
    <row r="47" spans="2:11" x14ac:dyDescent="0.25">
      <c r="B47" s="12">
        <f>'Data sorted'!N277</f>
        <v>8.5</v>
      </c>
      <c r="C47" s="12">
        <f t="shared" si="0"/>
        <v>2.4285714285714284</v>
      </c>
      <c r="D47" s="12">
        <f t="shared" si="1"/>
        <v>13.399609333664047</v>
      </c>
      <c r="E47" s="12">
        <f t="shared" si="2"/>
        <v>-6.8</v>
      </c>
      <c r="F47" s="12">
        <f t="shared" si="3"/>
        <v>-7.3012596202531332</v>
      </c>
      <c r="G47" s="12">
        <f t="shared" si="4"/>
        <v>135.00128561401337</v>
      </c>
      <c r="H47" s="12">
        <f t="shared" si="5"/>
        <v>0.49950617283950605</v>
      </c>
      <c r="I47" s="12">
        <f t="shared" si="6"/>
        <v>-0.17839506172839503</v>
      </c>
      <c r="J47" s="12">
        <f t="shared" si="7"/>
        <v>163.09614913410999</v>
      </c>
      <c r="K47" s="12">
        <f>'Data sorted'!$O$241*(1-'Cutoff models (Section 6)'!$G$2/SQRT(('Cutoff models (Section 6)'!$G$2^2+'Cutoff models (Section 6)'!B47^2)))*$G$3</f>
        <v>204.56873867553739</v>
      </c>
    </row>
    <row r="48" spans="2:11" x14ac:dyDescent="0.25">
      <c r="B48" s="12">
        <f>'Data sorted'!N278</f>
        <v>8.75</v>
      </c>
      <c r="C48" s="12">
        <f t="shared" si="0"/>
        <v>2.5</v>
      </c>
      <c r="D48" s="12">
        <f t="shared" si="1"/>
        <v>13.592366740499427</v>
      </c>
      <c r="E48" s="12">
        <f t="shared" si="2"/>
        <v>-7</v>
      </c>
      <c r="F48" s="12">
        <f t="shared" si="3"/>
        <v>-7.3732272123580511</v>
      </c>
      <c r="G48" s="12">
        <f t="shared" si="4"/>
        <v>137.67525169402197</v>
      </c>
      <c r="H48" s="12">
        <f t="shared" si="5"/>
        <v>0.52932098765432101</v>
      </c>
      <c r="I48" s="12">
        <f t="shared" si="6"/>
        <v>-0.18904320987654322</v>
      </c>
      <c r="J48" s="12">
        <f t="shared" si="7"/>
        <v>165.96505333784023</v>
      </c>
      <c r="K48" s="12">
        <f>'Data sorted'!$O$241*(1-'Cutoff models (Section 6)'!$G$2/SQRT(('Cutoff models (Section 6)'!$G$2^2+'Cutoff models (Section 6)'!B48^2)))*$G$3</f>
        <v>205.54372731678811</v>
      </c>
    </row>
    <row r="49" spans="2:11" x14ac:dyDescent="0.25">
      <c r="B49" s="12">
        <f>'Data sorted'!N279</f>
        <v>9</v>
      </c>
      <c r="C49" s="12">
        <f t="shared" si="0"/>
        <v>2.5714285714285716</v>
      </c>
      <c r="D49" s="12">
        <f t="shared" si="1"/>
        <v>13.780196623994083</v>
      </c>
      <c r="E49" s="12">
        <f t="shared" si="2"/>
        <v>-7.2</v>
      </c>
      <c r="F49" s="12">
        <f t="shared" si="3"/>
        <v>-7.443194025403006</v>
      </c>
      <c r="G49" s="12">
        <f t="shared" si="4"/>
        <v>140.28442741940438</v>
      </c>
      <c r="H49" s="12">
        <f t="shared" si="5"/>
        <v>0.56000000000000005</v>
      </c>
      <c r="I49" s="12">
        <f t="shared" si="6"/>
        <v>-0.20000000000000004</v>
      </c>
      <c r="J49" s="12">
        <f t="shared" si="7"/>
        <v>168.7356493821658</v>
      </c>
      <c r="K49" s="12">
        <f>'Data sorted'!$O$241*(1-'Cutoff models (Section 6)'!$G$2/SQRT(('Cutoff models (Section 6)'!$G$2^2+'Cutoff models (Section 6)'!B49^2)))*$G$3</f>
        <v>206.46613191683977</v>
      </c>
    </row>
    <row r="50" spans="2:11" x14ac:dyDescent="0.25">
      <c r="B50" s="12">
        <f>'Data sorted'!N280</f>
        <v>9.25</v>
      </c>
      <c r="C50" s="12">
        <f t="shared" si="0"/>
        <v>2.6428571428571428</v>
      </c>
      <c r="D50" s="12">
        <f t="shared" si="1"/>
        <v>13.963333521221823</v>
      </c>
      <c r="E50" s="12">
        <f t="shared" si="2"/>
        <v>-7.4</v>
      </c>
      <c r="F50" s="12">
        <f t="shared" si="3"/>
        <v>-7.5112676341952529</v>
      </c>
      <c r="G50" s="12">
        <f t="shared" si="4"/>
        <v>142.83162339795044</v>
      </c>
      <c r="H50" s="12">
        <f t="shared" si="5"/>
        <v>0.59154320987654319</v>
      </c>
      <c r="I50" s="12">
        <f t="shared" si="6"/>
        <v>-0.21126543209876547</v>
      </c>
      <c r="J50" s="12">
        <f t="shared" si="7"/>
        <v>171.41152151523463</v>
      </c>
      <c r="K50" s="12">
        <f>'Data sorted'!$O$241*(1-'Cutoff models (Section 6)'!$G$2/SQRT(('Cutoff models (Section 6)'!$G$2^2+'Cutoff models (Section 6)'!B50^2)))*$G$3</f>
        <v>207.34005569726605</v>
      </c>
    </row>
    <row r="51" spans="2:11" x14ac:dyDescent="0.25">
      <c r="B51" s="12">
        <f>'Data sorted'!N281</f>
        <v>9.5</v>
      </c>
      <c r="C51" s="12">
        <f t="shared" si="0"/>
        <v>2.7142857142857144</v>
      </c>
      <c r="D51" s="12">
        <f t="shared" si="1"/>
        <v>14.141996384268342</v>
      </c>
      <c r="E51" s="12">
        <f t="shared" si="2"/>
        <v>-7.6</v>
      </c>
      <c r="F51" s="12">
        <f t="shared" si="3"/>
        <v>-7.5775472145391767</v>
      </c>
      <c r="G51" s="12">
        <f t="shared" si="4"/>
        <v>145.31949115879871</v>
      </c>
      <c r="H51" s="12">
        <f t="shared" si="5"/>
        <v>0.62395061728395063</v>
      </c>
      <c r="I51" s="12">
        <f t="shared" si="6"/>
        <v>-0.22283950617283949</v>
      </c>
      <c r="J51" s="12">
        <f t="shared" si="7"/>
        <v>173.99605111898086</v>
      </c>
      <c r="K51" s="12">
        <f>'Data sorted'!$O$241*(1-'Cutoff models (Section 6)'!$G$2/SQRT(('Cutoff models (Section 6)'!$G$2^2+'Cutoff models (Section 6)'!B51^2)))*$G$3</f>
        <v>208.16918969040987</v>
      </c>
    </row>
    <row r="52" spans="2:11" x14ac:dyDescent="0.25">
      <c r="B52" s="12">
        <f>'Data sorted'!N282</f>
        <v>9.75</v>
      </c>
      <c r="C52" s="12">
        <f t="shared" si="0"/>
        <v>2.7857142857142856</v>
      </c>
      <c r="D52" s="12">
        <f t="shared" si="1"/>
        <v>14.316389860385863</v>
      </c>
      <c r="E52" s="12">
        <f t="shared" si="2"/>
        <v>-7.8</v>
      </c>
      <c r="F52" s="12">
        <f t="shared" si="3"/>
        <v>-7.6421243905461047</v>
      </c>
      <c r="G52" s="12">
        <f t="shared" si="4"/>
        <v>147.75053273447318</v>
      </c>
      <c r="H52" s="12">
        <f t="shared" si="5"/>
        <v>0.65722222222222204</v>
      </c>
      <c r="I52" s="12">
        <f t="shared" si="6"/>
        <v>-0.23472222222222225</v>
      </c>
      <c r="J52" s="12">
        <f t="shared" si="7"/>
        <v>176.49242892868691</v>
      </c>
      <c r="K52" s="12">
        <f>'Data sorted'!$O$241*(1-'Cutoff models (Section 6)'!$G$2/SQRT(('Cutoff models (Section 6)'!$G$2^2+'Cutoff models (Section 6)'!B52^2)))*$G$3</f>
        <v>208.95686275310351</v>
      </c>
    </row>
    <row r="53" spans="2:11" x14ac:dyDescent="0.25">
      <c r="B53" s="12">
        <f>'Data sorted'!N283</f>
        <v>10</v>
      </c>
      <c r="C53" s="12">
        <f t="shared" si="0"/>
        <v>2.8571428571428572</v>
      </c>
      <c r="D53" s="12">
        <f t="shared" si="1"/>
        <v>14.486705451445243</v>
      </c>
      <c r="E53" s="12">
        <f t="shared" si="2"/>
        <v>-8</v>
      </c>
      <c r="F53" s="12">
        <f t="shared" si="3"/>
        <v>-7.7050839783047742</v>
      </c>
      <c r="G53" s="12">
        <f t="shared" si="4"/>
        <v>150.12710986518545</v>
      </c>
      <c r="H53" s="12">
        <f t="shared" si="5"/>
        <v>0.69135802469135799</v>
      </c>
      <c r="I53" s="12">
        <f t="shared" si="6"/>
        <v>-0.24691358024691357</v>
      </c>
      <c r="J53" s="12">
        <f t="shared" si="7"/>
        <v>178.90366677083748</v>
      </c>
      <c r="K53" s="12">
        <f>'Data sorted'!$O$241*(1-'Cutoff models (Section 6)'!$G$2/SQRT(('Cutoff models (Section 6)'!$G$2^2+'Cutoff models (Section 6)'!B53^2)))*$G$3</f>
        <v>209.70608453934349</v>
      </c>
    </row>
    <row r="54" spans="2:11" x14ac:dyDescent="0.25">
      <c r="B54" s="12">
        <f>'Data sorted'!N284</f>
        <v>10.25</v>
      </c>
      <c r="C54" s="12">
        <f t="shared" si="0"/>
        <v>2.9285714285714284</v>
      </c>
      <c r="D54" s="12">
        <f t="shared" si="1"/>
        <v>14.653122564972927</v>
      </c>
      <c r="E54" s="12">
        <f t="shared" si="2"/>
        <v>-8.1999999999999993</v>
      </c>
      <c r="F54" s="12">
        <f t="shared" si="3"/>
        <v>-7.7665046406799343</v>
      </c>
      <c r="G54" s="12">
        <f t="shared" si="4"/>
        <v>152.45145277050099</v>
      </c>
      <c r="H54" s="12">
        <f t="shared" si="5"/>
        <v>0.7263580246913578</v>
      </c>
      <c r="I54" s="12">
        <f t="shared" si="6"/>
        <v>-0.25941358024691352</v>
      </c>
      <c r="J54" s="12">
        <f t="shared" si="7"/>
        <v>181.23260874925094</v>
      </c>
      <c r="K54" s="12">
        <f>'Data sorted'!$O$241*(1-'Cutoff models (Section 6)'!$G$2/SQRT(('Cutoff models (Section 6)'!$G$2^2+'Cutoff models (Section 6)'!B54^2)))*$G$3</f>
        <v>210.41958255053709</v>
      </c>
    </row>
    <row r="55" spans="2:11" x14ac:dyDescent="0.25">
      <c r="B55" s="12">
        <f>'Data sorted'!N285</f>
        <v>10.5</v>
      </c>
      <c r="C55" s="12">
        <f t="shared" si="0"/>
        <v>3</v>
      </c>
      <c r="D55" s="12">
        <f t="shared" si="1"/>
        <v>14.815809467808648</v>
      </c>
      <c r="E55" s="12">
        <f t="shared" si="2"/>
        <v>-8.4</v>
      </c>
      <c r="F55" s="12">
        <f t="shared" si="3"/>
        <v>-7.8264594656215412</v>
      </c>
      <c r="G55" s="12">
        <f t="shared" si="4"/>
        <v>154.7256684585592</v>
      </c>
      <c r="H55" s="12">
        <f t="shared" si="5"/>
        <v>0.76222222222222225</v>
      </c>
      <c r="I55" s="12">
        <f t="shared" si="6"/>
        <v>-0.27222222222222225</v>
      </c>
      <c r="J55" s="12">
        <f t="shared" si="7"/>
        <v>183.4819418414732</v>
      </c>
      <c r="K55" s="12">
        <f>'Data sorted'!$O$241*(1-'Cutoff models (Section 6)'!$G$2/SQRT(('Cutoff models (Section 6)'!$G$2^2+'Cutoff models (Section 6)'!B55^2)))*$G$3</f>
        <v>211.09983418544411</v>
      </c>
    </row>
    <row r="56" spans="2:11" x14ac:dyDescent="0.25">
      <c r="B56" s="12">
        <f>'Data sorted'!N286</f>
        <v>10.75</v>
      </c>
      <c r="C56" s="12">
        <f t="shared" si="0"/>
        <v>3.0714285714285716</v>
      </c>
      <c r="D56" s="12">
        <f t="shared" si="1"/>
        <v>14.974924152275488</v>
      </c>
      <c r="E56" s="12">
        <f t="shared" si="2"/>
        <v>-8.6</v>
      </c>
      <c r="F56" s="12">
        <f t="shared" si="3"/>
        <v>-7.8850164784101384</v>
      </c>
      <c r="G56" s="12">
        <f t="shared" si="4"/>
        <v>156.95174856102705</v>
      </c>
      <c r="H56" s="12">
        <f t="shared" si="5"/>
        <v>0.79895061728395067</v>
      </c>
      <c r="I56" s="12">
        <f t="shared" si="6"/>
        <v>-0.28533950617283943</v>
      </c>
      <c r="J56" s="12">
        <f t="shared" si="7"/>
        <v>185.65420589035944</v>
      </c>
      <c r="K56" s="12">
        <f>'Data sorted'!$O$241*(1-'Cutoff models (Section 6)'!$G$2/SQRT(('Cutoff models (Section 6)'!$G$2^2+'Cutoff models (Section 6)'!B56^2)))*$G$3</f>
        <v>211.74909455300931</v>
      </c>
    </row>
    <row r="57" spans="2:11" x14ac:dyDescent="0.25">
      <c r="B57" s="12">
        <f>'Data sorted'!N287</f>
        <v>11</v>
      </c>
      <c r="C57" s="12">
        <f t="shared" si="0"/>
        <v>3.1428571428571428</v>
      </c>
      <c r="D57" s="12">
        <f t="shared" si="1"/>
        <v>15.130615123716343</v>
      </c>
      <c r="E57" s="12">
        <f t="shared" si="2"/>
        <v>-8.8000000000000007</v>
      </c>
      <c r="F57" s="12">
        <f t="shared" si="3"/>
        <v>-7.9422390966508409</v>
      </c>
      <c r="G57" s="12">
        <f t="shared" si="4"/>
        <v>159.13157669470752</v>
      </c>
      <c r="H57" s="12">
        <f t="shared" si="5"/>
        <v>0.83654320987654318</v>
      </c>
      <c r="I57" s="12">
        <f t="shared" si="6"/>
        <v>-0.29876543209876549</v>
      </c>
      <c r="J57" s="12">
        <f t="shared" si="7"/>
        <v>187.75180299201924</v>
      </c>
      <c r="K57" s="12">
        <f>'Data sorted'!$O$241*(1-'Cutoff models (Section 6)'!$G$2/SQRT(('Cutoff models (Section 6)'!$G$2^2+'Cutoff models (Section 6)'!B57^2)))*$G$3</f>
        <v>212.36942068219787</v>
      </c>
    </row>
    <row r="58" spans="2:11" x14ac:dyDescent="0.25">
      <c r="B58" s="12">
        <f>'Data sorted'!N288</f>
        <v>11.25</v>
      </c>
      <c r="C58" s="12">
        <f t="shared" si="0"/>
        <v>3.2142857142857144</v>
      </c>
      <c r="D58" s="12">
        <f t="shared" si="1"/>
        <v>15.283022117314079</v>
      </c>
      <c r="E58" s="12">
        <f t="shared" si="2"/>
        <v>-9</v>
      </c>
      <c r="F58" s="12">
        <f t="shared" si="3"/>
        <v>-7.9981865354929678</v>
      </c>
      <c r="G58" s="12">
        <f t="shared" si="4"/>
        <v>161.26693535954851</v>
      </c>
      <c r="H58" s="12">
        <f t="shared" si="5"/>
        <v>0.875</v>
      </c>
      <c r="I58" s="12">
        <f t="shared" si="6"/>
        <v>-0.3125</v>
      </c>
      <c r="J58" s="12">
        <f t="shared" si="7"/>
        <v>189.77700629255301</v>
      </c>
      <c r="K58" s="12">
        <f>'Data sorted'!$O$241*(1-'Cutoff models (Section 6)'!$G$2/SQRT(('Cutoff models (Section 6)'!$G$2^2+'Cutoff models (Section 6)'!B58^2)))*$G$3</f>
        <v>212.96269265768177</v>
      </c>
    </row>
    <row r="59" spans="2:11" x14ac:dyDescent="0.25">
      <c r="B59" s="12">
        <f>'Data sorted'!N289</f>
        <v>11.5</v>
      </c>
      <c r="C59" s="12">
        <f t="shared" si="0"/>
        <v>3.2857142857142856</v>
      </c>
      <c r="D59" s="12">
        <f t="shared" si="1"/>
        <v>15.432276751271687</v>
      </c>
      <c r="E59" s="12">
        <f t="shared" si="2"/>
        <v>-9.1999999999999993</v>
      </c>
      <c r="F59" s="12">
        <f t="shared" si="3"/>
        <v>-8.0529141694423405</v>
      </c>
      <c r="G59" s="12">
        <f t="shared" si="4"/>
        <v>163.35951238875433</v>
      </c>
      <c r="H59" s="12">
        <f t="shared" si="5"/>
        <v>0.91432098765432079</v>
      </c>
      <c r="I59" s="12">
        <f t="shared" si="6"/>
        <v>-0.32654320987654312</v>
      </c>
      <c r="J59" s="12">
        <f t="shared" si="7"/>
        <v>191.73196821360361</v>
      </c>
      <c r="K59" s="12">
        <f>'Data sorted'!$O$241*(1-'Cutoff models (Section 6)'!$G$2/SQRT(('Cutoff models (Section 6)'!$G$2^2+'Cutoff models (Section 6)'!B59^2)))*$G$3</f>
        <v>213.53063212404044</v>
      </c>
    </row>
    <row r="60" spans="2:11" x14ac:dyDescent="0.25">
      <c r="B60" s="12">
        <f>'Data sorted'!N290</f>
        <v>11.75</v>
      </c>
      <c r="C60" s="12">
        <f t="shared" si="0"/>
        <v>3.3571428571428572</v>
      </c>
      <c r="D60" s="12">
        <f t="shared" si="1"/>
        <v>15.578503122675329</v>
      </c>
      <c r="E60" s="12">
        <f t="shared" si="2"/>
        <v>-9.4</v>
      </c>
      <c r="F60" s="12">
        <f t="shared" si="3"/>
        <v>-8.1064738562067795</v>
      </c>
      <c r="G60" s="12">
        <f t="shared" si="4"/>
        <v>165.41090697053269</v>
      </c>
      <c r="H60" s="12">
        <f t="shared" si="5"/>
        <v>0.95450617283950634</v>
      </c>
      <c r="I60" s="12">
        <f t="shared" si="6"/>
        <v>-0.34089506172839512</v>
      </c>
      <c r="J60" s="12">
        <f t="shared" si="7"/>
        <v>193.61872813163356</v>
      </c>
      <c r="K60" s="12">
        <f>'Data sorted'!$O$241*(1-'Cutoff models (Section 6)'!$G$2/SQRT(('Cutoff models (Section 6)'!$G$2^2+'Cutoff models (Section 6)'!B60^2)))*$G$3</f>
        <v>214.07481853031072</v>
      </c>
    </row>
    <row r="61" spans="2:11" x14ac:dyDescent="0.25">
      <c r="B61" s="12">
        <f>'Data sorted'!N291</f>
        <v>12</v>
      </c>
      <c r="C61" s="12">
        <f t="shared" si="0"/>
        <v>3.4285714285714284</v>
      </c>
      <c r="D61" s="12">
        <f t="shared" si="1"/>
        <v>15.721818351690079</v>
      </c>
      <c r="E61" s="12">
        <f t="shared" si="2"/>
        <v>-9.6</v>
      </c>
      <c r="F61" s="12">
        <f t="shared" si="3"/>
        <v>-8.1589142272392028</v>
      </c>
      <c r="G61" s="12">
        <f t="shared" si="4"/>
        <v>167.42263526329128</v>
      </c>
      <c r="H61" s="12">
        <f t="shared" si="5"/>
        <v>0.99555555555555553</v>
      </c>
      <c r="I61" s="12">
        <f t="shared" si="6"/>
        <v>-0.35555555555555557</v>
      </c>
      <c r="J61" s="12">
        <f t="shared" si="7"/>
        <v>195.43921953874525</v>
      </c>
      <c r="K61" s="12">
        <f>'Data sorted'!$O$241*(1-'Cutoff models (Section 6)'!$G$2/SQRT(('Cutoff models (Section 6)'!$G$2^2+'Cutoff models (Section 6)'!B61^2)))*$G$3</f>
        <v>214.59670342828622</v>
      </c>
    </row>
    <row r="62" spans="2:11" x14ac:dyDescent="0.25">
      <c r="B62" s="12">
        <f>'Data sorted'!N292</f>
        <v>12.25</v>
      </c>
      <c r="C62" s="12">
        <f t="shared" si="0"/>
        <v>3.5</v>
      </c>
      <c r="D62" s="12">
        <f t="shared" si="1"/>
        <v>15.862333079138038</v>
      </c>
      <c r="E62" s="12">
        <f t="shared" si="2"/>
        <v>-9.8000000000000007</v>
      </c>
      <c r="F62" s="12">
        <f t="shared" si="3"/>
        <v>-8.2102809489901301</v>
      </c>
      <c r="G62" s="12">
        <f t="shared" si="4"/>
        <v>169.39613562725995</v>
      </c>
      <c r="H62" s="12">
        <f t="shared" si="5"/>
        <v>1.037469135802469</v>
      </c>
      <c r="I62" s="12">
        <f t="shared" si="6"/>
        <v>-0.37052469135802479</v>
      </c>
      <c r="J62" s="12">
        <f t="shared" si="7"/>
        <v>197.19527671434577</v>
      </c>
      <c r="K62" s="12">
        <f>'Data sorted'!$O$241*(1-'Cutoff models (Section 6)'!$G$2/SQRT(('Cutoff models (Section 6)'!$G$2^2+'Cutoff models (Section 6)'!B62^2)))*$G$3</f>
        <v>215.09762308959336</v>
      </c>
    </row>
    <row r="63" spans="2:11" x14ac:dyDescent="0.25">
      <c r="B63" s="12">
        <f>'Data sorted'!N293</f>
        <v>12.5</v>
      </c>
      <c r="C63" s="12">
        <f t="shared" si="0"/>
        <v>3.5714285714285716</v>
      </c>
      <c r="D63" s="12">
        <f t="shared" si="1"/>
        <v>16.000151921973647</v>
      </c>
      <c r="E63" s="12">
        <f t="shared" si="2"/>
        <v>-10</v>
      </c>
      <c r="F63" s="12">
        <f t="shared" si="3"/>
        <v>-8.2606169583306261</v>
      </c>
      <c r="G63" s="12">
        <f t="shared" si="4"/>
        <v>171.33277349586641</v>
      </c>
      <c r="H63" s="12">
        <f t="shared" si="5"/>
        <v>1.080246913580247</v>
      </c>
      <c r="I63" s="12">
        <f t="shared" si="6"/>
        <v>-0.38580246913580252</v>
      </c>
      <c r="J63" s="12">
        <f t="shared" si="7"/>
        <v>198.88864093740398</v>
      </c>
      <c r="K63" s="12">
        <f>'Data sorted'!$O$241*(1-'Cutoff models (Section 6)'!$G$2/SQRT(('Cutoff models (Section 6)'!$G$2^2+'Cutoff models (Section 6)'!B63^2)))*$G$3</f>
        <v>215.5788096663729</v>
      </c>
    </row>
    <row r="64" spans="2:11" x14ac:dyDescent="0.25">
      <c r="B64" s="12">
        <f>'Data sorted'!N294</f>
        <v>12.75</v>
      </c>
      <c r="C64" s="12">
        <f t="shared" si="0"/>
        <v>3.6428571428571428</v>
      </c>
      <c r="D64" s="12">
        <f t="shared" si="1"/>
        <v>16.135373890695213</v>
      </c>
      <c r="E64" s="12">
        <f t="shared" si="2"/>
        <v>-10.199999999999999</v>
      </c>
      <c r="F64" s="12">
        <f t="shared" si="3"/>
        <v>-8.309962675140504</v>
      </c>
      <c r="G64" s="12">
        <f t="shared" si="4"/>
        <v>173.23384590998128</v>
      </c>
      <c r="H64" s="12">
        <f t="shared" si="5"/>
        <v>1.1238888888888887</v>
      </c>
      <c r="I64" s="12">
        <f t="shared" si="6"/>
        <v>-0.40138888888888885</v>
      </c>
      <c r="J64" s="12">
        <f t="shared" si="7"/>
        <v>200.52096626878011</v>
      </c>
      <c r="K64" s="12">
        <f>'Data sorted'!$O$241*(1-'Cutoff models (Section 6)'!$G$2/SQRT(('Cutoff models (Section 6)'!$G$2^2+'Cutoff models (Section 6)'!B64^2)))*$G$3</f>
        <v>216.04140108688989</v>
      </c>
    </row>
    <row r="65" spans="2:11" x14ac:dyDescent="0.25">
      <c r="B65" s="12">
        <f>'Data sorted'!N295</f>
        <v>13</v>
      </c>
      <c r="C65" s="12">
        <f t="shared" si="0"/>
        <v>3.7142857142857144</v>
      </c>
      <c r="D65" s="12">
        <f t="shared" si="1"/>
        <v>16.268092772308073</v>
      </c>
      <c r="E65" s="12">
        <f t="shared" si="2"/>
        <v>-10.4</v>
      </c>
      <c r="F65" s="12">
        <f t="shared" si="3"/>
        <v>-8.358356194660514</v>
      </c>
      <c r="G65" s="12">
        <f t="shared" si="4"/>
        <v>175.10058573753943</v>
      </c>
      <c r="H65" s="12">
        <f t="shared" si="5"/>
        <v>1.1683950617283949</v>
      </c>
      <c r="I65" s="12">
        <f t="shared" si="6"/>
        <v>-0.41728395061728402</v>
      </c>
      <c r="J65" s="12">
        <f t="shared" si="7"/>
        <v>202.0938249323284</v>
      </c>
      <c r="K65" s="12">
        <f>'Data sorted'!$O$241*(1-'Cutoff models (Section 6)'!$G$2/SQRT(('Cutoff models (Section 6)'!$G$2^2+'Cutoff models (Section 6)'!B65^2)))*$G$3</f>
        <v>216.4864498493647</v>
      </c>
    </row>
    <row r="66" spans="2:11" x14ac:dyDescent="0.25">
      <c r="B66" s="12">
        <f>'Data sorted'!N296</f>
        <v>13.25</v>
      </c>
      <c r="C66" s="12">
        <f t="shared" si="0"/>
        <v>3.7857142857142856</v>
      </c>
      <c r="D66" s="12">
        <f t="shared" si="1"/>
        <v>16.398397482078295</v>
      </c>
      <c r="E66" s="12">
        <f t="shared" si="2"/>
        <v>-10.6</v>
      </c>
      <c r="F66" s="12">
        <f t="shared" si="3"/>
        <v>-8.4058334618696691</v>
      </c>
      <c r="G66" s="12">
        <f t="shared" si="4"/>
        <v>176.93416560018241</v>
      </c>
      <c r="H66" s="12">
        <f t="shared" si="5"/>
        <v>1.213765432098765</v>
      </c>
      <c r="I66" s="12">
        <f t="shared" si="6"/>
        <v>-0.43348765432098768</v>
      </c>
      <c r="J66" s="12">
        <f t="shared" si="7"/>
        <v>203.60871232237687</v>
      </c>
      <c r="K66" s="12">
        <f>'Data sorted'!$O$241*(1-'Cutoff models (Section 6)'!$G$2/SQRT(('Cutoff models (Section 6)'!$G$2^2+'Cutoff models (Section 6)'!B66^2)))*$G$3</f>
        <v>216.91493085379707</v>
      </c>
    </row>
    <row r="67" spans="2:11" x14ac:dyDescent="0.25">
      <c r="B67" s="12">
        <f>'Data sorted'!N297</f>
        <v>13.5</v>
      </c>
      <c r="C67" s="12">
        <f t="shared" si="0"/>
        <v>3.8571428571428572</v>
      </c>
      <c r="D67" s="12">
        <f t="shared" si="1"/>
        <v>16.526372386980533</v>
      </c>
      <c r="E67" s="12">
        <f t="shared" si="2"/>
        <v>-10.8</v>
      </c>
      <c r="F67" s="12">
        <f t="shared" si="3"/>
        <v>-8.4524284298604151</v>
      </c>
      <c r="G67" s="12">
        <f t="shared" si="4"/>
        <v>178.73570152752987</v>
      </c>
      <c r="H67" s="12">
        <f t="shared" si="5"/>
        <v>1.26</v>
      </c>
      <c r="I67" s="12">
        <f t="shared" si="6"/>
        <v>-0.45000000000000012</v>
      </c>
      <c r="J67" s="12">
        <f t="shared" si="7"/>
        <v>205.06705166386342</v>
      </c>
      <c r="K67" s="12">
        <f>'Data sorted'!$O$241*(1-'Cutoff models (Section 6)'!$G$2/SQRT(('Cutoff models (Section 6)'!$G$2^2+'Cutoff models (Section 6)'!B67^2)))*$G$3</f>
        <v>217.32774839175977</v>
      </c>
    </row>
    <row r="68" spans="2:11" x14ac:dyDescent="0.25">
      <c r="B68" s="12">
        <f>'Data sorted'!N298</f>
        <v>13.75</v>
      </c>
      <c r="C68" s="12">
        <f t="shared" si="0"/>
        <v>3.9285714285714284</v>
      </c>
      <c r="D68" s="12">
        <f t="shared" si="1"/>
        <v>16.65209760344576</v>
      </c>
      <c r="E68" s="12">
        <f t="shared" si="2"/>
        <v>-11</v>
      </c>
      <c r="F68" s="12">
        <f t="shared" si="3"/>
        <v>-8.4981732039370623</v>
      </c>
      <c r="G68" s="12">
        <f t="shared" si="4"/>
        <v>180.50625635856736</v>
      </c>
      <c r="H68" s="12">
        <f t="shared" si="5"/>
        <v>1.3070987654320985</v>
      </c>
      <c r="I68" s="12">
        <f t="shared" si="6"/>
        <v>-0.46682098765432106</v>
      </c>
      <c r="J68" s="12">
        <f t="shared" si="7"/>
        <v>206.47019834998076</v>
      </c>
      <c r="K68" s="12">
        <f>'Data sorted'!$O$241*(1-'Cutoff models (Section 6)'!$G$2/SQRT(('Cutoff models (Section 6)'!$G$2^2+'Cutoff models (Section 6)'!B68^2)))*$G$3</f>
        <v>217.72574239742104</v>
      </c>
    </row>
    <row r="69" spans="2:11" x14ac:dyDescent="0.25">
      <c r="B69" s="12">
        <f>'Data sorted'!N299</f>
        <v>14</v>
      </c>
      <c r="C69" s="12">
        <f t="shared" si="0"/>
        <v>4</v>
      </c>
      <c r="D69" s="12">
        <f t="shared" si="1"/>
        <v>16.775649271748954</v>
      </c>
      <c r="E69" s="12">
        <f t="shared" si="2"/>
        <v>-11.2</v>
      </c>
      <c r="F69" s="12">
        <f t="shared" si="3"/>
        <v>-8.5430981729502093</v>
      </c>
      <c r="G69" s="12">
        <f t="shared" si="4"/>
        <v>182.24684290846622</v>
      </c>
      <c r="H69" s="12">
        <f t="shared" si="5"/>
        <v>1.3550617283950617</v>
      </c>
      <c r="I69" s="12">
        <f t="shared" si="6"/>
        <v>-0.48395061728395061</v>
      </c>
      <c r="J69" s="12">
        <f t="shared" si="7"/>
        <v>207.8194439806864</v>
      </c>
      <c r="K69" s="12">
        <f>'Data sorted'!$O$241*(1-'Cutoff models (Section 6)'!$G$2/SQRT(('Cutoff models (Section 6)'!$G$2^2+'Cutoff models (Section 6)'!B69^2)))*$G$3</f>
        <v>218.10969404890341</v>
      </c>
    </row>
    <row r="70" spans="2:11" x14ac:dyDescent="0.25">
      <c r="B70" s="12">
        <f>'Data sorted'!N300</f>
        <v>14.25</v>
      </c>
      <c r="C70" s="12">
        <f t="shared" si="0"/>
        <v>4.0714285714285712</v>
      </c>
      <c r="D70" s="12">
        <f t="shared" si="1"/>
        <v>16.897099809140574</v>
      </c>
      <c r="E70" s="12">
        <f t="shared" si="2"/>
        <v>-11.4</v>
      </c>
      <c r="F70" s="12">
        <f t="shared" si="3"/>
        <v>-8.5872321291967513</v>
      </c>
      <c r="G70" s="12">
        <f t="shared" si="4"/>
        <v>183.95842691797486</v>
      </c>
      <c r="H70" s="12">
        <f t="shared" si="5"/>
        <v>1.4038888888888887</v>
      </c>
      <c r="I70" s="12">
        <f t="shared" si="6"/>
        <v>-0.50138888888888888</v>
      </c>
      <c r="J70" s="12">
        <f t="shared" si="7"/>
        <v>209.11602012393573</v>
      </c>
      <c r="K70" s="12">
        <f>'Data sorted'!$O$241*(1-'Cutoff models (Section 6)'!$G$2/SQRT(('Cutoff models (Section 6)'!$G$2^2+'Cutoff models (Section 6)'!B70^2)))*$G$3</f>
        <v>218.48033079706633</v>
      </c>
    </row>
    <row r="71" spans="2:11" x14ac:dyDescent="0.25">
      <c r="B71" s="12">
        <f>'Data sorted'!N301</f>
        <v>14.5</v>
      </c>
      <c r="C71" s="12">
        <f t="shared" si="0"/>
        <v>4.1428571428571432</v>
      </c>
      <c r="D71" s="12">
        <f t="shared" si="1"/>
        <v>17.016518143615144</v>
      </c>
      <c r="E71" s="12">
        <f t="shared" si="2"/>
        <v>-11.6</v>
      </c>
      <c r="F71" s="12">
        <f t="shared" si="3"/>
        <v>-8.630602378056544</v>
      </c>
      <c r="G71" s="12">
        <f t="shared" si="4"/>
        <v>185.64192980137008</v>
      </c>
      <c r="H71" s="12">
        <f t="shared" si="5"/>
        <v>1.4535802469135803</v>
      </c>
      <c r="I71" s="12">
        <f t="shared" si="6"/>
        <v>-0.51913580246913571</v>
      </c>
      <c r="J71" s="12">
        <f t="shared" si="7"/>
        <v>210.36110182002676</v>
      </c>
      <c r="K71" s="12">
        <f>'Data sorted'!$O$241*(1-'Cutoff models (Section 6)'!$G$2/SQRT(('Cutoff models (Section 6)'!$G$2^2+'Cutoff models (Section 6)'!B71^2)))*$G$3</f>
        <v>218.83833088856895</v>
      </c>
    </row>
    <row r="72" spans="2:11" x14ac:dyDescent="0.25">
      <c r="B72" s="12">
        <f>'Data sorted'!N302</f>
        <v>14.75</v>
      </c>
      <c r="C72" s="12">
        <f t="shared" si="0"/>
        <v>4.2142857142857144</v>
      </c>
      <c r="D72" s="12">
        <f t="shared" si="1"/>
        <v>17.133969930022175</v>
      </c>
      <c r="E72" s="12">
        <f t="shared" si="2"/>
        <v>-11.8</v>
      </c>
      <c r="F72" s="12">
        <f t="shared" si="3"/>
        <v>-8.6732348383996687</v>
      </c>
      <c r="G72" s="12">
        <f t="shared" si="4"/>
        <v>187.29823120782908</v>
      </c>
      <c r="H72" s="12">
        <f t="shared" si="5"/>
        <v>1.5041358024691358</v>
      </c>
      <c r="I72" s="12">
        <f t="shared" si="6"/>
        <v>-0.53719135802469131</v>
      </c>
      <c r="J72" s="12">
        <f t="shared" si="7"/>
        <v>211.55581084800878</v>
      </c>
      <c r="K72" s="12">
        <f>'Data sorted'!$O$241*(1-'Cutoff models (Section 6)'!$G$2/SQRT(('Cutoff models (Section 6)'!$G$2^2+'Cutoff models (Section 6)'!B72^2)))*$G$3</f>
        <v>219.18432744132838</v>
      </c>
    </row>
    <row r="73" spans="2:11" x14ac:dyDescent="0.25">
      <c r="B73" s="12">
        <f>'Data sorted'!N303</f>
        <v>15</v>
      </c>
      <c r="C73" s="12">
        <f t="shared" si="0"/>
        <v>4.2857142857142856</v>
      </c>
      <c r="D73" s="12">
        <f t="shared" si="1"/>
        <v>17.249517750057414</v>
      </c>
      <c r="E73" s="12">
        <f t="shared" si="2"/>
        <v>-12</v>
      </c>
      <c r="F73" s="12">
        <f t="shared" si="3"/>
        <v>-8.7151541346789543</v>
      </c>
      <c r="G73" s="12">
        <f t="shared" si="4"/>
        <v>188.92817141002126</v>
      </c>
      <c r="H73" s="12">
        <f t="shared" si="5"/>
        <v>1.5555555555555554</v>
      </c>
      <c r="I73" s="12">
        <f t="shared" si="6"/>
        <v>-0.55555555555555558</v>
      </c>
      <c r="J73" s="12">
        <f t="shared" si="7"/>
        <v>212.70121877175134</v>
      </c>
      <c r="K73" s="12">
        <f>'Data sorted'!$O$241*(1-'Cutoff models (Section 6)'!$G$2/SQRT(('Cutoff models (Section 6)'!$G$2^2+'Cutoff models (Section 6)'!B73^2)))*$G$3</f>
        <v>219.51891212301467</v>
      </c>
    </row>
    <row r="74" spans="2:11" x14ac:dyDescent="0.25">
      <c r="B74" s="12">
        <f>'Data sorted'!N304</f>
        <v>15.25</v>
      </c>
      <c r="C74" s="12">
        <f t="shared" si="0"/>
        <v>4.3571428571428568</v>
      </c>
      <c r="D74" s="12">
        <f t="shared" si="1"/>
        <v>17.363221297522333</v>
      </c>
      <c r="E74" s="12">
        <f t="shared" si="2"/>
        <v>-12.2</v>
      </c>
      <c r="F74" s="12">
        <f t="shared" si="3"/>
        <v>-8.7563836815186686</v>
      </c>
      <c r="G74" s="12">
        <f t="shared" si="4"/>
        <v>190.53255353269245</v>
      </c>
      <c r="H74" s="12">
        <f t="shared" si="5"/>
        <v>1.6078395061728392</v>
      </c>
      <c r="I74" s="12">
        <f t="shared" si="6"/>
        <v>-0.57422839506172829</v>
      </c>
      <c r="J74" s="12">
        <f t="shared" si="7"/>
        <v>213.79834978196266</v>
      </c>
      <c r="K74" s="12">
        <f>'Data sorted'!$O$241*(1-'Cutoff models (Section 6)'!$G$2/SQRT(('Cutoff models (Section 6)'!$G$2^2+'Cutoff models (Section 6)'!B74^2)))*$G$3</f>
        <v>219.84263847680199</v>
      </c>
    </row>
    <row r="75" spans="2:11" x14ac:dyDescent="0.25">
      <c r="B75" s="12">
        <f>'Data sorted'!N305</f>
        <v>15.5</v>
      </c>
      <c r="C75" s="12">
        <f t="shared" si="0"/>
        <v>4.4285714285714288</v>
      </c>
      <c r="D75" s="12">
        <f t="shared" si="1"/>
        <v>17.475137550106261</v>
      </c>
      <c r="E75" s="12">
        <f t="shared" si="2"/>
        <v>-12.4</v>
      </c>
      <c r="F75" s="12">
        <f t="shared" si="3"/>
        <v>-8.7969457615196784</v>
      </c>
      <c r="G75" s="12">
        <f t="shared" si="4"/>
        <v>192.11214563306584</v>
      </c>
      <c r="H75" s="12">
        <f t="shared" si="5"/>
        <v>1.6609876543209876</v>
      </c>
      <c r="I75" s="12">
        <f t="shared" si="6"/>
        <v>-0.59320987654320989</v>
      </c>
      <c r="J75" s="12">
        <f t="shared" si="7"/>
        <v>214.84818334923617</v>
      </c>
      <c r="K75" s="12">
        <f>'Data sorted'!$O$241*(1-'Cutoff models (Section 6)'!$G$2/SQRT(('Cutoff models (Section 6)'!$G$2^2+'Cutoff models (Section 6)'!B75^2)))*$G$3</f>
        <v>220.15602493307779</v>
      </c>
    </row>
    <row r="76" spans="2:11" x14ac:dyDescent="0.25">
      <c r="B76" s="12">
        <f>'Data sorted'!N306</f>
        <v>15.75</v>
      </c>
      <c r="C76" s="12">
        <f t="shared" si="0"/>
        <v>4.5</v>
      </c>
      <c r="D76" s="12">
        <f t="shared" si="1"/>
        <v>17.585320928825659</v>
      </c>
      <c r="E76" s="12">
        <f t="shared" si="2"/>
        <v>-12.6</v>
      </c>
      <c r="F76" s="12">
        <f t="shared" si="3"/>
        <v>-8.8368615969221729</v>
      </c>
      <c r="G76" s="12">
        <f t="shared" si="4"/>
        <v>193.66768264398195</v>
      </c>
      <c r="H76" s="12">
        <f t="shared" si="5"/>
        <v>1.7149999999999999</v>
      </c>
      <c r="I76" s="12">
        <f t="shared" si="6"/>
        <v>-0.61249999999999993</v>
      </c>
      <c r="J76" s="12">
        <f t="shared" si="7"/>
        <v>215.85165670205393</v>
      </c>
      <c r="K76" s="12">
        <f>'Data sorted'!$O$241*(1-'Cutoff models (Section 6)'!$G$2/SQRT(('Cutoff models (Section 6)'!$G$2^2+'Cutoff models (Section 6)'!B76^2)))*$G$3</f>
        <v>220.45955754104963</v>
      </c>
    </row>
    <row r="77" spans="2:11" x14ac:dyDescent="0.25">
      <c r="B77" s="12">
        <f>'Data sorted'!N307</f>
        <v>16</v>
      </c>
      <c r="C77" s="12">
        <f t="shared" si="0"/>
        <v>4.5714285714285712</v>
      </c>
      <c r="D77" s="12">
        <f t="shared" si="1"/>
        <v>17.693823446147867</v>
      </c>
      <c r="E77" s="12">
        <f t="shared" si="2"/>
        <v>-12.8</v>
      </c>
      <c r="F77" s="12">
        <f t="shared" si="3"/>
        <v>-8.876151415697624</v>
      </c>
      <c r="G77" s="12">
        <f t="shared" si="4"/>
        <v>195.19986818986484</v>
      </c>
      <c r="H77" s="12">
        <f t="shared" si="5"/>
        <v>1.7698765432098762</v>
      </c>
      <c r="I77" s="12">
        <f t="shared" si="6"/>
        <v>-0.63209876543209875</v>
      </c>
      <c r="J77" s="12">
        <f t="shared" si="7"/>
        <v>216.80966714261083</v>
      </c>
      <c r="K77" s="12">
        <f>'Data sorted'!$O$241*(1-'Cutoff models (Section 6)'!$G$2/SQRT(('Cutoff models (Section 6)'!$G$2^2+'Cutoff models (Section 6)'!B77^2)))*$G$3</f>
        <v>220.75369245007744</v>
      </c>
    </row>
    <row r="78" spans="2:11" x14ac:dyDescent="0.25">
      <c r="B78" s="12">
        <f>'Data sorted'!N308</f>
        <v>16.25</v>
      </c>
      <c r="C78" s="12">
        <f t="shared" si="0"/>
        <v>4.6428571428571432</v>
      </c>
      <c r="D78" s="12">
        <f t="shared" si="1"/>
        <v>17.800694843730501</v>
      </c>
      <c r="E78" s="12">
        <f t="shared" si="2"/>
        <v>-13</v>
      </c>
      <c r="F78" s="12">
        <f t="shared" si="3"/>
        <v>-8.9148345125806134</v>
      </c>
      <c r="G78" s="12">
        <f t="shared" si="4"/>
        <v>196.7093762848242</v>
      </c>
      <c r="H78" s="12">
        <f t="shared" si="5"/>
        <v>1.8256172839506173</v>
      </c>
      <c r="I78" s="12">
        <f t="shared" si="6"/>
        <v>-0.65200617283950613</v>
      </c>
      <c r="J78" s="12">
        <f t="shared" si="7"/>
        <v>217.72307421233174</v>
      </c>
      <c r="K78" s="12">
        <f>'Data sorted'!$O$241*(1-'Cutoff models (Section 6)'!$G$2/SQRT(('Cutoff models (Section 6)'!$G$2^2+'Cutoff models (Section 6)'!B78^2)))*$G$3</f>
        <v>221.03885816699398</v>
      </c>
    </row>
    <row r="79" spans="2:11" x14ac:dyDescent="0.25">
      <c r="B79" s="12">
        <f>'Data sorted'!N309</f>
        <v>16.5</v>
      </c>
      <c r="C79" s="12">
        <f t="shared" ref="C79:C143" si="8">$B79/$D$3</f>
        <v>4.7142857142857144</v>
      </c>
      <c r="D79" s="12">
        <f t="shared" ref="D79:D142" si="9">IF($B79&lt;$D$7,$D$3*(LN(1+C79^2)+2*C79*ATAN(1/C79)),IF($B79&gt;$D$5-0.0001,$D$3*2*(LN(ABS($D$6))+1),$D$3*2*(LN(ABS($D$6))+1)+$D$3*(2*C79*ATAN(SQRT(($D$6/C79)^2-1))-2*SQRT($D$6^2-C79^2))))</f>
        <v>17.905982720621509</v>
      </c>
      <c r="E79" s="12">
        <f t="shared" ref="E79:E143" si="10">$B79/$D$4</f>
        <v>-13.2</v>
      </c>
      <c r="F79" s="12">
        <f t="shared" ref="F79:F142" si="11">IF($B79&lt;$D$9,$D$4*(LN(1+E79^2)+2*E79*ATAN(1/E79)),IF($B79&gt;$D$5-0.0001,$D$4*2*(LN(ABS($D$8))+1),$D$4*2*(LN(ABS($D$8))+1)+$D$4*(2*E79*ATAN(SQRT(($D$8/E79)^2-1))-2*SQRT($D$8^2-E79^2))))</f>
        <v>-8.9529293054975074</v>
      </c>
      <c r="G79" s="12">
        <f t="shared" ref="G79:G141" si="12">$D$10*(D79+F79)</f>
        <v>198.19685292148336</v>
      </c>
      <c r="H79" s="12">
        <f t="shared" ref="H79:H142" si="13">IF($B79&lt;$D$7-0.0001,$D$3*(C79/$D$6)^2,IF($B79&gt;$D$5-0.0001,$D$3*(1-1/3/$D$6^2),$D$3*(1-1/3/$D$6^2)-(2/3)*$D$5*(1-(C79/$D$6)^2)^1.5*SIGN($D$3)))</f>
        <v>1.882222222222222</v>
      </c>
      <c r="I79" s="12">
        <f t="shared" ref="I79:I142" si="14">IF($B79&lt;$D$9,$D$4*(E79/$D$8)^2,IF($B79&gt;$D$5-0.0001,$D$4*(1-1/3/$D$8^2),$D$4*(1-1/3/$D$8^2)-(2/3)*$D$5*(1-(E79/$D$8)^2)^1.5*SIGN($D$4)))</f>
        <v>-0.67222222222222205</v>
      </c>
      <c r="J79" s="12">
        <f t="shared" ref="J79:J141" si="15">$D$11*(D79+F79-H79-I79)</f>
        <v>218.59270171803598</v>
      </c>
      <c r="K79" s="12">
        <f>'Data sorted'!$O$241*(1-'Cutoff models (Section 6)'!$G$2/SQRT(('Cutoff models (Section 6)'!$G$2^2+'Cutoff models (Section 6)'!B79^2)))*$G$3</f>
        <v>221.315457612584</v>
      </c>
    </row>
    <row r="80" spans="2:11" x14ac:dyDescent="0.25">
      <c r="B80" s="12">
        <f>'Data sorted'!N310</f>
        <v>16.75</v>
      </c>
      <c r="C80" s="12">
        <f t="shared" si="8"/>
        <v>4.7857142857142856</v>
      </c>
      <c r="D80" s="12">
        <f t="shared" si="9"/>
        <v>18.009732652687372</v>
      </c>
      <c r="E80" s="12">
        <f t="shared" si="10"/>
        <v>-13.4</v>
      </c>
      <c r="F80" s="12">
        <f t="shared" si="11"/>
        <v>-8.9904533878016384</v>
      </c>
      <c r="G80" s="12">
        <f t="shared" si="12"/>
        <v>199.66291755845444</v>
      </c>
      <c r="H80" s="12">
        <f t="shared" si="13"/>
        <v>1.9396913580246911</v>
      </c>
      <c r="I80" s="12">
        <f t="shared" si="14"/>
        <v>-0.69274691358024687</v>
      </c>
      <c r="J80" s="12">
        <f t="shared" si="15"/>
        <v>219.41933962885093</v>
      </c>
      <c r="K80" s="12">
        <f>'Data sorted'!$O$241*(1-'Cutoff models (Section 6)'!$G$2/SQRT(('Cutoff models (Section 6)'!$G$2^2+'Cutoff models (Section 6)'!B80^2)))*$G$3</f>
        <v>221.58386999770292</v>
      </c>
    </row>
    <row r="81" spans="2:11" x14ac:dyDescent="0.25">
      <c r="B81" s="12">
        <f>'Data sorted'!N311</f>
        <v>17</v>
      </c>
      <c r="C81" s="12">
        <f t="shared" si="8"/>
        <v>4.8571428571428568</v>
      </c>
      <c r="D81" s="12">
        <f t="shared" si="9"/>
        <v>18.111988303967266</v>
      </c>
      <c r="E81" s="12">
        <f t="shared" si="10"/>
        <v>-13.6</v>
      </c>
      <c r="F81" s="12">
        <f t="shared" si="11"/>
        <v>-9.0274235766827751</v>
      </c>
      <c r="G81" s="12">
        <f t="shared" si="12"/>
        <v>201.10816451376684</v>
      </c>
      <c r="H81" s="12">
        <f t="shared" si="13"/>
        <v>1.9980246913580242</v>
      </c>
      <c r="I81" s="12">
        <f t="shared" si="14"/>
        <v>-0.71358024691358013</v>
      </c>
      <c r="J81" s="12">
        <f t="shared" si="15"/>
        <v>220.20374585319206</v>
      </c>
      <c r="K81" s="12">
        <f>'Data sorted'!$O$241*(1-'Cutoff models (Section 6)'!$G$2/SQRT(('Cutoff models (Section 6)'!$G$2^2+'Cutoff models (Section 6)'!B81^2)))*$G$3</f>
        <v>221.84445253716865</v>
      </c>
    </row>
    <row r="82" spans="2:11" x14ac:dyDescent="0.25">
      <c r="B82" s="12">
        <f>'Data sorted'!N312</f>
        <v>17.25</v>
      </c>
      <c r="C82" s="12">
        <f t="shared" si="8"/>
        <v>4.9285714285714288</v>
      </c>
      <c r="D82" s="12">
        <f t="shared" si="9"/>
        <v>18.212791530588358</v>
      </c>
      <c r="E82" s="12">
        <f t="shared" si="10"/>
        <v>-13.8</v>
      </c>
      <c r="F82" s="12">
        <f t="shared" si="11"/>
        <v>-9.0638559580816747</v>
      </c>
      <c r="G82" s="12">
        <f t="shared" si="12"/>
        <v>202.53316427098741</v>
      </c>
      <c r="H82" s="12">
        <f t="shared" si="13"/>
        <v>2.0572222222222223</v>
      </c>
      <c r="I82" s="12">
        <f t="shared" si="14"/>
        <v>-0.73472222222222228</v>
      </c>
      <c r="J82" s="12">
        <f t="shared" si="15"/>
        <v>220.94664790440189</v>
      </c>
      <c r="K82" s="12">
        <f>'Data sorted'!$O$241*(1-'Cutoff models (Section 6)'!$G$2/SQRT(('Cutoff models (Section 6)'!$G$2^2+'Cutoff models (Section 6)'!B82^2)))*$G$3</f>
        <v>222.0975420175142</v>
      </c>
    </row>
    <row r="83" spans="2:11" x14ac:dyDescent="0.25">
      <c r="B83" s="12">
        <f>'Data sorted'!N313</f>
        <v>17.5</v>
      </c>
      <c r="C83" s="12">
        <f t="shared" si="8"/>
        <v>5</v>
      </c>
      <c r="D83" s="12">
        <f t="shared" si="9"/>
        <v>18.312182477821015</v>
      </c>
      <c r="E83" s="12">
        <f t="shared" si="10"/>
        <v>-14</v>
      </c>
      <c r="F83" s="12">
        <f t="shared" si="11"/>
        <v>-9.0997659284076473</v>
      </c>
      <c r="G83" s="12">
        <f t="shared" si="12"/>
        <v>203.93846470424882</v>
      </c>
      <c r="H83" s="12">
        <f t="shared" si="13"/>
        <v>2.117283950617284</v>
      </c>
      <c r="I83" s="12">
        <f t="shared" si="14"/>
        <v>-0.75617283950617287</v>
      </c>
      <c r="J83" s="12">
        <f t="shared" si="15"/>
        <v>221.64874446297668</v>
      </c>
      <c r="K83" s="12">
        <f>'Data sorted'!$O$241*(1-'Cutoff models (Section 6)'!$G$2/SQRT(('Cutoff models (Section 6)'!$G$2^2+'Cutoff models (Section 6)'!B83^2)))*$G$3</f>
        <v>222.34345623289443</v>
      </c>
    </row>
    <row r="84" spans="2:11" x14ac:dyDescent="0.25">
      <c r="B84" s="12">
        <f>'Data sorted'!N314</f>
        <v>17.75</v>
      </c>
      <c r="C84" s="12">
        <f t="shared" si="8"/>
        <v>5.0714285714285712</v>
      </c>
      <c r="D84" s="12">
        <f t="shared" si="9"/>
        <v>18.410199670801617</v>
      </c>
      <c r="E84" s="12">
        <f t="shared" si="10"/>
        <v>-14.2</v>
      </c>
      <c r="F84" s="12">
        <f t="shared" si="11"/>
        <v>-9.1351682333279438</v>
      </c>
      <c r="G84" s="12">
        <f t="shared" si="12"/>
        <v>205.32459222791798</v>
      </c>
      <c r="H84" s="12">
        <f t="shared" si="13"/>
        <v>2.1782098765432094</v>
      </c>
      <c r="I84" s="12">
        <f t="shared" si="14"/>
        <v>-0.77793209876543201</v>
      </c>
      <c r="J84" s="12">
        <f t="shared" si="15"/>
        <v>222.3107068426894</v>
      </c>
      <c r="K84" s="12">
        <f>'Data sorted'!$O$241*(1-'Cutoff models (Section 6)'!$G$2/SQRT(('Cutoff models (Section 6)'!$G$2^2+'Cutoff models (Section 6)'!B84^2)))*$G$3</f>
        <v>222.58249530187027</v>
      </c>
    </row>
    <row r="85" spans="2:11" x14ac:dyDescent="0.25">
      <c r="B85" s="12">
        <f>'Data sorted'!N315</f>
        <v>18</v>
      </c>
      <c r="C85" s="12">
        <f t="shared" si="8"/>
        <v>5.1428571428571432</v>
      </c>
      <c r="D85" s="12">
        <f t="shared" si="9"/>
        <v>18.506880099404878</v>
      </c>
      <c r="E85" s="12">
        <f t="shared" si="10"/>
        <v>-14.4</v>
      </c>
      <c r="F85" s="12">
        <f t="shared" si="11"/>
        <v>-9.1700770038717483</v>
      </c>
      <c r="G85" s="12">
        <f t="shared" si="12"/>
        <v>206.69205287619744</v>
      </c>
      <c r="H85" s="12">
        <f t="shared" si="13"/>
        <v>2.2400000000000002</v>
      </c>
      <c r="I85" s="12">
        <f t="shared" si="14"/>
        <v>-0.80000000000000016</v>
      </c>
      <c r="J85" s="12">
        <f t="shared" si="15"/>
        <v>222.93318036735926</v>
      </c>
      <c r="K85" s="12">
        <f>'Data sorted'!$O$241*(1-'Cutoff models (Section 6)'!$G$2/SQRT(('Cutoff models (Section 6)'!$G$2^2+'Cutoff models (Section 6)'!B85^2)))*$G$3</f>
        <v>222.81494287641229</v>
      </c>
    </row>
    <row r="86" spans="2:11" x14ac:dyDescent="0.25">
      <c r="B86" s="12">
        <f>'Data sorted'!N316</f>
        <v>18.25</v>
      </c>
      <c r="C86" s="12">
        <f t="shared" si="8"/>
        <v>5.2142857142857144</v>
      </c>
      <c r="D86" s="12">
        <f t="shared" si="9"/>
        <v>18.602259297705903</v>
      </c>
      <c r="E86" s="12">
        <f t="shared" si="10"/>
        <v>-14.6</v>
      </c>
      <c r="F86" s="12">
        <f t="shared" si="11"/>
        <v>-9.204505790068497</v>
      </c>
      <c r="G86" s="12">
        <f t="shared" si="12"/>
        <v>208.04133331754147</v>
      </c>
      <c r="H86" s="12">
        <f t="shared" si="13"/>
        <v>2.3026543209876547</v>
      </c>
      <c r="I86" s="12">
        <f t="shared" si="14"/>
        <v>-0.82237654320987663</v>
      </c>
      <c r="J86" s="12">
        <f t="shared" si="15"/>
        <v>223.51678566449331</v>
      </c>
      <c r="K86" s="12">
        <f>'Data sorted'!$O$241*(1-'Cutoff models (Section 6)'!$G$2/SQRT(('Cutoff models (Section 6)'!$G$2^2+'Cutoff models (Section 6)'!B86^2)))*$G$3</f>
        <v>223.04106725325192</v>
      </c>
    </row>
    <row r="87" spans="2:11" x14ac:dyDescent="0.25">
      <c r="B87" s="12">
        <f>'Data sorted'!N317</f>
        <v>18.5</v>
      </c>
      <c r="C87" s="12">
        <f t="shared" si="8"/>
        <v>5.2857142857142856</v>
      </c>
      <c r="D87" s="12">
        <f t="shared" si="9"/>
        <v>18.696371418434772</v>
      </c>
      <c r="E87" s="12">
        <f t="shared" si="10"/>
        <v>-14.8</v>
      </c>
      <c r="F87" s="12">
        <f t="shared" si="11"/>
        <v>-9.2384675923195481</v>
      </c>
      <c r="G87" s="12">
        <f t="shared" si="12"/>
        <v>209.37290180839733</v>
      </c>
      <c r="H87" s="12">
        <f t="shared" si="13"/>
        <v>2.3661728395061727</v>
      </c>
      <c r="I87" s="12">
        <f t="shared" si="14"/>
        <v>-0.84506172839506188</v>
      </c>
      <c r="J87" s="12">
        <f t="shared" si="15"/>
        <v>224.06211988155201</v>
      </c>
      <c r="K87" s="12">
        <f>'Data sorted'!$O$241*(1-'Cutoff models (Section 6)'!$G$2/SQRT(('Cutoff models (Section 6)'!$G$2^2+'Cutoff models (Section 6)'!B87^2)))*$G$3</f>
        <v>223.26112239663769</v>
      </c>
    </row>
    <row r="88" spans="2:11" x14ac:dyDescent="0.25">
      <c r="B88" s="12">
        <f>'Data sorted'!N318</f>
        <v>18.75</v>
      </c>
      <c r="C88" s="12">
        <f t="shared" si="8"/>
        <v>5.3571428571428568</v>
      </c>
      <c r="D88" s="12">
        <f t="shared" si="9"/>
        <v>18.78924930279231</v>
      </c>
      <c r="E88" s="12">
        <f t="shared" si="10"/>
        <v>-15</v>
      </c>
      <c r="F88" s="12">
        <f t="shared" si="11"/>
        <v>-9.2719748906837509</v>
      </c>
      <c r="G88" s="12">
        <f t="shared" si="12"/>
        <v>210.68720909043651</v>
      </c>
      <c r="H88" s="12">
        <f t="shared" si="13"/>
        <v>2.4305555555555549</v>
      </c>
      <c r="I88" s="12">
        <f t="shared" si="14"/>
        <v>-0.86805555555555569</v>
      </c>
      <c r="J88" s="12">
        <f t="shared" si="15"/>
        <v>224.56975783014974</v>
      </c>
      <c r="K88" s="12">
        <f>'Data sorted'!$O$241*(1-'Cutoff models (Section 6)'!$G$2/SQRT(('Cutoff models (Section 6)'!$G$2^2+'Cutoff models (Section 6)'!B88^2)))*$G$3</f>
        <v>223.47534888060852</v>
      </c>
    </row>
    <row r="89" spans="2:11" x14ac:dyDescent="0.25">
      <c r="B89" s="12">
        <f>'Data sorted'!N319</f>
        <v>19</v>
      </c>
      <c r="C89" s="12">
        <f t="shared" si="8"/>
        <v>5.4285714285714288</v>
      </c>
      <c r="D89" s="12">
        <f t="shared" si="9"/>
        <v>18.880924545964984</v>
      </c>
      <c r="E89" s="12">
        <f t="shared" si="10"/>
        <v>-15.2</v>
      </c>
      <c r="F89" s="12">
        <f t="shared" si="11"/>
        <v>-9.3050396722409889</v>
      </c>
      <c r="G89" s="12">
        <f t="shared" si="12"/>
        <v>211.98468923512453</v>
      </c>
      <c r="H89" s="12">
        <f t="shared" si="13"/>
        <v>2.4958024691358025</v>
      </c>
      <c r="I89" s="12">
        <f t="shared" si="14"/>
        <v>-0.89135802469135794</v>
      </c>
      <c r="J89" s="12">
        <f t="shared" si="15"/>
        <v>225.04025306309885</v>
      </c>
      <c r="K89" s="12">
        <f>'Data sorted'!$O$241*(1-'Cutoff models (Section 6)'!$G$2/SQRT(('Cutoff models (Section 6)'!$G$2^2+'Cutoff models (Section 6)'!B89^2)))*$G$3</f>
        <v>223.68397475806069</v>
      </c>
    </row>
    <row r="90" spans="2:11" x14ac:dyDescent="0.25">
      <c r="B90" s="12">
        <f>'Data sorted'!N320</f>
        <v>19.25</v>
      </c>
      <c r="C90" s="12">
        <f t="shared" si="8"/>
        <v>5.5</v>
      </c>
      <c r="D90" s="12">
        <f t="shared" si="9"/>
        <v>18.971427558648852</v>
      </c>
      <c r="E90" s="12">
        <f t="shared" si="10"/>
        <v>-15.4</v>
      </c>
      <c r="F90" s="12">
        <f t="shared" si="11"/>
        <v>-9.337673456682861</v>
      </c>
      <c r="G90" s="12">
        <f t="shared" si="12"/>
        <v>213.26576043918814</v>
      </c>
      <c r="H90" s="12">
        <f t="shared" si="13"/>
        <v>2.5619135802469133</v>
      </c>
      <c r="I90" s="12">
        <f t="shared" si="14"/>
        <v>-0.9149691358024693</v>
      </c>
      <c r="J90" s="12">
        <f t="shared" si="15"/>
        <v>225.47413888883486</v>
      </c>
      <c r="K90" s="12">
        <f>'Data sorted'!$O$241*(1-'Cutoff models (Section 6)'!$G$2/SQRT(('Cutoff models (Section 6)'!$G$2^2+'Cutoff models (Section 6)'!B90^2)))*$G$3</f>
        <v>223.88721636314349</v>
      </c>
    </row>
    <row r="91" spans="2:11" x14ac:dyDescent="0.25">
      <c r="B91" s="12">
        <f>'Data sorted'!N321</f>
        <v>19.5</v>
      </c>
      <c r="C91" s="12">
        <f t="shared" si="8"/>
        <v>5.5714285714285712</v>
      </c>
      <c r="D91" s="12">
        <f t="shared" si="9"/>
        <v>19.060787624867075</v>
      </c>
      <c r="E91" s="12">
        <f t="shared" si="10"/>
        <v>-15.6</v>
      </c>
      <c r="F91" s="12">
        <f t="shared" si="11"/>
        <v>-9.3698873202663755</v>
      </c>
      <c r="G91" s="12">
        <f t="shared" si="12"/>
        <v>214.53082577427034</v>
      </c>
      <c r="H91" s="12">
        <f t="shared" si="13"/>
        <v>2.6288888888888882</v>
      </c>
      <c r="I91" s="12">
        <f t="shared" si="14"/>
        <v>-0.93888888888888899</v>
      </c>
      <c r="J91" s="12">
        <f t="shared" si="15"/>
        <v>225.87192932741962</v>
      </c>
      <c r="K91" s="12">
        <f>'Data sorted'!$O$241*(1-'Cutoff models (Section 6)'!$G$2/SQRT(('Cutoff models (Section 6)'!$G$2^2+'Cutoff models (Section 6)'!B91^2)))*$G$3</f>
        <v>224.08527905286368</v>
      </c>
    </row>
    <row r="92" spans="2:11" x14ac:dyDescent="0.25">
      <c r="B92" s="12">
        <f>'Data sorted'!N322</f>
        <v>19.75</v>
      </c>
      <c r="C92" s="12">
        <f t="shared" si="8"/>
        <v>5.6428571428571432</v>
      </c>
      <c r="D92" s="12">
        <f t="shared" si="9"/>
        <v>19.149032956342538</v>
      </c>
      <c r="E92" s="12">
        <f t="shared" si="10"/>
        <v>-15.8</v>
      </c>
      <c r="F92" s="12">
        <f t="shared" si="11"/>
        <v>-9.401691918254599</v>
      </c>
      <c r="G92" s="12">
        <f t="shared" si="12"/>
        <v>215.78027389381961</v>
      </c>
      <c r="H92" s="12">
        <f t="shared" si="13"/>
        <v>2.6967283950617285</v>
      </c>
      <c r="I92" s="12">
        <f t="shared" si="14"/>
        <v>-0.96311728395061735</v>
      </c>
      <c r="J92" s="12">
        <f t="shared" si="15"/>
        <v>226.23412001200694</v>
      </c>
      <c r="K92" s="12">
        <f>'Data sorted'!$O$241*(1-'Cutoff models (Section 6)'!$G$2/SQRT(('Cutoff models (Section 6)'!$G$2^2+'Cutoff models (Section 6)'!B92^2)))*$G$3</f>
        <v>224.27835789319215</v>
      </c>
    </row>
    <row r="93" spans="2:11" x14ac:dyDescent="0.25">
      <c r="B93" s="12">
        <f>'Data sorted'!N323</f>
        <v>20</v>
      </c>
      <c r="C93" s="12">
        <f t="shared" si="8"/>
        <v>5.7142857142857144</v>
      </c>
      <c r="D93" s="12">
        <f t="shared" si="9"/>
        <v>19.236190743666</v>
      </c>
      <c r="E93" s="12">
        <f t="shared" si="10"/>
        <v>-16</v>
      </c>
      <c r="F93" s="12">
        <f t="shared" si="11"/>
        <v>-9.4330975059573205</v>
      </c>
      <c r="G93" s="12">
        <f t="shared" si="12"/>
        <v>217.01447970003261</v>
      </c>
      <c r="H93" s="12">
        <f t="shared" si="13"/>
        <v>2.7654320987654319</v>
      </c>
      <c r="I93" s="12">
        <f t="shared" si="14"/>
        <v>-0.98765432098765427</v>
      </c>
      <c r="J93" s="12">
        <f t="shared" si="15"/>
        <v>226.56118903936607</v>
      </c>
      <c r="K93" s="12">
        <f>'Data sorted'!$O$241*(1-'Cutoff models (Section 6)'!$G$2/SQRT(('Cutoff models (Section 6)'!$G$2^2+'Cutoff models (Section 6)'!B93^2)))*$G$3</f>
        <v>224.46663829444981</v>
      </c>
    </row>
    <row r="94" spans="2:11" x14ac:dyDescent="0.25">
      <c r="B94" s="12">
        <f>'Data sorted'!N324</f>
        <v>20.25</v>
      </c>
      <c r="C94" s="12">
        <f t="shared" si="8"/>
        <v>5.7857142857142856</v>
      </c>
      <c r="D94" s="12">
        <f t="shared" si="9"/>
        <v>19.322287204481171</v>
      </c>
      <c r="E94" s="12">
        <f t="shared" si="10"/>
        <v>-16.2</v>
      </c>
      <c r="F94" s="12">
        <f t="shared" si="11"/>
        <v>-9.4641139584751262</v>
      </c>
      <c r="G94" s="12">
        <f t="shared" si="12"/>
        <v>218.23380497346233</v>
      </c>
      <c r="H94" s="12">
        <f t="shared" si="13"/>
        <v>2.8349999999999995</v>
      </c>
      <c r="I94" s="12">
        <f t="shared" si="14"/>
        <v>-1.0124999999999997</v>
      </c>
      <c r="J94" s="12">
        <f t="shared" si="15"/>
        <v>226.85359777279425</v>
      </c>
      <c r="K94" s="12">
        <f>'Data sorted'!$O$241*(1-'Cutoff models (Section 6)'!$G$2/SQRT(('Cutoff models (Section 6)'!$G$2^2+'Cutoff models (Section 6)'!B94^2)))*$G$3</f>
        <v>224.65029660028404</v>
      </c>
    </row>
    <row r="95" spans="2:11" x14ac:dyDescent="0.25">
      <c r="B95" s="12">
        <f>'Data sorted'!N325</f>
        <v>20.5</v>
      </c>
      <c r="C95" s="12">
        <f t="shared" si="8"/>
        <v>5.8571428571428568</v>
      </c>
      <c r="D95" s="12">
        <f t="shared" si="9"/>
        <v>19.407347628890651</v>
      </c>
      <c r="E95" s="12">
        <f t="shared" si="10"/>
        <v>-16.399999999999999</v>
      </c>
      <c r="F95" s="12">
        <f t="shared" si="11"/>
        <v>-9.4947507892415146</v>
      </c>
      <c r="G95" s="12">
        <f t="shared" si="12"/>
        <v>219.43859896771207</v>
      </c>
      <c r="H95" s="12">
        <f t="shared" si="13"/>
        <v>2.9054320987654312</v>
      </c>
      <c r="I95" s="12">
        <f t="shared" si="14"/>
        <v>-1.0376543209876541</v>
      </c>
      <c r="J95" s="12">
        <f t="shared" si="15"/>
        <v>227.11179160050438</v>
      </c>
      <c r="K95" s="12">
        <f>'Data sorted'!$O$241*(1-'Cutoff models (Section 6)'!$G$2/SQRT(('Cutoff models (Section 6)'!$G$2^2+'Cutoff models (Section 6)'!B95^2)))*$G$3</f>
        <v>224.82950063413637</v>
      </c>
    </row>
    <row r="96" spans="2:11" x14ac:dyDescent="0.25">
      <c r="B96" s="12">
        <f>'Data sorted'!N326</f>
        <v>20.75</v>
      </c>
      <c r="C96" s="12">
        <f t="shared" si="8"/>
        <v>5.9285714285714288</v>
      </c>
      <c r="D96" s="12">
        <f t="shared" si="9"/>
        <v>19.491396422270807</v>
      </c>
      <c r="E96" s="12">
        <f t="shared" si="10"/>
        <v>-16.600000000000001</v>
      </c>
      <c r="F96" s="12">
        <f t="shared" si="11"/>
        <v>-9.5250171674496151</v>
      </c>
      <c r="G96" s="12">
        <f t="shared" si="12"/>
        <v>220.62919897146176</v>
      </c>
      <c r="H96" s="12">
        <f t="shared" si="13"/>
        <v>2.9767283950617287</v>
      </c>
      <c r="I96" s="12">
        <f t="shared" si="14"/>
        <v>-1.0631172839506173</v>
      </c>
      <c r="J96" s="12">
        <f t="shared" si="15"/>
        <v>227.33620065235331</v>
      </c>
      <c r="K96" s="12">
        <f>'Data sorted'!$O$241*(1-'Cutoff models (Section 6)'!$G$2/SQRT(('Cutoff models (Section 6)'!$G$2^2+'Cutoff models (Section 6)'!B96^2)))*$G$3</f>
        <v>225.00441020673017</v>
      </c>
    </row>
    <row r="97" spans="2:11" x14ac:dyDescent="0.25">
      <c r="B97" s="12">
        <f>'Data sorted'!N327</f>
        <v>21</v>
      </c>
      <c r="C97" s="12">
        <f t="shared" si="8"/>
        <v>6</v>
      </c>
      <c r="D97" s="12">
        <f t="shared" si="9"/>
        <v>19.574457145669115</v>
      </c>
      <c r="E97" s="12">
        <f t="shared" si="10"/>
        <v>-16.8</v>
      </c>
      <c r="F97" s="12">
        <f t="shared" si="11"/>
        <v>-9.5549219344430565</v>
      </c>
      <c r="G97" s="12">
        <f t="shared" si="12"/>
        <v>221.80593083990783</v>
      </c>
      <c r="H97" s="12">
        <f t="shared" si="13"/>
        <v>3.048888888888889</v>
      </c>
      <c r="I97" s="12">
        <f t="shared" si="14"/>
        <v>-1.088888888888889</v>
      </c>
      <c r="J97" s="12">
        <f t="shared" si="15"/>
        <v>227.52724047756445</v>
      </c>
      <c r="K97" s="12">
        <f>'Data sorted'!$O$241*(1-'Cutoff models (Section 6)'!$G$2/SQRT(('Cutoff models (Section 6)'!$G$2^2+'Cutoff models (Section 6)'!B97^2)))*$G$3</f>
        <v>225.17517758777888</v>
      </c>
    </row>
    <row r="98" spans="2:11" x14ac:dyDescent="0.25">
      <c r="B98" s="12">
        <f>'Data sorted'!N328</f>
        <v>21.25</v>
      </c>
      <c r="C98" s="12">
        <f t="shared" si="8"/>
        <v>6.0714285714285712</v>
      </c>
      <c r="D98" s="12">
        <f t="shared" si="9"/>
        <v>19.656552553944245</v>
      </c>
      <c r="E98" s="12">
        <f t="shared" si="10"/>
        <v>-17</v>
      </c>
      <c r="F98" s="12">
        <f t="shared" si="11"/>
        <v>-9.5844736191438642</v>
      </c>
      <c r="G98" s="12">
        <f t="shared" si="12"/>
        <v>222.96910949755048</v>
      </c>
      <c r="H98" s="12">
        <f t="shared" si="13"/>
        <v>3.1219135802469133</v>
      </c>
      <c r="I98" s="12">
        <f t="shared" si="14"/>
        <v>-1.1149691358024691</v>
      </c>
      <c r="J98" s="12">
        <f t="shared" si="15"/>
        <v>227.68531268591099</v>
      </c>
      <c r="K98" s="12">
        <f>'Data sorted'!$O$241*(1-'Cutoff models (Section 6)'!$G$2/SQRT(('Cutoff models (Section 6)'!$G$2^2+'Cutoff models (Section 6)'!B98^2)))*$G$3</f>
        <v>225.341947944818</v>
      </c>
    </row>
    <row r="99" spans="2:11" x14ac:dyDescent="0.25">
      <c r="B99" s="12">
        <f>'Data sorted'!N329</f>
        <v>21.5</v>
      </c>
      <c r="C99" s="12">
        <f t="shared" si="8"/>
        <v>6.1428571428571432</v>
      </c>
      <c r="D99" s="12">
        <f t="shared" si="9"/>
        <v>19.737704631797097</v>
      </c>
      <c r="E99" s="12">
        <f t="shared" si="10"/>
        <v>-17.2</v>
      </c>
      <c r="F99" s="12">
        <f t="shared" si="11"/>
        <v>-9.6136804525844344</v>
      </c>
      <c r="G99" s="12">
        <f t="shared" si="12"/>
        <v>224.11903941412623</v>
      </c>
      <c r="H99" s="12">
        <f t="shared" si="13"/>
        <v>3.1958024691358027</v>
      </c>
      <c r="I99" s="12">
        <f t="shared" si="14"/>
        <v>-1.1413580246913577</v>
      </c>
      <c r="J99" s="12">
        <f t="shared" si="15"/>
        <v>227.81080555465184</v>
      </c>
      <c r="K99" s="12">
        <f>'Data sorted'!$O$241*(1-'Cutoff models (Section 6)'!$G$2/SQRT(('Cutoff models (Section 6)'!$G$2^2+'Cutoff models (Section 6)'!B99^2)))*$G$3</f>
        <v>225.50485975179882</v>
      </c>
    </row>
    <row r="100" spans="2:11" x14ac:dyDescent="0.25">
      <c r="B100" s="12">
        <f>'Data sorted'!N330</f>
        <v>21.75</v>
      </c>
      <c r="C100" s="12">
        <f t="shared" si="8"/>
        <v>6.2142857142857144</v>
      </c>
      <c r="D100" s="12">
        <f t="shared" si="9"/>
        <v>19.817934627829747</v>
      </c>
      <c r="E100" s="12">
        <f t="shared" si="10"/>
        <v>-17.399999999999999</v>
      </c>
      <c r="F100" s="12">
        <f t="shared" si="11"/>
        <v>-9.6425503816052167</v>
      </c>
      <c r="G100" s="12">
        <f t="shared" si="12"/>
        <v>225.25601505535192</v>
      </c>
      <c r="H100" s="12">
        <f t="shared" si="13"/>
        <v>3.2705555555555552</v>
      </c>
      <c r="I100" s="12">
        <f t="shared" si="14"/>
        <v>-1.1680555555555552</v>
      </c>
      <c r="J100" s="12">
        <f t="shared" si="15"/>
        <v>227.90409460334706</v>
      </c>
      <c r="K100" s="12">
        <f>'Data sorted'!$O$241*(1-'Cutoff models (Section 6)'!$G$2/SQRT(('Cutoff models (Section 6)'!$G$2^2+'Cutoff models (Section 6)'!B100^2)))*$G$3</f>
        <v>225.66404516984244</v>
      </c>
    </row>
    <row r="101" spans="2:11" x14ac:dyDescent="0.25">
      <c r="B101" s="12">
        <f>'Data sorted'!N331</f>
        <v>22</v>
      </c>
      <c r="C101" s="12">
        <f t="shared" si="8"/>
        <v>6.2857142857142856</v>
      </c>
      <c r="D101" s="12">
        <f t="shared" si="9"/>
        <v>19.897263086759299</v>
      </c>
      <c r="E101" s="12">
        <f t="shared" si="10"/>
        <v>-17.600000000000001</v>
      </c>
      <c r="F101" s="12">
        <f t="shared" si="11"/>
        <v>-9.6710910817748861</v>
      </c>
      <c r="G101" s="12">
        <f t="shared" si="12"/>
        <v>226.38032131003598</v>
      </c>
      <c r="H101" s="12">
        <f t="shared" si="13"/>
        <v>3.3461728395061727</v>
      </c>
      <c r="I101" s="12">
        <f t="shared" si="14"/>
        <v>-1.195061728395062</v>
      </c>
      <c r="J101" s="12">
        <f t="shared" si="15"/>
        <v>227.965543138534</v>
      </c>
      <c r="K101" s="12">
        <f>'Data sorted'!$O$241*(1-'Cutoff models (Section 6)'!$G$2/SQRT(('Cutoff models (Section 6)'!$G$2^2+'Cutoff models (Section 6)'!B101^2)))*$G$3</f>
        <v>225.8196304023395</v>
      </c>
    </row>
    <row r="102" spans="2:11" x14ac:dyDescent="0.25">
      <c r="B102" s="12">
        <f>'Data sorted'!N332</f>
        <v>22.25</v>
      </c>
      <c r="C102" s="12">
        <f t="shared" si="8"/>
        <v>6.3571428571428568</v>
      </c>
      <c r="D102" s="12">
        <f t="shared" si="9"/>
        <v>19.975548330304331</v>
      </c>
      <c r="E102" s="12">
        <f t="shared" si="10"/>
        <v>-17.8</v>
      </c>
      <c r="F102" s="12">
        <f t="shared" si="11"/>
        <v>-9.6993099695852809</v>
      </c>
      <c r="G102" s="12">
        <f t="shared" si="12"/>
        <v>227.48865761540083</v>
      </c>
      <c r="H102" s="12">
        <f t="shared" si="13"/>
        <v>3.4224926588336109</v>
      </c>
      <c r="I102" s="12">
        <f t="shared" si="14"/>
        <v>-1.2223765432098768</v>
      </c>
      <c r="J102" s="12">
        <f t="shared" si="15"/>
        <v>227.99550594760342</v>
      </c>
      <c r="K102" s="12">
        <f>'Data sorted'!$O$241*(1-'Cutoff models (Section 6)'!$G$2/SQRT(('Cutoff models (Section 6)'!$G$2^2+'Cutoff models (Section 6)'!B102^2)))*$G$3</f>
        <v>225.97173602638529</v>
      </c>
    </row>
    <row r="103" spans="2:11" x14ac:dyDescent="0.25">
      <c r="B103" s="12">
        <f>'Data sorted'!N333</f>
        <v>22.5</v>
      </c>
      <c r="C103" s="12">
        <f t="shared" si="8"/>
        <v>6.4285714285714288</v>
      </c>
      <c r="D103" s="12">
        <f t="shared" si="9"/>
        <v>20.025266385005043</v>
      </c>
      <c r="E103" s="12">
        <f t="shared" si="10"/>
        <v>-18</v>
      </c>
      <c r="F103" s="12">
        <f t="shared" si="11"/>
        <v>-9.7259293947404117</v>
      </c>
      <c r="G103" s="12">
        <f t="shared" si="12"/>
        <v>228</v>
      </c>
      <c r="H103" s="12">
        <f t="shared" si="13"/>
        <v>3.4717695473251027</v>
      </c>
      <c r="I103" s="12">
        <f t="shared" si="14"/>
        <v>-1.2487139917695473</v>
      </c>
      <c r="J103" s="12">
        <f t="shared" si="15"/>
        <v>228</v>
      </c>
      <c r="K103" s="12">
        <f>'Data sorted'!$O$241*(1-'Cutoff models (Section 6)'!$G$2/SQRT(('Cutoff models (Section 6)'!$G$2^2+'Cutoff models (Section 6)'!B103^2)))*$G$3</f>
        <v>226.12047730236799</v>
      </c>
    </row>
    <row r="104" spans="2:11" x14ac:dyDescent="0.25">
      <c r="B104" s="12">
        <f>'Data sorted'!N334</f>
        <v>22.75</v>
      </c>
      <c r="C104" s="12">
        <f t="shared" si="8"/>
        <v>6.5</v>
      </c>
      <c r="D104" s="12">
        <f t="shared" si="9"/>
        <v>20.025266385005043</v>
      </c>
      <c r="E104" s="12">
        <f t="shared" si="10"/>
        <v>-18.2</v>
      </c>
      <c r="F104" s="12">
        <f t="shared" si="11"/>
        <v>-9.7259293947404117</v>
      </c>
      <c r="G104" s="12">
        <f t="shared" si="12"/>
        <v>228</v>
      </c>
      <c r="H104" s="12">
        <f t="shared" si="13"/>
        <v>3.4717695473251027</v>
      </c>
      <c r="I104" s="12">
        <f t="shared" si="14"/>
        <v>-1.2487139917695473</v>
      </c>
      <c r="J104" s="12">
        <f t="shared" si="15"/>
        <v>228</v>
      </c>
      <c r="K104" s="12">
        <f>'Data sorted'!$O$241*(1-'Cutoff models (Section 6)'!$G$2/SQRT(('Cutoff models (Section 6)'!$G$2^2+'Cutoff models (Section 6)'!B104^2)))*$G$3</f>
        <v>226.26596446336899</v>
      </c>
    </row>
    <row r="105" spans="2:11" x14ac:dyDescent="0.25">
      <c r="B105" s="12">
        <f>'Data sorted'!N335</f>
        <v>23</v>
      </c>
      <c r="C105" s="12">
        <f t="shared" si="8"/>
        <v>6.5714285714285712</v>
      </c>
      <c r="D105" s="12">
        <f t="shared" si="9"/>
        <v>20.025266385005043</v>
      </c>
      <c r="E105" s="12">
        <f t="shared" si="10"/>
        <v>-18.399999999999999</v>
      </c>
      <c r="F105" s="12">
        <f t="shared" si="11"/>
        <v>-9.7259293947404117</v>
      </c>
      <c r="G105" s="12">
        <f t="shared" si="12"/>
        <v>228</v>
      </c>
      <c r="H105" s="12">
        <f t="shared" si="13"/>
        <v>3.4717695473251027</v>
      </c>
      <c r="I105" s="12">
        <f t="shared" si="14"/>
        <v>-1.2487139917695473</v>
      </c>
      <c r="J105" s="12">
        <f t="shared" si="15"/>
        <v>228</v>
      </c>
      <c r="K105" s="12">
        <f>'Data sorted'!$O$241*(1-'Cutoff models (Section 6)'!$G$2/SQRT(('Cutoff models (Section 6)'!$G$2^2+'Cutoff models (Section 6)'!B105^2)))*$G$3</f>
        <v>226.40830298589145</v>
      </c>
    </row>
    <row r="106" spans="2:11" x14ac:dyDescent="0.25">
      <c r="B106" s="12">
        <f>'Data sorted'!N336</f>
        <v>23.25</v>
      </c>
      <c r="C106" s="12">
        <f t="shared" si="8"/>
        <v>6.6428571428571432</v>
      </c>
      <c r="D106" s="12">
        <f t="shared" si="9"/>
        <v>20.025266385005043</v>
      </c>
      <c r="E106" s="12">
        <f t="shared" si="10"/>
        <v>-18.600000000000001</v>
      </c>
      <c r="F106" s="12">
        <f t="shared" si="11"/>
        <v>-9.7259293947404117</v>
      </c>
      <c r="G106" s="12">
        <f t="shared" si="12"/>
        <v>228</v>
      </c>
      <c r="H106" s="12">
        <f t="shared" si="13"/>
        <v>3.4717695473251027</v>
      </c>
      <c r="I106" s="12">
        <f t="shared" si="14"/>
        <v>-1.2487139917695473</v>
      </c>
      <c r="J106" s="12">
        <f t="shared" si="15"/>
        <v>228</v>
      </c>
      <c r="K106" s="12">
        <f>'Data sorted'!$O$241*(1-'Cutoff models (Section 6)'!$G$2/SQRT(('Cutoff models (Section 6)'!$G$2^2+'Cutoff models (Section 6)'!B106^2)))*$G$3</f>
        <v>226.54759384330697</v>
      </c>
    </row>
    <row r="107" spans="2:11" x14ac:dyDescent="0.25">
      <c r="B107" s="12">
        <f>'Data sorted'!N337</f>
        <v>23.5</v>
      </c>
      <c r="C107" s="12">
        <f t="shared" si="8"/>
        <v>6.7142857142857144</v>
      </c>
      <c r="D107" s="12">
        <f t="shared" si="9"/>
        <v>20.025266385005043</v>
      </c>
      <c r="E107" s="12">
        <f t="shared" si="10"/>
        <v>-18.8</v>
      </c>
      <c r="F107" s="12">
        <f t="shared" si="11"/>
        <v>-9.7259293947404117</v>
      </c>
      <c r="G107" s="12">
        <f t="shared" si="12"/>
        <v>228</v>
      </c>
      <c r="H107" s="12">
        <f t="shared" si="13"/>
        <v>3.4717695473251027</v>
      </c>
      <c r="I107" s="12">
        <f t="shared" si="14"/>
        <v>-1.2487139917695473</v>
      </c>
      <c r="J107" s="12">
        <f t="shared" si="15"/>
        <v>228</v>
      </c>
      <c r="K107" s="12">
        <f>'Data sorted'!$O$241*(1-'Cutoff models (Section 6)'!$G$2/SQRT(('Cutoff models (Section 6)'!$G$2^2+'Cutoff models (Section 6)'!B107^2)))*$G$3</f>
        <v>226.6839337432904</v>
      </c>
    </row>
    <row r="108" spans="2:11" x14ac:dyDescent="0.25">
      <c r="B108" s="12">
        <f>'Data sorted'!N338</f>
        <v>23.75</v>
      </c>
      <c r="C108" s="12">
        <f t="shared" si="8"/>
        <v>6.7857142857142856</v>
      </c>
      <c r="D108" s="12">
        <f t="shared" si="9"/>
        <v>20.025266385005043</v>
      </c>
      <c r="E108" s="12">
        <f t="shared" si="10"/>
        <v>-19</v>
      </c>
      <c r="F108" s="12">
        <f t="shared" si="11"/>
        <v>-9.7259293947404117</v>
      </c>
      <c r="G108" s="12">
        <f t="shared" si="12"/>
        <v>228</v>
      </c>
      <c r="H108" s="12">
        <f t="shared" si="13"/>
        <v>3.4717695473251027</v>
      </c>
      <c r="I108" s="12">
        <f t="shared" si="14"/>
        <v>-1.2487139917695473</v>
      </c>
      <c r="J108" s="12">
        <f t="shared" si="15"/>
        <v>228</v>
      </c>
      <c r="K108" s="12">
        <f>'Data sorted'!$O$241*(1-'Cutoff models (Section 6)'!$G$2/SQRT(('Cutoff models (Section 6)'!$G$2^2+'Cutoff models (Section 6)'!B108^2)))*$G$3</f>
        <v>226.81741535041039</v>
      </c>
    </row>
    <row r="109" spans="2:11" x14ac:dyDescent="0.25">
      <c r="B109" s="12">
        <f>'Data sorted'!N339</f>
        <v>24</v>
      </c>
      <c r="C109" s="12">
        <f t="shared" si="8"/>
        <v>6.8571428571428568</v>
      </c>
      <c r="D109" s="12">
        <f t="shared" si="9"/>
        <v>20.025266385005043</v>
      </c>
      <c r="E109" s="12">
        <f t="shared" si="10"/>
        <v>-19.2</v>
      </c>
      <c r="F109" s="12">
        <f t="shared" si="11"/>
        <v>-9.7259293947404117</v>
      </c>
      <c r="G109" s="12">
        <f t="shared" si="12"/>
        <v>228</v>
      </c>
      <c r="H109" s="12">
        <f t="shared" si="13"/>
        <v>3.4717695473251027</v>
      </c>
      <c r="I109" s="12">
        <f t="shared" si="14"/>
        <v>-1.2487139917695473</v>
      </c>
      <c r="J109" s="12">
        <f t="shared" si="15"/>
        <v>228</v>
      </c>
      <c r="K109" s="12">
        <f>'Data sorted'!$O$241*(1-'Cutoff models (Section 6)'!$G$2/SQRT(('Cutoff models (Section 6)'!$G$2^2+'Cutoff models (Section 6)'!B109^2)))*$G$3</f>
        <v>226.94812749494457</v>
      </c>
    </row>
    <row r="110" spans="2:11" x14ac:dyDescent="0.25">
      <c r="B110" s="12">
        <f>'Data sorted'!N340</f>
        <v>24.25</v>
      </c>
      <c r="C110" s="12">
        <f t="shared" si="8"/>
        <v>6.9285714285714288</v>
      </c>
      <c r="D110" s="12">
        <f t="shared" si="9"/>
        <v>20.025266385005043</v>
      </c>
      <c r="E110" s="12">
        <f t="shared" si="10"/>
        <v>-19.399999999999999</v>
      </c>
      <c r="F110" s="12">
        <f t="shared" si="11"/>
        <v>-9.7259293947404117</v>
      </c>
      <c r="G110" s="12">
        <f t="shared" si="12"/>
        <v>228</v>
      </c>
      <c r="H110" s="12">
        <f t="shared" si="13"/>
        <v>3.4717695473251027</v>
      </c>
      <c r="I110" s="12">
        <f t="shared" si="14"/>
        <v>-1.2487139917695473</v>
      </c>
      <c r="J110" s="12">
        <f t="shared" si="15"/>
        <v>228</v>
      </c>
      <c r="K110" s="12">
        <f>'Data sorted'!$O$241*(1-'Cutoff models (Section 6)'!$G$2/SQRT(('Cutoff models (Section 6)'!$G$2^2+'Cutoff models (Section 6)'!B110^2)))*$G$3</f>
        <v>227.07615536890319</v>
      </c>
    </row>
    <row r="111" spans="2:11" x14ac:dyDescent="0.25">
      <c r="B111" s="12">
        <f>'Data sorted'!N341</f>
        <v>24.5</v>
      </c>
      <c r="C111" s="12">
        <f t="shared" si="8"/>
        <v>7</v>
      </c>
      <c r="D111" s="12">
        <f t="shared" si="9"/>
        <v>20.025266385005043</v>
      </c>
      <c r="E111" s="12">
        <f t="shared" si="10"/>
        <v>-19.600000000000001</v>
      </c>
      <c r="F111" s="12">
        <f t="shared" si="11"/>
        <v>-9.7259293947404117</v>
      </c>
      <c r="G111" s="12">
        <f t="shared" si="12"/>
        <v>228</v>
      </c>
      <c r="H111" s="12">
        <f t="shared" si="13"/>
        <v>3.4717695473251027</v>
      </c>
      <c r="I111" s="12">
        <f t="shared" si="14"/>
        <v>-1.2487139917695473</v>
      </c>
      <c r="J111" s="12">
        <f t="shared" si="15"/>
        <v>228</v>
      </c>
      <c r="K111" s="12">
        <f>'Data sorted'!$O$241*(1-'Cutoff models (Section 6)'!$G$2/SQRT(('Cutoff models (Section 6)'!$G$2^2+'Cutoff models (Section 6)'!B111^2)))*$G$3</f>
        <v>227.20158071016454</v>
      </c>
    </row>
    <row r="112" spans="2:11" x14ac:dyDescent="0.25">
      <c r="B112" s="12">
        <f>'Data sorted'!N342</f>
        <v>24.75</v>
      </c>
      <c r="C112" s="12">
        <f t="shared" si="8"/>
        <v>7.0714285714285712</v>
      </c>
      <c r="D112" s="12">
        <f t="shared" si="9"/>
        <v>20.025266385005043</v>
      </c>
      <c r="E112" s="12">
        <f t="shared" si="10"/>
        <v>-19.8</v>
      </c>
      <c r="F112" s="12">
        <f t="shared" si="11"/>
        <v>-9.7259293947404117</v>
      </c>
      <c r="G112" s="12">
        <f t="shared" si="12"/>
        <v>228</v>
      </c>
      <c r="H112" s="12">
        <f t="shared" si="13"/>
        <v>3.4717695473251027</v>
      </c>
      <c r="I112" s="12">
        <f t="shared" si="14"/>
        <v>-1.2487139917695473</v>
      </c>
      <c r="J112" s="12">
        <f t="shared" si="15"/>
        <v>228</v>
      </c>
      <c r="K112" s="12">
        <f>'Data sorted'!$O$241*(1-'Cutoff models (Section 6)'!$G$2/SQRT(('Cutoff models (Section 6)'!$G$2^2+'Cutoff models (Section 6)'!B112^2)))*$G$3</f>
        <v>227.32448197555394</v>
      </c>
    </row>
    <row r="113" spans="2:11" x14ac:dyDescent="0.25">
      <c r="B113" s="12">
        <f>'Data sorted'!N343</f>
        <v>25</v>
      </c>
      <c r="C113" s="12">
        <f t="shared" si="8"/>
        <v>7.1428571428571432</v>
      </c>
      <c r="D113" s="12">
        <f t="shared" si="9"/>
        <v>20.025266385005043</v>
      </c>
      <c r="E113" s="12">
        <f t="shared" si="10"/>
        <v>-20</v>
      </c>
      <c r="F113" s="12">
        <f t="shared" si="11"/>
        <v>-9.7259293947404117</v>
      </c>
      <c r="G113" s="12">
        <f t="shared" si="12"/>
        <v>228</v>
      </c>
      <c r="H113" s="12">
        <f t="shared" si="13"/>
        <v>3.4717695473251027</v>
      </c>
      <c r="I113" s="12">
        <f t="shared" si="14"/>
        <v>-1.2487139917695473</v>
      </c>
      <c r="J113" s="12">
        <f t="shared" si="15"/>
        <v>228</v>
      </c>
      <c r="K113" s="12">
        <f>'Data sorted'!$O$241*(1-'Cutoff models (Section 6)'!$G$2/SQRT(('Cutoff models (Section 6)'!$G$2^2+'Cutoff models (Section 6)'!B113^2)))*$G$3</f>
        <v>227.44493450363223</v>
      </c>
    </row>
    <row r="114" spans="2:11" x14ac:dyDescent="0.25">
      <c r="B114" s="12">
        <f>'Data sorted'!N344</f>
        <v>25.25</v>
      </c>
      <c r="C114" s="12">
        <f t="shared" si="8"/>
        <v>7.2142857142857144</v>
      </c>
      <c r="D114" s="12">
        <f t="shared" si="9"/>
        <v>20.025266385005043</v>
      </c>
      <c r="E114" s="12">
        <f t="shared" si="10"/>
        <v>-20.2</v>
      </c>
      <c r="F114" s="12">
        <f t="shared" si="11"/>
        <v>-9.7259293947404117</v>
      </c>
      <c r="G114" s="12">
        <f t="shared" si="12"/>
        <v>228</v>
      </c>
      <c r="H114" s="12">
        <f t="shared" si="13"/>
        <v>3.4717695473251027</v>
      </c>
      <c r="I114" s="12">
        <f t="shared" si="14"/>
        <v>-1.2487139917695473</v>
      </c>
      <c r="J114" s="12">
        <f t="shared" si="15"/>
        <v>228</v>
      </c>
      <c r="K114" s="12">
        <f>'Data sorted'!$O$241*(1-'Cutoff models (Section 6)'!$G$2/SQRT(('Cutoff models (Section 6)'!$G$2^2+'Cutoff models (Section 6)'!B114^2)))*$G$3</f>
        <v>227.56301066789919</v>
      </c>
    </row>
    <row r="115" spans="2:11" x14ac:dyDescent="0.25">
      <c r="B115" s="12">
        <f>'Data sorted'!N345</f>
        <v>25.5</v>
      </c>
      <c r="C115" s="12">
        <f t="shared" si="8"/>
        <v>7.2857142857142856</v>
      </c>
      <c r="D115" s="12">
        <f t="shared" si="9"/>
        <v>20.025266385005043</v>
      </c>
      <c r="E115" s="12">
        <f t="shared" si="10"/>
        <v>-20.399999999999999</v>
      </c>
      <c r="F115" s="12">
        <f t="shared" si="11"/>
        <v>-9.7259293947404117</v>
      </c>
      <c r="G115" s="12">
        <f t="shared" si="12"/>
        <v>228</v>
      </c>
      <c r="H115" s="12">
        <f t="shared" si="13"/>
        <v>3.4717695473251027</v>
      </c>
      <c r="I115" s="12">
        <f t="shared" si="14"/>
        <v>-1.2487139917695473</v>
      </c>
      <c r="J115" s="12">
        <f t="shared" si="15"/>
        <v>228</v>
      </c>
      <c r="K115" s="12">
        <f>'Data sorted'!$O$241*(1-'Cutoff models (Section 6)'!$G$2/SQRT(('Cutoff models (Section 6)'!$G$2^2+'Cutoff models (Section 6)'!B115^2)))*$G$3</f>
        <v>227.67878002106389</v>
      </c>
    </row>
    <row r="116" spans="2:11" x14ac:dyDescent="0.25">
      <c r="B116" s="12">
        <f>'Data sorted'!N346</f>
        <v>25.75</v>
      </c>
      <c r="C116" s="12">
        <f t="shared" si="8"/>
        <v>7.3571428571428568</v>
      </c>
      <c r="D116" s="12">
        <f t="shared" si="9"/>
        <v>20.025266385005043</v>
      </c>
      <c r="E116" s="12">
        <f t="shared" si="10"/>
        <v>-20.6</v>
      </c>
      <c r="F116" s="12">
        <f t="shared" si="11"/>
        <v>-9.7259293947404117</v>
      </c>
      <c r="G116" s="12">
        <f t="shared" si="12"/>
        <v>228</v>
      </c>
      <c r="H116" s="12">
        <f t="shared" si="13"/>
        <v>3.4717695473251027</v>
      </c>
      <c r="I116" s="12">
        <f t="shared" si="14"/>
        <v>-1.2487139917695473</v>
      </c>
      <c r="J116" s="12">
        <f t="shared" si="15"/>
        <v>228</v>
      </c>
      <c r="K116" s="12">
        <f>'Data sorted'!$O$241*(1-'Cutoff models (Section 6)'!$G$2/SQRT(('Cutoff models (Section 6)'!$G$2^2+'Cutoff models (Section 6)'!B116^2)))*$G$3</f>
        <v>227.79230943098241</v>
      </c>
    </row>
    <row r="117" spans="2:11" x14ac:dyDescent="0.25">
      <c r="B117" s="12">
        <f>'Data sorted'!N347</f>
        <v>26</v>
      </c>
      <c r="C117" s="12">
        <f t="shared" si="8"/>
        <v>7.4285714285714288</v>
      </c>
      <c r="D117" s="12">
        <f t="shared" si="9"/>
        <v>20.025266385005043</v>
      </c>
      <c r="E117" s="12">
        <f t="shared" si="10"/>
        <v>-20.8</v>
      </c>
      <c r="F117" s="12">
        <f t="shared" si="11"/>
        <v>-9.7259293947404117</v>
      </c>
      <c r="G117" s="12">
        <f t="shared" si="12"/>
        <v>228</v>
      </c>
      <c r="H117" s="12">
        <f t="shared" si="13"/>
        <v>3.4717695473251027</v>
      </c>
      <c r="I117" s="12">
        <f t="shared" si="14"/>
        <v>-1.2487139917695473</v>
      </c>
      <c r="J117" s="12">
        <f t="shared" si="15"/>
        <v>228</v>
      </c>
      <c r="K117" s="12">
        <f>'Data sorted'!$O$241*(1-'Cutoff models (Section 6)'!$G$2/SQRT(('Cutoff models (Section 6)'!$G$2^2+'Cutoff models (Section 6)'!B117^2)))*$G$3</f>
        <v>227.90366320881859</v>
      </c>
    </row>
    <row r="118" spans="2:11" x14ac:dyDescent="0.25">
      <c r="B118" s="12">
        <f>'Data sorted'!N348</f>
        <v>26.25</v>
      </c>
      <c r="C118" s="12">
        <f t="shared" si="8"/>
        <v>7.5</v>
      </c>
      <c r="D118" s="12">
        <f t="shared" si="9"/>
        <v>20.025266385005043</v>
      </c>
      <c r="E118" s="12">
        <f t="shared" si="10"/>
        <v>-21</v>
      </c>
      <c r="F118" s="12">
        <f t="shared" si="11"/>
        <v>-9.7259293947404117</v>
      </c>
      <c r="G118" s="12">
        <f t="shared" si="12"/>
        <v>228</v>
      </c>
      <c r="H118" s="12">
        <f t="shared" si="13"/>
        <v>3.4717695473251027</v>
      </c>
      <c r="I118" s="12">
        <f t="shared" si="14"/>
        <v>-1.2487139917695473</v>
      </c>
      <c r="J118" s="12">
        <f t="shared" si="15"/>
        <v>228</v>
      </c>
      <c r="K118" s="12">
        <f>'Data sorted'!$O$241*(1-'Cutoff models (Section 6)'!$G$2/SQRT(('Cutoff models (Section 6)'!$G$2^2+'Cutoff models (Section 6)'!B118^2)))*$G$3</f>
        <v>228.01290322994143</v>
      </c>
    </row>
    <row r="119" spans="2:11" x14ac:dyDescent="0.25">
      <c r="B119" s="12">
        <f>'Data sorted'!N349</f>
        <v>26.5</v>
      </c>
      <c r="C119" s="12">
        <f t="shared" si="8"/>
        <v>7.5714285714285712</v>
      </c>
      <c r="D119" s="12">
        <f t="shared" si="9"/>
        <v>20.025266385005043</v>
      </c>
      <c r="E119" s="12">
        <f t="shared" si="10"/>
        <v>-21.2</v>
      </c>
      <c r="F119" s="12">
        <f t="shared" si="11"/>
        <v>-9.7259293947404117</v>
      </c>
      <c r="G119" s="12">
        <f t="shared" si="12"/>
        <v>228</v>
      </c>
      <c r="H119" s="12">
        <f t="shared" si="13"/>
        <v>3.4717695473251027</v>
      </c>
      <c r="I119" s="12">
        <f t="shared" si="14"/>
        <v>-1.2487139917695473</v>
      </c>
      <c r="J119" s="12">
        <f t="shared" si="15"/>
        <v>228</v>
      </c>
      <c r="K119" s="12">
        <f>'Data sorted'!$O$241*(1-'Cutoff models (Section 6)'!$G$2/SQRT(('Cutoff models (Section 6)'!$G$2^2+'Cutoff models (Section 6)'!B119^2)))*$G$3</f>
        <v>228.1200890480344</v>
      </c>
    </row>
    <row r="120" spans="2:11" x14ac:dyDescent="0.25">
      <c r="B120" s="12">
        <f>'Data sorted'!N350</f>
        <v>26.75</v>
      </c>
      <c r="C120" s="12">
        <f t="shared" si="8"/>
        <v>7.6428571428571432</v>
      </c>
      <c r="D120" s="12">
        <f t="shared" si="9"/>
        <v>20.025266385005043</v>
      </c>
      <c r="E120" s="12">
        <f t="shared" si="10"/>
        <v>-21.4</v>
      </c>
      <c r="F120" s="12">
        <f t="shared" si="11"/>
        <v>-9.7259293947404117</v>
      </c>
      <c r="G120" s="12">
        <f t="shared" si="12"/>
        <v>228</v>
      </c>
      <c r="H120" s="12">
        <f t="shared" si="13"/>
        <v>3.4717695473251027</v>
      </c>
      <c r="I120" s="12">
        <f t="shared" si="14"/>
        <v>-1.2487139917695473</v>
      </c>
      <c r="J120" s="12">
        <f t="shared" si="15"/>
        <v>228</v>
      </c>
      <c r="K120" s="12">
        <f>'Data sorted'!$O$241*(1-'Cutoff models (Section 6)'!$G$2/SQRT(('Cutoff models (Section 6)'!$G$2^2+'Cutoff models (Section 6)'!B120^2)))*$G$3</f>
        <v>228.22527800285664</v>
      </c>
    </row>
    <row r="121" spans="2:11" x14ac:dyDescent="0.25">
      <c r="B121" s="12">
        <f>'Data sorted'!N351</f>
        <v>27</v>
      </c>
      <c r="C121" s="12">
        <f t="shared" si="8"/>
        <v>7.7142857142857144</v>
      </c>
      <c r="D121" s="12">
        <f t="shared" si="9"/>
        <v>20.025266385005043</v>
      </c>
      <c r="E121" s="12">
        <f t="shared" si="10"/>
        <v>-21.6</v>
      </c>
      <c r="F121" s="12">
        <f t="shared" si="11"/>
        <v>-9.7259293947404117</v>
      </c>
      <c r="G121" s="12">
        <f t="shared" si="12"/>
        <v>228</v>
      </c>
      <c r="H121" s="12">
        <f t="shared" si="13"/>
        <v>3.4717695473251027</v>
      </c>
      <c r="I121" s="12">
        <f t="shared" si="14"/>
        <v>-1.2487139917695473</v>
      </c>
      <c r="J121" s="12">
        <f t="shared" si="15"/>
        <v>228</v>
      </c>
      <c r="K121" s="12">
        <f>'Data sorted'!$O$241*(1-'Cutoff models (Section 6)'!$G$2/SQRT(('Cutoff models (Section 6)'!$G$2^2+'Cutoff models (Section 6)'!B121^2)))*$G$3</f>
        <v>228.3285253220636</v>
      </c>
    </row>
    <row r="122" spans="2:11" x14ac:dyDescent="0.25">
      <c r="B122" s="12">
        <f>'Data sorted'!N352</f>
        <v>27.25</v>
      </c>
      <c r="C122" s="12">
        <f t="shared" si="8"/>
        <v>7.7857142857142856</v>
      </c>
      <c r="D122" s="12">
        <f t="shared" si="9"/>
        <v>20.025266385005043</v>
      </c>
      <c r="E122" s="12">
        <f t="shared" si="10"/>
        <v>-21.8</v>
      </c>
      <c r="F122" s="12">
        <f t="shared" si="11"/>
        <v>-9.7259293947404117</v>
      </c>
      <c r="G122" s="12">
        <f t="shared" si="12"/>
        <v>228</v>
      </c>
      <c r="H122" s="12">
        <f t="shared" si="13"/>
        <v>3.4717695473251027</v>
      </c>
      <c r="I122" s="12">
        <f t="shared" si="14"/>
        <v>-1.2487139917695473</v>
      </c>
      <c r="J122" s="12">
        <f t="shared" si="15"/>
        <v>228</v>
      </c>
      <c r="K122" s="12">
        <f>'Data sorted'!$O$241*(1-'Cutoff models (Section 6)'!$G$2/SQRT(('Cutoff models (Section 6)'!$G$2^2+'Cutoff models (Section 6)'!B122^2)))*$G$3</f>
        <v>228.4298842174656</v>
      </c>
    </row>
    <row r="123" spans="2:11" x14ac:dyDescent="0.25">
      <c r="B123" s="12">
        <f>'Data sorted'!N353</f>
        <v>27.5</v>
      </c>
      <c r="C123" s="12">
        <f t="shared" si="8"/>
        <v>7.8571428571428568</v>
      </c>
      <c r="D123" s="12">
        <f t="shared" si="9"/>
        <v>20.025266385005043</v>
      </c>
      <c r="E123" s="12">
        <f t="shared" si="10"/>
        <v>-22</v>
      </c>
      <c r="F123" s="12">
        <f t="shared" si="11"/>
        <v>-9.7259293947404117</v>
      </c>
      <c r="G123" s="12">
        <f t="shared" si="12"/>
        <v>228</v>
      </c>
      <c r="H123" s="12">
        <f t="shared" si="13"/>
        <v>3.4717695473251027</v>
      </c>
      <c r="I123" s="12">
        <f t="shared" si="14"/>
        <v>-1.2487139917695473</v>
      </c>
      <c r="J123" s="12">
        <f t="shared" si="15"/>
        <v>228</v>
      </c>
      <c r="K123" s="12">
        <f>'Data sorted'!$O$241*(1-'Cutoff models (Section 6)'!$G$2/SQRT(('Cutoff models (Section 6)'!$G$2^2+'Cutoff models (Section 6)'!B123^2)))*$G$3</f>
        <v>228.5294059760752</v>
      </c>
    </row>
    <row r="124" spans="2:11" x14ac:dyDescent="0.25">
      <c r="B124" s="12">
        <f>'Data sorted'!N354</f>
        <v>27.75</v>
      </c>
      <c r="C124" s="12">
        <f t="shared" si="8"/>
        <v>7.9285714285714288</v>
      </c>
      <c r="D124" s="12">
        <f t="shared" si="9"/>
        <v>20.025266385005043</v>
      </c>
      <c r="E124" s="12">
        <f t="shared" si="10"/>
        <v>-22.2</v>
      </c>
      <c r="F124" s="12">
        <f t="shared" si="11"/>
        <v>-9.7259293947404117</v>
      </c>
      <c r="G124" s="12">
        <f t="shared" si="12"/>
        <v>228</v>
      </c>
      <c r="H124" s="12">
        <f t="shared" si="13"/>
        <v>3.4717695473251027</v>
      </c>
      <c r="I124" s="12">
        <f t="shared" si="14"/>
        <v>-1.2487139917695473</v>
      </c>
      <c r="J124" s="12">
        <f t="shared" si="15"/>
        <v>228</v>
      </c>
      <c r="K124" s="12">
        <f>'Data sorted'!$O$241*(1-'Cutoff models (Section 6)'!$G$2/SQRT(('Cutoff models (Section 6)'!$G$2^2+'Cutoff models (Section 6)'!B124^2)))*$G$3</f>
        <v>228.62714004626912</v>
      </c>
    </row>
    <row r="125" spans="2:11" x14ac:dyDescent="0.25">
      <c r="B125" s="12">
        <f>'Data sorted'!N355</f>
        <v>28</v>
      </c>
      <c r="C125" s="12">
        <f t="shared" si="8"/>
        <v>8</v>
      </c>
      <c r="D125" s="12">
        <f t="shared" si="9"/>
        <v>20.025266385005043</v>
      </c>
      <c r="E125" s="12">
        <f t="shared" si="10"/>
        <v>-22.4</v>
      </c>
      <c r="F125" s="12">
        <f t="shared" si="11"/>
        <v>-9.7259293947404117</v>
      </c>
      <c r="G125" s="12">
        <f t="shared" si="12"/>
        <v>228</v>
      </c>
      <c r="H125" s="12">
        <f t="shared" si="13"/>
        <v>3.4717695473251027</v>
      </c>
      <c r="I125" s="12">
        <f t="shared" si="14"/>
        <v>-1.2487139917695473</v>
      </c>
      <c r="J125" s="12">
        <f t="shared" si="15"/>
        <v>228</v>
      </c>
      <c r="K125" s="12">
        <f>'Data sorted'!$O$241*(1-'Cutoff models (Section 6)'!$G$2/SQRT(('Cutoff models (Section 6)'!$G$2^2+'Cutoff models (Section 6)'!B125^2)))*$G$3</f>
        <v>228.72313411936736</v>
      </c>
    </row>
    <row r="126" spans="2:11" x14ac:dyDescent="0.25">
      <c r="B126" s="12">
        <f>'Data sorted'!N356</f>
        <v>28.25</v>
      </c>
      <c r="C126" s="12">
        <f t="shared" si="8"/>
        <v>8.0714285714285712</v>
      </c>
      <c r="D126" s="12">
        <f t="shared" si="9"/>
        <v>20.025266385005043</v>
      </c>
      <c r="E126" s="12">
        <f t="shared" si="10"/>
        <v>-22.6</v>
      </c>
      <c r="F126" s="12">
        <f t="shared" si="11"/>
        <v>-9.7259293947404117</v>
      </c>
      <c r="G126" s="12">
        <f t="shared" si="12"/>
        <v>228</v>
      </c>
      <c r="H126" s="12">
        <f t="shared" si="13"/>
        <v>3.4717695473251027</v>
      </c>
      <c r="I126" s="12">
        <f t="shared" si="14"/>
        <v>-1.2487139917695473</v>
      </c>
      <c r="J126" s="12">
        <f t="shared" si="15"/>
        <v>228</v>
      </c>
      <c r="K126" s="12">
        <f>'Data sorted'!$O$241*(1-'Cutoff models (Section 6)'!$G$2/SQRT(('Cutoff models (Section 6)'!$G$2^2+'Cutoff models (Section 6)'!B126^2)))*$G$3</f>
        <v>228.81743420691154</v>
      </c>
    </row>
    <row r="127" spans="2:11" x14ac:dyDescent="0.25">
      <c r="B127" s="12">
        <f>'Data sorted'!N357</f>
        <v>28.5</v>
      </c>
      <c r="C127" s="12">
        <f t="shared" si="8"/>
        <v>8.1428571428571423</v>
      </c>
      <c r="D127" s="12">
        <f t="shared" si="9"/>
        <v>20.025266385005043</v>
      </c>
      <c r="E127" s="12">
        <f t="shared" si="10"/>
        <v>-22.8</v>
      </c>
      <c r="F127" s="12">
        <f t="shared" si="11"/>
        <v>-9.7259293947404117</v>
      </c>
      <c r="G127" s="12">
        <f t="shared" si="12"/>
        <v>228</v>
      </c>
      <c r="H127" s="12">
        <f t="shared" si="13"/>
        <v>3.4717695473251027</v>
      </c>
      <c r="I127" s="12">
        <f t="shared" si="14"/>
        <v>-1.2487139917695473</v>
      </c>
      <c r="J127" s="12">
        <f t="shared" si="15"/>
        <v>228</v>
      </c>
      <c r="K127" s="12">
        <f>'Data sorted'!$O$241*(1-'Cutoff models (Section 6)'!$G$2/SQRT(('Cutoff models (Section 6)'!$G$2^2+'Cutoff models (Section 6)'!B127^2)))*$G$3</f>
        <v>228.91008471390407</v>
      </c>
    </row>
    <row r="128" spans="2:11" x14ac:dyDescent="0.25">
      <c r="B128" s="12">
        <f>'Data sorted'!N358</f>
        <v>28.75</v>
      </c>
      <c r="C128" s="12">
        <f t="shared" si="8"/>
        <v>8.2142857142857135</v>
      </c>
      <c r="D128" s="12">
        <f t="shared" si="9"/>
        <v>20.025266385005043</v>
      </c>
      <c r="E128" s="12">
        <f t="shared" si="10"/>
        <v>-23</v>
      </c>
      <c r="F128" s="12">
        <f t="shared" si="11"/>
        <v>-9.7259293947404117</v>
      </c>
      <c r="G128" s="12">
        <f t="shared" si="12"/>
        <v>228</v>
      </c>
      <c r="H128" s="12">
        <f t="shared" si="13"/>
        <v>3.4717695473251027</v>
      </c>
      <c r="I128" s="12">
        <f t="shared" si="14"/>
        <v>-1.2487139917695473</v>
      </c>
      <c r="J128" s="12">
        <f t="shared" si="15"/>
        <v>228</v>
      </c>
      <c r="K128" s="12">
        <f>'Data sorted'!$O$241*(1-'Cutoff models (Section 6)'!$G$2/SQRT(('Cutoff models (Section 6)'!$G$2^2+'Cutoff models (Section 6)'!B128^2)))*$G$3</f>
        <v>229.00112850825215</v>
      </c>
    </row>
    <row r="129" spans="2:11" x14ac:dyDescent="0.25">
      <c r="B129" s="12">
        <f>'Data sorted'!N359</f>
        <v>29</v>
      </c>
      <c r="C129" s="12">
        <f t="shared" si="8"/>
        <v>8.2857142857142865</v>
      </c>
      <c r="D129" s="12">
        <f t="shared" si="9"/>
        <v>20.025266385005043</v>
      </c>
      <c r="E129" s="12">
        <f t="shared" si="10"/>
        <v>-23.2</v>
      </c>
      <c r="F129" s="12">
        <f t="shared" si="11"/>
        <v>-9.7259293947404117</v>
      </c>
      <c r="G129" s="12">
        <f t="shared" si="12"/>
        <v>228</v>
      </c>
      <c r="H129" s="12">
        <f t="shared" si="13"/>
        <v>3.4717695473251027</v>
      </c>
      <c r="I129" s="12">
        <f t="shared" si="14"/>
        <v>-1.2487139917695473</v>
      </c>
      <c r="J129" s="12">
        <f t="shared" si="15"/>
        <v>228</v>
      </c>
      <c r="K129" s="12">
        <f>'Data sorted'!$O$241*(1-'Cutoff models (Section 6)'!$G$2/SQRT(('Cutoff models (Section 6)'!$G$2^2+'Cutoff models (Section 6)'!B129^2)))*$G$3</f>
        <v>229.09060698664393</v>
      </c>
    </row>
    <row r="130" spans="2:11" x14ac:dyDescent="0.25">
      <c r="B130" s="12">
        <f>'Data sorted'!N360</f>
        <v>29.25</v>
      </c>
      <c r="C130" s="12">
        <f t="shared" si="8"/>
        <v>8.3571428571428577</v>
      </c>
      <c r="D130" s="12">
        <f t="shared" si="9"/>
        <v>20.025266385005043</v>
      </c>
      <c r="E130" s="12">
        <f t="shared" si="10"/>
        <v>-23.4</v>
      </c>
      <c r="F130" s="12">
        <f t="shared" si="11"/>
        <v>-9.7259293947404117</v>
      </c>
      <c r="G130" s="12">
        <f t="shared" si="12"/>
        <v>228</v>
      </c>
      <c r="H130" s="12">
        <f t="shared" si="13"/>
        <v>3.4717695473251027</v>
      </c>
      <c r="I130" s="12">
        <f t="shared" si="14"/>
        <v>-1.2487139917695473</v>
      </c>
      <c r="J130" s="12">
        <f t="shared" si="15"/>
        <v>228</v>
      </c>
      <c r="K130" s="12">
        <f>'Data sorted'!$O$241*(1-'Cutoff models (Section 6)'!$G$2/SQRT(('Cutoff models (Section 6)'!$G$2^2+'Cutoff models (Section 6)'!B130^2)))*$G$3</f>
        <v>229.17856013706887</v>
      </c>
    </row>
    <row r="131" spans="2:11" x14ac:dyDescent="0.25">
      <c r="B131" s="12">
        <f>'Data sorted'!N361</f>
        <v>29.5</v>
      </c>
      <c r="C131" s="12">
        <f t="shared" si="8"/>
        <v>8.4285714285714288</v>
      </c>
      <c r="D131" s="12">
        <f t="shared" si="9"/>
        <v>20.025266385005043</v>
      </c>
      <c r="E131" s="12">
        <f t="shared" si="10"/>
        <v>-23.6</v>
      </c>
      <c r="F131" s="12">
        <f t="shared" si="11"/>
        <v>-9.7259293947404117</v>
      </c>
      <c r="G131" s="12">
        <f t="shared" si="12"/>
        <v>228</v>
      </c>
      <c r="H131" s="12">
        <f t="shared" si="13"/>
        <v>3.4717695473251027</v>
      </c>
      <c r="I131" s="12">
        <f t="shared" si="14"/>
        <v>-1.2487139917695473</v>
      </c>
      <c r="J131" s="12">
        <f t="shared" si="15"/>
        <v>228</v>
      </c>
      <c r="K131" s="12">
        <f>'Data sorted'!$O$241*(1-'Cutoff models (Section 6)'!$G$2/SQRT(('Cutoff models (Section 6)'!$G$2^2+'Cutoff models (Section 6)'!B131^2)))*$G$3</f>
        <v>229.26502659817911</v>
      </c>
    </row>
    <row r="132" spans="2:11" x14ac:dyDescent="0.25">
      <c r="B132" s="12">
        <f>'Data sorted'!N362</f>
        <v>29.75</v>
      </c>
      <c r="C132" s="12">
        <f t="shared" si="8"/>
        <v>8.5</v>
      </c>
      <c r="D132" s="12">
        <f t="shared" si="9"/>
        <v>20.025266385005043</v>
      </c>
      <c r="E132" s="12">
        <f t="shared" si="10"/>
        <v>-23.8</v>
      </c>
      <c r="F132" s="12">
        <f t="shared" si="11"/>
        <v>-9.7259293947404117</v>
      </c>
      <c r="G132" s="12">
        <f t="shared" si="12"/>
        <v>228</v>
      </c>
      <c r="H132" s="12">
        <f t="shared" si="13"/>
        <v>3.4717695473251027</v>
      </c>
      <c r="I132" s="12">
        <f t="shared" si="14"/>
        <v>-1.2487139917695473</v>
      </c>
      <c r="J132" s="12">
        <f t="shared" si="15"/>
        <v>228</v>
      </c>
      <c r="K132" s="12">
        <f>'Data sorted'!$O$241*(1-'Cutoff models (Section 6)'!$G$2/SQRT(('Cutoff models (Section 6)'!$G$2^2+'Cutoff models (Section 6)'!B132^2)))*$G$3</f>
        <v>229.3500437156776</v>
      </c>
    </row>
    <row r="133" spans="2:11" x14ac:dyDescent="0.25">
      <c r="B133" s="12">
        <f>'Data sorted'!N363</f>
        <v>30</v>
      </c>
      <c r="C133" s="12">
        <f t="shared" si="8"/>
        <v>8.5714285714285712</v>
      </c>
      <c r="D133" s="12">
        <f t="shared" si="9"/>
        <v>20.025266385005043</v>
      </c>
      <c r="E133" s="12">
        <f t="shared" si="10"/>
        <v>-24</v>
      </c>
      <c r="F133" s="12">
        <f t="shared" si="11"/>
        <v>-9.7259293947404117</v>
      </c>
      <c r="G133" s="12">
        <f t="shared" si="12"/>
        <v>228</v>
      </c>
      <c r="H133" s="12">
        <f t="shared" si="13"/>
        <v>3.4717695473251027</v>
      </c>
      <c r="I133" s="12">
        <f t="shared" si="14"/>
        <v>-1.2487139917695473</v>
      </c>
      <c r="J133" s="12">
        <f t="shared" si="15"/>
        <v>228</v>
      </c>
      <c r="K133" s="12">
        <f>'Data sorted'!$O$241*(1-'Cutoff models (Section 6)'!$G$2/SQRT(('Cutoff models (Section 6)'!$G$2^2+'Cutoff models (Section 6)'!B133^2)))*$G$3</f>
        <v>229.43364759590381</v>
      </c>
    </row>
    <row r="134" spans="2:11" x14ac:dyDescent="0.25">
      <c r="B134" s="12">
        <f>'Data sorted'!N364</f>
        <v>30.25</v>
      </c>
      <c r="C134" s="12">
        <f t="shared" si="8"/>
        <v>8.6428571428571423</v>
      </c>
      <c r="D134" s="12">
        <f t="shared" si="9"/>
        <v>20.025266385005043</v>
      </c>
      <c r="E134" s="12">
        <f t="shared" si="10"/>
        <v>-24.2</v>
      </c>
      <c r="F134" s="12">
        <f t="shared" si="11"/>
        <v>-9.7259293947404117</v>
      </c>
      <c r="G134" s="12">
        <f t="shared" si="12"/>
        <v>228</v>
      </c>
      <c r="H134" s="12">
        <f t="shared" si="13"/>
        <v>3.4717695473251027</v>
      </c>
      <c r="I134" s="12">
        <f t="shared" si="14"/>
        <v>-1.2487139917695473</v>
      </c>
      <c r="J134" s="12">
        <f t="shared" si="15"/>
        <v>228</v>
      </c>
      <c r="K134" s="12">
        <f>'Data sorted'!$O$241*(1-'Cutoff models (Section 6)'!$G$2/SQRT(('Cutoff models (Section 6)'!$G$2^2+'Cutoff models (Section 6)'!B134^2)))*$G$3</f>
        <v>229.51587315677889</v>
      </c>
    </row>
    <row r="135" spans="2:11" x14ac:dyDescent="0.25">
      <c r="B135" s="12">
        <f>'Data sorted'!N365</f>
        <v>30.5</v>
      </c>
      <c r="C135" s="12">
        <f t="shared" si="8"/>
        <v>8.7142857142857135</v>
      </c>
      <c r="D135" s="12">
        <f t="shared" si="9"/>
        <v>20.025266385005043</v>
      </c>
      <c r="E135" s="12">
        <f t="shared" si="10"/>
        <v>-24.4</v>
      </c>
      <c r="F135" s="12">
        <f t="shared" si="11"/>
        <v>-9.7259293947404117</v>
      </c>
      <c r="G135" s="12">
        <f t="shared" si="12"/>
        <v>228</v>
      </c>
      <c r="H135" s="12">
        <f t="shared" si="13"/>
        <v>3.4717695473251027</v>
      </c>
      <c r="I135" s="12">
        <f t="shared" si="14"/>
        <v>-1.2487139917695473</v>
      </c>
      <c r="J135" s="12">
        <f t="shared" si="15"/>
        <v>228</v>
      </c>
      <c r="K135" s="12">
        <f>'Data sorted'!$O$241*(1-'Cutoff models (Section 6)'!$G$2/SQRT(('Cutoff models (Section 6)'!$G$2^2+'Cutoff models (Section 6)'!B135^2)))*$G$3</f>
        <v>229.59675417626067</v>
      </c>
    </row>
    <row r="136" spans="2:11" x14ac:dyDescent="0.25">
      <c r="B136" s="12">
        <f>'Data sorted'!N366</f>
        <v>30.75</v>
      </c>
      <c r="C136" s="12">
        <f t="shared" si="8"/>
        <v>8.7857142857142865</v>
      </c>
      <c r="D136" s="12">
        <f t="shared" si="9"/>
        <v>20.025266385005043</v>
      </c>
      <c r="E136" s="12">
        <f t="shared" si="10"/>
        <v>-24.6</v>
      </c>
      <c r="F136" s="12">
        <f t="shared" si="11"/>
        <v>-9.7259293947404117</v>
      </c>
      <c r="G136" s="12">
        <f t="shared" si="12"/>
        <v>228</v>
      </c>
      <c r="H136" s="12">
        <f t="shared" si="13"/>
        <v>3.4717695473251027</v>
      </c>
      <c r="I136" s="12">
        <f t="shared" si="14"/>
        <v>-1.2487139917695473</v>
      </c>
      <c r="J136" s="12">
        <f t="shared" si="15"/>
        <v>228</v>
      </c>
      <c r="K136" s="12">
        <f>'Data sorted'!$O$241*(1-'Cutoff models (Section 6)'!$G$2/SQRT(('Cutoff models (Section 6)'!$G$2^2+'Cutoff models (Section 6)'!B136^2)))*$G$3</f>
        <v>229.67632333844867</v>
      </c>
    </row>
    <row r="137" spans="2:11" x14ac:dyDescent="0.25">
      <c r="B137" s="12">
        <f>'Data sorted'!N367</f>
        <v>31</v>
      </c>
      <c r="C137" s="12">
        <f t="shared" si="8"/>
        <v>8.8571428571428577</v>
      </c>
      <c r="D137" s="12">
        <f t="shared" si="9"/>
        <v>20.025266385005043</v>
      </c>
      <c r="E137" s="12">
        <f t="shared" si="10"/>
        <v>-24.8</v>
      </c>
      <c r="F137" s="12">
        <f t="shared" si="11"/>
        <v>-9.7259293947404117</v>
      </c>
      <c r="G137" s="12">
        <f t="shared" si="12"/>
        <v>228</v>
      </c>
      <c r="H137" s="12">
        <f t="shared" si="13"/>
        <v>3.4717695473251027</v>
      </c>
      <c r="I137" s="12">
        <f t="shared" si="14"/>
        <v>-1.2487139917695473</v>
      </c>
      <c r="J137" s="12">
        <f t="shared" si="15"/>
        <v>228</v>
      </c>
      <c r="K137" s="12">
        <f>'Data sorted'!$O$241*(1-'Cutoff models (Section 6)'!$G$2/SQRT(('Cutoff models (Section 6)'!$G$2^2+'Cutoff models (Section 6)'!B137^2)))*$G$3</f>
        <v>229.75461227747161</v>
      </c>
    </row>
    <row r="138" spans="2:11" x14ac:dyDescent="0.25">
      <c r="B138" s="12">
        <f>'Data sorted'!N368</f>
        <v>31.25</v>
      </c>
      <c r="C138" s="12">
        <f t="shared" si="8"/>
        <v>8.9285714285714288</v>
      </c>
      <c r="D138" s="12">
        <f t="shared" si="9"/>
        <v>20.025266385005043</v>
      </c>
      <c r="E138" s="12">
        <f t="shared" si="10"/>
        <v>-25</v>
      </c>
      <c r="F138" s="12">
        <f t="shared" si="11"/>
        <v>-9.7259293947404117</v>
      </c>
      <c r="G138" s="12">
        <f t="shared" si="12"/>
        <v>228</v>
      </c>
      <c r="H138" s="12">
        <f t="shared" si="13"/>
        <v>3.4717695473251027</v>
      </c>
      <c r="I138" s="12">
        <f t="shared" si="14"/>
        <v>-1.2487139917695473</v>
      </c>
      <c r="J138" s="12">
        <f t="shared" si="15"/>
        <v>228</v>
      </c>
      <c r="K138" s="12">
        <f>'Data sorted'!$O$241*(1-'Cutoff models (Section 6)'!$G$2/SQRT(('Cutoff models (Section 6)'!$G$2^2+'Cutoff models (Section 6)'!B138^2)))*$G$3</f>
        <v>229.83165161928017</v>
      </c>
    </row>
    <row r="139" spans="2:11" x14ac:dyDescent="0.25">
      <c r="B139" s="12">
        <f>'Data sorted'!N369</f>
        <v>31.5</v>
      </c>
      <c r="C139" s="12">
        <f t="shared" si="8"/>
        <v>9</v>
      </c>
      <c r="D139" s="12">
        <f t="shared" si="9"/>
        <v>20.025266385005043</v>
      </c>
      <c r="E139" s="12">
        <f t="shared" si="10"/>
        <v>-25.2</v>
      </c>
      <c r="F139" s="12">
        <f t="shared" si="11"/>
        <v>-9.7259293947404117</v>
      </c>
      <c r="G139" s="12">
        <f t="shared" si="12"/>
        <v>228</v>
      </c>
      <c r="H139" s="12">
        <f t="shared" si="13"/>
        <v>3.4717695473251027</v>
      </c>
      <c r="I139" s="12">
        <f t="shared" si="14"/>
        <v>-1.2487139917695473</v>
      </c>
      <c r="J139" s="12">
        <f t="shared" si="15"/>
        <v>228</v>
      </c>
      <c r="K139" s="12">
        <f>'Data sorted'!$O$241*(1-'Cutoff models (Section 6)'!$G$2/SQRT(('Cutoff models (Section 6)'!$G$2^2+'Cutoff models (Section 6)'!B139^2)))*$G$3</f>
        <v>229.90747102146102</v>
      </c>
    </row>
    <row r="140" spans="2:11" x14ac:dyDescent="0.25">
      <c r="B140" s="12">
        <f>'Data sorted'!N370</f>
        <v>31.75</v>
      </c>
      <c r="C140" s="12">
        <f t="shared" si="8"/>
        <v>9.0714285714285712</v>
      </c>
      <c r="D140" s="12">
        <f t="shared" si="9"/>
        <v>20.025266385005043</v>
      </c>
      <c r="E140" s="12">
        <f t="shared" si="10"/>
        <v>-25.4</v>
      </c>
      <c r="F140" s="12">
        <f t="shared" si="11"/>
        <v>-9.7259293947404117</v>
      </c>
      <c r="G140" s="12">
        <f t="shared" si="12"/>
        <v>228</v>
      </c>
      <c r="H140" s="12">
        <f t="shared" si="13"/>
        <v>3.4717695473251027</v>
      </c>
      <c r="I140" s="12">
        <f t="shared" si="14"/>
        <v>-1.2487139917695473</v>
      </c>
      <c r="J140" s="12">
        <f t="shared" si="15"/>
        <v>228</v>
      </c>
      <c r="K140" s="12">
        <f>'Data sorted'!$O$241*(1-'Cutoff models (Section 6)'!$G$2/SQRT(('Cutoff models (Section 6)'!$G$2^2+'Cutoff models (Section 6)'!B140^2)))*$G$3</f>
        <v>229.98209921118061</v>
      </c>
    </row>
    <row r="141" spans="2:11" x14ac:dyDescent="0.25">
      <c r="B141" s="12">
        <f>'Data sorted'!N371</f>
        <v>32</v>
      </c>
      <c r="C141" s="12">
        <f t="shared" si="8"/>
        <v>9.1428571428571423</v>
      </c>
      <c r="D141" s="12">
        <f t="shared" si="9"/>
        <v>20.025266385005043</v>
      </c>
      <c r="E141" s="12">
        <f t="shared" si="10"/>
        <v>-25.6</v>
      </c>
      <c r="F141" s="12">
        <f t="shared" si="11"/>
        <v>-9.7259293947404117</v>
      </c>
      <c r="G141" s="12">
        <f t="shared" si="12"/>
        <v>228</v>
      </c>
      <c r="H141" s="12">
        <f t="shared" si="13"/>
        <v>3.4717695473251027</v>
      </c>
      <c r="I141" s="12">
        <f t="shared" si="14"/>
        <v>-1.2487139917695473</v>
      </c>
      <c r="J141" s="12">
        <f t="shared" si="15"/>
        <v>228</v>
      </c>
      <c r="K141" s="12">
        <f>'Data sorted'!$O$241*(1-'Cutoff models (Section 6)'!$G$2/SQRT(('Cutoff models (Section 6)'!$G$2^2+'Cutoff models (Section 6)'!B141^2)))*$G$3</f>
        <v>230.0555640213594</v>
      </c>
    </row>
    <row r="142" spans="2:11" x14ac:dyDescent="0.25">
      <c r="B142" s="12">
        <f>'Data sorted'!N372</f>
        <v>32.25</v>
      </c>
      <c r="C142" s="12">
        <f t="shared" si="8"/>
        <v>9.2142857142857135</v>
      </c>
      <c r="D142" s="12">
        <f t="shared" si="9"/>
        <v>20.025266385005043</v>
      </c>
      <c r="E142" s="12">
        <f t="shared" si="10"/>
        <v>-25.8</v>
      </c>
      <c r="F142" s="12">
        <f t="shared" si="11"/>
        <v>-9.7259293947404117</v>
      </c>
      <c r="G142" s="12">
        <f t="shared" ref="G142" si="16">$D$10*(D142+F142)</f>
        <v>228</v>
      </c>
      <c r="H142" s="12">
        <f t="shared" si="13"/>
        <v>3.4717695473251027</v>
      </c>
      <c r="I142" s="12">
        <f t="shared" si="14"/>
        <v>-1.2487139917695473</v>
      </c>
      <c r="J142" s="12">
        <f t="shared" ref="J142" si="17">$D$11*(D142+F142-H142-I142)</f>
        <v>228</v>
      </c>
      <c r="K142" s="12">
        <f>'Data sorted'!$O$241*(1-'Cutoff models (Section 6)'!$G$2/SQRT(('Cutoff models (Section 6)'!$G$2^2+'Cutoff models (Section 6)'!B142^2)))*$G$3</f>
        <v>230.12789242517351</v>
      </c>
    </row>
    <row r="143" spans="2:11" x14ac:dyDescent="0.25">
      <c r="B143" s="12">
        <f>'Data sorted'!N373</f>
        <v>32.5</v>
      </c>
      <c r="C143" s="12">
        <f t="shared" si="8"/>
        <v>9.2857142857142865</v>
      </c>
      <c r="D143" s="12">
        <f t="shared" ref="D143:D206" si="18">IF($B143&lt;$D$7,$D$3*(LN(1+C143^2)+2*C143*ATAN(1/C143)),IF($B143&gt;$D$5-0.0001,$D$3*2*(LN(ABS($D$6))+1),$D$3*2*(LN(ABS($D$6))+1)+$D$3*(2*C143*ATAN(SQRT(($D$6/C143)^2-1))-2*SQRT($D$6^2-C143^2))))</f>
        <v>20.025266385005043</v>
      </c>
      <c r="E143" s="12">
        <f t="shared" si="10"/>
        <v>-26</v>
      </c>
      <c r="F143" s="12">
        <f t="shared" ref="F143:F206" si="19">IF($B143&lt;$D$9,$D$4*(LN(1+E143^2)+2*E143*ATAN(1/E143)),IF($B143&gt;$D$5-0.0001,$D$4*2*(LN(ABS($D$8))+1),$D$4*2*(LN(ABS($D$8))+1)+$D$4*(2*E143*ATAN(SQRT(($D$8/E143)^2-1))-2*SQRT($D$8^2-E143^2))))</f>
        <v>-9.7259293947404117</v>
      </c>
      <c r="G143" s="12">
        <f t="shared" ref="G143:G148" si="20">$D$10*(D143+F143)</f>
        <v>228</v>
      </c>
      <c r="H143" s="12">
        <f t="shared" ref="H143:H206" si="21">IF($B143&lt;$D$7-0.0001,$D$3*(C143/$D$6)^2,IF($B143&gt;$D$5-0.0001,$D$3*(1-1/3/$D$6^2),$D$3*(1-1/3/$D$6^2)-(2/3)*$D$5*(1-(C143/$D$6)^2)^1.5*SIGN($D$3)))</f>
        <v>3.4717695473251027</v>
      </c>
      <c r="I143" s="12">
        <f t="shared" ref="I143:I206" si="22">IF($B143&lt;$D$9,$D$4*(E143/$D$8)^2,IF($B143&gt;$D$5-0.0001,$D$4*(1-1/3/$D$8^2),$D$4*(1-1/3/$D$8^2)-(2/3)*$D$5*(1-(E143/$D$8)^2)^1.5*SIGN($D$4)))</f>
        <v>-1.2487139917695473</v>
      </c>
      <c r="J143" s="12">
        <f t="shared" ref="J143:J148" si="23">$D$11*(D143+F143-H143-I143)</f>
        <v>228</v>
      </c>
      <c r="K143" s="12">
        <f>'Data sorted'!$O$241*(1-'Cutoff models (Section 6)'!$G$2/SQRT(('Cutoff models (Section 6)'!$G$2^2+'Cutoff models (Section 6)'!B143^2)))*$G$3</f>
        <v>230.19911056897166</v>
      </c>
    </row>
    <row r="144" spans="2:11" x14ac:dyDescent="0.25">
      <c r="B144" s="12">
        <f>'Data sorted'!N374</f>
        <v>32.75</v>
      </c>
      <c r="C144" s="12">
        <f t="shared" ref="C144:C207" si="24">$B144/$D$3</f>
        <v>9.3571428571428577</v>
      </c>
      <c r="D144" s="12">
        <f t="shared" si="18"/>
        <v>20.025266385005043</v>
      </c>
      <c r="E144" s="12">
        <f t="shared" ref="E144:E207" si="25">$B144/$D$4</f>
        <v>-26.2</v>
      </c>
      <c r="F144" s="12">
        <f t="shared" si="19"/>
        <v>-9.7259293947404117</v>
      </c>
      <c r="G144" s="12">
        <f t="shared" si="20"/>
        <v>228</v>
      </c>
      <c r="H144" s="12">
        <f t="shared" si="21"/>
        <v>3.4717695473251027</v>
      </c>
      <c r="I144" s="12">
        <f t="shared" si="22"/>
        <v>-1.2487139917695473</v>
      </c>
      <c r="J144" s="12">
        <f t="shared" si="23"/>
        <v>228</v>
      </c>
      <c r="K144" s="12">
        <f>'Data sorted'!$O$241*(1-'Cutoff models (Section 6)'!$G$2/SQRT(('Cutoff models (Section 6)'!$G$2^2+'Cutoff models (Section 6)'!B144^2)))*$G$3</f>
        <v>230.26924380369312</v>
      </c>
    </row>
    <row r="145" spans="2:11" x14ac:dyDescent="0.25">
      <c r="B145" s="12">
        <f>'Data sorted'!N375</f>
        <v>33</v>
      </c>
      <c r="C145" s="12">
        <f t="shared" si="24"/>
        <v>9.4285714285714288</v>
      </c>
      <c r="D145" s="12">
        <f t="shared" si="18"/>
        <v>20.025266385005043</v>
      </c>
      <c r="E145" s="12">
        <f t="shared" si="25"/>
        <v>-26.4</v>
      </c>
      <c r="F145" s="12">
        <f t="shared" si="19"/>
        <v>-9.7259293947404117</v>
      </c>
      <c r="G145" s="12">
        <f t="shared" si="20"/>
        <v>228</v>
      </c>
      <c r="H145" s="12">
        <f t="shared" si="21"/>
        <v>3.4717695473251027</v>
      </c>
      <c r="I145" s="12">
        <f t="shared" si="22"/>
        <v>-1.2487139917695473</v>
      </c>
      <c r="J145" s="12">
        <f t="shared" si="23"/>
        <v>228</v>
      </c>
      <c r="K145" s="12">
        <f>'Data sorted'!$O$241*(1-'Cutoff models (Section 6)'!$G$2/SQRT(('Cutoff models (Section 6)'!$G$2^2+'Cutoff models (Section 6)'!B145^2)))*$G$3</f>
        <v>230.33831671486405</v>
      </c>
    </row>
    <row r="146" spans="2:11" x14ac:dyDescent="0.25">
      <c r="B146" s="12">
        <f>'Data sorted'!N376</f>
        <v>33.25</v>
      </c>
      <c r="C146" s="12">
        <f t="shared" si="24"/>
        <v>9.5</v>
      </c>
      <c r="D146" s="12">
        <f t="shared" si="18"/>
        <v>20.025266385005043</v>
      </c>
      <c r="E146" s="12">
        <f t="shared" si="25"/>
        <v>-26.6</v>
      </c>
      <c r="F146" s="12">
        <f t="shared" si="19"/>
        <v>-9.7259293947404117</v>
      </c>
      <c r="G146" s="12">
        <f t="shared" si="20"/>
        <v>228</v>
      </c>
      <c r="H146" s="12">
        <f t="shared" si="21"/>
        <v>3.4717695473251027</v>
      </c>
      <c r="I146" s="12">
        <f t="shared" si="22"/>
        <v>-1.2487139917695473</v>
      </c>
      <c r="J146" s="12">
        <f t="shared" si="23"/>
        <v>228</v>
      </c>
      <c r="K146" s="12">
        <f>'Data sorted'!$O$241*(1-'Cutoff models (Section 6)'!$G$2/SQRT(('Cutoff models (Section 6)'!$G$2^2+'Cutoff models (Section 6)'!B146^2)))*$G$3</f>
        <v>230.40635315124845</v>
      </c>
    </row>
    <row r="147" spans="2:11" x14ac:dyDescent="0.25">
      <c r="B147" s="12">
        <f>'Data sorted'!N377</f>
        <v>33.5</v>
      </c>
      <c r="C147" s="12">
        <f t="shared" si="24"/>
        <v>9.5714285714285712</v>
      </c>
      <c r="D147" s="12">
        <f t="shared" si="18"/>
        <v>20.025266385005043</v>
      </c>
      <c r="E147" s="12">
        <f t="shared" si="25"/>
        <v>-26.8</v>
      </c>
      <c r="F147" s="12">
        <f t="shared" si="19"/>
        <v>-9.7259293947404117</v>
      </c>
      <c r="G147" s="12">
        <f t="shared" si="20"/>
        <v>228</v>
      </c>
      <c r="H147" s="12">
        <f t="shared" si="21"/>
        <v>3.4717695473251027</v>
      </c>
      <c r="I147" s="12">
        <f t="shared" si="22"/>
        <v>-1.2487139917695473</v>
      </c>
      <c r="J147" s="12">
        <f t="shared" si="23"/>
        <v>228</v>
      </c>
      <c r="K147" s="12">
        <f>'Data sorted'!$O$241*(1-'Cutoff models (Section 6)'!$G$2/SQRT(('Cutoff models (Section 6)'!$G$2^2+'Cutoff models (Section 6)'!B147^2)))*$G$3</f>
        <v>230.47337625222184</v>
      </c>
    </row>
    <row r="148" spans="2:11" x14ac:dyDescent="0.25">
      <c r="B148" s="12">
        <f>'Data sorted'!N378</f>
        <v>33.75</v>
      </c>
      <c r="C148" s="12">
        <f t="shared" si="24"/>
        <v>9.6428571428571423</v>
      </c>
      <c r="D148" s="12">
        <f t="shared" si="18"/>
        <v>20.025266385005043</v>
      </c>
      <c r="E148" s="12">
        <f t="shared" si="25"/>
        <v>-27</v>
      </c>
      <c r="F148" s="12">
        <f t="shared" si="19"/>
        <v>-9.7259293947404117</v>
      </c>
      <c r="G148" s="12">
        <f t="shared" si="20"/>
        <v>228</v>
      </c>
      <c r="H148" s="12">
        <f t="shared" si="21"/>
        <v>3.4717695473251027</v>
      </c>
      <c r="I148" s="12">
        <f t="shared" si="22"/>
        <v>-1.2487139917695473</v>
      </c>
      <c r="J148" s="12">
        <f t="shared" si="23"/>
        <v>228</v>
      </c>
      <c r="K148" s="12">
        <f>'Data sorted'!$O$241*(1-'Cutoff models (Section 6)'!$G$2/SQRT(('Cutoff models (Section 6)'!$G$2^2+'Cutoff models (Section 6)'!B148^2)))*$G$3</f>
        <v>230.53940847393466</v>
      </c>
    </row>
    <row r="149" spans="2:11" x14ac:dyDescent="0.25">
      <c r="B149" s="12">
        <f>'Data sorted'!N379</f>
        <v>34</v>
      </c>
      <c r="C149" s="12">
        <f t="shared" si="24"/>
        <v>9.7142857142857135</v>
      </c>
      <c r="D149" s="12">
        <f t="shared" si="18"/>
        <v>20.025266385005043</v>
      </c>
      <c r="E149" s="12">
        <f t="shared" si="25"/>
        <v>-27.2</v>
      </c>
      <c r="F149" s="12">
        <f t="shared" si="19"/>
        <v>-9.7259293947404117</v>
      </c>
      <c r="G149" s="12">
        <f t="shared" ref="G149:G156" si="26">$D$10*(D149+F149)</f>
        <v>228</v>
      </c>
      <c r="H149" s="12">
        <f t="shared" si="21"/>
        <v>3.4717695473251027</v>
      </c>
      <c r="I149" s="12">
        <f t="shared" si="22"/>
        <v>-1.2487139917695473</v>
      </c>
      <c r="J149" s="12">
        <f t="shared" ref="J149:J156" si="27">$D$11*(D149+F149-H149-I149)</f>
        <v>228</v>
      </c>
      <c r="K149" s="12">
        <f>'Data sorted'!$O$241*(1-'Cutoff models (Section 6)'!$G$2/SQRT(('Cutoff models (Section 6)'!$G$2^2+'Cutoff models (Section 6)'!B149^2)))*$G$3</f>
        <v>230.60447161432722</v>
      </c>
    </row>
    <row r="150" spans="2:11" x14ac:dyDescent="0.25">
      <c r="B150" s="12">
        <f>'Data sorted'!N380</f>
        <v>34.25</v>
      </c>
      <c r="C150" s="12">
        <f t="shared" si="24"/>
        <v>9.7857142857142865</v>
      </c>
      <c r="D150" s="12">
        <f t="shared" si="18"/>
        <v>20.025266385005043</v>
      </c>
      <c r="E150" s="12">
        <f t="shared" si="25"/>
        <v>-27.4</v>
      </c>
      <c r="F150" s="12">
        <f t="shared" si="19"/>
        <v>-9.7259293947404117</v>
      </c>
      <c r="G150" s="12">
        <f t="shared" si="26"/>
        <v>228</v>
      </c>
      <c r="H150" s="12">
        <f t="shared" si="21"/>
        <v>3.4717695473251027</v>
      </c>
      <c r="I150" s="12">
        <f t="shared" si="22"/>
        <v>-1.2487139917695473</v>
      </c>
      <c r="J150" s="12">
        <f t="shared" si="27"/>
        <v>228</v>
      </c>
      <c r="K150" s="12">
        <f>'Data sorted'!$O$241*(1-'Cutoff models (Section 6)'!$G$2/SQRT(('Cutoff models (Section 6)'!$G$2^2+'Cutoff models (Section 6)'!B150^2)))*$G$3</f>
        <v>230.66858683705377</v>
      </c>
    </row>
    <row r="151" spans="2:11" x14ac:dyDescent="0.25">
      <c r="B151" s="12">
        <f>'Data sorted'!N381</f>
        <v>34.5</v>
      </c>
      <c r="C151" s="12">
        <f t="shared" si="24"/>
        <v>9.8571428571428577</v>
      </c>
      <c r="D151" s="12">
        <f t="shared" si="18"/>
        <v>20.025266385005043</v>
      </c>
      <c r="E151" s="12">
        <f t="shared" si="25"/>
        <v>-27.6</v>
      </c>
      <c r="F151" s="12">
        <f t="shared" si="19"/>
        <v>-9.7259293947404117</v>
      </c>
      <c r="G151" s="12">
        <f t="shared" si="26"/>
        <v>228</v>
      </c>
      <c r="H151" s="12">
        <f t="shared" si="21"/>
        <v>3.4717695473251027</v>
      </c>
      <c r="I151" s="12">
        <f t="shared" si="22"/>
        <v>-1.2487139917695473</v>
      </c>
      <c r="J151" s="12">
        <f t="shared" si="27"/>
        <v>228</v>
      </c>
      <c r="K151" s="12">
        <f>'Data sorted'!$O$241*(1-'Cutoff models (Section 6)'!$G$2/SQRT(('Cutoff models (Section 6)'!$G$2^2+'Cutoff models (Section 6)'!B151^2)))*$G$3</f>
        <v>230.73177469437186</v>
      </c>
    </row>
    <row r="152" spans="2:11" x14ac:dyDescent="0.25">
      <c r="B152" s="12">
        <f>'Data sorted'!N382</f>
        <v>34.75</v>
      </c>
      <c r="C152" s="12">
        <f t="shared" si="24"/>
        <v>9.9285714285714288</v>
      </c>
      <c r="D152" s="12">
        <f t="shared" si="18"/>
        <v>20.025266385005043</v>
      </c>
      <c r="E152" s="12">
        <f t="shared" si="25"/>
        <v>-27.8</v>
      </c>
      <c r="F152" s="12">
        <f t="shared" si="19"/>
        <v>-9.7259293947404117</v>
      </c>
      <c r="G152" s="12">
        <f t="shared" si="26"/>
        <v>228</v>
      </c>
      <c r="H152" s="12">
        <f t="shared" si="21"/>
        <v>3.4717695473251027</v>
      </c>
      <c r="I152" s="12">
        <f t="shared" si="22"/>
        <v>-1.2487139917695473</v>
      </c>
      <c r="J152" s="12">
        <f t="shared" si="27"/>
        <v>228</v>
      </c>
      <c r="K152" s="12">
        <f>'Data sorted'!$O$241*(1-'Cutoff models (Section 6)'!$G$2/SQRT(('Cutoff models (Section 6)'!$G$2^2+'Cutoff models (Section 6)'!B152^2)))*$G$3</f>
        <v>230.79405514904795</v>
      </c>
    </row>
    <row r="153" spans="2:11" x14ac:dyDescent="0.25">
      <c r="B153" s="12">
        <f>'Data sorted'!N383</f>
        <v>35</v>
      </c>
      <c r="C153" s="12">
        <f t="shared" si="24"/>
        <v>10</v>
      </c>
      <c r="D153" s="12">
        <f t="shared" si="18"/>
        <v>20.025266385005043</v>
      </c>
      <c r="E153" s="12">
        <f t="shared" si="25"/>
        <v>-28</v>
      </c>
      <c r="F153" s="12">
        <f t="shared" si="19"/>
        <v>-9.7259293947404117</v>
      </c>
      <c r="G153" s="12">
        <f t="shared" si="26"/>
        <v>228</v>
      </c>
      <c r="H153" s="12">
        <f t="shared" si="21"/>
        <v>3.4717695473251027</v>
      </c>
      <c r="I153" s="12">
        <f t="shared" si="22"/>
        <v>-1.2487139917695473</v>
      </c>
      <c r="J153" s="12">
        <f t="shared" si="27"/>
        <v>228</v>
      </c>
      <c r="K153" s="12">
        <f>'Data sorted'!$O$241*(1-'Cutoff models (Section 6)'!$G$2/SQRT(('Cutoff models (Section 6)'!$G$2^2+'Cutoff models (Section 6)'!B153^2)))*$G$3</f>
        <v>230.85544759532846</v>
      </c>
    </row>
    <row r="154" spans="2:11" x14ac:dyDescent="0.25">
      <c r="B154" s="12">
        <f>'Data sorted'!N384</f>
        <v>35.25</v>
      </c>
      <c r="C154" s="12">
        <f t="shared" si="24"/>
        <v>10.071428571428571</v>
      </c>
      <c r="D154" s="12">
        <f t="shared" si="18"/>
        <v>20.025266385005043</v>
      </c>
      <c r="E154" s="12">
        <f t="shared" si="25"/>
        <v>-28.2</v>
      </c>
      <c r="F154" s="12">
        <f t="shared" si="19"/>
        <v>-9.7259293947404117</v>
      </c>
      <c r="G154" s="12">
        <f t="shared" si="26"/>
        <v>228</v>
      </c>
      <c r="H154" s="12">
        <f t="shared" si="21"/>
        <v>3.4717695473251027</v>
      </c>
      <c r="I154" s="12">
        <f t="shared" si="22"/>
        <v>-1.2487139917695473</v>
      </c>
      <c r="J154" s="12">
        <f t="shared" si="27"/>
        <v>228</v>
      </c>
      <c r="K154" s="12">
        <f>'Data sorted'!$O$241*(1-'Cutoff models (Section 6)'!$G$2/SQRT(('Cutoff models (Section 6)'!$G$2^2+'Cutoff models (Section 6)'!B154^2)))*$G$3</f>
        <v>230.91597087902275</v>
      </c>
    </row>
    <row r="155" spans="2:11" x14ac:dyDescent="0.25">
      <c r="B155" s="12">
        <f>'Data sorted'!N385</f>
        <v>35.5</v>
      </c>
      <c r="C155" s="12">
        <f t="shared" si="24"/>
        <v>10.142857142857142</v>
      </c>
      <c r="D155" s="12">
        <f t="shared" si="18"/>
        <v>20.025266385005043</v>
      </c>
      <c r="E155" s="12">
        <f t="shared" si="25"/>
        <v>-28.4</v>
      </c>
      <c r="F155" s="12">
        <f t="shared" si="19"/>
        <v>-9.7259293947404117</v>
      </c>
      <c r="G155" s="12">
        <f t="shared" si="26"/>
        <v>228</v>
      </c>
      <c r="H155" s="12">
        <f t="shared" si="21"/>
        <v>3.4717695473251027</v>
      </c>
      <c r="I155" s="12">
        <f t="shared" si="22"/>
        <v>-1.2487139917695473</v>
      </c>
      <c r="J155" s="12">
        <f t="shared" si="27"/>
        <v>228</v>
      </c>
      <c r="K155" s="12">
        <f>'Data sorted'!$O$241*(1-'Cutoff models (Section 6)'!$G$2/SQRT(('Cutoff models (Section 6)'!$G$2^2+'Cutoff models (Section 6)'!B155^2)))*$G$3</f>
        <v>230.97564331674096</v>
      </c>
    </row>
    <row r="156" spans="2:11" x14ac:dyDescent="0.25">
      <c r="B156" s="12">
        <f>'Data sorted'!N386</f>
        <v>35.75</v>
      </c>
      <c r="C156" s="12">
        <f t="shared" si="24"/>
        <v>10.214285714285714</v>
      </c>
      <c r="D156" s="12">
        <f t="shared" si="18"/>
        <v>20.025266385005043</v>
      </c>
      <c r="E156" s="12">
        <f t="shared" si="25"/>
        <v>-28.6</v>
      </c>
      <c r="F156" s="12">
        <f t="shared" si="19"/>
        <v>-9.7259293947404117</v>
      </c>
      <c r="G156" s="12">
        <f t="shared" si="26"/>
        <v>228</v>
      </c>
      <c r="H156" s="12">
        <f t="shared" si="21"/>
        <v>3.4717695473251027</v>
      </c>
      <c r="I156" s="12">
        <f t="shared" si="22"/>
        <v>-1.2487139917695473</v>
      </c>
      <c r="J156" s="12">
        <f t="shared" si="27"/>
        <v>228</v>
      </c>
      <c r="K156" s="12">
        <f>'Data sorted'!$O$241*(1-'Cutoff models (Section 6)'!$G$2/SQRT(('Cutoff models (Section 6)'!$G$2^2+'Cutoff models (Section 6)'!B156^2)))*$G$3</f>
        <v>231.03448271432831</v>
      </c>
    </row>
    <row r="157" spans="2:11" x14ac:dyDescent="0.25">
      <c r="B157" s="12">
        <f>'Data sorted'!N387</f>
        <v>36</v>
      </c>
      <c r="C157" s="12">
        <f t="shared" si="24"/>
        <v>10.285714285714286</v>
      </c>
      <c r="D157" s="12">
        <f t="shared" si="18"/>
        <v>20.025266385005043</v>
      </c>
      <c r="E157" s="12">
        <f t="shared" si="25"/>
        <v>-28.8</v>
      </c>
      <c r="F157" s="12">
        <f t="shared" si="19"/>
        <v>-9.7259293947404117</v>
      </c>
      <c r="G157" s="12">
        <f t="shared" ref="G157:G183" si="28">$D$10*(D157+F157)</f>
        <v>228</v>
      </c>
      <c r="H157" s="12">
        <f t="shared" si="21"/>
        <v>3.4717695473251027</v>
      </c>
      <c r="I157" s="12">
        <f t="shared" si="22"/>
        <v>-1.2487139917695473</v>
      </c>
      <c r="J157" s="12">
        <f t="shared" ref="J157:J183" si="29">$D$11*(D157+F157-H157-I157)</f>
        <v>228</v>
      </c>
      <c r="K157" s="12">
        <f>'Data sorted'!$O$241*(1-'Cutoff models (Section 6)'!$G$2/SQRT(('Cutoff models (Section 6)'!$G$2^2+'Cutoff models (Section 6)'!B157^2)))*$G$3</f>
        <v>231.09250638453489</v>
      </c>
    </row>
    <row r="158" spans="2:11" x14ac:dyDescent="0.25">
      <c r="B158" s="12">
        <f>'Data sorted'!N388</f>
        <v>36.25</v>
      </c>
      <c r="C158" s="12">
        <f t="shared" si="24"/>
        <v>10.357142857142858</v>
      </c>
      <c r="D158" s="12">
        <f t="shared" si="18"/>
        <v>20.025266385005043</v>
      </c>
      <c r="E158" s="12">
        <f t="shared" si="25"/>
        <v>-29</v>
      </c>
      <c r="F158" s="12">
        <f t="shared" si="19"/>
        <v>-9.7259293947404117</v>
      </c>
      <c r="G158" s="12">
        <f t="shared" si="28"/>
        <v>228</v>
      </c>
      <c r="H158" s="12">
        <f t="shared" si="21"/>
        <v>3.4717695473251027</v>
      </c>
      <c r="I158" s="12">
        <f t="shared" si="22"/>
        <v>-1.2487139917695473</v>
      </c>
      <c r="J158" s="12">
        <f t="shared" si="29"/>
        <v>228</v>
      </c>
      <c r="K158" s="12">
        <f>'Data sorted'!$O$241*(1-'Cutoff models (Section 6)'!$G$2/SQRT(('Cutoff models (Section 6)'!$G$2^2+'Cutoff models (Section 6)'!B158^2)))*$G$3</f>
        <v>231.14973116395694</v>
      </c>
    </row>
    <row r="159" spans="2:11" x14ac:dyDescent="0.25">
      <c r="B159" s="12">
        <f>'Data sorted'!N389</f>
        <v>36.5</v>
      </c>
      <c r="C159" s="12">
        <f t="shared" si="24"/>
        <v>10.428571428571429</v>
      </c>
      <c r="D159" s="12">
        <f t="shared" si="18"/>
        <v>20.025266385005043</v>
      </c>
      <c r="E159" s="12">
        <f t="shared" si="25"/>
        <v>-29.2</v>
      </c>
      <c r="F159" s="12">
        <f t="shared" si="19"/>
        <v>-9.7259293947404117</v>
      </c>
      <c r="G159" s="12">
        <f t="shared" si="28"/>
        <v>228</v>
      </c>
      <c r="H159" s="12">
        <f t="shared" si="21"/>
        <v>3.4717695473251027</v>
      </c>
      <c r="I159" s="12">
        <f t="shared" si="22"/>
        <v>-1.2487139917695473</v>
      </c>
      <c r="J159" s="12">
        <f t="shared" si="29"/>
        <v>228</v>
      </c>
      <c r="K159" s="12">
        <f>'Data sorted'!$O$241*(1-'Cutoff models (Section 6)'!$G$2/SQRT(('Cutoff models (Section 6)'!$G$2^2+'Cutoff models (Section 6)'!B159^2)))*$G$3</f>
        <v>231.20617342928514</v>
      </c>
    </row>
    <row r="160" spans="2:11" x14ac:dyDescent="0.25">
      <c r="B160" s="12">
        <f>'Data sorted'!N390</f>
        <v>36.75</v>
      </c>
      <c r="C160" s="12">
        <f t="shared" si="24"/>
        <v>10.5</v>
      </c>
      <c r="D160" s="12">
        <f t="shared" si="18"/>
        <v>20.025266385005043</v>
      </c>
      <c r="E160" s="12">
        <f t="shared" si="25"/>
        <v>-29.4</v>
      </c>
      <c r="F160" s="12">
        <f t="shared" si="19"/>
        <v>-9.7259293947404117</v>
      </c>
      <c r="G160" s="12">
        <f t="shared" si="28"/>
        <v>228</v>
      </c>
      <c r="H160" s="12">
        <f t="shared" si="21"/>
        <v>3.4717695473251027</v>
      </c>
      <c r="I160" s="12">
        <f t="shared" si="22"/>
        <v>-1.2487139917695473</v>
      </c>
      <c r="J160" s="12">
        <f t="shared" si="29"/>
        <v>228</v>
      </c>
      <c r="K160" s="12">
        <f>'Data sorted'!$O$241*(1-'Cutoff models (Section 6)'!$G$2/SQRT(('Cutoff models (Section 6)'!$G$2^2+'Cutoff models (Section 6)'!B160^2)))*$G$3</f>
        <v>231.26184911289243</v>
      </c>
    </row>
    <row r="161" spans="2:11" x14ac:dyDescent="0.25">
      <c r="B161" s="12">
        <f>'Data sorted'!N391</f>
        <v>37</v>
      </c>
      <c r="C161" s="12">
        <f t="shared" si="24"/>
        <v>10.571428571428571</v>
      </c>
      <c r="D161" s="12">
        <f t="shared" si="18"/>
        <v>20.025266385005043</v>
      </c>
      <c r="E161" s="12">
        <f t="shared" si="25"/>
        <v>-29.6</v>
      </c>
      <c r="F161" s="12">
        <f t="shared" si="19"/>
        <v>-9.7259293947404117</v>
      </c>
      <c r="G161" s="12">
        <f t="shared" si="28"/>
        <v>228</v>
      </c>
      <c r="H161" s="12">
        <f t="shared" si="21"/>
        <v>3.4717695473251027</v>
      </c>
      <c r="I161" s="12">
        <f t="shared" si="22"/>
        <v>-1.2487139917695473</v>
      </c>
      <c r="J161" s="12">
        <f t="shared" si="29"/>
        <v>228</v>
      </c>
      <c r="K161" s="12">
        <f>'Data sorted'!$O$241*(1-'Cutoff models (Section 6)'!$G$2/SQRT(('Cutoff models (Section 6)'!$G$2^2+'Cutoff models (Section 6)'!B161^2)))*$G$3</f>
        <v>231.31677371779239</v>
      </c>
    </row>
    <row r="162" spans="2:11" x14ac:dyDescent="0.25">
      <c r="B162" s="12">
        <f>'Data sorted'!N392</f>
        <v>37.25</v>
      </c>
      <c r="C162" s="12">
        <f t="shared" si="24"/>
        <v>10.642857142857142</v>
      </c>
      <c r="D162" s="12">
        <f t="shared" si="18"/>
        <v>20.025266385005043</v>
      </c>
      <c r="E162" s="12">
        <f t="shared" si="25"/>
        <v>-29.8</v>
      </c>
      <c r="F162" s="12">
        <f t="shared" si="19"/>
        <v>-9.7259293947404117</v>
      </c>
      <c r="G162" s="12">
        <f t="shared" si="28"/>
        <v>228</v>
      </c>
      <c r="H162" s="12">
        <f t="shared" si="21"/>
        <v>3.4717695473251027</v>
      </c>
      <c r="I162" s="12">
        <f t="shared" si="22"/>
        <v>-1.2487139917695473</v>
      </c>
      <c r="J162" s="12">
        <f t="shared" si="29"/>
        <v>228</v>
      </c>
      <c r="K162" s="12">
        <f>'Data sorted'!$O$241*(1-'Cutoff models (Section 6)'!$G$2/SQRT(('Cutoff models (Section 6)'!$G$2^2+'Cutoff models (Section 6)'!B162^2)))*$G$3</f>
        <v>231.37096233199762</v>
      </c>
    </row>
    <row r="163" spans="2:11" x14ac:dyDescent="0.25">
      <c r="B163" s="12">
        <f>'Data sorted'!N393</f>
        <v>37.5</v>
      </c>
      <c r="C163" s="12">
        <f t="shared" si="24"/>
        <v>10.714285714285714</v>
      </c>
      <c r="D163" s="12">
        <f t="shared" si="18"/>
        <v>20.025266385005043</v>
      </c>
      <c r="E163" s="12">
        <f t="shared" si="25"/>
        <v>-30</v>
      </c>
      <c r="F163" s="12">
        <f t="shared" si="19"/>
        <v>-9.7259293947404117</v>
      </c>
      <c r="G163" s="12">
        <f t="shared" si="28"/>
        <v>228</v>
      </c>
      <c r="H163" s="12">
        <f t="shared" si="21"/>
        <v>3.4717695473251027</v>
      </c>
      <c r="I163" s="12">
        <f t="shared" si="22"/>
        <v>-1.2487139917695473</v>
      </c>
      <c r="J163" s="12">
        <f t="shared" si="29"/>
        <v>228</v>
      </c>
      <c r="K163" s="12">
        <f>'Data sorted'!$O$241*(1-'Cutoff models (Section 6)'!$G$2/SQRT(('Cutoff models (Section 6)'!$G$2^2+'Cutoff models (Section 6)'!B163^2)))*$G$3</f>
        <v>231.42442964230636</v>
      </c>
    </row>
    <row r="164" spans="2:11" x14ac:dyDescent="0.25">
      <c r="B164" s="12">
        <f>'Data sorted'!N394</f>
        <v>37.75</v>
      </c>
      <c r="C164" s="12">
        <f t="shared" si="24"/>
        <v>10.785714285714286</v>
      </c>
      <c r="D164" s="12">
        <f t="shared" si="18"/>
        <v>20.025266385005043</v>
      </c>
      <c r="E164" s="12">
        <f t="shared" si="25"/>
        <v>-30.2</v>
      </c>
      <c r="F164" s="12">
        <f t="shared" si="19"/>
        <v>-9.7259293947404117</v>
      </c>
      <c r="G164" s="12">
        <f t="shared" si="28"/>
        <v>228</v>
      </c>
      <c r="H164" s="12">
        <f t="shared" si="21"/>
        <v>3.4717695473251027</v>
      </c>
      <c r="I164" s="12">
        <f t="shared" si="22"/>
        <v>-1.2487139917695473</v>
      </c>
      <c r="J164" s="12">
        <f t="shared" si="29"/>
        <v>228</v>
      </c>
      <c r="K164" s="12">
        <f>'Data sorted'!$O$241*(1-'Cutoff models (Section 6)'!$G$2/SQRT(('Cutoff models (Section 6)'!$G$2^2+'Cutoff models (Section 6)'!B164^2)))*$G$3</f>
        <v>231.47718994754317</v>
      </c>
    </row>
    <row r="165" spans="2:11" x14ac:dyDescent="0.25">
      <c r="B165" s="12">
        <f>'Data sorted'!N395</f>
        <v>38</v>
      </c>
      <c r="C165" s="12">
        <f t="shared" si="24"/>
        <v>10.857142857142858</v>
      </c>
      <c r="D165" s="12">
        <f t="shared" si="18"/>
        <v>20.025266385005043</v>
      </c>
      <c r="E165" s="12">
        <f t="shared" si="25"/>
        <v>-30.4</v>
      </c>
      <c r="F165" s="12">
        <f t="shared" si="19"/>
        <v>-9.7259293947404117</v>
      </c>
      <c r="G165" s="12">
        <f t="shared" si="28"/>
        <v>228</v>
      </c>
      <c r="H165" s="12">
        <f t="shared" si="21"/>
        <v>3.4717695473251027</v>
      </c>
      <c r="I165" s="12">
        <f t="shared" si="22"/>
        <v>-1.2487139917695473</v>
      </c>
      <c r="J165" s="12">
        <f t="shared" si="29"/>
        <v>228</v>
      </c>
      <c r="K165" s="12">
        <f>'Data sorted'!$O$241*(1-'Cutoff models (Section 6)'!$G$2/SQRT(('Cutoff models (Section 6)'!$G$2^2+'Cutoff models (Section 6)'!B165^2)))*$G$3</f>
        <v>231.52925717127908</v>
      </c>
    </row>
    <row r="166" spans="2:11" x14ac:dyDescent="0.25">
      <c r="B166" s="12">
        <f>'Data sorted'!N396</f>
        <v>38.25</v>
      </c>
      <c r="C166" s="12">
        <f t="shared" si="24"/>
        <v>10.928571428571429</v>
      </c>
      <c r="D166" s="12">
        <f t="shared" si="18"/>
        <v>20.025266385005043</v>
      </c>
      <c r="E166" s="12">
        <f t="shared" si="25"/>
        <v>-30.6</v>
      </c>
      <c r="F166" s="12">
        <f t="shared" si="19"/>
        <v>-9.7259293947404117</v>
      </c>
      <c r="G166" s="12">
        <f t="shared" si="28"/>
        <v>228</v>
      </c>
      <c r="H166" s="12">
        <f t="shared" si="21"/>
        <v>3.4717695473251027</v>
      </c>
      <c r="I166" s="12">
        <f t="shared" si="22"/>
        <v>-1.2487139917695473</v>
      </c>
      <c r="J166" s="12">
        <f t="shared" si="29"/>
        <v>228</v>
      </c>
      <c r="K166" s="12">
        <f>'Data sorted'!$O$241*(1-'Cutoff models (Section 6)'!$G$2/SQRT(('Cutoff models (Section 6)'!$G$2^2+'Cutoff models (Section 6)'!B166^2)))*$G$3</f>
        <v>231.58064487405485</v>
      </c>
    </row>
    <row r="167" spans="2:11" x14ac:dyDescent="0.25">
      <c r="B167" s="12">
        <f>'Data sorted'!N397</f>
        <v>38.5</v>
      </c>
      <c r="C167" s="12">
        <f t="shared" si="24"/>
        <v>11</v>
      </c>
      <c r="D167" s="12">
        <f t="shared" si="18"/>
        <v>20.025266385005043</v>
      </c>
      <c r="E167" s="12">
        <f t="shared" si="25"/>
        <v>-30.8</v>
      </c>
      <c r="F167" s="12">
        <f t="shared" si="19"/>
        <v>-9.7259293947404117</v>
      </c>
      <c r="G167" s="12">
        <f t="shared" si="28"/>
        <v>228</v>
      </c>
      <c r="H167" s="12">
        <f t="shared" si="21"/>
        <v>3.4717695473251027</v>
      </c>
      <c r="I167" s="12">
        <f t="shared" si="22"/>
        <v>-1.2487139917695473</v>
      </c>
      <c r="J167" s="12">
        <f t="shared" si="29"/>
        <v>228</v>
      </c>
      <c r="K167" s="12">
        <f>'Data sorted'!$O$241*(1-'Cutoff models (Section 6)'!$G$2/SQRT(('Cutoff models (Section 6)'!$G$2^2+'Cutoff models (Section 6)'!B167^2)))*$G$3</f>
        <v>231.6313662651296</v>
      </c>
    </row>
    <row r="168" spans="2:11" x14ac:dyDescent="0.25">
      <c r="B168" s="12">
        <f>'Data sorted'!N398</f>
        <v>38.75</v>
      </c>
      <c r="C168" s="12">
        <f t="shared" si="24"/>
        <v>11.071428571428571</v>
      </c>
      <c r="D168" s="12">
        <f t="shared" si="18"/>
        <v>20.025266385005043</v>
      </c>
      <c r="E168" s="12">
        <f t="shared" si="25"/>
        <v>-31</v>
      </c>
      <c r="F168" s="12">
        <f t="shared" si="19"/>
        <v>-9.7259293947404117</v>
      </c>
      <c r="G168" s="12">
        <f t="shared" si="28"/>
        <v>228</v>
      </c>
      <c r="H168" s="12">
        <f t="shared" si="21"/>
        <v>3.4717695473251027</v>
      </c>
      <c r="I168" s="12">
        <f t="shared" si="22"/>
        <v>-1.2487139917695473</v>
      </c>
      <c r="J168" s="12">
        <f t="shared" si="29"/>
        <v>228</v>
      </c>
      <c r="K168" s="12">
        <f>'Data sorted'!$O$241*(1-'Cutoff models (Section 6)'!$G$2/SQRT(('Cutoff models (Section 6)'!$G$2^2+'Cutoff models (Section 6)'!B168^2)))*$G$3</f>
        <v>231.68143421377664</v>
      </c>
    </row>
    <row r="169" spans="2:11" x14ac:dyDescent="0.25">
      <c r="B169" s="12">
        <f>'Data sorted'!N399</f>
        <v>39</v>
      </c>
      <c r="C169" s="12">
        <f t="shared" si="24"/>
        <v>11.142857142857142</v>
      </c>
      <c r="D169" s="12">
        <f t="shared" si="18"/>
        <v>20.025266385005043</v>
      </c>
      <c r="E169" s="12">
        <f t="shared" si="25"/>
        <v>-31.2</v>
      </c>
      <c r="F169" s="12">
        <f t="shared" si="19"/>
        <v>-9.7259293947404117</v>
      </c>
      <c r="G169" s="12">
        <f t="shared" si="28"/>
        <v>228</v>
      </c>
      <c r="H169" s="12">
        <f t="shared" si="21"/>
        <v>3.4717695473251027</v>
      </c>
      <c r="I169" s="12">
        <f t="shared" si="22"/>
        <v>-1.2487139917695473</v>
      </c>
      <c r="J169" s="12">
        <f t="shared" si="29"/>
        <v>228</v>
      </c>
      <c r="K169" s="12">
        <f>'Data sorted'!$O$241*(1-'Cutoff models (Section 6)'!$G$2/SQRT(('Cutoff models (Section 6)'!$G$2^2+'Cutoff models (Section 6)'!B169^2)))*$G$3</f>
        <v>231.73086126014636</v>
      </c>
    </row>
    <row r="170" spans="2:11" x14ac:dyDescent="0.25">
      <c r="B170" s="12">
        <f>'Data sorted'!N400</f>
        <v>39.25</v>
      </c>
      <c r="C170" s="12">
        <f t="shared" si="24"/>
        <v>11.214285714285714</v>
      </c>
      <c r="D170" s="12">
        <f t="shared" si="18"/>
        <v>20.025266385005043</v>
      </c>
      <c r="E170" s="12">
        <f t="shared" si="25"/>
        <v>-31.4</v>
      </c>
      <c r="F170" s="12">
        <f t="shared" si="19"/>
        <v>-9.7259293947404117</v>
      </c>
      <c r="G170" s="12">
        <f t="shared" si="28"/>
        <v>228</v>
      </c>
      <c r="H170" s="12">
        <f t="shared" si="21"/>
        <v>3.4717695473251027</v>
      </c>
      <c r="I170" s="12">
        <f t="shared" si="22"/>
        <v>-1.2487139917695473</v>
      </c>
      <c r="J170" s="12">
        <f t="shared" si="29"/>
        <v>228</v>
      </c>
      <c r="K170" s="12">
        <f>'Data sorted'!$O$241*(1-'Cutoff models (Section 6)'!$G$2/SQRT(('Cutoff models (Section 6)'!$G$2^2+'Cutoff models (Section 6)'!B170^2)))*$G$3</f>
        <v>231.77965962571514</v>
      </c>
    </row>
    <row r="171" spans="2:11" x14ac:dyDescent="0.25">
      <c r="B171" s="12">
        <f>'Data sorted'!N401</f>
        <v>39.5</v>
      </c>
      <c r="C171" s="12">
        <f t="shared" si="24"/>
        <v>11.285714285714286</v>
      </c>
      <c r="D171" s="12">
        <f t="shared" si="18"/>
        <v>20.025266385005043</v>
      </c>
      <c r="E171" s="12">
        <f t="shared" si="25"/>
        <v>-31.6</v>
      </c>
      <c r="F171" s="12">
        <f t="shared" si="19"/>
        <v>-9.7259293947404117</v>
      </c>
      <c r="G171" s="12">
        <f t="shared" si="28"/>
        <v>228</v>
      </c>
      <c r="H171" s="12">
        <f t="shared" si="21"/>
        <v>3.4717695473251027</v>
      </c>
      <c r="I171" s="12">
        <f t="shared" si="22"/>
        <v>-1.2487139917695473</v>
      </c>
      <c r="J171" s="12">
        <f t="shared" si="29"/>
        <v>228</v>
      </c>
      <c r="K171" s="12">
        <f>'Data sorted'!$O$241*(1-'Cutoff models (Section 6)'!$G$2/SQRT(('Cutoff models (Section 6)'!$G$2^2+'Cutoff models (Section 6)'!B171^2)))*$G$3</f>
        <v>231.82784122333948</v>
      </c>
    </row>
    <row r="172" spans="2:11" x14ac:dyDescent="0.25">
      <c r="B172" s="12">
        <f>'Data sorted'!N402</f>
        <v>39.75</v>
      </c>
      <c r="C172" s="12">
        <f t="shared" si="24"/>
        <v>11.357142857142858</v>
      </c>
      <c r="D172" s="12">
        <f t="shared" si="18"/>
        <v>20.025266385005043</v>
      </c>
      <c r="E172" s="12">
        <f t="shared" si="25"/>
        <v>-31.8</v>
      </c>
      <c r="F172" s="12">
        <f t="shared" si="19"/>
        <v>-9.7259293947404117</v>
      </c>
      <c r="G172" s="12">
        <f t="shared" si="28"/>
        <v>228</v>
      </c>
      <c r="H172" s="12">
        <f t="shared" si="21"/>
        <v>3.4717695473251027</v>
      </c>
      <c r="I172" s="12">
        <f t="shared" si="22"/>
        <v>-1.2487139917695473</v>
      </c>
      <c r="J172" s="12">
        <f t="shared" si="29"/>
        <v>228</v>
      </c>
      <c r="K172" s="12">
        <f>'Data sorted'!$O$241*(1-'Cutoff models (Section 6)'!$G$2/SQRT(('Cutoff models (Section 6)'!$G$2^2+'Cutoff models (Section 6)'!B172^2)))*$G$3</f>
        <v>231.87541766693158</v>
      </c>
    </row>
    <row r="173" spans="2:11" x14ac:dyDescent="0.25">
      <c r="B173" s="12">
        <f>'Data sorted'!N403</f>
        <v>40</v>
      </c>
      <c r="C173" s="12">
        <f t="shared" si="24"/>
        <v>11.428571428571429</v>
      </c>
      <c r="D173" s="12">
        <f t="shared" si="18"/>
        <v>20.025266385005043</v>
      </c>
      <c r="E173" s="12">
        <f t="shared" si="25"/>
        <v>-32</v>
      </c>
      <c r="F173" s="12">
        <f t="shared" si="19"/>
        <v>-9.7259293947404117</v>
      </c>
      <c r="G173" s="12">
        <f t="shared" si="28"/>
        <v>228</v>
      </c>
      <c r="H173" s="12">
        <f t="shared" si="21"/>
        <v>3.4717695473251027</v>
      </c>
      <c r="I173" s="12">
        <f t="shared" si="22"/>
        <v>-1.2487139917695473</v>
      </c>
      <c r="J173" s="12">
        <f t="shared" si="29"/>
        <v>228</v>
      </c>
      <c r="K173" s="12">
        <f>'Data sorted'!$O$241*(1-'Cutoff models (Section 6)'!$G$2/SQRT(('Cutoff models (Section 6)'!$G$2^2+'Cutoff models (Section 6)'!B173^2)))*$G$3</f>
        <v>231.92240028077356</v>
      </c>
    </row>
    <row r="174" spans="2:11" x14ac:dyDescent="0.25">
      <c r="B174" s="12">
        <f>'Data sorted'!N404</f>
        <v>40.25</v>
      </c>
      <c r="C174" s="12">
        <f t="shared" si="24"/>
        <v>11.5</v>
      </c>
      <c r="D174" s="12">
        <f t="shared" si="18"/>
        <v>20.025266385005043</v>
      </c>
      <c r="E174" s="12">
        <f t="shared" si="25"/>
        <v>-32.200000000000003</v>
      </c>
      <c r="F174" s="12">
        <f t="shared" si="19"/>
        <v>-9.7259293947404117</v>
      </c>
      <c r="G174" s="12">
        <f t="shared" si="28"/>
        <v>228</v>
      </c>
      <c r="H174" s="12">
        <f t="shared" si="21"/>
        <v>3.4717695473251027</v>
      </c>
      <c r="I174" s="12">
        <f t="shared" si="22"/>
        <v>-1.2487139917695473</v>
      </c>
      <c r="J174" s="12">
        <f t="shared" si="29"/>
        <v>228</v>
      </c>
      <c r="K174" s="12">
        <f>'Data sorted'!$O$241*(1-'Cutoff models (Section 6)'!$G$2/SQRT(('Cutoff models (Section 6)'!$G$2^2+'Cutoff models (Section 6)'!B174^2)))*$G$3</f>
        <v>231.96880010848571</v>
      </c>
    </row>
    <row r="175" spans="2:11" x14ac:dyDescent="0.25">
      <c r="B175" s="12">
        <f>'Data sorted'!N405</f>
        <v>40.5</v>
      </c>
      <c r="C175" s="12">
        <f t="shared" si="24"/>
        <v>11.571428571428571</v>
      </c>
      <c r="D175" s="12">
        <f t="shared" si="18"/>
        <v>20.025266385005043</v>
      </c>
      <c r="E175" s="12">
        <f t="shared" si="25"/>
        <v>-32.4</v>
      </c>
      <c r="F175" s="12">
        <f t="shared" si="19"/>
        <v>-9.7259293947404117</v>
      </c>
      <c r="G175" s="12">
        <f t="shared" si="28"/>
        <v>228</v>
      </c>
      <c r="H175" s="12">
        <f t="shared" si="21"/>
        <v>3.4717695473251027</v>
      </c>
      <c r="I175" s="12">
        <f t="shared" si="22"/>
        <v>-1.2487139917695473</v>
      </c>
      <c r="J175" s="12">
        <f t="shared" si="29"/>
        <v>228</v>
      </c>
      <c r="K175" s="12">
        <f>'Data sorted'!$O$241*(1-'Cutoff models (Section 6)'!$G$2/SQRT(('Cutoff models (Section 6)'!$G$2^2+'Cutoff models (Section 6)'!B175^2)))*$G$3</f>
        <v>232.01462792166384</v>
      </c>
    </row>
    <row r="176" spans="2:11" x14ac:dyDescent="0.25">
      <c r="B176" s="12">
        <f>'Data sorted'!N406</f>
        <v>40.75</v>
      </c>
      <c r="C176" s="12">
        <f t="shared" si="24"/>
        <v>11.642857142857142</v>
      </c>
      <c r="D176" s="12">
        <f t="shared" si="18"/>
        <v>20.025266385005043</v>
      </c>
      <c r="E176" s="12">
        <f t="shared" si="25"/>
        <v>-32.6</v>
      </c>
      <c r="F176" s="12">
        <f t="shared" si="19"/>
        <v>-9.7259293947404117</v>
      </c>
      <c r="G176" s="12">
        <f t="shared" si="28"/>
        <v>228</v>
      </c>
      <c r="H176" s="12">
        <f t="shared" si="21"/>
        <v>3.4717695473251027</v>
      </c>
      <c r="I176" s="12">
        <f t="shared" si="22"/>
        <v>-1.2487139917695473</v>
      </c>
      <c r="J176" s="12">
        <f t="shared" si="29"/>
        <v>228</v>
      </c>
      <c r="K176" s="12">
        <f>'Data sorted'!$O$241*(1-'Cutoff models (Section 6)'!$G$2/SQRT(('Cutoff models (Section 6)'!$G$2^2+'Cutoff models (Section 6)'!B176^2)))*$G$3</f>
        <v>232.05989422819945</v>
      </c>
    </row>
    <row r="177" spans="2:11" x14ac:dyDescent="0.25">
      <c r="B177" s="12">
        <f>'Data sorted'!N407</f>
        <v>41</v>
      </c>
      <c r="C177" s="12">
        <f t="shared" si="24"/>
        <v>11.714285714285714</v>
      </c>
      <c r="D177" s="12">
        <f t="shared" si="18"/>
        <v>20.025266385005043</v>
      </c>
      <c r="E177" s="12">
        <f t="shared" si="25"/>
        <v>-32.799999999999997</v>
      </c>
      <c r="F177" s="12">
        <f t="shared" si="19"/>
        <v>-9.7259293947404117</v>
      </c>
      <c r="G177" s="12">
        <f t="shared" si="28"/>
        <v>228</v>
      </c>
      <c r="H177" s="12">
        <f t="shared" si="21"/>
        <v>3.4717695473251027</v>
      </c>
      <c r="I177" s="12">
        <f t="shared" si="22"/>
        <v>-1.2487139917695473</v>
      </c>
      <c r="J177" s="12">
        <f t="shared" si="29"/>
        <v>228</v>
      </c>
      <c r="K177" s="12">
        <f>'Data sorted'!$O$241*(1-'Cutoff models (Section 6)'!$G$2/SQRT(('Cutoff models (Section 6)'!$G$2^2+'Cutoff models (Section 6)'!B177^2)))*$G$3</f>
        <v>232.10460928029693</v>
      </c>
    </row>
    <row r="178" spans="2:11" x14ac:dyDescent="0.25">
      <c r="B178" s="12">
        <f>'Data sorted'!N408</f>
        <v>41.25</v>
      </c>
      <c r="C178" s="12">
        <f t="shared" si="24"/>
        <v>11.785714285714286</v>
      </c>
      <c r="D178" s="12">
        <f t="shared" si="18"/>
        <v>20.025266385005043</v>
      </c>
      <c r="E178" s="12">
        <f t="shared" si="25"/>
        <v>-33</v>
      </c>
      <c r="F178" s="12">
        <f t="shared" si="19"/>
        <v>-9.7259293947404117</v>
      </c>
      <c r="G178" s="12">
        <f t="shared" si="28"/>
        <v>228</v>
      </c>
      <c r="H178" s="12">
        <f t="shared" si="21"/>
        <v>3.4717695473251027</v>
      </c>
      <c r="I178" s="12">
        <f t="shared" si="22"/>
        <v>-1.2487139917695473</v>
      </c>
      <c r="J178" s="12">
        <f t="shared" si="29"/>
        <v>228</v>
      </c>
      <c r="K178" s="12">
        <f>'Data sorted'!$O$241*(1-'Cutoff models (Section 6)'!$G$2/SQRT(('Cutoff models (Section 6)'!$G$2^2+'Cutoff models (Section 6)'!B178^2)))*$G$3</f>
        <v>232.14878308219988</v>
      </c>
    </row>
    <row r="179" spans="2:11" x14ac:dyDescent="0.25">
      <c r="B179" s="12">
        <f>'Data sorted'!N409</f>
        <v>41.5</v>
      </c>
      <c r="C179" s="12">
        <f t="shared" si="24"/>
        <v>11.857142857142858</v>
      </c>
      <c r="D179" s="12">
        <f t="shared" si="18"/>
        <v>20.025266385005043</v>
      </c>
      <c r="E179" s="12">
        <f t="shared" si="25"/>
        <v>-33.200000000000003</v>
      </c>
      <c r="F179" s="12">
        <f t="shared" si="19"/>
        <v>-9.7259293947404117</v>
      </c>
      <c r="G179" s="12">
        <f t="shared" si="28"/>
        <v>228</v>
      </c>
      <c r="H179" s="12">
        <f t="shared" si="21"/>
        <v>3.4717695473251027</v>
      </c>
      <c r="I179" s="12">
        <f t="shared" si="22"/>
        <v>-1.2487139917695473</v>
      </c>
      <c r="J179" s="12">
        <f t="shared" si="29"/>
        <v>228</v>
      </c>
      <c r="K179" s="12">
        <f>'Data sorted'!$O$241*(1-'Cutoff models (Section 6)'!$G$2/SQRT(('Cutoff models (Section 6)'!$G$2^2+'Cutoff models (Section 6)'!B179^2)))*$G$3</f>
        <v>232.19242539763906</v>
      </c>
    </row>
    <row r="180" spans="2:11" x14ac:dyDescent="0.25">
      <c r="B180" s="12">
        <f>'Data sorted'!N410</f>
        <v>41.75</v>
      </c>
      <c r="C180" s="12">
        <f t="shared" si="24"/>
        <v>11.928571428571429</v>
      </c>
      <c r="D180" s="12">
        <f t="shared" si="18"/>
        <v>20.025266385005043</v>
      </c>
      <c r="E180" s="12">
        <f t="shared" si="25"/>
        <v>-33.4</v>
      </c>
      <c r="F180" s="12">
        <f t="shared" si="19"/>
        <v>-9.7259293947404117</v>
      </c>
      <c r="G180" s="12">
        <f t="shared" si="28"/>
        <v>228</v>
      </c>
      <c r="H180" s="12">
        <f t="shared" si="21"/>
        <v>3.4717695473251027</v>
      </c>
      <c r="I180" s="12">
        <f t="shared" si="22"/>
        <v>-1.2487139917695473</v>
      </c>
      <c r="J180" s="12">
        <f t="shared" si="29"/>
        <v>228</v>
      </c>
      <c r="K180" s="12">
        <f>'Data sorted'!$O$241*(1-'Cutoff models (Section 6)'!$G$2/SQRT(('Cutoff models (Section 6)'!$G$2^2+'Cutoff models (Section 6)'!B180^2)))*$G$3</f>
        <v>232.23554575701385</v>
      </c>
    </row>
    <row r="181" spans="2:11" x14ac:dyDescent="0.25">
      <c r="B181" s="12">
        <f>'Data sorted'!N411</f>
        <v>42</v>
      </c>
      <c r="C181" s="12">
        <f t="shared" si="24"/>
        <v>12</v>
      </c>
      <c r="D181" s="12">
        <f t="shared" si="18"/>
        <v>20.025266385005043</v>
      </c>
      <c r="E181" s="12">
        <f t="shared" si="25"/>
        <v>-33.6</v>
      </c>
      <c r="F181" s="12">
        <f t="shared" si="19"/>
        <v>-9.7259293947404117</v>
      </c>
      <c r="G181" s="12">
        <f t="shared" si="28"/>
        <v>228</v>
      </c>
      <c r="H181" s="12">
        <f t="shared" si="21"/>
        <v>3.4717695473251027</v>
      </c>
      <c r="I181" s="12">
        <f t="shared" si="22"/>
        <v>-1.2487139917695473</v>
      </c>
      <c r="J181" s="12">
        <f t="shared" si="29"/>
        <v>228</v>
      </c>
      <c r="K181" s="12">
        <f>'Data sorted'!$O$241*(1-'Cutoff models (Section 6)'!$G$2/SQRT(('Cutoff models (Section 6)'!$G$2^2+'Cutoff models (Section 6)'!B181^2)))*$G$3</f>
        <v>232.27815346431782</v>
      </c>
    </row>
    <row r="182" spans="2:11" x14ac:dyDescent="0.25">
      <c r="B182" s="12">
        <f>'Data sorted'!N412</f>
        <v>42.25</v>
      </c>
      <c r="C182" s="12">
        <f t="shared" si="24"/>
        <v>12.071428571428571</v>
      </c>
      <c r="D182" s="12">
        <f t="shared" si="18"/>
        <v>20.025266385005043</v>
      </c>
      <c r="E182" s="12">
        <f t="shared" si="25"/>
        <v>-33.799999999999997</v>
      </c>
      <c r="F182" s="12">
        <f t="shared" si="19"/>
        <v>-9.7259293947404117</v>
      </c>
      <c r="G182" s="12">
        <f t="shared" si="28"/>
        <v>228</v>
      </c>
      <c r="H182" s="12">
        <f t="shared" si="21"/>
        <v>3.4717695473251027</v>
      </c>
      <c r="I182" s="12">
        <f t="shared" si="22"/>
        <v>-1.2487139917695473</v>
      </c>
      <c r="J182" s="12">
        <f t="shared" si="29"/>
        <v>228</v>
      </c>
      <c r="K182" s="12">
        <f>'Data sorted'!$O$241*(1-'Cutoff models (Section 6)'!$G$2/SQRT(('Cutoff models (Section 6)'!$G$2^2+'Cutoff models (Section 6)'!B182^2)))*$G$3</f>
        <v>232.32025760381936</v>
      </c>
    </row>
    <row r="183" spans="2:11" x14ac:dyDescent="0.25">
      <c r="B183" s="12">
        <f>'Data sorted'!N413</f>
        <v>42.5</v>
      </c>
      <c r="C183" s="12">
        <f t="shared" si="24"/>
        <v>12.142857142857142</v>
      </c>
      <c r="D183" s="12">
        <f t="shared" si="18"/>
        <v>20.025266385005043</v>
      </c>
      <c r="E183" s="12">
        <f t="shared" si="25"/>
        <v>-34</v>
      </c>
      <c r="F183" s="12">
        <f t="shared" si="19"/>
        <v>-9.7259293947404117</v>
      </c>
      <c r="G183" s="12">
        <f t="shared" si="28"/>
        <v>228</v>
      </c>
      <c r="H183" s="12">
        <f t="shared" si="21"/>
        <v>3.4717695473251027</v>
      </c>
      <c r="I183" s="12">
        <f t="shared" si="22"/>
        <v>-1.2487139917695473</v>
      </c>
      <c r="J183" s="12">
        <f t="shared" si="29"/>
        <v>228</v>
      </c>
      <c r="K183" s="12">
        <f>'Data sorted'!$O$241*(1-'Cutoff models (Section 6)'!$G$2/SQRT(('Cutoff models (Section 6)'!$G$2^2+'Cutoff models (Section 6)'!B183^2)))*$G$3</f>
        <v>232.36186704650689</v>
      </c>
    </row>
    <row r="184" spans="2:11" x14ac:dyDescent="0.25">
      <c r="B184" s="12">
        <f>'Data sorted'!N414</f>
        <v>42.75</v>
      </c>
      <c r="C184" s="12">
        <f t="shared" si="24"/>
        <v>12.214285714285714</v>
      </c>
      <c r="D184" s="12">
        <f t="shared" si="18"/>
        <v>20.025266385005043</v>
      </c>
      <c r="E184" s="12">
        <f t="shared" si="25"/>
        <v>-34.200000000000003</v>
      </c>
      <c r="F184" s="12">
        <f t="shared" si="19"/>
        <v>-9.7259293947404117</v>
      </c>
      <c r="G184" s="12">
        <f t="shared" ref="G184:G203" si="30">$D$10*(D184+F184)</f>
        <v>228</v>
      </c>
      <c r="H184" s="12">
        <f t="shared" si="21"/>
        <v>3.4717695473251027</v>
      </c>
      <c r="I184" s="12">
        <f t="shared" si="22"/>
        <v>-1.2487139917695473</v>
      </c>
      <c r="J184" s="12">
        <f t="shared" ref="J184:J203" si="31">$D$11*(D184+F184-H184-I184)</f>
        <v>228</v>
      </c>
      <c r="K184" s="12">
        <f>'Data sorted'!$O$241*(1-'Cutoff models (Section 6)'!$G$2/SQRT(('Cutoff models (Section 6)'!$G$2^2+'Cutoff models (Section 6)'!B184^2)))*$G$3</f>
        <v>232.40299045630923</v>
      </c>
    </row>
    <row r="185" spans="2:11" x14ac:dyDescent="0.25">
      <c r="B185" s="12">
        <f>'Data sorted'!N415</f>
        <v>43</v>
      </c>
      <c r="C185" s="12">
        <f t="shared" si="24"/>
        <v>12.285714285714286</v>
      </c>
      <c r="D185" s="12">
        <f t="shared" si="18"/>
        <v>20.025266385005043</v>
      </c>
      <c r="E185" s="12">
        <f t="shared" si="25"/>
        <v>-34.4</v>
      </c>
      <c r="F185" s="12">
        <f t="shared" si="19"/>
        <v>-9.7259293947404117</v>
      </c>
      <c r="G185" s="12">
        <f t="shared" si="30"/>
        <v>228</v>
      </c>
      <c r="H185" s="12">
        <f t="shared" si="21"/>
        <v>3.4717695473251027</v>
      </c>
      <c r="I185" s="12">
        <f t="shared" si="22"/>
        <v>-1.2487139917695473</v>
      </c>
      <c r="J185" s="12">
        <f t="shared" si="31"/>
        <v>228</v>
      </c>
      <c r="K185" s="12">
        <f>'Data sorted'!$O$241*(1-'Cutoff models (Section 6)'!$G$2/SQRT(('Cutoff models (Section 6)'!$G$2^2+'Cutoff models (Section 6)'!B185^2)))*$G$3</f>
        <v>232.44363629609899</v>
      </c>
    </row>
    <row r="186" spans="2:11" x14ac:dyDescent="0.25">
      <c r="B186" s="12">
        <f>'Data sorted'!N416</f>
        <v>43.25</v>
      </c>
      <c r="C186" s="12">
        <f t="shared" si="24"/>
        <v>12.357142857142858</v>
      </c>
      <c r="D186" s="12">
        <f t="shared" si="18"/>
        <v>20.025266385005043</v>
      </c>
      <c r="E186" s="12">
        <f t="shared" si="25"/>
        <v>-34.6</v>
      </c>
      <c r="F186" s="12">
        <f t="shared" si="19"/>
        <v>-9.7259293947404117</v>
      </c>
      <c r="G186" s="12">
        <f t="shared" si="30"/>
        <v>228</v>
      </c>
      <c r="H186" s="12">
        <f t="shared" si="21"/>
        <v>3.4717695473251027</v>
      </c>
      <c r="I186" s="12">
        <f t="shared" si="22"/>
        <v>-1.2487139917695473</v>
      </c>
      <c r="J186" s="12">
        <f t="shared" si="31"/>
        <v>228</v>
      </c>
      <c r="K186" s="12">
        <f>'Data sorted'!$O$241*(1-'Cutoff models (Section 6)'!$G$2/SQRT(('Cutoff models (Section 6)'!$G$2^2+'Cutoff models (Section 6)'!B186^2)))*$G$3</f>
        <v>232.48381283348883</v>
      </c>
    </row>
    <row r="187" spans="2:11" x14ac:dyDescent="0.25">
      <c r="B187" s="12">
        <f>'Data sorted'!N417</f>
        <v>43.5</v>
      </c>
      <c r="C187" s="12">
        <f t="shared" si="24"/>
        <v>12.428571428571429</v>
      </c>
      <c r="D187" s="12">
        <f t="shared" si="18"/>
        <v>20.025266385005043</v>
      </c>
      <c r="E187" s="12">
        <f t="shared" si="25"/>
        <v>-34.799999999999997</v>
      </c>
      <c r="F187" s="12">
        <f t="shared" si="19"/>
        <v>-9.7259293947404117</v>
      </c>
      <c r="G187" s="12">
        <f t="shared" si="30"/>
        <v>228</v>
      </c>
      <c r="H187" s="12">
        <f t="shared" si="21"/>
        <v>3.4717695473251027</v>
      </c>
      <c r="I187" s="12">
        <f t="shared" si="22"/>
        <v>-1.2487139917695473</v>
      </c>
      <c r="J187" s="12">
        <f t="shared" si="31"/>
        <v>228</v>
      </c>
      <c r="K187" s="12">
        <f>'Data sorted'!$O$241*(1-'Cutoff models (Section 6)'!$G$2/SQRT(('Cutoff models (Section 6)'!$G$2^2+'Cutoff models (Section 6)'!B187^2)))*$G$3</f>
        <v>232.52352814642819</v>
      </c>
    </row>
    <row r="188" spans="2:11" x14ac:dyDescent="0.25">
      <c r="B188" s="12">
        <f>'Data sorted'!N418</f>
        <v>43.75</v>
      </c>
      <c r="C188" s="12">
        <f t="shared" si="24"/>
        <v>12.5</v>
      </c>
      <c r="D188" s="12">
        <f t="shared" si="18"/>
        <v>20.025266385005043</v>
      </c>
      <c r="E188" s="12">
        <f t="shared" si="25"/>
        <v>-35</v>
      </c>
      <c r="F188" s="12">
        <f t="shared" si="19"/>
        <v>-9.7259293947404117</v>
      </c>
      <c r="G188" s="12">
        <f t="shared" si="30"/>
        <v>228</v>
      </c>
      <c r="H188" s="12">
        <f t="shared" si="21"/>
        <v>3.4717695473251027</v>
      </c>
      <c r="I188" s="12">
        <f t="shared" si="22"/>
        <v>-1.2487139917695473</v>
      </c>
      <c r="J188" s="12">
        <f t="shared" si="31"/>
        <v>228</v>
      </c>
      <c r="K188" s="12">
        <f>'Data sorted'!$O$241*(1-'Cutoff models (Section 6)'!$G$2/SQRT(('Cutoff models (Section 6)'!$G$2^2+'Cutoff models (Section 6)'!B188^2)))*$G$3</f>
        <v>232.56279012860887</v>
      </c>
    </row>
    <row r="189" spans="2:11" x14ac:dyDescent="0.25">
      <c r="B189" s="12">
        <f>'Data sorted'!N419</f>
        <v>44</v>
      </c>
      <c r="C189" s="12">
        <f t="shared" si="24"/>
        <v>12.571428571428571</v>
      </c>
      <c r="D189" s="12">
        <f t="shared" si="18"/>
        <v>20.025266385005043</v>
      </c>
      <c r="E189" s="12">
        <f t="shared" si="25"/>
        <v>-35.200000000000003</v>
      </c>
      <c r="F189" s="12">
        <f t="shared" si="19"/>
        <v>-9.7259293947404117</v>
      </c>
      <c r="G189" s="12">
        <f t="shared" si="30"/>
        <v>228</v>
      </c>
      <c r="H189" s="12">
        <f t="shared" si="21"/>
        <v>3.4717695473251027</v>
      </c>
      <c r="I189" s="12">
        <f t="shared" si="22"/>
        <v>-1.2487139917695473</v>
      </c>
      <c r="J189" s="12">
        <f t="shared" si="31"/>
        <v>228</v>
      </c>
      <c r="K189" s="12">
        <f>'Data sorted'!$O$241*(1-'Cutoff models (Section 6)'!$G$2/SQRT(('Cutoff models (Section 6)'!$G$2^2+'Cutoff models (Section 6)'!B189^2)))*$G$3</f>
        <v>232.60160649468651</v>
      </c>
    </row>
    <row r="190" spans="2:11" x14ac:dyDescent="0.25">
      <c r="B190" s="12">
        <f>'Data sorted'!N420</f>
        <v>44.25</v>
      </c>
      <c r="C190" s="12">
        <f t="shared" si="24"/>
        <v>12.642857142857142</v>
      </c>
      <c r="D190" s="12">
        <f t="shared" si="18"/>
        <v>20.025266385005043</v>
      </c>
      <c r="E190" s="12">
        <f t="shared" si="25"/>
        <v>-35.4</v>
      </c>
      <c r="F190" s="12">
        <f t="shared" si="19"/>
        <v>-9.7259293947404117</v>
      </c>
      <c r="G190" s="12">
        <f t="shared" si="30"/>
        <v>228</v>
      </c>
      <c r="H190" s="12">
        <f t="shared" si="21"/>
        <v>3.4717695473251027</v>
      </c>
      <c r="I190" s="12">
        <f t="shared" si="22"/>
        <v>-1.2487139917695473</v>
      </c>
      <c r="J190" s="12">
        <f t="shared" si="31"/>
        <v>228</v>
      </c>
      <c r="K190" s="12">
        <f>'Data sorted'!$O$241*(1-'Cutoff models (Section 6)'!$G$2/SQRT(('Cutoff models (Section 6)'!$G$2^2+'Cutoff models (Section 6)'!B190^2)))*$G$3</f>
        <v>232.63998478532616</v>
      </c>
    </row>
    <row r="191" spans="2:11" x14ac:dyDescent="0.25">
      <c r="B191" s="12">
        <f>'Data sorted'!N421</f>
        <v>44.5</v>
      </c>
      <c r="C191" s="12">
        <f t="shared" si="24"/>
        <v>12.714285714285714</v>
      </c>
      <c r="D191" s="12">
        <f t="shared" si="18"/>
        <v>20.025266385005043</v>
      </c>
      <c r="E191" s="12">
        <f t="shared" si="25"/>
        <v>-35.6</v>
      </c>
      <c r="F191" s="12">
        <f t="shared" si="19"/>
        <v>-9.7259293947404117</v>
      </c>
      <c r="G191" s="12">
        <f t="shared" si="30"/>
        <v>228</v>
      </c>
      <c r="H191" s="12">
        <f t="shared" si="21"/>
        <v>3.4717695473251027</v>
      </c>
      <c r="I191" s="12">
        <f t="shared" si="22"/>
        <v>-1.2487139917695473</v>
      </c>
      <c r="J191" s="12">
        <f t="shared" si="31"/>
        <v>228</v>
      </c>
      <c r="K191" s="12">
        <f>'Data sorted'!$O$241*(1-'Cutoff models (Section 6)'!$G$2/SQRT(('Cutoff models (Section 6)'!$G$2^2+'Cutoff models (Section 6)'!B191^2)))*$G$3</f>
        <v>232.67793237207766</v>
      </c>
    </row>
    <row r="192" spans="2:11" x14ac:dyDescent="0.25">
      <c r="B192" s="12">
        <f>'Data sorted'!N422</f>
        <v>44.75</v>
      </c>
      <c r="C192" s="12">
        <f t="shared" si="24"/>
        <v>12.785714285714286</v>
      </c>
      <c r="D192" s="12">
        <f t="shared" si="18"/>
        <v>20.025266385005043</v>
      </c>
      <c r="E192" s="12">
        <f t="shared" si="25"/>
        <v>-35.799999999999997</v>
      </c>
      <c r="F192" s="12">
        <f t="shared" si="19"/>
        <v>-9.7259293947404117</v>
      </c>
      <c r="G192" s="12">
        <f t="shared" si="30"/>
        <v>228</v>
      </c>
      <c r="H192" s="12">
        <f t="shared" si="21"/>
        <v>3.4717695473251027</v>
      </c>
      <c r="I192" s="12">
        <f t="shared" si="22"/>
        <v>-1.2487139917695473</v>
      </c>
      <c r="J192" s="12">
        <f t="shared" si="31"/>
        <v>228</v>
      </c>
      <c r="K192" s="12">
        <f>'Data sorted'!$O$241*(1-'Cutoff models (Section 6)'!$G$2/SQRT(('Cutoff models (Section 6)'!$G$2^2+'Cutoff models (Section 6)'!B192^2)))*$G$3</f>
        <v>232.71545646208847</v>
      </c>
    </row>
    <row r="193" spans="2:11" x14ac:dyDescent="0.25">
      <c r="B193" s="12">
        <f>'Data sorted'!N423</f>
        <v>45</v>
      </c>
      <c r="C193" s="12">
        <f t="shared" si="24"/>
        <v>12.857142857142858</v>
      </c>
      <c r="D193" s="12">
        <f t="shared" si="18"/>
        <v>20.025266385005043</v>
      </c>
      <c r="E193" s="12">
        <f t="shared" si="25"/>
        <v>-36</v>
      </c>
      <c r="F193" s="12">
        <f t="shared" si="19"/>
        <v>-9.7259293947404117</v>
      </c>
      <c r="G193" s="12">
        <f t="shared" si="30"/>
        <v>228</v>
      </c>
      <c r="H193" s="12">
        <f t="shared" si="21"/>
        <v>3.4717695473251027</v>
      </c>
      <c r="I193" s="12">
        <f t="shared" si="22"/>
        <v>-1.2487139917695473</v>
      </c>
      <c r="J193" s="12">
        <f t="shared" si="31"/>
        <v>228</v>
      </c>
      <c r="K193" s="12">
        <f>'Data sorted'!$O$241*(1-'Cutoff models (Section 6)'!$G$2/SQRT(('Cutoff models (Section 6)'!$G$2^2+'Cutoff models (Section 6)'!B193^2)))*$G$3</f>
        <v>232.75256410265945</v>
      </c>
    </row>
    <row r="194" spans="2:11" x14ac:dyDescent="0.25">
      <c r="B194" s="12">
        <f>'Data sorted'!N424</f>
        <v>45.25</v>
      </c>
      <c r="C194" s="12">
        <f t="shared" si="24"/>
        <v>12.928571428571429</v>
      </c>
      <c r="D194" s="12">
        <f t="shared" si="18"/>
        <v>20.025266385005043</v>
      </c>
      <c r="E194" s="12">
        <f t="shared" si="25"/>
        <v>-36.200000000000003</v>
      </c>
      <c r="F194" s="12">
        <f t="shared" si="19"/>
        <v>-9.7259293947404117</v>
      </c>
      <c r="G194" s="12">
        <f t="shared" si="30"/>
        <v>228</v>
      </c>
      <c r="H194" s="12">
        <f t="shared" si="21"/>
        <v>3.4717695473251027</v>
      </c>
      <c r="I194" s="12">
        <f t="shared" si="22"/>
        <v>-1.2487139917695473</v>
      </c>
      <c r="J194" s="12">
        <f t="shared" si="31"/>
        <v>228</v>
      </c>
      <c r="K194" s="12">
        <f>'Data sorted'!$O$241*(1-'Cutoff models (Section 6)'!$G$2/SQRT(('Cutoff models (Section 6)'!$G$2^2+'Cutoff models (Section 6)'!B194^2)))*$G$3</f>
        <v>232.78926218565053</v>
      </c>
    </row>
    <row r="195" spans="2:11" x14ac:dyDescent="0.25">
      <c r="B195" s="12">
        <f>'Data sorted'!N425</f>
        <v>45.5</v>
      </c>
      <c r="C195" s="12">
        <f t="shared" si="24"/>
        <v>13</v>
      </c>
      <c r="D195" s="12">
        <f t="shared" si="18"/>
        <v>20.025266385005043</v>
      </c>
      <c r="E195" s="12">
        <f t="shared" si="25"/>
        <v>-36.4</v>
      </c>
      <c r="F195" s="12">
        <f t="shared" si="19"/>
        <v>-9.7259293947404117</v>
      </c>
      <c r="G195" s="12">
        <f t="shared" si="30"/>
        <v>228</v>
      </c>
      <c r="H195" s="12">
        <f t="shared" si="21"/>
        <v>3.4717695473251027</v>
      </c>
      <c r="I195" s="12">
        <f t="shared" si="22"/>
        <v>-1.2487139917695473</v>
      </c>
      <c r="J195" s="12">
        <f t="shared" si="31"/>
        <v>228</v>
      </c>
      <c r="K195" s="12">
        <f>'Data sorted'!$O$241*(1-'Cutoff models (Section 6)'!$G$2/SQRT(('Cutoff models (Section 6)'!$G$2^2+'Cutoff models (Section 6)'!B195^2)))*$G$3</f>
        <v>232.82555745174113</v>
      </c>
    </row>
    <row r="196" spans="2:11" x14ac:dyDescent="0.25">
      <c r="B196" s="12">
        <f>'Data sorted'!N426</f>
        <v>45.75</v>
      </c>
      <c r="C196" s="12">
        <f t="shared" si="24"/>
        <v>13.071428571428571</v>
      </c>
      <c r="D196" s="12">
        <f t="shared" si="18"/>
        <v>20.025266385005043</v>
      </c>
      <c r="E196" s="12">
        <f t="shared" si="25"/>
        <v>-36.6</v>
      </c>
      <c r="F196" s="12">
        <f t="shared" si="19"/>
        <v>-9.7259293947404117</v>
      </c>
      <c r="G196" s="12">
        <f t="shared" si="30"/>
        <v>228</v>
      </c>
      <c r="H196" s="12">
        <f t="shared" si="21"/>
        <v>3.4717695473251027</v>
      </c>
      <c r="I196" s="12">
        <f t="shared" si="22"/>
        <v>-1.2487139917695473</v>
      </c>
      <c r="J196" s="12">
        <f t="shared" si="31"/>
        <v>228</v>
      </c>
      <c r="K196" s="12">
        <f>'Data sorted'!$O$241*(1-'Cutoff models (Section 6)'!$G$2/SQRT(('Cutoff models (Section 6)'!$G$2^2+'Cutoff models (Section 6)'!B196^2)))*$G$3</f>
        <v>232.86145649455139</v>
      </c>
    </row>
    <row r="197" spans="2:11" x14ac:dyDescent="0.25">
      <c r="B197" s="12">
        <f>'Data sorted'!N427</f>
        <v>46</v>
      </c>
      <c r="C197" s="12">
        <f t="shared" si="24"/>
        <v>13.142857142857142</v>
      </c>
      <c r="D197" s="12">
        <f t="shared" si="18"/>
        <v>20.025266385005043</v>
      </c>
      <c r="E197" s="12">
        <f t="shared" si="25"/>
        <v>-36.799999999999997</v>
      </c>
      <c r="F197" s="12">
        <f t="shared" si="19"/>
        <v>-9.7259293947404117</v>
      </c>
      <c r="G197" s="12">
        <f t="shared" si="30"/>
        <v>228</v>
      </c>
      <c r="H197" s="12">
        <f t="shared" si="21"/>
        <v>3.4717695473251027</v>
      </c>
      <c r="I197" s="12">
        <f t="shared" si="22"/>
        <v>-1.2487139917695473</v>
      </c>
      <c r="J197" s="12">
        <f t="shared" si="31"/>
        <v>228</v>
      </c>
      <c r="K197" s="12">
        <f>'Data sorted'!$O$241*(1-'Cutoff models (Section 6)'!$G$2/SQRT(('Cutoff models (Section 6)'!$G$2^2+'Cutoff models (Section 6)'!B197^2)))*$G$3</f>
        <v>232.89696576462933</v>
      </c>
    </row>
    <row r="198" spans="2:11" x14ac:dyDescent="0.25">
      <c r="B198" s="12">
        <f>'Data sorted'!N428</f>
        <v>46.25</v>
      </c>
      <c r="C198" s="12">
        <f t="shared" si="24"/>
        <v>13.214285714285714</v>
      </c>
      <c r="D198" s="12">
        <f t="shared" si="18"/>
        <v>20.025266385005043</v>
      </c>
      <c r="E198" s="12">
        <f t="shared" si="25"/>
        <v>-37</v>
      </c>
      <c r="F198" s="12">
        <f t="shared" si="19"/>
        <v>-9.7259293947404117</v>
      </c>
      <c r="G198" s="12">
        <f t="shared" si="30"/>
        <v>228</v>
      </c>
      <c r="H198" s="12">
        <f t="shared" si="21"/>
        <v>3.4717695473251027</v>
      </c>
      <c r="I198" s="12">
        <f t="shared" si="22"/>
        <v>-1.2487139917695473</v>
      </c>
      <c r="J198" s="12">
        <f t="shared" si="31"/>
        <v>228</v>
      </c>
      <c r="K198" s="12">
        <f>'Data sorted'!$O$241*(1-'Cutoff models (Section 6)'!$G$2/SQRT(('Cutoff models (Section 6)'!$G$2^2+'Cutoff models (Section 6)'!B198^2)))*$G$3</f>
        <v>232.93209157330915</v>
      </c>
    </row>
    <row r="199" spans="2:11" x14ac:dyDescent="0.25">
      <c r="B199" s="12">
        <f>'Data sorted'!N429</f>
        <v>46.5</v>
      </c>
      <c r="C199" s="12">
        <f t="shared" si="24"/>
        <v>13.285714285714286</v>
      </c>
      <c r="D199" s="12">
        <f t="shared" si="18"/>
        <v>20.025266385005043</v>
      </c>
      <c r="E199" s="12">
        <f t="shared" si="25"/>
        <v>-37.200000000000003</v>
      </c>
      <c r="F199" s="12">
        <f t="shared" si="19"/>
        <v>-9.7259293947404117</v>
      </c>
      <c r="G199" s="12">
        <f t="shared" si="30"/>
        <v>228</v>
      </c>
      <c r="H199" s="12">
        <f t="shared" si="21"/>
        <v>3.4717695473251027</v>
      </c>
      <c r="I199" s="12">
        <f t="shared" si="22"/>
        <v>-1.2487139917695473</v>
      </c>
      <c r="J199" s="12">
        <f t="shared" si="31"/>
        <v>228</v>
      </c>
      <c r="K199" s="12">
        <f>'Data sorted'!$O$241*(1-'Cutoff models (Section 6)'!$G$2/SQRT(('Cutoff models (Section 6)'!$G$2^2+'Cutoff models (Section 6)'!B199^2)))*$G$3</f>
        <v>232.96684009644531</v>
      </c>
    </row>
    <row r="200" spans="2:11" x14ac:dyDescent="0.25">
      <c r="B200" s="12">
        <f>'Data sorted'!N430</f>
        <v>46.75</v>
      </c>
      <c r="C200" s="12">
        <f t="shared" si="24"/>
        <v>13.357142857142858</v>
      </c>
      <c r="D200" s="12">
        <f t="shared" si="18"/>
        <v>20.025266385005043</v>
      </c>
      <c r="E200" s="12">
        <f t="shared" si="25"/>
        <v>-37.4</v>
      </c>
      <c r="F200" s="12">
        <f t="shared" si="19"/>
        <v>-9.7259293947404117</v>
      </c>
      <c r="G200" s="12">
        <f t="shared" si="30"/>
        <v>228</v>
      </c>
      <c r="H200" s="12">
        <f t="shared" si="21"/>
        <v>3.4717695473251027</v>
      </c>
      <c r="I200" s="12">
        <f t="shared" si="22"/>
        <v>-1.2487139917695473</v>
      </c>
      <c r="J200" s="12">
        <f t="shared" si="31"/>
        <v>228</v>
      </c>
      <c r="K200" s="12">
        <f>'Data sorted'!$O$241*(1-'Cutoff models (Section 6)'!$G$2/SQRT(('Cutoff models (Section 6)'!$G$2^2+'Cutoff models (Section 6)'!B200^2)))*$G$3</f>
        <v>233.00121737802695</v>
      </c>
    </row>
    <row r="201" spans="2:11" x14ac:dyDescent="0.25">
      <c r="B201" s="12">
        <f>'Data sorted'!N431</f>
        <v>47</v>
      </c>
      <c r="C201" s="12">
        <f t="shared" si="24"/>
        <v>13.428571428571429</v>
      </c>
      <c r="D201" s="12">
        <f t="shared" si="18"/>
        <v>20.025266385005043</v>
      </c>
      <c r="E201" s="12">
        <f t="shared" si="25"/>
        <v>-37.6</v>
      </c>
      <c r="F201" s="12">
        <f t="shared" si="19"/>
        <v>-9.7259293947404117</v>
      </c>
      <c r="G201" s="12">
        <f t="shared" si="30"/>
        <v>228</v>
      </c>
      <c r="H201" s="12">
        <f t="shared" si="21"/>
        <v>3.4717695473251027</v>
      </c>
      <c r="I201" s="12">
        <f t="shared" si="22"/>
        <v>-1.2487139917695473</v>
      </c>
      <c r="J201" s="12">
        <f t="shared" si="31"/>
        <v>228</v>
      </c>
      <c r="K201" s="12">
        <f>'Data sorted'!$O$241*(1-'Cutoff models (Section 6)'!$G$2/SQRT(('Cutoff models (Section 6)'!$G$2^2+'Cutoff models (Section 6)'!B201^2)))*$G$3</f>
        <v>233.03522933367759</v>
      </c>
    </row>
    <row r="202" spans="2:11" x14ac:dyDescent="0.25">
      <c r="B202" s="12">
        <f>'Data sorted'!N432</f>
        <v>47.25</v>
      </c>
      <c r="C202" s="12">
        <f t="shared" si="24"/>
        <v>13.5</v>
      </c>
      <c r="D202" s="12">
        <f t="shared" si="18"/>
        <v>20.025266385005043</v>
      </c>
      <c r="E202" s="12">
        <f t="shared" si="25"/>
        <v>-37.799999999999997</v>
      </c>
      <c r="F202" s="12">
        <f t="shared" si="19"/>
        <v>-9.7259293947404117</v>
      </c>
      <c r="G202" s="12">
        <f t="shared" si="30"/>
        <v>228</v>
      </c>
      <c r="H202" s="12">
        <f t="shared" si="21"/>
        <v>3.4717695473251027</v>
      </c>
      <c r="I202" s="12">
        <f t="shared" si="22"/>
        <v>-1.2487139917695473</v>
      </c>
      <c r="J202" s="12">
        <f t="shared" si="31"/>
        <v>228</v>
      </c>
      <c r="K202" s="12">
        <f>'Data sorted'!$O$241*(1-'Cutoff models (Section 6)'!$G$2/SQRT(('Cutoff models (Section 6)'!$G$2^2+'Cutoff models (Section 6)'!B202^2)))*$G$3</f>
        <v>233.06888175404387</v>
      </c>
    </row>
    <row r="203" spans="2:11" x14ac:dyDescent="0.25">
      <c r="B203" s="12">
        <f>'Data sorted'!N433</f>
        <v>47.5</v>
      </c>
      <c r="C203" s="12">
        <f t="shared" si="24"/>
        <v>13.571428571428571</v>
      </c>
      <c r="D203" s="12">
        <f t="shared" si="18"/>
        <v>20.025266385005043</v>
      </c>
      <c r="E203" s="12">
        <f t="shared" si="25"/>
        <v>-38</v>
      </c>
      <c r="F203" s="12">
        <f t="shared" si="19"/>
        <v>-9.7259293947404117</v>
      </c>
      <c r="G203" s="12">
        <f t="shared" si="30"/>
        <v>228</v>
      </c>
      <c r="H203" s="12">
        <f t="shared" si="21"/>
        <v>3.4717695473251027</v>
      </c>
      <c r="I203" s="12">
        <f t="shared" si="22"/>
        <v>-1.2487139917695473</v>
      </c>
      <c r="J203" s="12">
        <f t="shared" si="31"/>
        <v>228</v>
      </c>
      <c r="K203" s="12">
        <f>'Data sorted'!$O$241*(1-'Cutoff models (Section 6)'!$G$2/SQRT(('Cutoff models (Section 6)'!$G$2^2+'Cutoff models (Section 6)'!B203^2)))*$G$3</f>
        <v>233.10218030807707</v>
      </c>
    </row>
    <row r="204" spans="2:11" x14ac:dyDescent="0.25">
      <c r="B204" s="12">
        <f>'Data sorted'!N434</f>
        <v>47.75</v>
      </c>
      <c r="C204" s="12">
        <f t="shared" si="24"/>
        <v>13.642857142857142</v>
      </c>
      <c r="D204" s="12">
        <f t="shared" si="18"/>
        <v>20.025266385005043</v>
      </c>
      <c r="E204" s="12">
        <f t="shared" si="25"/>
        <v>-38.200000000000003</v>
      </c>
      <c r="F204" s="12">
        <f t="shared" si="19"/>
        <v>-9.7259293947404117</v>
      </c>
      <c r="G204" s="12">
        <f t="shared" ref="G204:G213" si="32">$D$10*(D204+F204)</f>
        <v>228</v>
      </c>
      <c r="H204" s="12">
        <f t="shared" si="21"/>
        <v>3.4717695473251027</v>
      </c>
      <c r="I204" s="12">
        <f t="shared" si="22"/>
        <v>-1.2487139917695473</v>
      </c>
      <c r="J204" s="12">
        <f t="shared" ref="J204:J213" si="33">$D$11*(D204+F204-H204-I204)</f>
        <v>228</v>
      </c>
      <c r="K204" s="12">
        <f>'Data sorted'!$O$241*(1-'Cutoff models (Section 6)'!$G$2/SQRT(('Cutoff models (Section 6)'!$G$2^2+'Cutoff models (Section 6)'!B204^2)))*$G$3</f>
        <v>233.13513054621276</v>
      </c>
    </row>
    <row r="205" spans="2:11" x14ac:dyDescent="0.25">
      <c r="B205" s="12">
        <f>'Data sorted'!N435</f>
        <v>48</v>
      </c>
      <c r="C205" s="12">
        <f t="shared" si="24"/>
        <v>13.714285714285714</v>
      </c>
      <c r="D205" s="12">
        <f t="shared" si="18"/>
        <v>20.025266385005043</v>
      </c>
      <c r="E205" s="12">
        <f t="shared" si="25"/>
        <v>-38.4</v>
      </c>
      <c r="F205" s="12">
        <f t="shared" si="19"/>
        <v>-9.7259293947404117</v>
      </c>
      <c r="G205" s="12">
        <f t="shared" si="32"/>
        <v>228</v>
      </c>
      <c r="H205" s="12">
        <f t="shared" si="21"/>
        <v>3.4717695473251027</v>
      </c>
      <c r="I205" s="12">
        <f t="shared" si="22"/>
        <v>-1.2487139917695473</v>
      </c>
      <c r="J205" s="12">
        <f t="shared" si="33"/>
        <v>228</v>
      </c>
      <c r="K205" s="12">
        <f>'Data sorted'!$O$241*(1-'Cutoff models (Section 6)'!$G$2/SQRT(('Cutoff models (Section 6)'!$G$2^2+'Cutoff models (Section 6)'!B205^2)))*$G$3</f>
        <v>233.16773790345047</v>
      </c>
    </row>
    <row r="206" spans="2:11" x14ac:dyDescent="0.25">
      <c r="B206" s="12">
        <f>'Data sorted'!N436</f>
        <v>48.25</v>
      </c>
      <c r="C206" s="12">
        <f t="shared" si="24"/>
        <v>13.785714285714286</v>
      </c>
      <c r="D206" s="12">
        <f t="shared" si="18"/>
        <v>20.025266385005043</v>
      </c>
      <c r="E206" s="12">
        <f t="shared" si="25"/>
        <v>-38.6</v>
      </c>
      <c r="F206" s="12">
        <f t="shared" si="19"/>
        <v>-9.7259293947404117</v>
      </c>
      <c r="G206" s="12">
        <f t="shared" si="32"/>
        <v>228</v>
      </c>
      <c r="H206" s="12">
        <f t="shared" si="21"/>
        <v>3.4717695473251027</v>
      </c>
      <c r="I206" s="12">
        <f t="shared" si="22"/>
        <v>-1.2487139917695473</v>
      </c>
      <c r="J206" s="12">
        <f t="shared" si="33"/>
        <v>228</v>
      </c>
      <c r="K206" s="12">
        <f>'Data sorted'!$O$241*(1-'Cutoff models (Section 6)'!$G$2/SQRT(('Cutoff models (Section 6)'!$G$2^2+'Cutoff models (Section 6)'!B206^2)))*$G$3</f>
        <v>233.20000770233818</v>
      </c>
    </row>
    <row r="207" spans="2:11" x14ac:dyDescent="0.25">
      <c r="B207" s="12">
        <f>'Data sorted'!N437</f>
        <v>48.5</v>
      </c>
      <c r="C207" s="12">
        <f t="shared" si="24"/>
        <v>13.857142857142858</v>
      </c>
      <c r="D207" s="12">
        <f t="shared" ref="D207:D213" si="34">IF($B207&lt;$D$7,$D$3*(LN(1+C207^2)+2*C207*ATAN(1/C207)),IF($B207&gt;$D$5-0.0001,$D$3*2*(LN(ABS($D$6))+1),$D$3*2*(LN(ABS($D$6))+1)+$D$3*(2*C207*ATAN(SQRT(($D$6/C207)^2-1))-2*SQRT($D$6^2-C207^2))))</f>
        <v>20.025266385005043</v>
      </c>
      <c r="E207" s="12">
        <f t="shared" si="25"/>
        <v>-38.799999999999997</v>
      </c>
      <c r="F207" s="12">
        <f t="shared" ref="F207:F213" si="35">IF($B207&lt;$D$9,$D$4*(LN(1+E207^2)+2*E207*ATAN(1/E207)),IF($B207&gt;$D$5-0.0001,$D$4*2*(LN(ABS($D$8))+1),$D$4*2*(LN(ABS($D$8))+1)+$D$4*(2*E207*ATAN(SQRT(($D$8/E207)^2-1))-2*SQRT($D$8^2-E207^2))))</f>
        <v>-9.7259293947404117</v>
      </c>
      <c r="G207" s="12">
        <f t="shared" si="32"/>
        <v>228</v>
      </c>
      <c r="H207" s="12">
        <f t="shared" ref="H207:H213" si="36">IF($B207&lt;$D$7-0.0001,$D$3*(C207/$D$6)^2,IF($B207&gt;$D$5-0.0001,$D$3*(1-1/3/$D$6^2),$D$3*(1-1/3/$D$6^2)-(2/3)*$D$5*(1-(C207/$D$6)^2)^1.5*SIGN($D$3)))</f>
        <v>3.4717695473251027</v>
      </c>
      <c r="I207" s="12">
        <f t="shared" ref="I207:I213" si="37">IF($B207&lt;$D$9,$D$4*(E207/$D$8)^2,IF($B207&gt;$D$5-0.0001,$D$4*(1-1/3/$D$8^2),$D$4*(1-1/3/$D$8^2)-(2/3)*$D$5*(1-(E207/$D$8)^2)^1.5*SIGN($D$4)))</f>
        <v>-1.2487139917695473</v>
      </c>
      <c r="J207" s="12">
        <f t="shared" si="33"/>
        <v>228</v>
      </c>
      <c r="K207" s="12">
        <f>'Data sorted'!$O$241*(1-'Cutoff models (Section 6)'!$G$2/SQRT(('Cutoff models (Section 6)'!$G$2^2+'Cutoff models (Section 6)'!B207^2)))*$G$3</f>
        <v>233.23194515586468</v>
      </c>
    </row>
    <row r="208" spans="2:11" x14ac:dyDescent="0.25">
      <c r="B208" s="12">
        <f>'Data sorted'!N438</f>
        <v>48.75</v>
      </c>
      <c r="C208" s="12">
        <f t="shared" ref="C208:C213" si="38">$B208/$D$3</f>
        <v>13.928571428571429</v>
      </c>
      <c r="D208" s="12">
        <f t="shared" si="34"/>
        <v>20.025266385005043</v>
      </c>
      <c r="E208" s="12">
        <f t="shared" ref="E208:E213" si="39">$B208/$D$4</f>
        <v>-39</v>
      </c>
      <c r="F208" s="12">
        <f t="shared" si="35"/>
        <v>-9.7259293947404117</v>
      </c>
      <c r="G208" s="12">
        <f t="shared" si="32"/>
        <v>228</v>
      </c>
      <c r="H208" s="12">
        <f t="shared" si="36"/>
        <v>3.4717695473251027</v>
      </c>
      <c r="I208" s="12">
        <f t="shared" si="37"/>
        <v>-1.2487139917695473</v>
      </c>
      <c r="J208" s="12">
        <f t="shared" si="33"/>
        <v>228</v>
      </c>
      <c r="K208" s="12">
        <f>'Data sorted'!$O$241*(1-'Cutoff models (Section 6)'!$G$2/SQRT(('Cutoff models (Section 6)'!$G$2^2+'Cutoff models (Section 6)'!B208^2)))*$G$3</f>
        <v>233.26355537026336</v>
      </c>
    </row>
    <row r="209" spans="2:11" x14ac:dyDescent="0.25">
      <c r="B209" s="12">
        <f>'Data sorted'!N439</f>
        <v>49</v>
      </c>
      <c r="C209" s="12">
        <f t="shared" si="38"/>
        <v>14</v>
      </c>
      <c r="D209" s="12">
        <f t="shared" si="34"/>
        <v>20.025266385005043</v>
      </c>
      <c r="E209" s="12">
        <f t="shared" si="39"/>
        <v>-39.200000000000003</v>
      </c>
      <c r="F209" s="12">
        <f t="shared" si="35"/>
        <v>-9.7259293947404117</v>
      </c>
      <c r="G209" s="12">
        <f t="shared" si="32"/>
        <v>228</v>
      </c>
      <c r="H209" s="12">
        <f t="shared" si="36"/>
        <v>3.4717695473251027</v>
      </c>
      <c r="I209" s="12">
        <f t="shared" si="37"/>
        <v>-1.2487139917695473</v>
      </c>
      <c r="J209" s="12">
        <f t="shared" si="33"/>
        <v>228</v>
      </c>
      <c r="K209" s="12">
        <f>'Data sorted'!$O$241*(1-'Cutoff models (Section 6)'!$G$2/SQRT(('Cutoff models (Section 6)'!$G$2^2+'Cutoff models (Section 6)'!B209^2)))*$G$3</f>
        <v>233.29484334772991</v>
      </c>
    </row>
    <row r="210" spans="2:11" x14ac:dyDescent="0.25">
      <c r="B210" s="12">
        <f>'Data sorted'!N440</f>
        <v>49.25</v>
      </c>
      <c r="C210" s="12">
        <f t="shared" si="38"/>
        <v>14.071428571428571</v>
      </c>
      <c r="D210" s="12">
        <f t="shared" si="34"/>
        <v>20.025266385005043</v>
      </c>
      <c r="E210" s="12">
        <f t="shared" si="39"/>
        <v>-39.4</v>
      </c>
      <c r="F210" s="12">
        <f t="shared" si="35"/>
        <v>-9.7259293947404117</v>
      </c>
      <c r="G210" s="12">
        <f t="shared" si="32"/>
        <v>228</v>
      </c>
      <c r="H210" s="12">
        <f t="shared" si="36"/>
        <v>3.4717695473251027</v>
      </c>
      <c r="I210" s="12">
        <f t="shared" si="37"/>
        <v>-1.2487139917695473</v>
      </c>
      <c r="J210" s="12">
        <f t="shared" si="33"/>
        <v>228</v>
      </c>
      <c r="K210" s="12">
        <f>'Data sorted'!$O$241*(1-'Cutoff models (Section 6)'!$G$2/SQRT(('Cutoff models (Section 6)'!$G$2^2+'Cutoff models (Section 6)'!B210^2)))*$G$3</f>
        <v>233.32581398905793</v>
      </c>
    </row>
    <row r="211" spans="2:11" x14ac:dyDescent="0.25">
      <c r="B211" s="12">
        <f>'Data sorted'!N441</f>
        <v>49.5</v>
      </c>
      <c r="C211" s="12">
        <f t="shared" si="38"/>
        <v>14.142857142857142</v>
      </c>
      <c r="D211" s="12">
        <f t="shared" si="34"/>
        <v>20.025266385005043</v>
      </c>
      <c r="E211" s="12">
        <f t="shared" si="39"/>
        <v>-39.6</v>
      </c>
      <c r="F211" s="12">
        <f t="shared" si="35"/>
        <v>-9.7259293947404117</v>
      </c>
      <c r="G211" s="12">
        <f t="shared" si="32"/>
        <v>228</v>
      </c>
      <c r="H211" s="12">
        <f t="shared" si="36"/>
        <v>3.4717695473251027</v>
      </c>
      <c r="I211" s="12">
        <f t="shared" si="37"/>
        <v>-1.2487139917695473</v>
      </c>
      <c r="J211" s="12">
        <f t="shared" si="33"/>
        <v>228</v>
      </c>
      <c r="K211" s="12">
        <f>'Data sorted'!$O$241*(1-'Cutoff models (Section 6)'!$G$2/SQRT(('Cutoff models (Section 6)'!$G$2^2+'Cutoff models (Section 6)'!B211^2)))*$G$3</f>
        <v>233.35647209619444</v>
      </c>
    </row>
    <row r="212" spans="2:11" x14ac:dyDescent="0.25">
      <c r="B212" s="12">
        <f>'Data sorted'!N442</f>
        <v>49.75</v>
      </c>
      <c r="C212" s="12">
        <f t="shared" si="38"/>
        <v>14.214285714285714</v>
      </c>
      <c r="D212" s="12">
        <f t="shared" si="34"/>
        <v>20.025266385005043</v>
      </c>
      <c r="E212" s="12">
        <f t="shared" si="39"/>
        <v>-39.799999999999997</v>
      </c>
      <c r="F212" s="12">
        <f t="shared" si="35"/>
        <v>-9.7259293947404117</v>
      </c>
      <c r="G212" s="12">
        <f t="shared" si="32"/>
        <v>228</v>
      </c>
      <c r="H212" s="12">
        <f t="shared" si="36"/>
        <v>3.4717695473251027</v>
      </c>
      <c r="I212" s="12">
        <f t="shared" si="37"/>
        <v>-1.2487139917695473</v>
      </c>
      <c r="J212" s="12">
        <f t="shared" si="33"/>
        <v>228</v>
      </c>
      <c r="K212" s="12">
        <f>'Data sorted'!$O$241*(1-'Cutoff models (Section 6)'!$G$2/SQRT(('Cutoff models (Section 6)'!$G$2^2+'Cutoff models (Section 6)'!B212^2)))*$G$3</f>
        <v>233.38682237471883</v>
      </c>
    </row>
    <row r="213" spans="2:11" x14ac:dyDescent="0.25">
      <c r="B213" s="12">
        <f>'Data sorted'!N443</f>
        <v>50</v>
      </c>
      <c r="C213" s="12">
        <f t="shared" si="38"/>
        <v>14.285714285714286</v>
      </c>
      <c r="D213" s="12">
        <f t="shared" si="34"/>
        <v>20.025266385005043</v>
      </c>
      <c r="E213" s="12">
        <f t="shared" si="39"/>
        <v>-40</v>
      </c>
      <c r="F213" s="12">
        <f t="shared" si="35"/>
        <v>-9.7259293947404117</v>
      </c>
      <c r="G213" s="12">
        <f t="shared" si="32"/>
        <v>228</v>
      </c>
      <c r="H213" s="12">
        <f t="shared" si="36"/>
        <v>3.4717695473251027</v>
      </c>
      <c r="I213" s="12">
        <f t="shared" si="37"/>
        <v>-1.2487139917695473</v>
      </c>
      <c r="J213" s="12">
        <f t="shared" si="33"/>
        <v>228</v>
      </c>
      <c r="K213" s="12">
        <f>'Data sorted'!$O$241*(1-'Cutoff models (Section 6)'!$G$2/SQRT(('Cutoff models (Section 6)'!$G$2^2+'Cutoff models (Section 6)'!B213^2)))*$G$3</f>
        <v>233.4168694362474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4</vt:i4>
      </vt:variant>
      <vt:variant>
        <vt:lpstr>Charts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Video data</vt:lpstr>
      <vt:lpstr>Ideal distribution (Section 3)</vt:lpstr>
      <vt:lpstr>Data sorted</vt:lpstr>
      <vt:lpstr>Cutoff models (Section 6)</vt:lpstr>
      <vt:lpstr>Measured vs models</vt:lpstr>
      <vt:lpstr>'Data sorted'!Print_Area</vt:lpstr>
      <vt:lpstr>'Ideal distribution (Section 3)'!Print_Area</vt:lpstr>
      <vt:lpstr>'Video data'!Print_Area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2021-09-09T16:34:05Z</cp:lastPrinted>
  <dcterms:created xsi:type="dcterms:W3CDTF">2021-08-03T13:41:55Z</dcterms:created>
  <dcterms:modified xsi:type="dcterms:W3CDTF">2022-01-03T19:28:06Z</dcterms:modified>
</cp:coreProperties>
</file>