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01.Ricardo\Articulos\79.Ricardo.Proteoma saliva OE\04.Version P&amp;V\"/>
    </mc:Choice>
  </mc:AlternateContent>
  <bookViews>
    <workbookView xWindow="0" yWindow="0" windowWidth="23040" windowHeight="8904" tabRatio="772"/>
  </bookViews>
  <sheets>
    <sheet name="224 proteins" sheetId="1" r:id="rId1"/>
    <sheet name="10 heme-iron" sheetId="5" r:id="rId2"/>
    <sheet name="26 protease inhibitor" sheetId="7" r:id="rId3"/>
    <sheet name="24 proteases" sheetId="6" r:id="rId4"/>
    <sheet name="16 lipocalins" sheetId="8" r:id="rId5"/>
    <sheet name="7 immune related" sheetId="12" r:id="rId6"/>
    <sheet name="19 carbohydrate" sheetId="9" r:id="rId7"/>
  </sheets>
  <definedNames>
    <definedName name="_xlnm._FilterDatabase" localSheetId="1" hidden="1">'10 heme-iron'!$H$1:$H$11</definedName>
    <definedName name="_xlnm._FilterDatabase" localSheetId="4" hidden="1">'16 lipocalins'!$A$1:$X$17</definedName>
    <definedName name="_xlnm._FilterDatabase" localSheetId="6" hidden="1">'19 carbohydrate'!$B$1:$B$20</definedName>
    <definedName name="_xlnm._FilterDatabase" localSheetId="0" hidden="1">'224 proteins'!$A$1:$U$1</definedName>
    <definedName name="_xlnm._FilterDatabase" localSheetId="3" hidden="1">'24 proteases'!$A$1:$X$25</definedName>
    <definedName name="_xlnm._FilterDatabase" localSheetId="2" hidden="1">'26 protease inhibitor'!$A$1:$X$27</definedName>
  </definedNames>
  <calcPr calcId="162913"/>
</workbook>
</file>

<file path=xl/calcChain.xml><?xml version="1.0" encoding="utf-8"?>
<calcChain xmlns="http://schemas.openxmlformats.org/spreadsheetml/2006/main">
  <c r="L3" i="9" l="1"/>
  <c r="L4" i="9"/>
  <c r="L5" i="9"/>
  <c r="L6" i="9"/>
  <c r="L7" i="9"/>
  <c r="L8" i="9"/>
  <c r="L9" i="9"/>
  <c r="L10" i="9"/>
  <c r="L11" i="9"/>
  <c r="L12" i="9"/>
  <c r="L13" i="9"/>
  <c r="L14" i="9"/>
  <c r="L15" i="9"/>
  <c r="L16" i="9"/>
  <c r="L17" i="9"/>
  <c r="L18" i="9"/>
  <c r="L19" i="9"/>
  <c r="L20" i="9"/>
  <c r="L2" i="9"/>
  <c r="K3" i="9"/>
  <c r="K4" i="9"/>
  <c r="K5" i="9"/>
  <c r="K6" i="9"/>
  <c r="K7" i="9"/>
  <c r="K8" i="9"/>
  <c r="K9" i="9"/>
  <c r="K10" i="9"/>
  <c r="K11" i="9"/>
  <c r="K12" i="9"/>
  <c r="K13" i="9"/>
  <c r="K14" i="9"/>
  <c r="K15" i="9"/>
  <c r="K16" i="9"/>
  <c r="K17" i="9"/>
  <c r="K18" i="9"/>
  <c r="K19" i="9"/>
  <c r="K20" i="9"/>
  <c r="K2" i="9"/>
  <c r="J21" i="9"/>
  <c r="I21" i="9"/>
  <c r="K3" i="12"/>
  <c r="K4" i="12"/>
  <c r="K5" i="12"/>
  <c r="K6" i="12"/>
  <c r="K7" i="12"/>
  <c r="K8" i="12"/>
  <c r="K2" i="12"/>
  <c r="J3" i="12"/>
  <c r="J4" i="12"/>
  <c r="J5" i="12"/>
  <c r="J6" i="12"/>
  <c r="J7" i="12"/>
  <c r="J8" i="12"/>
  <c r="J2" i="12"/>
  <c r="I9" i="12"/>
  <c r="H9" i="12"/>
  <c r="L3" i="8"/>
  <c r="L4" i="8"/>
  <c r="L5" i="8"/>
  <c r="L6" i="8"/>
  <c r="L7" i="8"/>
  <c r="L8" i="8"/>
  <c r="L9" i="8"/>
  <c r="L10" i="8"/>
  <c r="L11" i="8"/>
  <c r="L12" i="8"/>
  <c r="L13" i="8"/>
  <c r="L14" i="8"/>
  <c r="L15" i="8"/>
  <c r="L16" i="8"/>
  <c r="L17" i="8"/>
  <c r="L2" i="8"/>
  <c r="K3" i="8"/>
  <c r="K4" i="8"/>
  <c r="K5" i="8"/>
  <c r="K6" i="8"/>
  <c r="K7" i="8"/>
  <c r="K8" i="8"/>
  <c r="K9" i="8"/>
  <c r="K10" i="8"/>
  <c r="K11" i="8"/>
  <c r="K12" i="8"/>
  <c r="K13" i="8"/>
  <c r="K14" i="8"/>
  <c r="K15" i="8"/>
  <c r="K16" i="8"/>
  <c r="K17" i="8"/>
  <c r="K2" i="8"/>
  <c r="J18" i="8"/>
  <c r="I18" i="8"/>
  <c r="L3" i="6"/>
  <c r="L4" i="6"/>
  <c r="L5" i="6"/>
  <c r="L6" i="6"/>
  <c r="L7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" i="6"/>
  <c r="K3" i="6"/>
  <c r="K4" i="6"/>
  <c r="K5" i="6"/>
  <c r="K6" i="6"/>
  <c r="K7" i="6"/>
  <c r="K8" i="6"/>
  <c r="K9" i="6"/>
  <c r="K10" i="6"/>
  <c r="K11" i="6"/>
  <c r="K12" i="6"/>
  <c r="K13" i="6"/>
  <c r="K14" i="6"/>
  <c r="K15" i="6"/>
  <c r="K16" i="6"/>
  <c r="K17" i="6"/>
  <c r="K18" i="6"/>
  <c r="K19" i="6"/>
  <c r="K20" i="6"/>
  <c r="K21" i="6"/>
  <c r="K22" i="6"/>
  <c r="K23" i="6"/>
  <c r="K24" i="6"/>
  <c r="K25" i="6"/>
  <c r="K2" i="6"/>
  <c r="I26" i="6"/>
  <c r="J26" i="6"/>
  <c r="L3" i="7"/>
  <c r="L4" i="7"/>
  <c r="L5" i="7"/>
  <c r="L6" i="7"/>
  <c r="L7" i="7"/>
  <c r="L8" i="7"/>
  <c r="L9" i="7"/>
  <c r="L10" i="7"/>
  <c r="L11" i="7"/>
  <c r="L12" i="7"/>
  <c r="L13" i="7"/>
  <c r="L14" i="7"/>
  <c r="L15" i="7"/>
  <c r="L16" i="7"/>
  <c r="L17" i="7"/>
  <c r="L18" i="7"/>
  <c r="L19" i="7"/>
  <c r="L20" i="7"/>
  <c r="L21" i="7"/>
  <c r="L22" i="7"/>
  <c r="L23" i="7"/>
  <c r="L24" i="7"/>
  <c r="L25" i="7"/>
  <c r="L26" i="7"/>
  <c r="L27" i="7"/>
  <c r="L2" i="7"/>
  <c r="K3" i="7"/>
  <c r="K4" i="7"/>
  <c r="K5" i="7"/>
  <c r="K6" i="7"/>
  <c r="K7" i="7"/>
  <c r="K8" i="7"/>
  <c r="K9" i="7"/>
  <c r="K10" i="7"/>
  <c r="K11" i="7"/>
  <c r="K12" i="7"/>
  <c r="K13" i="7"/>
  <c r="K14" i="7"/>
  <c r="K15" i="7"/>
  <c r="K16" i="7"/>
  <c r="K17" i="7"/>
  <c r="K18" i="7"/>
  <c r="K19" i="7"/>
  <c r="K20" i="7"/>
  <c r="K21" i="7"/>
  <c r="K22" i="7"/>
  <c r="K23" i="7"/>
  <c r="K24" i="7"/>
  <c r="K25" i="7"/>
  <c r="K26" i="7"/>
  <c r="K27" i="7"/>
  <c r="K2" i="7"/>
  <c r="J28" i="7"/>
  <c r="I28" i="7"/>
  <c r="K3" i="5"/>
  <c r="K4" i="5"/>
  <c r="K5" i="5"/>
  <c r="K6" i="5"/>
  <c r="K7" i="5"/>
  <c r="K8" i="5"/>
  <c r="K9" i="5"/>
  <c r="K10" i="5"/>
  <c r="K11" i="5"/>
  <c r="K2" i="5"/>
  <c r="J3" i="5"/>
  <c r="J4" i="5"/>
  <c r="J5" i="5"/>
  <c r="J6" i="5"/>
  <c r="J7" i="5"/>
  <c r="J8" i="5"/>
  <c r="J9" i="5"/>
  <c r="J10" i="5"/>
  <c r="J11" i="5"/>
  <c r="J2" i="5"/>
  <c r="I12" i="5"/>
  <c r="H12" i="5"/>
</calcChain>
</file>

<file path=xl/sharedStrings.xml><?xml version="1.0" encoding="utf-8"?>
<sst xmlns="http://schemas.openxmlformats.org/spreadsheetml/2006/main" count="3450" uniqueCount="1404">
  <si>
    <t>t-value</t>
  </si>
  <si>
    <t>Mean signal peak area_ female (F1, F2, F3)</t>
  </si>
  <si>
    <t>Mean signal peak area_ male (M1, M2, M3)</t>
  </si>
  <si>
    <t>Fold Change_ female/male</t>
  </si>
  <si>
    <t>Log FC (Fold Change)</t>
  </si>
  <si>
    <t>Description</t>
  </si>
  <si>
    <t>Accession</t>
  </si>
  <si>
    <t>Species</t>
  </si>
  <si>
    <t>immunoglobulin G binding protein A</t>
  </si>
  <si>
    <t>Rhipicephalus appendiculatus</t>
  </si>
  <si>
    <t>savignygrin</t>
  </si>
  <si>
    <t>Ornithodoros kalahariensis</t>
  </si>
  <si>
    <t>OMFREP</t>
  </si>
  <si>
    <t>Ornithodoros moubata</t>
  </si>
  <si>
    <t>alpha-2-macroglobulin precursor splice variant 1</t>
  </si>
  <si>
    <t>factor D-like protein</t>
  </si>
  <si>
    <t>Dermacentor variabilis</t>
  </si>
  <si>
    <t>putative beta thymosin</t>
  </si>
  <si>
    <t>cystatin precursor</t>
  </si>
  <si>
    <t>putative thyropin precursor</t>
  </si>
  <si>
    <t>mucin/peritrophin-like protein precursor</t>
  </si>
  <si>
    <t>cystatin-2 precursor</t>
  </si>
  <si>
    <t>unknown secreted protein PK-26 precursor</t>
  </si>
  <si>
    <t>troponin T</t>
  </si>
  <si>
    <t>Haemaphysalis qinghaiensis</t>
  </si>
  <si>
    <t>vitellogenin receptor</t>
  </si>
  <si>
    <t>hemelipoglycoprotein precursor</t>
  </si>
  <si>
    <t>monotonin</t>
  </si>
  <si>
    <t>Argas monolakensis</t>
  </si>
  <si>
    <t>lipocalin</t>
  </si>
  <si>
    <t>Defensin</t>
  </si>
  <si>
    <t>7 cysteine domain</t>
  </si>
  <si>
    <t>metalloprotease, partial</t>
  </si>
  <si>
    <t>phospholipase A2, partial</t>
  </si>
  <si>
    <t>superoxide-dismutase</t>
  </si>
  <si>
    <t>serpin-8 precursor</t>
  </si>
  <si>
    <t>Ixodes ricinus</t>
  </si>
  <si>
    <t>cathepsin L-like cysteine protease</t>
  </si>
  <si>
    <t>beta-actin</t>
  </si>
  <si>
    <t>salivary lipid interacting protein</t>
  </si>
  <si>
    <t>Ornithodoros parkeri</t>
  </si>
  <si>
    <t>acid tail salivary protein</t>
  </si>
  <si>
    <t>salivary basic tailless protein</t>
  </si>
  <si>
    <t>truncated salivary lipocalin, partial</t>
  </si>
  <si>
    <t>moubatin 1-like 2</t>
  </si>
  <si>
    <t>moubatin-like 3</t>
  </si>
  <si>
    <t>short salivary moubatin</t>
  </si>
  <si>
    <t>salivary secreted lipocalin</t>
  </si>
  <si>
    <t>salivary lipocalin</t>
  </si>
  <si>
    <t>phospholipase A2</t>
  </si>
  <si>
    <t>moubatin-like 5</t>
  </si>
  <si>
    <t>aspartic protease</t>
  </si>
  <si>
    <t>Haemaphysalis longicornis</t>
  </si>
  <si>
    <t>ixodidin</t>
  </si>
  <si>
    <t>Ornithodoros coriaceus</t>
  </si>
  <si>
    <t>putative secreted glycine-rich salivary protein</t>
  </si>
  <si>
    <t>hypothetical secreted protein precursor</t>
  </si>
  <si>
    <t>putative salivary secreted protein, partial</t>
  </si>
  <si>
    <t>translation elongation factor EF-1 alpha/Tu, partial</t>
  </si>
  <si>
    <t>hebreain-like protein</t>
  </si>
  <si>
    <t>salivary lipocalin, partial</t>
  </si>
  <si>
    <t>chymotrypsin inhibitor precursor</t>
  </si>
  <si>
    <t>Rhipicephalus microplus</t>
  </si>
  <si>
    <t>enolase</t>
  </si>
  <si>
    <t>savicalin</t>
  </si>
  <si>
    <t>AV422</t>
  </si>
  <si>
    <t>Amblyomma americanum</t>
  </si>
  <si>
    <t>7DB family member</t>
  </si>
  <si>
    <t>apyrase</t>
  </si>
  <si>
    <t>Amblyomma hebraeum</t>
  </si>
  <si>
    <t>histone H2B</t>
  </si>
  <si>
    <t>Nuttalliella namaqua</t>
  </si>
  <si>
    <t>phosphoglucomutase, partial</t>
  </si>
  <si>
    <t>hemelipoglyco-carrier protein CP3</t>
  </si>
  <si>
    <t>vitellogenin-1</t>
  </si>
  <si>
    <t>Dermanyssus gallinae</t>
  </si>
  <si>
    <t>histone H2AX</t>
  </si>
  <si>
    <t>Rhipicephalus annulatus</t>
  </si>
  <si>
    <t>carboxypeptidase Q</t>
  </si>
  <si>
    <t>Tityus serrulatus</t>
  </si>
  <si>
    <t>haemalin</t>
  </si>
  <si>
    <t>Haemaphysalis flava</t>
  </si>
  <si>
    <t>fructose-1,6-bisphosphate aldolase</t>
  </si>
  <si>
    <t>catalase 1</t>
  </si>
  <si>
    <t>heme-inducible glutathione S-transferase</t>
  </si>
  <si>
    <t>vitellogenin-B</t>
  </si>
  <si>
    <t>peroxiredoxin</t>
  </si>
  <si>
    <t>valosin containing protein</t>
  </si>
  <si>
    <t>Vitellogenin-2</t>
  </si>
  <si>
    <t>vitellogenin</t>
  </si>
  <si>
    <t>chymotrypsin inhibitor</t>
  </si>
  <si>
    <t>hypothetical protein</t>
  </si>
  <si>
    <t>putative reverse transcriptase, partial</t>
  </si>
  <si>
    <t>Toxorhynchites brevipalpis</t>
  </si>
  <si>
    <t>hypothetical protein, partial</t>
  </si>
  <si>
    <t>Opisthacanthus cayaporum</t>
  </si>
  <si>
    <t>Amblyomma variegatum</t>
  </si>
  <si>
    <t>hypothetical protein DAPPUDRAFT_52405</t>
  </si>
  <si>
    <t>Daphnia pulex</t>
  </si>
  <si>
    <t>B7P3P0</t>
  </si>
  <si>
    <t>Ixodes scapularis</t>
  </si>
  <si>
    <t>B7P3P1</t>
  </si>
  <si>
    <t>B7P6X9</t>
  </si>
  <si>
    <t>B7P7C0</t>
  </si>
  <si>
    <t>B7PH44</t>
  </si>
  <si>
    <t>B7PF28</t>
  </si>
  <si>
    <t>B7PK51</t>
  </si>
  <si>
    <t>B7PHC3</t>
  </si>
  <si>
    <t>ISCW004835-PA</t>
  </si>
  <si>
    <t>B7PJJ3</t>
  </si>
  <si>
    <t>B7PLL4</t>
  </si>
  <si>
    <t>B7PL51</t>
  </si>
  <si>
    <t>B7PQF4</t>
  </si>
  <si>
    <t>B7PQ93</t>
  </si>
  <si>
    <t>B7PLT0</t>
  </si>
  <si>
    <t>B7PWF5</t>
  </si>
  <si>
    <t>ISCW008497-PA</t>
  </si>
  <si>
    <t>B7Q3K7</t>
  </si>
  <si>
    <t>B7PXD2</t>
  </si>
  <si>
    <t>B7Q2R9</t>
  </si>
  <si>
    <t>B7Q933</t>
  </si>
  <si>
    <t>B7Q8D4</t>
  </si>
  <si>
    <t>B7Q6Z1</t>
  </si>
  <si>
    <t>B7QAW0</t>
  </si>
  <si>
    <t>B7QAF9</t>
  </si>
  <si>
    <t>B7QEW7</t>
  </si>
  <si>
    <t>ISCW012382-PA</t>
  </si>
  <si>
    <t>B7QBY6</t>
  </si>
  <si>
    <t>B7QAQ5</t>
  </si>
  <si>
    <t>B7QL13</t>
  </si>
  <si>
    <t>ISCW014678-PA</t>
  </si>
  <si>
    <t>ISCW014754-PA</t>
  </si>
  <si>
    <t>B7QNY3</t>
  </si>
  <si>
    <t>ISCW015293-PA</t>
  </si>
  <si>
    <t>B7QN17</t>
  </si>
  <si>
    <t>B7QP12</t>
  </si>
  <si>
    <t>ISCW015616-PA</t>
  </si>
  <si>
    <t>ISCW016405-PA</t>
  </si>
  <si>
    <t>B7P1X2</t>
  </si>
  <si>
    <t>B7PCV9</t>
  </si>
  <si>
    <t>B7PCB9</t>
  </si>
  <si>
    <t>B7PAR6</t>
  </si>
  <si>
    <t>B7PIM5</t>
  </si>
  <si>
    <t>B7PIN1</t>
  </si>
  <si>
    <t>ISCW018700-PA</t>
  </si>
  <si>
    <t>B7PLB9</t>
  </si>
  <si>
    <t>B7PV15</t>
  </si>
  <si>
    <t>B7PZJ3</t>
  </si>
  <si>
    <t>B7PZG8</t>
  </si>
  <si>
    <t>ISCW020197-PA</t>
  </si>
  <si>
    <t>B7Q0R0</t>
  </si>
  <si>
    <t>ISCW020728-PA</t>
  </si>
  <si>
    <t>B7Q6J2</t>
  </si>
  <si>
    <t>ISCW021707-PA</t>
  </si>
  <si>
    <t>ISCW021709-PA</t>
  </si>
  <si>
    <t>ISCW021710-PA</t>
  </si>
  <si>
    <t>B7Q3V3</t>
  </si>
  <si>
    <t>B7Q4R4</t>
  </si>
  <si>
    <t>B7QGH2</t>
  </si>
  <si>
    <t>B7QF76</t>
  </si>
  <si>
    <t>ISCW022517-PA</t>
  </si>
  <si>
    <t>B7Q9Z8</t>
  </si>
  <si>
    <t>B7QHK2</t>
  </si>
  <si>
    <t>B7QHM6</t>
  </si>
  <si>
    <t>B7PJ51</t>
  </si>
  <si>
    <t>ISCW024629-PA</t>
  </si>
  <si>
    <t>B7QLA0</t>
  </si>
  <si>
    <t>Glycogen debranching enzyme, partial</t>
  </si>
  <si>
    <t>Zootermopsis nevadensis</t>
  </si>
  <si>
    <t>Hemocytin, partial</t>
  </si>
  <si>
    <t>Stegodyphus mimosarum</t>
  </si>
  <si>
    <t>Myosin heavy chain, muscle, partial</t>
  </si>
  <si>
    <t>Apolipoprotein B-100, partial</t>
  </si>
  <si>
    <t>peritrophic matrix protein 14 precursor</t>
  </si>
  <si>
    <t>Tribolium castaneum</t>
  </si>
  <si>
    <t>Low-density lipoprotein receptor-related protein 2</t>
  </si>
  <si>
    <t>Orchesella cincta</t>
  </si>
  <si>
    <t>beta-hexosaminidase subunit beta-like</t>
  </si>
  <si>
    <t>Tropilaelaps mercedesae</t>
  </si>
  <si>
    <t>Hoffmannihadrurus gertschi</t>
  </si>
  <si>
    <t>hypothetical protein B5V51_14043, partial</t>
  </si>
  <si>
    <t>Heliothis virescens</t>
  </si>
  <si>
    <t>Kunitz-type serine protease inhibitor taicotoxin</t>
  </si>
  <si>
    <t>Nephila clavipes</t>
  </si>
  <si>
    <t>Mitochondrial amidoxime reducing component 2</t>
  </si>
  <si>
    <t>hypothetical protein LSTR_LSTR004939</t>
  </si>
  <si>
    <t>Laodelphax striatella</t>
  </si>
  <si>
    <t>hypothetical protein AWZ03_015082</t>
  </si>
  <si>
    <t>Drosophila navojoa</t>
  </si>
  <si>
    <t>Trittame loki</t>
  </si>
  <si>
    <t>Nasonia vitripennis</t>
  </si>
  <si>
    <t>6-phosphogluconate dehydrogenase, decarboxylating isoform X2</t>
  </si>
  <si>
    <t>Limulus polyphemus</t>
  </si>
  <si>
    <t>carboxypeptidase E-like</t>
  </si>
  <si>
    <t>uncharacterized protein LOC106460335</t>
  </si>
  <si>
    <t>glucose-6-phosphate isomerase</t>
  </si>
  <si>
    <t>gamma-glutamyl hydrolase-like isoform X1</t>
  </si>
  <si>
    <t>lysosomal protective protein-like</t>
  </si>
  <si>
    <t>importin subunit alpha-6-like isoform X1</t>
  </si>
  <si>
    <t>14-3-3 protein zeta-like</t>
  </si>
  <si>
    <t>thioredoxin reductase 1, cytoplasmic-like</t>
  </si>
  <si>
    <t>tyrosine-protein phosphatase 10D-like isoform X2</t>
  </si>
  <si>
    <t>ATP synthase subunit beta, mitochondrial</t>
  </si>
  <si>
    <t>Papilio machaon</t>
  </si>
  <si>
    <t>uncharacterized protein Dvir_GJ26607</t>
  </si>
  <si>
    <t>Drosophila virilis</t>
  </si>
  <si>
    <t>filamin-A</t>
  </si>
  <si>
    <t>Parasteatoda tepidariorum</t>
  </si>
  <si>
    <t>laminin subunit beta-1 isoform X1</t>
  </si>
  <si>
    <t>hemocytin</t>
  </si>
  <si>
    <t>low-density lipoprotein receptor-related protein 2</t>
  </si>
  <si>
    <t>phosphatidylinositol transfer protein alpha isoform</t>
  </si>
  <si>
    <t>lysosomal alpha-mannosidase isoform X1</t>
  </si>
  <si>
    <t>Drosophila takahashii</t>
  </si>
  <si>
    <t>Rhagoletis zephyria</t>
  </si>
  <si>
    <t>Hyalella azteca</t>
  </si>
  <si>
    <t>neprilysin-1</t>
  </si>
  <si>
    <t>Harpegnathos saltator</t>
  </si>
  <si>
    <t>Musca domestica</t>
  </si>
  <si>
    <t>chymotrypsin inhibitor-like</t>
  </si>
  <si>
    <t>Pseudomyrmex gracilis</t>
  </si>
  <si>
    <t>sushi, von Willebrand factor type A, EGF and pentraxin domain-containing protein 1</t>
  </si>
  <si>
    <t>Pieris rapae</t>
  </si>
  <si>
    <t>voltage-dependent calcium channel subunit alpha-2/delta-3-like</t>
  </si>
  <si>
    <t>uncharacterized protein C05D11.1-like isoform X2</t>
  </si>
  <si>
    <t>acetylcholine receptor subunit alpha-like, partial</t>
  </si>
  <si>
    <t>hemocytin-like</t>
  </si>
  <si>
    <t>neprilysin-1-like isoform X2</t>
  </si>
  <si>
    <t>protein D2-like isoform X4</t>
  </si>
  <si>
    <t>Varroa jacobsoni</t>
  </si>
  <si>
    <t>S-phase kinase-associated protein 1</t>
  </si>
  <si>
    <t>Onthophagus taurus</t>
  </si>
  <si>
    <t>cysteine-rich venom protein 1-like</t>
  </si>
  <si>
    <t>transmembrane protein 241-like</t>
  </si>
  <si>
    <t>Centruroides sculpturatus</t>
  </si>
  <si>
    <t>tropomyosin-like isoform X12</t>
  </si>
  <si>
    <t>tropomyosin-like isoform X16</t>
  </si>
  <si>
    <t>venom protein 30.1-like</t>
  </si>
  <si>
    <t>leukocyte elastase inhibitor A-like isoform X2</t>
  </si>
  <si>
    <t>protein/nucleic acid deglycase DJ-1-like</t>
  </si>
  <si>
    <t>papilin-like</t>
  </si>
  <si>
    <t>aconitate hydratase, mitochondrial-like</t>
  </si>
  <si>
    <t>synaptogenesis protein syg-2-like</t>
  </si>
  <si>
    <t>multifunctional protein ADE2-like</t>
  </si>
  <si>
    <t>neprilysin-2-like isoform X3</t>
  </si>
  <si>
    <t>Eurytemora affinis</t>
  </si>
  <si>
    <t>superoxide dismutase [Cu-Zn]-like isoform X4</t>
  </si>
  <si>
    <t>Frankliniella occidentalis</t>
  </si>
  <si>
    <t>actin-5C</t>
  </si>
  <si>
    <t>uncharacterized protein LOC113802139 isoform X49</t>
  </si>
  <si>
    <t>Penaeus vannamei</t>
  </si>
  <si>
    <t>spidroin-1-like isoform X1</t>
  </si>
  <si>
    <t>calpain-A</t>
  </si>
  <si>
    <t>Galendromus occidentalis</t>
  </si>
  <si>
    <t>NADH dehydrogenase subunit 5 (mitochondrion)</t>
  </si>
  <si>
    <t>Ornithodoros sonrai</t>
  </si>
  <si>
    <t>AAB68801</t>
  </si>
  <si>
    <t>AAM54048</t>
  </si>
  <si>
    <t>AAM88421</t>
  </si>
  <si>
    <t>AAN10129</t>
  </si>
  <si>
    <t>AAN78224</t>
  </si>
  <si>
    <t>AAO92284</t>
  </si>
  <si>
    <t>AAS01021</t>
  </si>
  <si>
    <t>AAS01022</t>
  </si>
  <si>
    <t>AAS01023</t>
  </si>
  <si>
    <t>AAS55948</t>
  </si>
  <si>
    <t>AAS94230</t>
  </si>
  <si>
    <t>AAY42205</t>
  </si>
  <si>
    <t>AAZ31260</t>
  </si>
  <si>
    <t>ABD83654</t>
  </si>
  <si>
    <t>ABI52654</t>
  </si>
  <si>
    <t>ABI52661</t>
  </si>
  <si>
    <t>ABI52686</t>
  </si>
  <si>
    <t>ABI52697</t>
  </si>
  <si>
    <t>ABI52714</t>
  </si>
  <si>
    <t>ABI52805</t>
  </si>
  <si>
    <t>ABI52820</t>
  </si>
  <si>
    <t>ABI94058</t>
  </si>
  <si>
    <t>ABO26562</t>
  </si>
  <si>
    <t>ABP01547</t>
  </si>
  <si>
    <t>ABR23350</t>
  </si>
  <si>
    <t>ABR23361</t>
  </si>
  <si>
    <t>ABR23379</t>
  </si>
  <si>
    <t>ABR23394</t>
  </si>
  <si>
    <t>ABR23399</t>
  </si>
  <si>
    <t>ABR23414</t>
  </si>
  <si>
    <t>ABR23415</t>
  </si>
  <si>
    <t>ABR23443</t>
  </si>
  <si>
    <t>ABR23445</t>
  </si>
  <si>
    <t>ABR23453</t>
  </si>
  <si>
    <t>ABR23457</t>
  </si>
  <si>
    <t>ABS30897</t>
  </si>
  <si>
    <t>ABV71391</t>
  </si>
  <si>
    <t>ACB70299</t>
  </si>
  <si>
    <t>ACB70308</t>
  </si>
  <si>
    <t>ACB70310</t>
  </si>
  <si>
    <t>ACB70350</t>
  </si>
  <si>
    <t>ACB70352</t>
  </si>
  <si>
    <t>ACB70369</t>
  </si>
  <si>
    <t>ACB70371</t>
  </si>
  <si>
    <t>ACB70374</t>
  </si>
  <si>
    <t>ACB70375</t>
  </si>
  <si>
    <t>ACB70377</t>
  </si>
  <si>
    <t>ACB70380</t>
  </si>
  <si>
    <t>ACB70384</t>
  </si>
  <si>
    <t>ACB70385</t>
  </si>
  <si>
    <t>ACB70386</t>
  </si>
  <si>
    <t>ACF57858</t>
  </si>
  <si>
    <t>ADD91327</t>
  </si>
  <si>
    <t>ADI60053</t>
  </si>
  <si>
    <t>AGH08176</t>
  </si>
  <si>
    <t>AGJ90343</t>
  </si>
  <si>
    <t>AGJ90344</t>
  </si>
  <si>
    <t>AGJ90350</t>
  </si>
  <si>
    <t>AGQ57038</t>
  </si>
  <si>
    <t>AHN53412</t>
  </si>
  <si>
    <t>AIW65719</t>
  </si>
  <si>
    <t>AJR36491</t>
  </si>
  <si>
    <t>ALC78840</t>
  </si>
  <si>
    <t>AMJ39610</t>
  </si>
  <si>
    <t>AMO02552</t>
  </si>
  <si>
    <t>ANA67892</t>
  </si>
  <si>
    <t>ASV64058</t>
  </si>
  <si>
    <t>AWM72026</t>
  </si>
  <si>
    <t>AWW13594</t>
  </si>
  <si>
    <t>AXP34687</t>
  </si>
  <si>
    <t>AXP34690</t>
  </si>
  <si>
    <t>BAB17604</t>
  </si>
  <si>
    <t>BAF73714</t>
  </si>
  <si>
    <t>BAG12081</t>
  </si>
  <si>
    <t>BAH02666</t>
  </si>
  <si>
    <t>BAM28739</t>
  </si>
  <si>
    <t>CAB55816</t>
  </si>
  <si>
    <t>CAJ00448</t>
  </si>
  <si>
    <t>CAX51408</t>
  </si>
  <si>
    <t>DAA34176</t>
  </si>
  <si>
    <t>DAA34360</t>
  </si>
  <si>
    <t>DAA34560</t>
  </si>
  <si>
    <t>DAA34752</t>
  </si>
  <si>
    <t>EFX79431</t>
  </si>
  <si>
    <t>KDR16306</t>
  </si>
  <si>
    <t>KFM64508</t>
  </si>
  <si>
    <t>KFM66966</t>
  </si>
  <si>
    <t>KFM76745</t>
  </si>
  <si>
    <t>KFM77310</t>
  </si>
  <si>
    <t>NP_001161929</t>
  </si>
  <si>
    <t>ODM88298</t>
  </si>
  <si>
    <t>OQR80396</t>
  </si>
  <si>
    <t>P0C8W3</t>
  </si>
  <si>
    <t>P83516</t>
  </si>
  <si>
    <t>PCG62628</t>
  </si>
  <si>
    <t>PRD26526</t>
  </si>
  <si>
    <t>PRD32710</t>
  </si>
  <si>
    <t>PRD36215</t>
  </si>
  <si>
    <t>Q86RN8</t>
  </si>
  <si>
    <t>RZF47230</t>
  </si>
  <si>
    <t>TDG38496</t>
  </si>
  <si>
    <t>W4VSH9</t>
  </si>
  <si>
    <t>XP_003426586</t>
  </si>
  <si>
    <t>XP_013774147</t>
  </si>
  <si>
    <t>XP_013774340</t>
  </si>
  <si>
    <t>XP_013775397</t>
  </si>
  <si>
    <t>XP_013775481</t>
  </si>
  <si>
    <t>XP_013777447</t>
  </si>
  <si>
    <t>XP_013781036</t>
  </si>
  <si>
    <t>XP_013784602</t>
  </si>
  <si>
    <t>XP_013785722</t>
  </si>
  <si>
    <t>XP_013789709</t>
  </si>
  <si>
    <t>XP_013790265</t>
  </si>
  <si>
    <t>XP_013791926</t>
  </si>
  <si>
    <t>XP_013794314</t>
  </si>
  <si>
    <t>XP_014354627</t>
  </si>
  <si>
    <t>XP_015030318</t>
  </si>
  <si>
    <t>XP_015906726</t>
  </si>
  <si>
    <t>XP_015907551</t>
  </si>
  <si>
    <t>XP_015907865</t>
  </si>
  <si>
    <t>XP_015908566</t>
  </si>
  <si>
    <t>XP_015915960</t>
  </si>
  <si>
    <t>XP_015929795</t>
  </si>
  <si>
    <t>XP_017008549</t>
  </si>
  <si>
    <t>XP_017493721</t>
  </si>
  <si>
    <t>XP_018014210</t>
  </si>
  <si>
    <t>XP_018014212</t>
  </si>
  <si>
    <t>XP_019696599</t>
  </si>
  <si>
    <t>XP_019890240</t>
  </si>
  <si>
    <t>XP_020288964</t>
  </si>
  <si>
    <t>XP_021001474</t>
  </si>
  <si>
    <t>XP_022121224</t>
  </si>
  <si>
    <t>XP_022243201</t>
  </si>
  <si>
    <t>XP_022244081</t>
  </si>
  <si>
    <t>XP_022253630</t>
  </si>
  <si>
    <t>XP_022255312</t>
  </si>
  <si>
    <t>XP_022255642</t>
  </si>
  <si>
    <t>XP_022700577</t>
  </si>
  <si>
    <t>XP_022900755</t>
  </si>
  <si>
    <t>XP_022910521</t>
  </si>
  <si>
    <t>XP_023213207</t>
  </si>
  <si>
    <t>XP_023214593</t>
  </si>
  <si>
    <t>XP_023214621</t>
  </si>
  <si>
    <t>XP_023215406</t>
  </si>
  <si>
    <t>XP_023217368</t>
  </si>
  <si>
    <t>XP_023224526</t>
  </si>
  <si>
    <t>XP_023226201</t>
  </si>
  <si>
    <t>XP_023238692</t>
  </si>
  <si>
    <t>XP_023240426</t>
  </si>
  <si>
    <t>XP_023244282</t>
  </si>
  <si>
    <t>XP_023343136</t>
  </si>
  <si>
    <t>XP_026275927</t>
  </si>
  <si>
    <t>XP_026281658</t>
  </si>
  <si>
    <t>XP_027208462</t>
  </si>
  <si>
    <t>XP_027228666</t>
  </si>
  <si>
    <t>XP_028967496</t>
  </si>
  <si>
    <t>YP_009527965</t>
  </si>
  <si>
    <t>Uniprot ID</t>
  </si>
  <si>
    <t>Uniprot protein name</t>
  </si>
  <si>
    <t>Gene name</t>
  </si>
  <si>
    <t>Category</t>
  </si>
  <si>
    <t>Gene ontology IDs</t>
  </si>
  <si>
    <t>Gene ontology (GO)</t>
  </si>
  <si>
    <t>Gene ontology (molecular function)</t>
  </si>
  <si>
    <t>Gene ontology (biological process)</t>
  </si>
  <si>
    <t>Gene ontology (cellular component)</t>
  </si>
  <si>
    <t>Cross-reference (PANTHER)</t>
  </si>
  <si>
    <t>Cross-reference (InterPro)</t>
  </si>
  <si>
    <t>Cross-reference (Pfam)</t>
  </si>
  <si>
    <t>O16012</t>
  </si>
  <si>
    <t>Immunoglobulin G binding protein A</t>
  </si>
  <si>
    <t>IGBPMA</t>
  </si>
  <si>
    <t>immune related</t>
  </si>
  <si>
    <t>Q8MVZ2</t>
  </si>
  <si>
    <t>Savignygrin</t>
  </si>
  <si>
    <t>GO:0004867</t>
  </si>
  <si>
    <t>serine-type endopeptidase inhibitor activity [GO:0004867]</t>
  </si>
  <si>
    <t>IPR036880;</t>
  </si>
  <si>
    <t>Q8MUC2</t>
  </si>
  <si>
    <t>extracellular matrix</t>
  </si>
  <si>
    <t>IPR036056;IPR002181;IPR020837;</t>
  </si>
  <si>
    <t>PF00147;</t>
  </si>
  <si>
    <t>Q8IT76</t>
  </si>
  <si>
    <t>Alpha-2-macroglobulin splice variant 1</t>
  </si>
  <si>
    <t>protease inhibitor</t>
  </si>
  <si>
    <t>GO:0004867; GO:0005615</t>
  </si>
  <si>
    <t>extracellular space [GO:0005615]; serine-type endopeptidase inhibitor activity [GO:0004867]</t>
  </si>
  <si>
    <t>extracellular space [GO:0005615]</t>
  </si>
  <si>
    <t>IPR009048;IPR036595;IPR011625;IPR041813;IPR011626;IPR013783;IPR014756;IPR001599;IPR019742;IPR002890;IPR041555;IPR040839;IPR008930;</t>
  </si>
  <si>
    <t>PF00207;PF07703;PF07677;PF01835;PF17791;PF17789;PF07678;</t>
  </si>
  <si>
    <t>Q8I862</t>
  </si>
  <si>
    <t>Factor D-like protein</t>
  </si>
  <si>
    <t>protease</t>
  </si>
  <si>
    <t>GO:0004252</t>
  </si>
  <si>
    <t>serine-type endopeptidase activity [GO:0004252]</t>
  </si>
  <si>
    <t>IPR009003;IPR043504;IPR001314;IPR041515;IPR001254;</t>
  </si>
  <si>
    <t>PF18322;PF00089;</t>
  </si>
  <si>
    <t>Q86G66</t>
  </si>
  <si>
    <t>Putative beta thymosin</t>
  </si>
  <si>
    <t>cytoskeletal</t>
  </si>
  <si>
    <t>GO:0003785; GO:0005856; GO:0007015</t>
  </si>
  <si>
    <t>cytoskeleton [GO:0005856]; actin monomer binding [GO:0003785]; actin filament organization [GO:0007015]</t>
  </si>
  <si>
    <t>actin monomer binding [GO:0003785]</t>
  </si>
  <si>
    <t>actin filament organization [GO:0007015]</t>
  </si>
  <si>
    <t>cytoskeleton [GO:0005856]</t>
  </si>
  <si>
    <t>IPR001152;IPR038386;</t>
  </si>
  <si>
    <t>PF01290;</t>
  </si>
  <si>
    <t>Q6QZV5</t>
  </si>
  <si>
    <t>Cystatin</t>
  </si>
  <si>
    <t>GO:0004869</t>
  </si>
  <si>
    <t>cysteine-type endopeptidase inhibitor activity [GO:0004869]</t>
  </si>
  <si>
    <t>IPR000010;IPR018073;</t>
  </si>
  <si>
    <t>PF00031;</t>
  </si>
  <si>
    <t>Q6QZV4</t>
  </si>
  <si>
    <t>Putative thyropin</t>
  </si>
  <si>
    <t>IPR000716;IPR036857;</t>
  </si>
  <si>
    <t>PF00086;</t>
  </si>
  <si>
    <t>Q6QZV3</t>
  </si>
  <si>
    <t>Mucin/peritrophin-like protein</t>
  </si>
  <si>
    <t>GO:0005576; GO:0008061</t>
  </si>
  <si>
    <t>extracellular region [GO:0005576]; chitin binding [GO:0008061]</t>
  </si>
  <si>
    <t>chitin binding [GO:0008061]</t>
  </si>
  <si>
    <t>extracellular region [GO:0005576]</t>
  </si>
  <si>
    <t>IPR002557;IPR036508;</t>
  </si>
  <si>
    <t>PF01607;</t>
  </si>
  <si>
    <t>Q6QD55</t>
  </si>
  <si>
    <t>Cystatin-2</t>
  </si>
  <si>
    <t>Q6PRC8</t>
  </si>
  <si>
    <t>Uncharacterized protein</t>
  </si>
  <si>
    <t>unknown function</t>
  </si>
  <si>
    <t>A8E4K0</t>
  </si>
  <si>
    <t>Troponin T</t>
  </si>
  <si>
    <t>GO:0005861; GO:0006937</t>
  </si>
  <si>
    <t>troponin complex [GO:0005861]; regulation of muscle contraction [GO:0006937]</t>
  </si>
  <si>
    <t>regulation of muscle contraction [GO:0006937]</t>
  </si>
  <si>
    <t>troponin complex [GO:0005861]</t>
  </si>
  <si>
    <t>PTHR11521;</t>
  </si>
  <si>
    <t>IPR027707;IPR001978;IPR038077;</t>
  </si>
  <si>
    <t>PF00992;</t>
  </si>
  <si>
    <t>Q45VP9</t>
  </si>
  <si>
    <t>Vitellogenin receptor</t>
  </si>
  <si>
    <t>VgR</t>
  </si>
  <si>
    <t>transporter/ receptors</t>
  </si>
  <si>
    <t>GO:0005509; GO:0006897; GO:0016021</t>
  </si>
  <si>
    <t>integral component of membrane [GO:0016021]; calcium ion binding [GO:0005509]; endocytosis [GO:0006897]</t>
  </si>
  <si>
    <t>calcium ion binding [GO:0005509]</t>
  </si>
  <si>
    <t>endocytosis [GO:0006897]</t>
  </si>
  <si>
    <t>integral component of membrane [GO:0016021]</t>
  </si>
  <si>
    <t>IPR011042;IPR001881;IPR000742;IPR000152;IPR018097;IPR036055;IPR023415;IPR000033;IPR002172;</t>
  </si>
  <si>
    <t>PF07645;PF00057;PF00058;</t>
  </si>
  <si>
    <t>Q19V51</t>
  </si>
  <si>
    <t>Hemelipoglycoprotein</t>
  </si>
  <si>
    <t>heme/ iron binding</t>
  </si>
  <si>
    <t>GO:0005319</t>
  </si>
  <si>
    <t>lipid transporter activity [GO:0005319]</t>
  </si>
  <si>
    <t>IPR015819;IPR001747;IPR011030;IPR015816;IPR015255;IPR001846;</t>
  </si>
  <si>
    <t>PF09172;PF01347;PF00094;</t>
  </si>
  <si>
    <t>Q09JV9</t>
  </si>
  <si>
    <t>Monotonin</t>
  </si>
  <si>
    <t>GO:0030682; GO:0043176</t>
  </si>
  <si>
    <t>amine binding [GO:0043176]; mitigation of host defenses by symbiont [GO:0030682]</t>
  </si>
  <si>
    <t>amine binding [GO:0043176]</t>
  </si>
  <si>
    <t>mitigation of host defenses by symbiont [GO:0030682]</t>
  </si>
  <si>
    <t>IPR012674;IPR002970;</t>
  </si>
  <si>
    <t>PF02098;</t>
  </si>
  <si>
    <t>Q09JV2</t>
  </si>
  <si>
    <t>Lipocalin</t>
  </si>
  <si>
    <t>defensin</t>
  </si>
  <si>
    <t>Q09JS7</t>
  </si>
  <si>
    <t>antimicrobial</t>
  </si>
  <si>
    <t>Q09JR6</t>
  </si>
  <si>
    <t>Q09JP9</t>
  </si>
  <si>
    <t>Metalloprotease (Fragment)</t>
  </si>
  <si>
    <t>GO:0008237</t>
  </si>
  <si>
    <t>metallopeptidase activity [GO:0008237]</t>
  </si>
  <si>
    <t>IPR024079;</t>
  </si>
  <si>
    <t>Q09JF8</t>
  </si>
  <si>
    <t>Phospholipase A2 (Fragment)</t>
  </si>
  <si>
    <t>metabolism, lipids</t>
  </si>
  <si>
    <t>GO:0004623; GO:0006644; GO:0050482</t>
  </si>
  <si>
    <t>phospholipase A2 activity [GO:0004623]; arachidonic acid secretion [GO:0050482]; phospholipid metabolic process [GO:0006644]</t>
  </si>
  <si>
    <t>phospholipase A2 activity [GO:0004623]</t>
  </si>
  <si>
    <t>arachidonic acid secretion [GO:0050482]; phospholipid metabolic process [GO:0006644]</t>
  </si>
  <si>
    <t>IPR036444;</t>
  </si>
  <si>
    <t>Q09JE3</t>
  </si>
  <si>
    <t>Superoxide dismutase [Cu-Zn] (EC 1.15.1.1)</t>
  </si>
  <si>
    <t>antioxidant/ detoxification</t>
  </si>
  <si>
    <t>GO:0004784; GO:0046872</t>
  </si>
  <si>
    <t>metal ion binding [GO:0046872]; superoxide dismutase activity [GO:0004784]</t>
  </si>
  <si>
    <t>PTHR10003;</t>
  </si>
  <si>
    <t>IPR036423;IPR024134;IPR018152;IPR001424;</t>
  </si>
  <si>
    <t>PF00080;</t>
  </si>
  <si>
    <t>Q06B72</t>
  </si>
  <si>
    <t>Serpin-8</t>
  </si>
  <si>
    <t>PTHR11461;</t>
  </si>
  <si>
    <t>IPR023795;IPR023796;IPR000215;IPR036186;IPR042178;IPR042185;</t>
  </si>
  <si>
    <t>PF00079;</t>
  </si>
  <si>
    <t>A4GTA6</t>
  </si>
  <si>
    <t>Cathepsin L-like cysteine protease</t>
  </si>
  <si>
    <t>GO:0008234</t>
  </si>
  <si>
    <t>cysteine-type peptidase activity [GO:0008234]</t>
  </si>
  <si>
    <t>IPR038765;IPR000169;IPR025660;IPR000668;IPR039417;IPR013201;</t>
  </si>
  <si>
    <t>PF08246;PF00112;</t>
  </si>
  <si>
    <t>A4UTU3</t>
  </si>
  <si>
    <t>Beta-actin</t>
  </si>
  <si>
    <t>GO:0005524; GO:0005737; GO:0005856</t>
  </si>
  <si>
    <t xml:space="preserve"> ATP binding [GO:0005524]; cytoplasm [GO:0005737]; cytoskeleton [GO:0005856] </t>
  </si>
  <si>
    <t xml:space="preserve"> ATP binding [GO:0005524]</t>
  </si>
  <si>
    <t xml:space="preserve">cytoskeleton [GO:0005856] </t>
  </si>
  <si>
    <t>cytoplasm [GO:0005737]</t>
  </si>
  <si>
    <t>PTHR11937;</t>
  </si>
  <si>
    <t>IPR004000;IPR020902;IPR004001;IPR043129;</t>
  </si>
  <si>
    <t>PF00022;</t>
  </si>
  <si>
    <t>A6N9L7</t>
  </si>
  <si>
    <t>Salivary lipid interacting protein</t>
  </si>
  <si>
    <t>PTHR11306;</t>
  </si>
  <si>
    <t>IPR014756;IPR003172;IPR039670;</t>
  </si>
  <si>
    <t>PF02221;</t>
  </si>
  <si>
    <t>A6N9M8</t>
  </si>
  <si>
    <t>Acid tail salivary protein</t>
  </si>
  <si>
    <t>IPR011694;</t>
  </si>
  <si>
    <t>PF07771;</t>
  </si>
  <si>
    <t>A6N9P6</t>
  </si>
  <si>
    <t>Salivary basic tailless protein</t>
  </si>
  <si>
    <t>A6N9R1</t>
  </si>
  <si>
    <t>Truncated salivary lipocalin (Fragment)</t>
  </si>
  <si>
    <t>A6N9R6</t>
  </si>
  <si>
    <t>Moubatin 1-like 2</t>
  </si>
  <si>
    <t>IPR012674;</t>
  </si>
  <si>
    <t>A6N9T1</t>
  </si>
  <si>
    <t>Moubatin-like 3</t>
  </si>
  <si>
    <t>A6N9T2</t>
  </si>
  <si>
    <t>Short salivary moubatin</t>
  </si>
  <si>
    <t>A6N9W0</t>
  </si>
  <si>
    <t>Salivary secreted lipocalin</t>
  </si>
  <si>
    <t>A6N9W2</t>
  </si>
  <si>
    <t>Salivary lipocalin</t>
  </si>
  <si>
    <t>A6N9X0</t>
  </si>
  <si>
    <t>Phospholipase A(2) (EC 3.1.1.4)</t>
  </si>
  <si>
    <t>GO:0004623; GO:0006644; GO:0016042; GO:0046872; GO:0050482; GO:0102567; GO:0102568</t>
  </si>
  <si>
    <t>metal ion binding [GO:0046872]; phospholipase A2 activity [GO:0004623]; phospholipase A2 activity (consuming 1,2-dipalmitoylphosphatidylcholine) [GO:0102567]; phospholipase A2 activity consuming 1,2-dioleoylphosphatidylethanolamine) [GO:0102568]; arachidonic acid secretion [GO:0050482]; lipid catabolic process [GO:0016042]; phospholipid metabolic process [GO:0006644]</t>
  </si>
  <si>
    <t>metal ion binding [GO:0046872]; phospholipase A2 activity [GO:0004623]; phospholipase A2 activity (consuming 1,2-dipalmitoylphosphatidylcholine) [GO:0102567]; phospholipase A2 activity consuming 1,2-dioleoylphosphatidylethanolamine) [GO:0102568]</t>
  </si>
  <si>
    <t>arachidonic acid secretion [GO:0050482]; lipid catabolic process [GO:0016042]; phospholipid metabolic process [GO:0006644]</t>
  </si>
  <si>
    <t>IPR016090;IPR036444;</t>
  </si>
  <si>
    <t>PF05826;</t>
  </si>
  <si>
    <t>A6N9X4</t>
  </si>
  <si>
    <t>Moubatin-like 5</t>
  </si>
  <si>
    <t>5'-nucleotidase/putative apyrase isoform 2 precursor</t>
  </si>
  <si>
    <t>A7LH74</t>
  </si>
  <si>
    <t>5'-nucleotidase/putative apyrase isoform 2</t>
  </si>
  <si>
    <t>metabolism, nucleic acids</t>
  </si>
  <si>
    <t>GO:0000166; GO:0009166; GO:0016788; GO:0046872</t>
  </si>
  <si>
    <t>hydrolase activity, acting on ester bonds [GO:0016788]; metal ion binding [GO:0046872]; nucleotide binding [GO:0000166]; nucleotide catabolic process [GO:0009166]</t>
  </si>
  <si>
    <t>hydrolase activity, acting on ester bonds [GO:0016788]; metal ion binding [GO:0046872]; nucleotide binding [GO:0000166]</t>
  </si>
  <si>
    <t>nucleotide catabolic process [GO:0009166]</t>
  </si>
  <si>
    <t>PTHR11575;</t>
  </si>
  <si>
    <t>IPR008334;IPR036907;IPR006146;IPR006179;IPR004843;IPR029052;</t>
  </si>
  <si>
    <t>PF02872;PF00149;</t>
  </si>
  <si>
    <t>B4XC05</t>
  </si>
  <si>
    <t>Aspartic protease</t>
  </si>
  <si>
    <t>AP</t>
  </si>
  <si>
    <t>GO:0004190</t>
  </si>
  <si>
    <t>aspartic-type endopeptidase activity [GO:0004190]</t>
  </si>
  <si>
    <t>PTHR47966;</t>
  </si>
  <si>
    <t>IPR001461;IPR001969;IPR012848;IPR033121;IPR021109;</t>
  </si>
  <si>
    <t>PF07966;PF00026;</t>
  </si>
  <si>
    <t>B2D258</t>
  </si>
  <si>
    <t>Ixodidin</t>
  </si>
  <si>
    <t>IPR036084;IPR002919;</t>
  </si>
  <si>
    <t>PF01826;</t>
  </si>
  <si>
    <t>B2D267</t>
  </si>
  <si>
    <t>Putative secreted glycine-rich salivary protein</t>
  </si>
  <si>
    <t>glycine rich</t>
  </si>
  <si>
    <t>B2D269</t>
  </si>
  <si>
    <t>Hypothetical secreted protein</t>
  </si>
  <si>
    <t>B2D2A9</t>
  </si>
  <si>
    <t>B2D2B1</t>
  </si>
  <si>
    <t>B2D2C8</t>
  </si>
  <si>
    <t>B2D2D0</t>
  </si>
  <si>
    <t>B2D2D3</t>
  </si>
  <si>
    <t>Putative salivary secreted protein (Fragment)</t>
  </si>
  <si>
    <t>B2D2D4</t>
  </si>
  <si>
    <t>Translation elongation factor EF-1 alpha/Tu</t>
  </si>
  <si>
    <t>protein synthesis</t>
  </si>
  <si>
    <t>GO:0003746; GO:0005525</t>
  </si>
  <si>
    <t>GTP binding [GO:0005525]; translation elongation factor activity [GO:0003746]</t>
  </si>
  <si>
    <t>IPR004161;IPR009000;IPR009001;IPR004160;</t>
  </si>
  <si>
    <t>PF03144;PF03143;</t>
  </si>
  <si>
    <t>B2D2D6</t>
  </si>
  <si>
    <t>B2D2D9</t>
  </si>
  <si>
    <t>B2D2E3</t>
  </si>
  <si>
    <t>B2D2E4</t>
  </si>
  <si>
    <t>Hebreain-like protein</t>
  </si>
  <si>
    <t>B2D2E5</t>
  </si>
  <si>
    <t>Salivary lipocalin (Fragment)</t>
  </si>
  <si>
    <t>B8QPD3</t>
  </si>
  <si>
    <t>Chymotrypsin inhibitor</t>
  </si>
  <si>
    <t>IPR002223;IPR036880;IPR020901;</t>
  </si>
  <si>
    <t>PF00014;</t>
  </si>
  <si>
    <t>D4P967</t>
  </si>
  <si>
    <t>2-phospho-D-glycerate hydro-lyase (EC 4.2.1.11)</t>
  </si>
  <si>
    <t>metabolism, carbohydrates</t>
  </si>
  <si>
    <t>GO:0000015; GO:0000287; GO:0004634; GO:0006096</t>
  </si>
  <si>
    <t>phosphopyruvate hydratase complex [GO:0000015]; magnesium ion binding [GO:0000287]; phosphopyruvate hydratase activity [GO:0004634]; glycolytic process [GO:0006096]</t>
  </si>
  <si>
    <t>magnesium ion binding [GO:0000287]; phosphopyruvate hydratase activity [GO:0004634]</t>
  </si>
  <si>
    <t>glycolytic process [GO:0006096]</t>
  </si>
  <si>
    <t>phosphopyruvate hydratase complex [GO:0000015]</t>
  </si>
  <si>
    <t>PTHR11902;</t>
  </si>
  <si>
    <t>IPR000941;IPR036849;IPR029017;IPR020810;IPR020809;IPR020811;</t>
  </si>
  <si>
    <t>PF00113;PF03952;</t>
  </si>
  <si>
    <t>D7PM86</t>
  </si>
  <si>
    <t>Savicalin</t>
  </si>
  <si>
    <t>M4PPE7</t>
  </si>
  <si>
    <t>M9W8K4</t>
  </si>
  <si>
    <t>M9WFZ6</t>
  </si>
  <si>
    <t>M9WFX8</t>
  </si>
  <si>
    <t>Apyrase</t>
  </si>
  <si>
    <t>U5KCA6</t>
  </si>
  <si>
    <t>PF00008;PF07645;PF00057;PF00058;</t>
  </si>
  <si>
    <t>A0A096XIA7</t>
  </si>
  <si>
    <t>Histone H2B</t>
  </si>
  <si>
    <t>nuclear regulation</t>
  </si>
  <si>
    <t>GO:0000786; GO:0003677; GO:0005634; GO:0046982</t>
  </si>
  <si>
    <t>nucleosome [GO:0000786]; nucleus [GO:0005634]; DNA binding [GO:0003677]; protein heterodimerization activity [GO:0046982]</t>
  </si>
  <si>
    <t>DNA binding [GO:0003677]; protein heterodimerization activity [GO:0046982]</t>
  </si>
  <si>
    <t>nucleosome [GO:0000786]; nucleus [GO:0005634]</t>
  </si>
  <si>
    <t>PTHR23428;</t>
  </si>
  <si>
    <t>IPR009072;IPR007125;IPR000558;</t>
  </si>
  <si>
    <t>PF00125;</t>
  </si>
  <si>
    <t>A0A0A7DS60</t>
  </si>
  <si>
    <t>Phosphoglucomutase (Putative phosphoglucomutase ovary overexpressed) (Fragment)</t>
  </si>
  <si>
    <t>GO:0000287; GO:0006006; GO:0016868</t>
  </si>
  <si>
    <t>intramolecular transferase activity, phosphotransferases [GO:0016868]; magnesium ion binding [GO:0000287]; glucose metabolic process [GO:0006006]</t>
  </si>
  <si>
    <t>intramolecular transferase activity, phosphotransferases [GO:0016868]; magnesium ion binding [GO:0000287]</t>
  </si>
  <si>
    <t>glucose metabolic process [GO:0006006]</t>
  </si>
  <si>
    <t>IPR005844;IPR016055;IPR005845;IPR005846;IPR036900;IPR016066;IPR005841;</t>
  </si>
  <si>
    <t>PF02878;PF02879;PF02880;</t>
  </si>
  <si>
    <t>A0A0D3RJ94</t>
  </si>
  <si>
    <t>Hemelipoglyco-carrier protein CP3</t>
  </si>
  <si>
    <t>cp3</t>
  </si>
  <si>
    <t>A0A0M4FBG8</t>
  </si>
  <si>
    <t>Vitellogenin-1</t>
  </si>
  <si>
    <t>A0A2I4K5B6</t>
  </si>
  <si>
    <t>Histone H2A</t>
  </si>
  <si>
    <t>H2A.X</t>
  </si>
  <si>
    <t>IPR009072;IPR002119;IPR007125;IPR032454;IPR032458;</t>
  </si>
  <si>
    <t>PF00125;PF16211;</t>
  </si>
  <si>
    <t>A0A1S5QN55</t>
  </si>
  <si>
    <t>Carboxypeptidase Q (Plasma glutamate carboxypeptidase)</t>
  </si>
  <si>
    <t>GO:0004180; GO:0005576; GO:0005764; GO:0005783; GO:0005794; GO:0070573</t>
  </si>
  <si>
    <t>endoplasmic reticulum [GO:0005783]; extracellular region [GO:0005576]; Golgi apparatus [GO:0005794]; lysosome [GO:0005764]; carboxypeptidase activity [GO:0004180]; metallodipeptidase activity [GO:0070573]</t>
  </si>
  <si>
    <t>carboxypeptidase activity [GO:0004180]; metallodipeptidase activity [GO:0070573]</t>
  </si>
  <si>
    <t>endoplasmic reticulum [GO:0005783]; extracellular region [GO:0005576]; Golgi apparatus [GO:0005794]; lysosome [GO:0005764]</t>
  </si>
  <si>
    <t>PTHR12053;</t>
  </si>
  <si>
    <t>IPR039866;IPR007484;</t>
  </si>
  <si>
    <t>PF04389;</t>
  </si>
  <si>
    <t>A0A160DAC4</t>
  </si>
  <si>
    <t>Haemalin</t>
  </si>
  <si>
    <t>A0A286R6U7</t>
  </si>
  <si>
    <t>Fructose-bisphosphate aldolase (EC 4.1.2.13)</t>
  </si>
  <si>
    <t>FBA</t>
  </si>
  <si>
    <t>GO:0004332; GO:0006096</t>
  </si>
  <si>
    <t>fructose-bisphosphate aldolase activity [GO:0004332]; glycolytic process [GO:0006096]</t>
  </si>
  <si>
    <t>fructose-bisphosphate aldolase activity [GO:0004332]</t>
  </si>
  <si>
    <t>IPR029768;IPR013785;IPR000741;</t>
  </si>
  <si>
    <t>PF00274;</t>
  </si>
  <si>
    <t>A0A2U8T6B2</t>
  </si>
  <si>
    <t>Catalase (EC 1.11.1.6)</t>
  </si>
  <si>
    <t>GO:0004096; GO:0006979; GO:0020037; GO:0042744; GO:0046872</t>
  </si>
  <si>
    <t>catalase activity [GO:0004096]; heme binding [GO:0020037]; metal ion binding [GO:0046872]; hydrogen peroxide catabolic process [GO:0042744]; response to oxidative stress [GO:0006979]</t>
  </si>
  <si>
    <t>catalase activity [GO:0004096]; heme binding [GO:0020037]; metal ion binding [GO:0046872]</t>
  </si>
  <si>
    <t>hydrogen peroxide catabolic process [GO:0042744]; response to oxidative stress [GO:0006979]</t>
  </si>
  <si>
    <t>PTHR11465;</t>
  </si>
  <si>
    <t>IPR018028;IPR040333;IPR024708;IPR024711;IPR011614;IPR037060;IPR002226;IPR010582;IPR020835;</t>
  </si>
  <si>
    <t>PF00199;PF06628;</t>
  </si>
  <si>
    <t>A0A2Z4HFQ7</t>
  </si>
  <si>
    <t>Heme-inducible glutathione S-transferase (EC 2.5.1.18)</t>
  </si>
  <si>
    <t>GST1</t>
  </si>
  <si>
    <t>GO:0004364; GO:0006749</t>
  </si>
  <si>
    <t>glutathione transferase activity [GO:0004364]; glutathione metabolic process [GO:0006749]</t>
  </si>
  <si>
    <t>glutathione transferase activity [GO:0004364]</t>
  </si>
  <si>
    <t>glutathione metabolic process [GO:0006749]</t>
  </si>
  <si>
    <t>IPR010987;IPR036282;IPR004045;IPR004046;IPR036249;</t>
  </si>
  <si>
    <t>PF14497;PF13417;</t>
  </si>
  <si>
    <t>A0A346JM05</t>
  </si>
  <si>
    <t>Vg-1</t>
  </si>
  <si>
    <t>A0A346JM08</t>
  </si>
  <si>
    <t>Vitellogenin-B</t>
  </si>
  <si>
    <t>Vg-B</t>
  </si>
  <si>
    <t>Secreted protein, putative</t>
  </si>
  <si>
    <t>8051706 IscW_ISCW016406</t>
  </si>
  <si>
    <t>Cathepsin B endopeptidase, putative</t>
  </si>
  <si>
    <t>Cathepsin B endopeptidase, putative (EC 3.4.22.1)</t>
  </si>
  <si>
    <t>8024136 IscW_ISCW000078</t>
  </si>
  <si>
    <t>GO:0004197; GO:0005615; GO:0005764; GO:0050790; GO:0051603</t>
  </si>
  <si>
    <t>extracellular space [GO:0005615]; lysosome [GO:0005764]; cysteine-type endopeptidase activity [GO:0004197]; proteolysis involved in cellular protein catabolic process [GO:0051603]; regulation of catalytic activity [GO:0050790]</t>
  </si>
  <si>
    <t>cysteine-type endopeptidase activity [GO:0004197]</t>
  </si>
  <si>
    <t>proteolysis involved in cellular protein catabolic process [GO:0051603]; regulation of catalytic activity [GO:0050790]</t>
  </si>
  <si>
    <t>extracellular space [GO:0005615]; lysosome [GO:0005764]</t>
  </si>
  <si>
    <t>IPR038765;IPR025661;IPR000169;IPR025660;IPR000668;IPR012599;</t>
  </si>
  <si>
    <t>PF00112;PF08127;</t>
  </si>
  <si>
    <t>8024138 IscW_ISCW000080</t>
  </si>
  <si>
    <t>Hemolectin, putative (Fragment)</t>
  </si>
  <si>
    <t>Hemolectin, putative (Hemolectin, putative (Fragment)) (Fragment)</t>
  </si>
  <si>
    <t>8025528 IscW_ISCW001097</t>
  </si>
  <si>
    <t>GO:0004867; GO:0005615; GO:0031012</t>
  </si>
  <si>
    <t>extracellular matrix [GO:0031012]; extracellular space [GO:0005615]; serine-type endopeptidase inhibitor activity [GO:0004867]</t>
  </si>
  <si>
    <t>extracellular matrix [GO:0031012]; extracellular space [GO:0005615]</t>
  </si>
  <si>
    <t>IPR000421;IPR008979;IPR002172;IPR036084;IPR002919;IPR014853;IPR001007;IPR001846;IPR025155;</t>
  </si>
  <si>
    <t>PF08742;PF00754;PF13330;PF01826;PF00094;</t>
  </si>
  <si>
    <t>Fasciclin, putative</t>
  </si>
  <si>
    <t>8025692 IscW_ISCW001538</t>
  </si>
  <si>
    <t>GO:0005615; GO:0007155; GO:0030198; GO:0031012; GO:0050839</t>
  </si>
  <si>
    <t>extracellular matrix [GO:0031012]; extracellular space [GO:0005615]; cell adhesion molecule binding [GO:0050839]; cell adhesion [GO:0007155]; extracellular matrix organization [GO:0030198]</t>
  </si>
  <si>
    <t>cell adhesion molecule binding [GO:0050839]</t>
  </si>
  <si>
    <t>cell adhesion [GO:0007155]; extracellular matrix organization [GO:0030198]</t>
  </si>
  <si>
    <t>IPR011489;IPR036378;IPR000782;</t>
  </si>
  <si>
    <t>PF02469;</t>
  </si>
  <si>
    <t>Heat shock protein, putative</t>
  </si>
  <si>
    <t>Heat shock protein, putative (EC 1.3.1.74)</t>
  </si>
  <si>
    <t>8027107 IscW_ISCW017456</t>
  </si>
  <si>
    <t>protein modification</t>
  </si>
  <si>
    <t>GO:0005524; GO:0005634; GO:0005737; GO:0005829; GO:0005886; GO:0016192; GO:0016887; GO:0031072; GO:0032440; GO:0034620; GO:0042026; GO:0044183; GO:0051082; GO:0051085; GO:0051787</t>
  </si>
  <si>
    <t>cytoplasm [GO:0005737]; cytosol [GO:0005829]; nucleus [GO:0005634]; plasma membrane [GO:0005886]; 2-alkenal reductase [NAD(P)+] activity [GO:0032440]; ATP binding [GO:0005524]; ATPase activity [GO:0016887]; heat shock protein binding [GO:0031072]; misfolded protein binding [GO:0051787]; protein folding chaperone [GO:0044183]; unfolded protein binding [GO:0051082]; cellular response to unfolded protein [GO:0034620]; chaperone cofactor-dependent protein refolding [GO:0051085]; protein refolding [GO:0042026]; vesicle-mediated transport [GO:0016192]</t>
  </si>
  <si>
    <t>2-alkenal reductase [NAD(P)+] activity [GO:0032440]; ATPase activity [GO:0016887]; ATP binding [GO:0005524]; heat shock protein binding [GO:0031072]; misfolded protein binding [GO:0051787]; protein folding chaperone [GO:0044183]; unfolded protein binding [GO:0051082]</t>
  </si>
  <si>
    <t>cellular response to unfolded protein [GO:0034620]; chaperone cofactor-dependent protein refolding [GO:0051085]; protein refolding [GO:0042026]; vesicle-mediated transport [GO:0016192]</t>
  </si>
  <si>
    <t>cytoplasm [GO:0005737]; cytosol [GO:0005829]; nucleus [GO:0005634]; plasma membrane [GO:0005886]</t>
  </si>
  <si>
    <t>PTHR19375;</t>
  </si>
  <si>
    <t>IPR043129;IPR018181;IPR029048;IPR029047;IPR013126;</t>
  </si>
  <si>
    <t>PF00012;</t>
  </si>
  <si>
    <t>Serine protease, putative (Fragment)</t>
  </si>
  <si>
    <t>Serine protease, putative (EC 3.4.21.4) (Serine protease, putative (Fragment)) (Fragment)</t>
  </si>
  <si>
    <t>8027801 IscW_ISCW017406</t>
  </si>
  <si>
    <t>IPR009003;IPR043504;IPR001314;IPR001254;IPR018114;IPR033116;</t>
  </si>
  <si>
    <t>PF00089;</t>
  </si>
  <si>
    <t>Lysosomal acid phosphatase, putative</t>
  </si>
  <si>
    <t>Lysosomal acid phosphatase, putative (EC 3.1.3.2)</t>
  </si>
  <si>
    <t>8028036 IscW_ISCW017166</t>
  </si>
  <si>
    <t>GO:0003993; GO:0016311; GO:0016791</t>
  </si>
  <si>
    <t>acid phosphatase activity [GO:0003993]; phosphatase activity [GO:0016791]; dephosphorylation [GO:0016311]</t>
  </si>
  <si>
    <t>acid phosphatase activity [GO:0003993]; phosphatase activity [GO:0016791]</t>
  </si>
  <si>
    <t>dephosphorylation [GO:0016311]</t>
  </si>
  <si>
    <t>PTHR11567:SF183;</t>
  </si>
  <si>
    <t>IPR033379;IPR029630;IPR000560;IPR029033;</t>
  </si>
  <si>
    <t>PF00328;</t>
  </si>
  <si>
    <t>Longipain, putative</t>
  </si>
  <si>
    <t>Longipain, putative (EC 3.4.22.1)</t>
  </si>
  <si>
    <t>8051507 IscW_ISCW004002</t>
  </si>
  <si>
    <t>Malate dehydrogenase, putative</t>
  </si>
  <si>
    <t>Malate dehydrogenase (EC 1.1.1.37)</t>
  </si>
  <si>
    <t>8028863 IscW_ISCW003528</t>
  </si>
  <si>
    <t>GO:0005737; GO:0005739; GO:0005975; GO:0006099; GO:0019752; GO:0030060</t>
  </si>
  <si>
    <t>cytoplasm [GO:0005737]; mitochondrion [GO:0005739]; L-malate dehydrogenase activity [GO:0030060]; carbohydrate metabolic process [GO:0005975]; carboxylic acid metabolic process [GO:0019752]; tricarboxylic acid cycle [GO:0006099]</t>
  </si>
  <si>
    <t>L-malate dehydrogenase activity [GO:0030060]</t>
  </si>
  <si>
    <t>carbohydrate metabolic process [GO:0005975]; carboxylic acid metabolic process [GO:0019752]; tricarboxylic acid cycle [GO:0006099]</t>
  </si>
  <si>
    <t>cytoplasm [GO:0005737]; mitochondrion [GO:0005739]</t>
  </si>
  <si>
    <t>IPR001557;IPR022383;IPR001236;IPR015955;IPR010097;IPR036291;</t>
  </si>
  <si>
    <t>PF02866;PF00056;</t>
  </si>
  <si>
    <t>Carbon-nitrogen hydrolase, putative</t>
  </si>
  <si>
    <t>Carbon-nitrogen hydrolase, putative (EC 3.5.1.92)</t>
  </si>
  <si>
    <t>8028958 IscW_ISCW004822</t>
  </si>
  <si>
    <t>GO:0006807; GO:0017159</t>
  </si>
  <si>
    <t>pantetheine hydrolase activity [GO:0017159]; nitrogen compound metabolic process [GO:0006807]</t>
  </si>
  <si>
    <t>pantetheine hydrolase activity [GO:0017159]</t>
  </si>
  <si>
    <t>nitrogen compound metabolic process [GO:0006807]</t>
  </si>
  <si>
    <t>PTHR10609;</t>
  </si>
  <si>
    <t>IPR012101;IPR040154;IPR003010;IPR036526;IPR043957;</t>
  </si>
  <si>
    <t>PF00795;PF19018;</t>
  </si>
  <si>
    <t>CNDP dipeptidase, putative (Fragment)</t>
  </si>
  <si>
    <t>CNDP dipeptidase, putative (EC 3.5.1.18) (CNDP dipeptidase, putative (Fragment)) (Fragment)</t>
  </si>
  <si>
    <t>8029499 IscW_ISCW017703</t>
  </si>
  <si>
    <t>GO:0004180; GO:0006508; GO:0008233; GO:0009014; GO:0046872; GO:0070573</t>
  </si>
  <si>
    <t>carboxypeptidase activity [GO:0004180]; metal ion binding [GO:0046872]; metallodipeptidase activity [GO:0070573]; peptidase activity [GO:0008233]; succinyl-diaminopimelate desuccinylase activity [GO:0009014]; proteolysis [GO:0006508]</t>
  </si>
  <si>
    <t>carboxypeptidase activity [GO:0004180]; metal ion binding [GO:0046872]; metallodipeptidase activity [GO:0070573]; peptidase activity [GO:0008233]; succinyl-diaminopimelate desuccinylase activity [GO:0009014]</t>
  </si>
  <si>
    <t>proteolysis [GO:0006508]</t>
  </si>
  <si>
    <t>IPR001261;IPR017153;IPR002933;IPR011650;</t>
  </si>
  <si>
    <t>PF07687;PF01546;</t>
  </si>
  <si>
    <t>Heat shock protein 20.6, putative</t>
  </si>
  <si>
    <t>8029505 IscW_ISCW017709</t>
  </si>
  <si>
    <t>PTHR45640;</t>
  </si>
  <si>
    <t>IPR002068;IPR001436;IPR008978;</t>
  </si>
  <si>
    <t>PF00011;</t>
  </si>
  <si>
    <t>Serine carboxypeptidase, putative (Fragment)</t>
  </si>
  <si>
    <t>Serine carboxypeptidase, putative (Serine carboxypeptidase, putative (Fragment)) (Fragment)</t>
  </si>
  <si>
    <t>8029717 IscW_ISCW024278</t>
  </si>
  <si>
    <t>GO:0004185</t>
  </si>
  <si>
    <t>serine-type carboxypeptidase activity [GO:0004185]</t>
  </si>
  <si>
    <t>IPR029058;IPR001563;</t>
  </si>
  <si>
    <t>PF00450;</t>
  </si>
  <si>
    <t>Adenosine deaminase, putative</t>
  </si>
  <si>
    <t>Adenosine deaminase, putative (EC 3.5.4.4)</t>
  </si>
  <si>
    <t>8029886 IscW_ISCW005182</t>
  </si>
  <si>
    <t>GO:0004000; GO:0005829; GO:0006154; GO:0009168; GO:0009897; GO:0043103; GO:0046103; GO:0060169</t>
  </si>
  <si>
    <t>cytosol [GO:0005829]; external side of plasma membrane [GO:0009897]; adenosine deaminase activity [GO:0004000]; adenosine catabolic process [GO:0006154]; hypoxanthine salvage [GO:0043103]; inosine biosynthetic process [GO:0046103]; negative regulation of adenosine receptor signaling pathway [GO:0060169]; purine ribonucleoside monophosphate biosynthetic process [GO:0009168]</t>
  </si>
  <si>
    <t>adenosine deaminase activity [GO:0004000]</t>
  </si>
  <si>
    <t>adenosine catabolic process [GO:0006154]; hypoxanthine salvage [GO:0043103]; inosine biosynthetic process [GO:0046103]; negative regulation of adenosine receptor signaling pathway [GO:0060169]; purine ribonucleoside monophosphate biosynthetic process [GO:0009168]</t>
  </si>
  <si>
    <t>cytosol [GO:0005829]; external side of plasma membrane [GO:0009897]</t>
  </si>
  <si>
    <t>IPR006650;IPR001365;IPR032466;</t>
  </si>
  <si>
    <t>PF00962;</t>
  </si>
  <si>
    <t>Putative uncharacterized protein (Fragment)</t>
  </si>
  <si>
    <t>Uncharacterized protein (Fragment)</t>
  </si>
  <si>
    <t>8030148 IscW_ISCW004451</t>
  </si>
  <si>
    <t>IPR003961;IPR036116;IPR013783;</t>
  </si>
  <si>
    <t>ML domain-containing protein, putative</t>
  </si>
  <si>
    <t>8054086 IscW_ISCW005502</t>
  </si>
  <si>
    <t>GO:0015918; GO:0016021; GO:0032934</t>
  </si>
  <si>
    <t>integral component of membrane [GO:0016021]; sterol binding [GO:0032934]; sterol transport [GO:0015918]</t>
  </si>
  <si>
    <t>sterol binding [GO:0032934]</t>
  </si>
  <si>
    <t>sterol transport [GO:0015918]</t>
  </si>
  <si>
    <t>8051778 IscW_ISCW018759</t>
  </si>
  <si>
    <t>GO:0005576</t>
  </si>
  <si>
    <t>IPR029277;</t>
  </si>
  <si>
    <t>PF15430;</t>
  </si>
  <si>
    <t>Fructose-1,6-bisphosphatase, putative (Fragment)</t>
  </si>
  <si>
    <t>Fructose-bisphosphatase (EC 3.1.3.11) (Fragment)</t>
  </si>
  <si>
    <t>8052463 IscW_ISCW005292</t>
  </si>
  <si>
    <t>GO:0005737; GO:0005829; GO:0005986; GO:0006000; GO:0006002; GO:0006094; GO:0030388; GO:0042132; GO:0046872</t>
  </si>
  <si>
    <t>cytoplasm [GO:0005737]; cytosol [GO:0005829]; fructose 1,6-bisphosphate 1-phosphatase activity [GO:0042132]; metal ion binding [GO:0046872]; fructose 1,6-bisphosphate metabolic process [GO:0030388]; fructose 6-phosphate metabolic process [GO:0006002]; fructose metabolic process [GO:0006000]; gluconeogenesis [GO:0006094]; sucrose biosynthetic process [GO:0005986]</t>
  </si>
  <si>
    <t>fructose 1,6-bisphosphate 1-phosphatase activity [GO:0042132]; metal ion binding [GO:0046872]</t>
  </si>
  <si>
    <t>fructose 1,6-bisphosphate metabolic process [GO:0030388]; fructose 6-phosphate metabolic process [GO:0006002]; fructose metabolic process [GO:0006000]; gluconeogenesis [GO:0006094]; sucrose biosynthetic process [GO:0005986]</t>
  </si>
  <si>
    <t>cytoplasm [GO:0005737]; cytosol [GO:0005829]</t>
  </si>
  <si>
    <t>PTHR11556;</t>
  </si>
  <si>
    <t>IPR044015;IPR000146;IPR033391;IPR028343;IPR020548;</t>
  </si>
  <si>
    <t>PF00316;PF18913;</t>
  </si>
  <si>
    <t>8053516 IscW_ISCW006596</t>
  </si>
  <si>
    <t>Trypsin, putative (Fragment)</t>
  </si>
  <si>
    <t>Trypsin, putative (EC 3.4.21.4) (Trypsin, putative (Fragment)) (Fragment)</t>
  </si>
  <si>
    <t>8053118 IscW_ISCW006166</t>
  </si>
  <si>
    <t>GO:0004252; GO:0005615; GO:0006508</t>
  </si>
  <si>
    <t>extracellular space [GO:0005615]; serine-type endopeptidase activity [GO:0004252]; proteolysis [GO:0006508]</t>
  </si>
  <si>
    <t>IPR009003;IPR043504;IPR001254;</t>
  </si>
  <si>
    <t>Sulfotransferase, putative</t>
  </si>
  <si>
    <t>Sulfotransferase, putative (EC 2.8.2.2)</t>
  </si>
  <si>
    <t>8053210 IscW_ISCW005531</t>
  </si>
  <si>
    <t>GO:0004027; GO:0005737; GO:0008146; GO:0051923</t>
  </si>
  <si>
    <t>cytoplasm [GO:0005737]; alcohol sulfotransferase activity [GO:0004027]; sulfotransferase activity [GO:0008146]; sulfation [GO:0051923]</t>
  </si>
  <si>
    <t>alcohol sulfotransferase activity [GO:0004027]; sulfotransferase activity [GO:0008146]</t>
  </si>
  <si>
    <t>sulfation [GO:0051923]</t>
  </si>
  <si>
    <t>IPR038602;IPR027417;IPR000863;</t>
  </si>
  <si>
    <t>PF00685;</t>
  </si>
  <si>
    <t>Glyoxylate/hydroxypyruvate reductase, putative</t>
  </si>
  <si>
    <t>Glyoxylate/hydroxypyruvate reductase, putative (EC 1.1.1.26)</t>
  </si>
  <si>
    <t>8031760 IscW_ISCW019963</t>
  </si>
  <si>
    <t>GO:0005829; GO:0008465; GO:0016618; GO:0030267; GO:0047964; GO:0051287</t>
  </si>
  <si>
    <t>cytosol [GO:0005829]; glycerate dehydrogenase activity [GO:0008465]; glyoxylate reductase (NAD+) activity [GO:0047964]; glyoxylate reductase (NADP+) activity [GO:0030267]; hydroxypyruvate reductase activity [GO:0016618]; NAD binding [GO:0051287]</t>
  </si>
  <si>
    <t>glycerate dehydrogenase activity [GO:0008465]; glyoxylate reductase (NAD+) activity [GO:0047964]; glyoxylate reductase (NADP+) activity [GO:0030267]; hydroxypyruvate reductase activity [GO:0016618]; NAD binding [GO:0051287]</t>
  </si>
  <si>
    <t>cytosol [GO:0005829]</t>
  </si>
  <si>
    <t>IPR006139;IPR029753;IPR006140;IPR036291;</t>
  </si>
  <si>
    <t>PF00389;PF02826;</t>
  </si>
  <si>
    <t>Heat shock protein 20.5, putative</t>
  </si>
  <si>
    <t>8032367 IscW_ISCW007793</t>
  </si>
  <si>
    <t>Deoxyribonuclease II, putative (Fragment)</t>
  </si>
  <si>
    <t>Deoxyribonuclease II, putative (EC 3.1.22.1) (Deoxyribonuclease II, putative (Fragment)) (Fragment)</t>
  </si>
  <si>
    <t>8032754 IscW_ISCW009895</t>
  </si>
  <si>
    <t>GO:0004531; GO:0006309</t>
  </si>
  <si>
    <t>deoxyribonuclease II activity [GO:0004531]; apoptotic DNA fragmentation [GO:0006309]</t>
  </si>
  <si>
    <t>deoxyribonuclease II activity [GO:0004531]</t>
  </si>
  <si>
    <t>apoptotic DNA fragmentation [GO:0006309]</t>
  </si>
  <si>
    <t>PTHR10858;</t>
  </si>
  <si>
    <t>IPR004947;</t>
  </si>
  <si>
    <t>PF03265;</t>
  </si>
  <si>
    <t>Aldehyde dehydrogenase, putative</t>
  </si>
  <si>
    <t>Aldehyde dehydrogenase, putative (EC 1.2.1.3)</t>
  </si>
  <si>
    <t>8033659 IscW_ISCW020189</t>
  </si>
  <si>
    <t>GO:0004029; GO:0043878</t>
  </si>
  <si>
    <t>aldehyde dehydrogenase (NAD+) activity [GO:0004029]; glyceraldehyde-3-phosphate dehydrogenase (NAD+) (non-phosphorylating) activity [GO:0043878]</t>
  </si>
  <si>
    <t>IPR016161;IPR016163;IPR029510;IPR016162;IPR015590;</t>
  </si>
  <si>
    <t>PF00171;</t>
  </si>
  <si>
    <t>Putative uncharacterized protein</t>
  </si>
  <si>
    <t>zf-RVT domain-containing protein</t>
  </si>
  <si>
    <t>8033684 IscW_ISCW020112</t>
  </si>
  <si>
    <t>IPR026960;</t>
  </si>
  <si>
    <t>PF13966;</t>
  </si>
  <si>
    <t>Phosphoglycerate mutase, putative</t>
  </si>
  <si>
    <t>Phosphoglycerate mutase (2,3-diphosphoglycerate-independent) (EC 5.4.2.12)</t>
  </si>
  <si>
    <t>8034180 IscW_ISCW020443</t>
  </si>
  <si>
    <t>GO:0005737; GO:0006007; GO:0006096; GO:0030145; GO:0044262; GO:0046537</t>
  </si>
  <si>
    <t>cytoplasm [GO:0005737]; 2,3-bisphosphoglycerate-independent phosphoglycerate mutase activity [GO:0046537]; manganese ion binding [GO:0030145]; cellular carbohydrate metabolic process [GO:0044262]; glucose catabolic process [GO:0006007]; glycolytic process [GO:0006096]</t>
  </si>
  <si>
    <t>2,3-bisphosphoglycerate-independent phosphoglycerate mutase activity [GO:0046537]; manganese ion binding [GO:0030145]</t>
  </si>
  <si>
    <t>cellular carbohydrate metabolic process [GO:0044262]; glucose catabolic process [GO:0006007]; glycolytic process [GO:0006096]</t>
  </si>
  <si>
    <t>PTHR31637;</t>
  </si>
  <si>
    <t>IPR017850;IPR011258;IPR006124;IPR036646;IPR005995;</t>
  </si>
  <si>
    <t>PF06415;PF01676;</t>
  </si>
  <si>
    <t>Cell adhesion molecule, putative</t>
  </si>
  <si>
    <t>Cell adhesion molecule, putative (EC 3.2.1.91)</t>
  </si>
  <si>
    <t>8035030 IscW_ISCW010023</t>
  </si>
  <si>
    <t>GO:0008152; GO:0016021; GO:0016162</t>
  </si>
  <si>
    <t>integral component of membrane [GO:0016021]; cellulose 1,4-beta-cellobiosidase activity [GO:0016162]; metabolic process [GO:0008152]</t>
  </si>
  <si>
    <t>cellulose 1,4-beta-cellobiosidase activity [GO:0016162]</t>
  </si>
  <si>
    <t>metabolic process [GO:0008152]</t>
  </si>
  <si>
    <t>PF00041;</t>
  </si>
  <si>
    <t>Tpi description</t>
  </si>
  <si>
    <t>Triosephosphate isomerase (EC 5.3.1.1)</t>
  </si>
  <si>
    <t>8035390 IscW_ISCW008869</t>
  </si>
  <si>
    <t>GO:0004807; GO:0005829; GO:0006094; GO:0006096; GO:0019563; GO:0046166</t>
  </si>
  <si>
    <t>cytosol [GO:0005829]; triose-phosphate isomerase activity [GO:0004807]; gluconeogenesis [GO:0006094]; glyceraldehyde-3-phosphate biosynthetic process [GO:0046166]; glycerol catabolic process [GO:0019563]; glycolytic process [GO:0006096]</t>
  </si>
  <si>
    <t>triose-phosphate isomerase activity [GO:0004807]</t>
  </si>
  <si>
    <t>gluconeogenesis [GO:0006094]; glyceraldehyde-3-phosphate biosynthetic process [GO:0046166]; glycerol catabolic process [GO:0019563]; glycolytic process [GO:0006096]</t>
  </si>
  <si>
    <t>PTHR21139;</t>
  </si>
  <si>
    <t>IPR013785;IPR035990;IPR022896;IPR000652;IPR020861;</t>
  </si>
  <si>
    <t>PF00121;</t>
  </si>
  <si>
    <t>Colmedin, putative (Fragment)</t>
  </si>
  <si>
    <t>Colmedin, putative (EC 3.4.21.68) (Colmedin, putative (Fragment)) (Fragment)</t>
  </si>
  <si>
    <t>8035501 IscW_ISCW021721</t>
  </si>
  <si>
    <t>IPR008160;IPR007110;IPR036179;IPR013783;IPR013098;IPR003599;IPR003598;IPR003112;</t>
  </si>
  <si>
    <t>PF01391;PF07679;PF02191;</t>
  </si>
  <si>
    <t>Double sized immunoglobulin G binding protein A, putative</t>
  </si>
  <si>
    <t>8035889 IscW_ISCW021766</t>
  </si>
  <si>
    <t>Glycine proline-rich secreted protein, putative</t>
  </si>
  <si>
    <t>8036633 IscW_ISCW021553</t>
  </si>
  <si>
    <t>Saposin, putative</t>
  </si>
  <si>
    <t>Saposin, putative (EC 3.4.23.40)</t>
  </si>
  <si>
    <t>8036807 IscW_ISCW011597</t>
  </si>
  <si>
    <t>GO:0005615; GO:0005764; GO:0006665; GO:0016787</t>
  </si>
  <si>
    <t>extracellular space [GO:0005615]; lysosome [GO:0005764]; hydrolase activity [GO:0016787]; sphingolipid metabolic process [GO:0006665]</t>
  </si>
  <si>
    <t>hydrolase activity [GO:0016787]</t>
  </si>
  <si>
    <t>sphingolipid metabolic process [GO:0006665]</t>
  </si>
  <si>
    <t>IPR003119;IPR007856;IPR008138;IPR008373;IPR011001;IPR008139;</t>
  </si>
  <si>
    <t>PF02199;PF05184;PF03489;</t>
  </si>
  <si>
    <t>EF hand domain-containing protein, putative</t>
  </si>
  <si>
    <t>8037429 IscW_ISCW010587</t>
  </si>
  <si>
    <t>GO:0005509</t>
  </si>
  <si>
    <t>IPR011992;IPR018247;IPR002048;</t>
  </si>
  <si>
    <t>PF13405;</t>
  </si>
  <si>
    <t>8037716 IscW_ISCW010327</t>
  </si>
  <si>
    <t>8038114 IscW_ISCW022620</t>
  </si>
  <si>
    <t>Neprilysin, putative (Fragment)</t>
  </si>
  <si>
    <t>Neprilysin, putative (EC 3.4.24.71) (Neprilysin, putative (Fragment)) (Fragment)</t>
  </si>
  <si>
    <t>8038301 IscW_ISCW012068</t>
  </si>
  <si>
    <t>GO:0004222; GO:0046872</t>
  </si>
  <si>
    <t>metal ion binding [GO:0046872]; metalloendopeptidase activity [GO:0004222]</t>
  </si>
  <si>
    <t>PTHR11733;</t>
  </si>
  <si>
    <t>IPR024079;IPR000718;IPR018497;IPR042089;IPR008753;</t>
  </si>
  <si>
    <t>PF01431;PF05649;</t>
  </si>
  <si>
    <t>8038411 IscW_ISCW013444</t>
  </si>
  <si>
    <t>GO:0016021; GO:0030682; GO:0043176</t>
  </si>
  <si>
    <t>integral component of membrane [GO:0016021]; amine binding [GO:0043176]; mitigation of host defenses by symbiont [GO:0030682]</t>
  </si>
  <si>
    <t>Glucose dehydrogenase, putative (Fragment)</t>
  </si>
  <si>
    <t>Glucose dehydrogenase, putative (EC 1.1.99.1) (Glucose dehydrogenase, putative (Fragment)) (Fragment)</t>
  </si>
  <si>
    <t>8038476 IscW_ISCW012045</t>
  </si>
  <si>
    <t>metabolism, energy</t>
  </si>
  <si>
    <t>GO:0008812; GO:0016491; GO:0050660</t>
  </si>
  <si>
    <t>choline dehydrogenase activity [GO:0008812]; flavin adenine dinucleotide binding [GO:0050660]; oxidoreductase activity [GO:0016491]</t>
  </si>
  <si>
    <t>PTHR11552;</t>
  </si>
  <si>
    <t>IPR036188;IPR012132;IPR000172;IPR007867;</t>
  </si>
  <si>
    <t>PF05199;PF00732;</t>
  </si>
  <si>
    <t>Glyoxalase, putative</t>
  </si>
  <si>
    <t>Glyoxalase domain-containing protein 4</t>
  </si>
  <si>
    <t>8038942 IscW_ISCW012580</t>
  </si>
  <si>
    <t>GO:0016829</t>
  </si>
  <si>
    <t>lyase activity [GO:0016829]</t>
  </si>
  <si>
    <t>PTHR46466;</t>
  </si>
  <si>
    <t>IPR043193;IPR043194;IPR029068;IPR004360;IPR041581;IPR037523;</t>
  </si>
  <si>
    <t>PF00903;PF18029;</t>
  </si>
  <si>
    <t>8040223 IscW_ISCW012380</t>
  </si>
  <si>
    <t>Carboxypeptidase (Fragment)</t>
  </si>
  <si>
    <t>Carboxypeptidase (EC 3.4.16.-) (Fragment)</t>
  </si>
  <si>
    <t>8040369 IscW_ISCW022356</t>
  </si>
  <si>
    <t>PTHR11802;</t>
  </si>
  <si>
    <t>IPR029058;IPR001563;IPR018202;</t>
  </si>
  <si>
    <t>Glutathione S-transferase, putative</t>
  </si>
  <si>
    <t>Glutathione transferase (EC 2.5.1.18)</t>
  </si>
  <si>
    <t>8040897 IscW_ISCW022157</t>
  </si>
  <si>
    <t>IPR010987;IPR036282;IPR004045;IPR004046;IPR003081;IPR036249;</t>
  </si>
  <si>
    <t>PF14497;PF02798;</t>
  </si>
  <si>
    <t>8041363 IscW_ISCW023800</t>
  </si>
  <si>
    <t>8041401 IscW_ISCW023825</t>
  </si>
  <si>
    <t>GO:0005886; GO:0016021; GO:0043235</t>
  </si>
  <si>
    <t>integral component of membrane [GO:0016021]; plasma membrane [GO:0005886]; receptor complex [GO:0043235]</t>
  </si>
  <si>
    <t>IPR036055;IPR023415;IPR002172;IPR035914;</t>
  </si>
  <si>
    <t>PF00057;</t>
  </si>
  <si>
    <t>Granulin, putative</t>
  </si>
  <si>
    <t>8042854 IscW_ISCW014516</t>
  </si>
  <si>
    <t>PTHR12274;</t>
  </si>
  <si>
    <t>IPR000118;IPR039036;IPR037277;</t>
  </si>
  <si>
    <t>PF00396;</t>
  </si>
  <si>
    <t>Riddle, putative (Fragment)</t>
  </si>
  <si>
    <t>Riddle, putative (Riddle, putative (Fragment)) (Fragment)</t>
  </si>
  <si>
    <t>8042972 IscW_ISCW024886</t>
  </si>
  <si>
    <t>Thioredoxin-dependent peroxide reductase</t>
  </si>
  <si>
    <t>Thioredoxin-dependent peroxide reductase (EC 1.11.1.15)</t>
  </si>
  <si>
    <t>8043709 IscW_ISCW015321</t>
  </si>
  <si>
    <t>GO:0005737; GO:0005739; GO:0008379; GO:0034599; GO:0045454</t>
  </si>
  <si>
    <t>cytoplasm [GO:0005737]; mitochondrion [GO:0005739]; thioredoxin peroxidase activity [GO:0008379]; cell redox homeostasis [GO:0045454]; cellular response to oxidative stress [GO:0034599]</t>
  </si>
  <si>
    <t>thioredoxin peroxidase activity [GO:0008379]</t>
  </si>
  <si>
    <t>cell redox homeostasis [GO:0045454]; cellular response to oxidative stress [GO:0034599]</t>
  </si>
  <si>
    <t>IPR000866;IPR019479;IPR036249;IPR013766;</t>
  </si>
  <si>
    <t>PF10417;PF00578;</t>
  </si>
  <si>
    <t>Rho GTPase-activating protein, putative</t>
  </si>
  <si>
    <t>8044104 IscW_ISCW015201</t>
  </si>
  <si>
    <t>signal transduction</t>
  </si>
  <si>
    <t>GO:0005096; GO:0007165</t>
  </si>
  <si>
    <t>GTPase activator activity [GO:0005096]; signal transduction [GO:0007165]</t>
  </si>
  <si>
    <t>GTPase activator activity [GO:0005096]</t>
  </si>
  <si>
    <t>signal transduction [GO:0007165]</t>
  </si>
  <si>
    <t>IPR027267;IPR011993;IPR001849;IPR008936;IPR000198;IPR036028;IPR001452;</t>
  </si>
  <si>
    <t>PF00169;PF00620;PF07653;</t>
  </si>
  <si>
    <t>8044138 IscW_ISCW015500</t>
  </si>
  <si>
    <t>Q9GV35</t>
  </si>
  <si>
    <t>Peroxiredoxin</t>
  </si>
  <si>
    <t>HlPrx</t>
  </si>
  <si>
    <t>GO:0004601; GO:0051920</t>
  </si>
  <si>
    <t>peroxidase activity [GO:0004601]; peroxiredoxin activity [GO:0051920]</t>
  </si>
  <si>
    <t>IPR000866;IPR024706;IPR019479;IPR036249;IPR013766;</t>
  </si>
  <si>
    <t>A7BFI9</t>
  </si>
  <si>
    <t>Vesicle-fusing ATPase (EC 3.6.4.6)</t>
  </si>
  <si>
    <t>VCP</t>
  </si>
  <si>
    <t>proteasome machinery</t>
  </si>
  <si>
    <t>GO:0005524; GO:0016887</t>
  </si>
  <si>
    <t>ATP binding [GO:0005524]; ATPase activity [GO:0016887]</t>
  </si>
  <si>
    <t>ATPase activity [GO:0016887]; ATP binding [GO:0005524]</t>
  </si>
  <si>
    <t>IPR003593;IPR005938;IPR041569;IPR009010;IPR003959;IPR003960;IPR004201;IPR029067;IPR003338;IPR027417;IPR015415;</t>
  </si>
  <si>
    <t>PF00004;PF17862;PF02933;PF02359;PF09336;</t>
  </si>
  <si>
    <t>B1B544</t>
  </si>
  <si>
    <t>HlVg-2</t>
  </si>
  <si>
    <t>B6ZIV7</t>
  </si>
  <si>
    <t>Vitellogenin</t>
  </si>
  <si>
    <t>Vg</t>
  </si>
  <si>
    <t>I7GSE5</t>
  </si>
  <si>
    <t>HlChI</t>
  </si>
  <si>
    <t>Q9GP15</t>
  </si>
  <si>
    <t>BPTI/Kunitz inhibitor domain-containing protein</t>
  </si>
  <si>
    <t>Q4VZR4</t>
  </si>
  <si>
    <t>Putative reverse transcriptase (Fragment)</t>
  </si>
  <si>
    <t>GO:0003964</t>
  </si>
  <si>
    <t>RNA-directed DNA polymerase activity [GO:0003964]</t>
  </si>
  <si>
    <t>IPR043502;IPR000477;</t>
  </si>
  <si>
    <t>PF00078;</t>
  </si>
  <si>
    <t>C5J8A3</t>
  </si>
  <si>
    <t>Colipase domain-containing protein (Fragment)</t>
  </si>
  <si>
    <t>GO:0005576; GO:0007586; GO:0008047; GO:0016042</t>
  </si>
  <si>
    <t>extracellular region [GO:0005576]; enzyme activator activity [GO:0008047]; digestion [GO:0007586]; lipid catabolic process [GO:0016042]</t>
  </si>
  <si>
    <t>enzyme activator activity [GO:0008047]</t>
  </si>
  <si>
    <t>digestion [GO:0007586]; lipid catabolic process [GO:0016042]</t>
  </si>
  <si>
    <t>IPR017913;</t>
  </si>
  <si>
    <t>PF01114;</t>
  </si>
  <si>
    <t>hypothetical secreted protein 1669</t>
  </si>
  <si>
    <t>F0J8E8</t>
  </si>
  <si>
    <t>Hypothetical secreted protein 1669 (Fragment)</t>
  </si>
  <si>
    <t>hypothetical conserved protein 275</t>
  </si>
  <si>
    <t>F0J948</t>
  </si>
  <si>
    <t>Hypothetical conserved protein 275 (Fragment)</t>
  </si>
  <si>
    <t>malate dehydrogenase</t>
  </si>
  <si>
    <t>F0J9X5</t>
  </si>
  <si>
    <t>GO:0005975; GO:0006099; GO:0006108; GO:0030060</t>
  </si>
  <si>
    <t>L-malate dehydrogenase activity [GO:0030060]; carbohydrate metabolic process [GO:0005975]; malate metabolic process [GO:0006108]; tricarboxylic acid cycle [GO:0006099]</t>
  </si>
  <si>
    <t>carbohydrate metabolic process [GO:0005975]; malate metabolic process [GO:0006108]; tricarboxylic acid cycle [GO:0006099]</t>
  </si>
  <si>
    <t>PTHR23382;</t>
  </si>
  <si>
    <t>IPR001557;IPR022383;IPR001236;IPR015955;IPR001252;IPR011274;IPR010945;IPR036291;</t>
  </si>
  <si>
    <t>ixodegrin</t>
  </si>
  <si>
    <t>F0JAA7</t>
  </si>
  <si>
    <t>Ixodegrin</t>
  </si>
  <si>
    <t>E9GM87</t>
  </si>
  <si>
    <t>Glyco_18 domain-containing protein</t>
  </si>
  <si>
    <t>DAPPUDRAFT_52405</t>
  </si>
  <si>
    <t>GO:0004568; GO:0005576; GO:0005975; GO:0006032; GO:0008061</t>
  </si>
  <si>
    <t>extracellular region [GO:0005576]; chitin binding [GO:0008061]; chitinase activity [GO:0004568]; carbohydrate metabolic process [GO:0005975]; chitin catabolic process [GO:0006032]</t>
  </si>
  <si>
    <t>chitinase activity [GO:0004568]; chitin binding [GO:0008061]</t>
  </si>
  <si>
    <t>carbohydrate metabolic process [GO:0005975]; chitin catabolic process [GO:0006032]</t>
  </si>
  <si>
    <t>IPR011583;IPR029070;IPR001223;IPR001579;IPR017853;</t>
  </si>
  <si>
    <t>PF00704;</t>
  </si>
  <si>
    <t>coagulation factor precursor, putative</t>
  </si>
  <si>
    <t>B7PFF7</t>
  </si>
  <si>
    <t>Coagulation factor precursor, putative (Coagulation factor, putative) (EC 3.4.21.4) (Fragment)</t>
  </si>
  <si>
    <t>8050992 IscW_ISCW004835</t>
  </si>
  <si>
    <t>IPR009003;IPR043504;IPR001314;IPR001254;IPR018114;</t>
  </si>
  <si>
    <t>cyclophilin A, putative</t>
  </si>
  <si>
    <t>B7Q0J9</t>
  </si>
  <si>
    <t>Peptidyl-prolyl cis-trans isomerase (PPIase) (EC 5.2.1.8)</t>
  </si>
  <si>
    <t>8034110 IscW_ISCW008497</t>
  </si>
  <si>
    <t>GO:0000413; GO:0003755; GO:0005737; GO:0006457; GO:0016018; GO:0043231</t>
  </si>
  <si>
    <t>cytoplasm [GO:0005737]; intracellular membrane-bounded organelle [GO:0043231]; cyclosporin A binding [GO:0016018]; peptidyl-prolyl cis-trans isomerase activity [GO:0003755]; protein folding [GO:0006457]; protein peptidyl-prolyl isomerization [GO:0000413]</t>
  </si>
  <si>
    <t>cyclosporin A binding [GO:0016018]; peptidyl-prolyl cis-trans isomerase activity [GO:0003755]</t>
  </si>
  <si>
    <t>protein folding [GO:0006457]; protein peptidyl-prolyl isomerization [GO:0000413]</t>
  </si>
  <si>
    <t>cytoplasm [GO:0005737]; intracellular membrane-bounded organelle [GO:0043231]</t>
  </si>
  <si>
    <t>IPR029000;IPR024936;IPR020892;IPR002130;</t>
  </si>
  <si>
    <t>PF00160;</t>
  </si>
  <si>
    <t>superoxide dismutase Cu-Zn, putative</t>
  </si>
  <si>
    <t>B7QEW8</t>
  </si>
  <si>
    <t>8040225 IscW_ISCW012382</t>
  </si>
  <si>
    <t>GO:0004784; GO:0005507; GO:0019430</t>
  </si>
  <si>
    <t>copper ion binding [GO:0005507]; superoxide dismutase activity [GO:0004784]; removal of superoxide radicals [GO:0019430]</t>
  </si>
  <si>
    <t>copper ion binding [GO:0005507]; superoxide dismutase activity [GO:0004784]</t>
  </si>
  <si>
    <t>removal of superoxide radicals [GO:0019430]</t>
  </si>
  <si>
    <t>flavin-containing monooxygenase, putative</t>
  </si>
  <si>
    <t>B7QH60</t>
  </si>
  <si>
    <t>Dimethylaniline monooxygenase [N-oxide-forming] (EC 1.14.13.8)</t>
  </si>
  <si>
    <t>8041194 IscW_ISCW014678</t>
  </si>
  <si>
    <t>GO:0004497; GO:0004499; GO:0005789; GO:0016021; GO:0050660; GO:0050661; GO:0106294</t>
  </si>
  <si>
    <t>endoplasmic reticulum membrane [GO:0005789]; integral component of membrane [GO:0016021]; flavin adenine dinucleotide binding [GO:0050660]; monooxygenase activity [GO:0004497]; N,N-dimethylaniline monooxygenase activity [GO:0004499]; NADP binding [GO:0050661]; NADPH oxidase H202-forming activity [GO:0106294]</t>
  </si>
  <si>
    <t>flavin adenine dinucleotide binding [GO:0050660]; monooxygenase activity [GO:0004497]; N,N-dimethylaniline monooxygenase activity [GO:0004499]; NADP binding [GO:0050661]; NADPH oxidase H202-forming activity [GO:0106294]</t>
  </si>
  <si>
    <t>endoplasmic reticulum membrane [GO:0005789]; integral component of membrane [GO:0016021]</t>
  </si>
  <si>
    <t>IPR036188;IPR000960;IPR020946;IPR002257;</t>
  </si>
  <si>
    <t>PF00743;</t>
  </si>
  <si>
    <t>similar to pogo transposable element with KRAB domaincontaining protein</t>
  </si>
  <si>
    <t>B7QIG9</t>
  </si>
  <si>
    <t>Similar to pogo transposable element with KRAB domaincontaining protein (Fragment)</t>
  </si>
  <si>
    <t>8041746 IscW_ISCW014754</t>
  </si>
  <si>
    <t>transposon element</t>
  </si>
  <si>
    <t>IPR018586;</t>
  </si>
  <si>
    <t>PF09607;</t>
  </si>
  <si>
    <t>lipase precursor, putative</t>
  </si>
  <si>
    <t>B7QML9</t>
  </si>
  <si>
    <t>Lipase precursor, putative (Lipase, putative) (EC 3.1.1.3) (Fragment)</t>
  </si>
  <si>
    <t>8043551 IscW_ISCW015293</t>
  </si>
  <si>
    <t>GO:0004806; GO:0005615; GO:0016042; GO:0016298</t>
  </si>
  <si>
    <t>extracellular space [GO:0005615]; lipase activity [GO:0016298]; triglyceride lipase activity [GO:0004806]; lipid catabolic process [GO:0016042]</t>
  </si>
  <si>
    <t>lipase activity [GO:0016298]; triglyceride lipase activity [GO:0004806]</t>
  </si>
  <si>
    <t>lipid catabolic process [GO:0016042]</t>
  </si>
  <si>
    <t>PTHR11610;</t>
  </si>
  <si>
    <t>IPR029058;IPR013818;IPR033906;IPR001024;IPR000734;</t>
  </si>
  <si>
    <t>PF00151;</t>
  </si>
  <si>
    <t>3-phosphoglycerate kinase, putative</t>
  </si>
  <si>
    <t>B7P585</t>
  </si>
  <si>
    <t>Phosphoglycerate kinase (EC 2.7.2.3)</t>
  </si>
  <si>
    <t>8024802 IscW_ISCW015616</t>
  </si>
  <si>
    <t>GO:0004618; GO:0005524; GO:0005829; GO:0006094; GO:0006096; GO:0043531</t>
  </si>
  <si>
    <t>cytosol [GO:0005829]; ADP binding [GO:0043531]; ATP binding [GO:0005524]; phosphoglycerate kinase activity [GO:0004618]; gluconeogenesis [GO:0006094]; glycolytic process [GO:0006096]</t>
  </si>
  <si>
    <t>ADP binding [GO:0043531]; ATP binding [GO:0005524]; phosphoglycerate kinase activity [GO:0004618]</t>
  </si>
  <si>
    <t>gluconeogenesis [GO:0006094]; glycolytic process [GO:0006096]</t>
  </si>
  <si>
    <t>PTHR11406;</t>
  </si>
  <si>
    <t>IPR001576;IPR015911;IPR015824;IPR036043;</t>
  </si>
  <si>
    <t>PF00162;</t>
  </si>
  <si>
    <t>meprin A metalloprotease, putative</t>
  </si>
  <si>
    <t>B7P1X1</t>
  </si>
  <si>
    <t>Metalloendopeptidase (EC 3.4.24.-)</t>
  </si>
  <si>
    <t>8051710 IscW_ISCW016405</t>
  </si>
  <si>
    <t>GO:0004222; GO:0008270</t>
  </si>
  <si>
    <t>metalloendopeptidase activity [GO:0004222]; zinc ion binding [GO:0008270]</t>
  </si>
  <si>
    <t>IPR034035;IPR000859;IPR000742;IPR024079;IPR001506;IPR006026;IPR035914;</t>
  </si>
  <si>
    <t>PF01400;PF00431;</t>
  </si>
  <si>
    <t>glyceraldehyde 3-phosphate dehydrogenase, putative</t>
  </si>
  <si>
    <t>B7PKP9</t>
  </si>
  <si>
    <t>Glyceraldehyde-3-phosphate dehydrogenase (EC 1.2.1.12)</t>
  </si>
  <si>
    <t>8053012 IscW_ISCW018700</t>
  </si>
  <si>
    <t>GO:0004365; GO:0005829; GO:0006006; GO:0006096; GO:0050661; GO:0051287</t>
  </si>
  <si>
    <t>cytosol [GO:0005829]; glyceraldehyde-3-phosphate dehydrogenase (NAD+) (phosphorylating) activity [GO:0004365]; NAD binding [GO:0051287]; NADP binding [GO:0050661]; glucose metabolic process [GO:0006006]; glycolytic process [GO:0006096]</t>
  </si>
  <si>
    <t>glyceraldehyde-3-phosphate dehydrogenase (NAD+) (phosphorylating) activity [GO:0004365]; NAD binding [GO:0051287]; NADP binding [GO:0050661]</t>
  </si>
  <si>
    <t>glucose metabolic process [GO:0006006]; glycolytic process [GO:0006096]</t>
  </si>
  <si>
    <t>PTHR10836;</t>
  </si>
  <si>
    <t>IPR020831;IPR020830;IPR020829;IPR020828;IPR006424;IPR036291;</t>
  </si>
  <si>
    <t>PF02800;PF00044;</t>
  </si>
  <si>
    <t>pyruvate kinase, putative</t>
  </si>
  <si>
    <t>B7Q0D5</t>
  </si>
  <si>
    <t>Pyruvate kinase (EC 2.7.1.40)</t>
  </si>
  <si>
    <t>8034034 IscW_ISCW020197</t>
  </si>
  <si>
    <t>GO:0000287; GO:0004743; GO:0005524; GO:0005737; GO:0006096; GO:0016301; GO:0030955</t>
  </si>
  <si>
    <t>cytoplasm [GO:0005737]; ATP binding [GO:0005524]; kinase activity [GO:0016301]; magnesium ion binding [GO:0000287]; potassium ion binding [GO:0030955]; pyruvate kinase activity [GO:0004743]; glycolytic process [GO:0006096]</t>
  </si>
  <si>
    <t>ATP binding [GO:0005524]; kinase activity [GO:0016301]; magnesium ion binding [GO:0000287]; potassium ion binding [GO:0030955]; pyruvate kinase activity [GO:0004743]</t>
  </si>
  <si>
    <t>PTHR11817;</t>
  </si>
  <si>
    <t>IPR001697;IPR015813;IPR040442;IPR011037;IPR018209;IPR015793;IPR015795;IPR036918;IPR015806;</t>
  </si>
  <si>
    <t>PF00224;PF02887;</t>
  </si>
  <si>
    <t>phospholipase A2 precursor, putative</t>
  </si>
  <si>
    <t>B7Q3M4</t>
  </si>
  <si>
    <t>Phospholipase A(2) (EC 3.1.1.4) (Fragment)</t>
  </si>
  <si>
    <t>8035411 IscW_ISCW020728</t>
  </si>
  <si>
    <t>GO:0006644; GO:0016042; GO:0046872; GO:0047498; GO:0050482; GO:0102567; GO:0102568</t>
  </si>
  <si>
    <t>calcium-dependent phospholipase A2 activity [GO:0047498]; metal ion binding [GO:0046872]; phospholipase A2 activity (consuming 1,2-dipalmitoylphosphatidylcholine) [GO:0102567]; phospholipase A2 activity consuming 1,2-dioleoylphosphatidylethanolamine) [GO:0102568]; arachidonic acid secretion [GO:0050482]; lipid catabolic process [GO:0016042]; phospholipid metabolic process [GO:0006644]</t>
  </si>
  <si>
    <t>calcium-dependent phospholipase A2 activity [GO:0047498]; metal ion binding [GO:0046872]; phospholipase A2 activity (consuming 1,2-dipalmitoylphosphatidylcholine) [GO:0102567]; phospholipase A2 activity consuming 1,2-dioleoylphosphatidylethanolamine) [GO:0102568]</t>
  </si>
  <si>
    <t>CP7 description</t>
  </si>
  <si>
    <t>B7Q405</t>
  </si>
  <si>
    <t>Hemelipoglyco-carrier protein (Lipoprotein, putative)</t>
  </si>
  <si>
    <t>8035568 IscW_ISCW021707</t>
  </si>
  <si>
    <t>IPR001846;</t>
  </si>
  <si>
    <t>PF00094;</t>
  </si>
  <si>
    <t>CP1 description</t>
  </si>
  <si>
    <t>B7Q406</t>
  </si>
  <si>
    <t>Hemelipoglyco-carrier protein (Hemelipoglycoprotein, putative)</t>
  </si>
  <si>
    <t>8035572 IscW_ISCW021709</t>
  </si>
  <si>
    <t>CP3 description</t>
  </si>
  <si>
    <t>B7Q407</t>
  </si>
  <si>
    <t>Heme lipoprotein, putative (Hemelipoglyco-carrier protein)</t>
  </si>
  <si>
    <t>8035570 IscW_ISCW021710</t>
  </si>
  <si>
    <t>IPR015819;IPR001747;IPR011030;IPR015816;IPR015255;</t>
  </si>
  <si>
    <t>PF09172;PF01347;</t>
  </si>
  <si>
    <t>phospholipid-hydroperoxide glutathione peroxidase, putative</t>
  </si>
  <si>
    <t>B7QG63</t>
  </si>
  <si>
    <t>Glutathione peroxidase</t>
  </si>
  <si>
    <t>8040771 IscW_ISCW022517</t>
  </si>
  <si>
    <t>GO:0004601; GO:0004602; GO:0006979</t>
  </si>
  <si>
    <t>glutathione peroxidase activity [GO:0004602]; peroxidase activity [GO:0004601]; response to oxidative stress [GO:0006979]</t>
  </si>
  <si>
    <t>glutathione peroxidase activity [GO:0004602]; peroxidase activity [GO:0004601]</t>
  </si>
  <si>
    <t>response to oxidative stress [GO:0006979]</t>
  </si>
  <si>
    <t>PTHR11592;</t>
  </si>
  <si>
    <t>IPR000889;IPR029760;IPR036249;</t>
  </si>
  <si>
    <t>PF00255;</t>
  </si>
  <si>
    <t>Chymotrypsin-elastase inhibitor ixodidin, putative</t>
  </si>
  <si>
    <t>B7Q786</t>
  </si>
  <si>
    <t>Chymotrypsin-elastase inhibitor ixodidin, putative (Zinc finger family protein) (Fragment)</t>
  </si>
  <si>
    <t>8036924 IscW_ISCW024629</t>
  </si>
  <si>
    <t>A0A067R0B7</t>
  </si>
  <si>
    <t>4-alpha-glucanotransferase (EC 2.4.1.25) (EC 3.2.1.33) (Amylo-alpha-1,6-glucosidase) (Dextrin 6-alpha-D-glucosidase) (Glycogen debrancher) (Glycogen debranching enzyme) (Oligo-1,4-1,4-glucantransferase) (Fragment)</t>
  </si>
  <si>
    <t>L798_10121</t>
  </si>
  <si>
    <t>GO:0004134; GO:0004135; GO:0005737; GO:0005978; GO:0005980; GO:0102500</t>
  </si>
  <si>
    <t>cytoplasm [GO:0005737]; 4-alpha-glucanotransferase activity [GO:0004134]; amylo-alpha-1,6-glucosidase activity [GO:0004135]; beta-maltose 4-alpha-glucanotransferase activity [GO:0102500]; glycogen biosynthetic process [GO:0005978]; glycogen catabolic process [GO:0005980]</t>
  </si>
  <si>
    <t>4-alpha-glucanotransferase activity [GO:0004134]; amylo-alpha-1,6-glucosidase activity [GO:0004135]; beta-maltose 4-alpha-glucanotransferase activity [GO:0102500]</t>
  </si>
  <si>
    <t>glycogen biosynthetic process [GO:0005978]; glycogen catabolic process [GO:0005980]</t>
  </si>
  <si>
    <t>PTHR10569;</t>
  </si>
  <si>
    <t>IPR008928;IPR010401;IPR032788;IPR029436;IPR032792;IPR032790;IPR006421;IPR017853;</t>
  </si>
  <si>
    <t>PF06202;PF14701;PF14702;PF14699;</t>
  </si>
  <si>
    <t>A0A087THB9</t>
  </si>
  <si>
    <t>Hemocytin (Fragment)</t>
  </si>
  <si>
    <t>X975_20266</t>
  </si>
  <si>
    <t>IPR000421;IPR008979;IPR036084;IPR002919;IPR014853;IPR001007;IPR001846;IPR025155;</t>
  </si>
  <si>
    <t>Phosphatidylinositol phosphatase PTPRQ, partial</t>
  </si>
  <si>
    <t>A0A087TPC7</t>
  </si>
  <si>
    <t>Protein-tyrosine-phosphatase (EC 3.1.3.48) (Fragment)</t>
  </si>
  <si>
    <t>X975_02474</t>
  </si>
  <si>
    <t>GO:0004725; GO:0016021</t>
  </si>
  <si>
    <t>integral component of membrane [GO:0016021]; protein tyrosine phosphatase activity [GO:0004725]</t>
  </si>
  <si>
    <t>protein tyrosine phosphatase activity [GO:0004725]</t>
  </si>
  <si>
    <t>IPR003961;IPR036116;IPR013783;IPR029021;IPR000242;IPR041201;IPR016130;IPR003595;IPR000387;</t>
  </si>
  <si>
    <t>PF00041;PF18861;PF00102;</t>
  </si>
  <si>
    <t>A0A087UHA6</t>
  </si>
  <si>
    <t>Myosin heavy chain, muscle (Fragment)</t>
  </si>
  <si>
    <t>X975_19540</t>
  </si>
  <si>
    <t>GO:0003774; GO:0003779; GO:0005524; GO:0016459</t>
  </si>
  <si>
    <t>myosin complex [GO:0016459]; actin binding [GO:0003779]; ATP binding [GO:0005524]; motor activity [GO:0003774]</t>
  </si>
  <si>
    <t>actin binding [GO:0003779]; ATP binding [GO:0005524]; motor activity [GO:0003774]</t>
  </si>
  <si>
    <t>myosin complex [GO:0016459]</t>
  </si>
  <si>
    <t>IPR036961;IPR001609;IPR027401;IPR002928;IPR027417;</t>
  </si>
  <si>
    <t>PF00063;PF01576;</t>
  </si>
  <si>
    <t>A0A087UIX1</t>
  </si>
  <si>
    <t>Apolipoprotein B-100 (Fragment)</t>
  </si>
  <si>
    <t>X975_08062</t>
  </si>
  <si>
    <t>D1MAJ8</t>
  </si>
  <si>
    <t>Peritrophic matrix protein 14</t>
  </si>
  <si>
    <t>PMP14 TcasGA2_TC033952</t>
  </si>
  <si>
    <t>A0A1D2M5P9</t>
  </si>
  <si>
    <t>Ocin01_18383</t>
  </si>
  <si>
    <t>IPR036055;IPR023415;IPR002172;</t>
  </si>
  <si>
    <t>A0A1V9Y3R8</t>
  </si>
  <si>
    <t>Beta-hexosaminidase (EC 3.2.1.52)</t>
  </si>
  <si>
    <t>BIW11_05084</t>
  </si>
  <si>
    <t>GO:0004563; GO:0005975; GO:0102148</t>
  </si>
  <si>
    <t>beta-N-acetylhexosaminidase activity [GO:0004563]; N-acetyl-beta-D-galactosaminidase activity [GO:0102148]; carbohydrate metabolic process [GO:0005975]</t>
  </si>
  <si>
    <t>beta-N-acetylhexosaminidase activity [GO:0004563]; N-acetyl-beta-D-galactosaminidase activity [GO:0102148]</t>
  </si>
  <si>
    <t>carbohydrate metabolic process [GO:0005975]</t>
  </si>
  <si>
    <t>IPR025705;IPR015883;IPR017853;IPR029018;IPR029019;</t>
  </si>
  <si>
    <t>PF00728;PF14845;</t>
  </si>
  <si>
    <t>Kunitz-type serine protease inhibitor Hg1</t>
  </si>
  <si>
    <t>Kunitz-type serine protease inhibitor Hg1 (Delta-KTx 1.1)</t>
  </si>
  <si>
    <t>GO:0004867; GO:0005576; GO:0043655; GO:0044562; GO:0090729</t>
  </si>
  <si>
    <t>extracellular region [GO:0005576]; host extracellular space [GO:0043655]; serine-type endopeptidase inhibitor activity [GO:0004867]; toxin activity [GO:0090729]; envenomation resulting in negative regulation of voltage-gated potassium channel activity in other organism [GO:0044562]</t>
  </si>
  <si>
    <t>serine-type endopeptidase inhibitor activity [GO:0004867]; toxin activity [GO:0090729]</t>
  </si>
  <si>
    <t>envenomation resulting in negative regulation of voltage-gated potassium channel activity in other organism [GO:0044562]</t>
  </si>
  <si>
    <t>extracellular region [GO:0005576]; host extracellular space [GO:0043655]</t>
  </si>
  <si>
    <t>Chymotrypsin-elastase inhibitor ixodidin</t>
  </si>
  <si>
    <t>GO:0004867; GO:0042742</t>
  </si>
  <si>
    <t>serine-type endopeptidase inhibitor activity [GO:0004867]; defense response to bacterium [GO:0042742]</t>
  </si>
  <si>
    <t>defense response to bacterium [GO:0042742]</t>
  </si>
  <si>
    <t>A0A2A4ITA8</t>
  </si>
  <si>
    <t>B5V51_14043</t>
  </si>
  <si>
    <t>IPR005844;IPR016055;IPR005845;IPR005846;IPR005843;IPR036900;IPR016066;IPR005841;</t>
  </si>
  <si>
    <t>PF02878;PF02879;PF02880;PF00408;</t>
  </si>
  <si>
    <t>GO:0003824; GO:0030151; GO:0030170</t>
  </si>
  <si>
    <t>catalytic activity [GO:0003824]; molybdenum ion binding [GO:0030151]; pyridoxal phosphate binding [GO:0030170]</t>
  </si>
  <si>
    <t>GO:0003872; GO:0005524; GO:0046872; GO:0006002; GO:0005737</t>
  </si>
  <si>
    <t>6-phosphofructokinase activity [GO:0003872]; ATP binding [GO:0005524]; metal ion binding [GO:0046872]; fructose 6-phosphate metabolic process [GO:0006002]; cytoplasm [GO:0005737]</t>
  </si>
  <si>
    <t>6-phosphofructokinase activity [GO:0003872]; ATP binding [GO:0005524]; metal ion binding [GO:0046872]</t>
  </si>
  <si>
    <t xml:space="preserve">fructose 6-phosphate metabolic process [GO:0006002] </t>
  </si>
  <si>
    <t>Paramyosin</t>
  </si>
  <si>
    <t>PRM</t>
  </si>
  <si>
    <t>GO:0016459; GO:0030016; GO:0032982</t>
  </si>
  <si>
    <t>myofibril [GO:0030016]; myosin complex [GO:0016459]; myosin filament [GO:0032982]</t>
  </si>
  <si>
    <t>IPR002928;</t>
  </si>
  <si>
    <t>PF01576;</t>
  </si>
  <si>
    <t>A0A482XP00</t>
  </si>
  <si>
    <t>Glutaredoxin domain-containing protein</t>
  </si>
  <si>
    <t>LSTR_LSTR004939</t>
  </si>
  <si>
    <t>GO:0009055; GO:0015035</t>
  </si>
  <si>
    <t>electron transfer activity [GO:0009055]; protein disulfide oxidoreductase activity [GO:0015035]</t>
  </si>
  <si>
    <t>IPR011767;IPR002109;IPR011899;IPR014025;IPR036249;</t>
  </si>
  <si>
    <t>PF00462;</t>
  </si>
  <si>
    <t>A0A484APK1</t>
  </si>
  <si>
    <t>Arginine kinase (EC 2.7.3.3)</t>
  </si>
  <si>
    <t>AWZ03_015082</t>
  </si>
  <si>
    <t>metabolism, amino acids</t>
  </si>
  <si>
    <t>GO:0004054; GO:0004111; GO:0005524; GO:0046314</t>
  </si>
  <si>
    <t>arginine kinase activity [GO:0004054]; ATP binding [GO:0005524]; creatine kinase activity [GO:0004111]; phosphocreatine biosynthetic process [GO:0046314]</t>
  </si>
  <si>
    <t>arginine kinase activity [GO:0004054]; ATP binding [GO:0005524]; creatine kinase activity [GO:0004111]</t>
  </si>
  <si>
    <t>phosphocreatine biosynthetic process [GO:0046314]</t>
  </si>
  <si>
    <t>PTHR11547;</t>
  </si>
  <si>
    <t>IPR000749;IPR022415;IPR022414;IPR022413;IPR036802;IPR014746;</t>
  </si>
  <si>
    <t>PF00217;PF02807;</t>
  </si>
  <si>
    <t>Kunitz-type U19-barytoxin-Tl1a</t>
  </si>
  <si>
    <t>Kunitz-type U19-barytoxin-Tl1a (U19-BATX-Tl1a) (Kunitz-type serine protease inhibitor Kunitz-1)</t>
  </si>
  <si>
    <t>GO:0004867; GO:0005576</t>
  </si>
  <si>
    <t>extracellular region [GO:0005576]; serine-type endopeptidase inhibitor activity [GO:0004867]</t>
  </si>
  <si>
    <t>V-type proton ATPase catalytic subunit A</t>
  </si>
  <si>
    <t>A0A7M7GEF0</t>
  </si>
  <si>
    <t>100121100</t>
  </si>
  <si>
    <t>venom factor-like</t>
  </si>
  <si>
    <t>low-density lipoprotein receptor-related protein 4-like</t>
  </si>
  <si>
    <t>A0A0Q9WDS5</t>
  </si>
  <si>
    <t>Dvir\GJ26607 Dvir_GJ26607</t>
  </si>
  <si>
    <t>A0A2L2YP22</t>
  </si>
  <si>
    <t>GO:0005548</t>
  </si>
  <si>
    <t>phospholipid transporter activity [GO:0005548]</t>
  </si>
  <si>
    <t>PTHR10658;</t>
  </si>
  <si>
    <t>IPR001666;IPR023393;</t>
  </si>
  <si>
    <t>PF02121;</t>
  </si>
  <si>
    <t>histone H4-like, partial</t>
  </si>
  <si>
    <t>A0A6P4H5R6</t>
  </si>
  <si>
    <t>Histone H4</t>
  </si>
  <si>
    <t>LOC108065146</t>
  </si>
  <si>
    <t>GO:0000786; GO:0003677; GO:0005634; GO:0006352; GO:0046982</t>
  </si>
  <si>
    <t>nucleosome [GO:0000786]; nucleus [GO:0005634]; DNA binding [GO:0003677]; protein heterodimerization activity [GO:0046982]; DNA-templated transcription, initiation [GO:0006352]</t>
  </si>
  <si>
    <t>DNA-templated transcription, initiation [GO:0006352]</t>
  </si>
  <si>
    <t>IPR035425;IPR009072;IPR001951;IPR004823;</t>
  </si>
  <si>
    <t>PF15511;</t>
  </si>
  <si>
    <t>myosin heavy chain, muscle-like, partial</t>
  </si>
  <si>
    <t>very low-density lipoprotein receptor-like</t>
  </si>
  <si>
    <t>E2BG75</t>
  </si>
  <si>
    <t>Endothelin-converting enzyme 2</t>
  </si>
  <si>
    <t>EAI_16027</t>
  </si>
  <si>
    <t>GO:0004222; GO:0005886; GO:0016021; GO:0046872</t>
  </si>
  <si>
    <t>integral component of membrane [GO:0016021]; plasma membrane [GO:0005886]; metal ion binding [GO:0046872]; metalloendopeptidase activity [GO:0004222]</t>
  </si>
  <si>
    <t>integral component of membrane [GO:0016021]; plasma membrane [GO:0005886]</t>
  </si>
  <si>
    <t>A0A6J1S4I9</t>
  </si>
  <si>
    <t>LOC113204818</t>
  </si>
  <si>
    <t>A0A6J1SK61</t>
  </si>
  <si>
    <t>LOC113208730</t>
  </si>
  <si>
    <t>p-value</t>
  </si>
  <si>
    <t>serine</t>
  </si>
  <si>
    <t>cysteine</t>
  </si>
  <si>
    <t>serine, TIL</t>
  </si>
  <si>
    <t>serine, kunitz</t>
  </si>
  <si>
    <t>serine, a2M</t>
  </si>
  <si>
    <t>serine, serpin</t>
  </si>
  <si>
    <t>metalloprotease</t>
  </si>
  <si>
    <t>serine protease</t>
  </si>
  <si>
    <t>cysteine protease</t>
  </si>
  <si>
    <t>moubatin</t>
  </si>
  <si>
    <t>amine binding</t>
  </si>
  <si>
    <t>glycolysis</t>
  </si>
  <si>
    <t>Triosephosphate isomerase</t>
  </si>
  <si>
    <t>phosphofructokinase</t>
  </si>
  <si>
    <t>hypothetical protein DAPPUDRAFT_52405 (chitinase)</t>
  </si>
  <si>
    <t>glucose metabolism</t>
  </si>
  <si>
    <t>energy metabolism</t>
  </si>
  <si>
    <t>Family</t>
  </si>
  <si>
    <t>Clade</t>
  </si>
  <si>
    <t>Pathway</t>
  </si>
  <si>
    <t>TCA cycle</t>
  </si>
  <si>
    <t>chitin metabolism</t>
  </si>
  <si>
    <t xml:space="preserve">% protein mass in cathegory. Female </t>
  </si>
  <si>
    <t>% protein mass in cathegory. 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</si>
</sst>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0" xfId="0" applyFont="1" applyAlignment="1">
      <alignment wrapText="1"/>
    </xf>
    <xf numFmtId="4" fontId="0" fillId="0" borderId="0" xfId="0" applyNumberFormat="1" applyFill="1"/>
    <xf numFmtId="0" fontId="3" fillId="0" borderId="0" xfId="0" applyFont="1" applyFill="1"/>
    <xf numFmtId="0" fontId="3" fillId="0" borderId="0" xfId="0" applyFont="1"/>
    <xf numFmtId="0" fontId="3" fillId="0" borderId="1" xfId="0" applyFont="1" applyFill="1" applyBorder="1"/>
    <xf numFmtId="0" fontId="3" fillId="0" borderId="0" xfId="0" applyFont="1" applyBorder="1"/>
    <xf numFmtId="0" fontId="3" fillId="0" borderId="1" xfId="0" applyFont="1" applyBorder="1"/>
    <xf numFmtId="0" fontId="3" fillId="0" borderId="0" xfId="0" applyFont="1" applyFill="1" applyAlignment="1"/>
    <xf numFmtId="0" fontId="3" fillId="0" borderId="0" xfId="0" applyFont="1" applyAlignment="1"/>
    <xf numFmtId="0" fontId="3" fillId="0" borderId="1" xfId="0" applyFont="1" applyFill="1" applyBorder="1" applyAlignment="1"/>
    <xf numFmtId="0" fontId="3" fillId="0" borderId="0" xfId="0" applyFont="1" applyFill="1" applyBorder="1" applyAlignment="1"/>
    <xf numFmtId="0" fontId="3" fillId="0" borderId="1" xfId="0" applyFont="1" applyBorder="1" applyAlignment="1"/>
    <xf numFmtId="0" fontId="3" fillId="0" borderId="0" xfId="1" applyFont="1"/>
    <xf numFmtId="0" fontId="3" fillId="0" borderId="0" xfId="1" applyFont="1" applyBorder="1"/>
    <xf numFmtId="0" fontId="3" fillId="0" borderId="1" xfId="1" applyFont="1" applyBorder="1"/>
    <xf numFmtId="0" fontId="3" fillId="0" borderId="0" xfId="0" applyFont="1" applyFill="1" applyBorder="1"/>
    <xf numFmtId="0" fontId="3" fillId="0" borderId="2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" fillId="2" borderId="2" xfId="0" applyFont="1" applyFill="1" applyBorder="1" applyAlignment="1">
      <alignment horizontal="left" wrapText="1"/>
    </xf>
    <xf numFmtId="0" fontId="2" fillId="3" borderId="0" xfId="0" applyFont="1" applyFill="1" applyAlignment="1">
      <alignment wrapText="1"/>
    </xf>
    <xf numFmtId="0" fontId="2" fillId="3" borderId="1" xfId="0" applyFont="1" applyFill="1" applyBorder="1" applyAlignment="1">
      <alignment wrapText="1"/>
    </xf>
    <xf numFmtId="4" fontId="2" fillId="4" borderId="0" xfId="0" applyNumberFormat="1" applyFont="1" applyFill="1" applyAlignment="1">
      <alignment wrapText="1"/>
    </xf>
    <xf numFmtId="0" fontId="2" fillId="4" borderId="0" xfId="0" applyFont="1" applyFill="1"/>
    <xf numFmtId="0" fontId="2" fillId="5" borderId="0" xfId="0" applyFont="1" applyFill="1" applyAlignment="1">
      <alignment wrapText="1"/>
    </xf>
    <xf numFmtId="0" fontId="2" fillId="5" borderId="0" xfId="0" applyFont="1" applyFill="1" applyBorder="1" applyAlignment="1">
      <alignment wrapText="1"/>
    </xf>
    <xf numFmtId="0" fontId="2" fillId="5" borderId="1" xfId="0" applyFont="1" applyFill="1" applyBorder="1" applyAlignment="1">
      <alignment wrapText="1"/>
    </xf>
    <xf numFmtId="0" fontId="2" fillId="4" borderId="1" xfId="0" applyFont="1" applyFill="1" applyBorder="1"/>
    <xf numFmtId="0" fontId="0" fillId="0" borderId="1" xfId="0" applyBorder="1"/>
    <xf numFmtId="4" fontId="2" fillId="4" borderId="1" xfId="0" applyNumberFormat="1" applyFont="1" applyFill="1" applyBorder="1" applyAlignment="1">
      <alignment wrapText="1"/>
    </xf>
    <xf numFmtId="4" fontId="0" fillId="0" borderId="1" xfId="0" applyNumberFormat="1" applyFill="1" applyBorder="1"/>
    <xf numFmtId="4" fontId="2" fillId="0" borderId="0" xfId="0" applyNumberFormat="1" applyFont="1" applyFill="1"/>
    <xf numFmtId="0" fontId="2" fillId="2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/>
    </xf>
    <xf numFmtId="0" fontId="3" fillId="0" borderId="0" xfId="1" applyFont="1" applyFill="1"/>
    <xf numFmtId="0" fontId="0" fillId="0" borderId="0" xfId="0" applyFill="1"/>
    <xf numFmtId="0" fontId="0" fillId="0" borderId="1" xfId="0" applyFill="1" applyBorder="1"/>
    <xf numFmtId="0" fontId="3" fillId="0" borderId="0" xfId="1" applyFont="1" applyFill="1" applyBorder="1"/>
    <xf numFmtId="0" fontId="3" fillId="0" borderId="1" xfId="1" applyFont="1" applyFill="1" applyBorder="1"/>
    <xf numFmtId="0" fontId="0" fillId="0" borderId="0" xfId="0" applyFill="1" applyAlignment="1">
      <alignment horizontal="left"/>
    </xf>
    <xf numFmtId="4" fontId="2" fillId="4" borderId="0" xfId="0" applyNumberFormat="1" applyFont="1" applyFill="1" applyBorder="1" applyAlignment="1">
      <alignment wrapText="1"/>
    </xf>
    <xf numFmtId="4" fontId="0" fillId="0" borderId="0" xfId="0" applyNumberFormat="1" applyFill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25"/>
  <sheetViews>
    <sheetView tabSelected="1" workbookViewId="0">
      <pane ySplit="1" topLeftCell="A2" activePane="bottomLeft" state="frozen"/>
      <selection pane="bottomLeft" activeCell="E26" sqref="E26"/>
    </sheetView>
  </sheetViews>
  <sheetFormatPr baseColWidth="10" defaultRowHeight="14.4" x14ac:dyDescent="0.3"/>
  <cols>
    <col min="1" max="1" width="24.109375" style="18" customWidth="1"/>
    <col min="2" max="2" width="12.109375" customWidth="1"/>
    <col min="3" max="3" width="38.109375" customWidth="1"/>
    <col min="4" max="4" width="10.88671875" customWidth="1"/>
    <col min="5" max="5" width="30.88671875" customWidth="1"/>
    <col min="6" max="6" width="12.6640625" customWidth="1"/>
    <col min="7" max="7" width="12.33203125" customWidth="1"/>
    <col min="8" max="9" width="16.33203125" style="2" customWidth="1"/>
    <col min="10" max="10" width="12.6640625" style="2" customWidth="1"/>
    <col min="11" max="11" width="11.44140625" style="2" customWidth="1"/>
    <col min="16" max="16" width="14.77734375" customWidth="1"/>
    <col min="17" max="17" width="16" customWidth="1"/>
    <col min="18" max="18" width="16.5546875" customWidth="1"/>
  </cols>
  <sheetData>
    <row r="1" spans="1:21" s="1" customFormat="1" ht="43.2" x14ac:dyDescent="0.3">
      <c r="A1" s="19" t="s">
        <v>416</v>
      </c>
      <c r="B1" s="20" t="s">
        <v>6</v>
      </c>
      <c r="C1" s="20" t="s">
        <v>5</v>
      </c>
      <c r="D1" s="20" t="s">
        <v>413</v>
      </c>
      <c r="E1" s="20" t="s">
        <v>414</v>
      </c>
      <c r="F1" s="20" t="s">
        <v>415</v>
      </c>
      <c r="G1" s="21" t="s">
        <v>7</v>
      </c>
      <c r="H1" s="22" t="s">
        <v>1</v>
      </c>
      <c r="I1" s="29" t="s">
        <v>2</v>
      </c>
      <c r="J1" s="22" t="s">
        <v>3</v>
      </c>
      <c r="K1" s="29" t="s">
        <v>4</v>
      </c>
      <c r="L1" s="23" t="s">
        <v>0</v>
      </c>
      <c r="M1" s="27" t="s">
        <v>1379</v>
      </c>
      <c r="N1" s="24" t="s">
        <v>417</v>
      </c>
      <c r="O1" s="25" t="s">
        <v>418</v>
      </c>
      <c r="P1" s="24" t="s">
        <v>419</v>
      </c>
      <c r="Q1" s="24" t="s">
        <v>420</v>
      </c>
      <c r="R1" s="26" t="s">
        <v>421</v>
      </c>
      <c r="S1" s="24" t="s">
        <v>422</v>
      </c>
      <c r="T1" s="24" t="s">
        <v>423</v>
      </c>
      <c r="U1" s="26" t="s">
        <v>424</v>
      </c>
    </row>
    <row r="2" spans="1:21" x14ac:dyDescent="0.3">
      <c r="A2" s="17" t="s">
        <v>525</v>
      </c>
      <c r="B2" s="3" t="s">
        <v>272</v>
      </c>
      <c r="C2" s="4" t="s">
        <v>523</v>
      </c>
      <c r="D2" s="4" t="s">
        <v>524</v>
      </c>
      <c r="E2" s="4" t="s">
        <v>30</v>
      </c>
      <c r="F2" s="4"/>
      <c r="G2" s="5" t="s">
        <v>28</v>
      </c>
      <c r="H2" s="2">
        <v>404000.57403251802</v>
      </c>
      <c r="I2" s="30">
        <v>431686.42307733197</v>
      </c>
      <c r="J2" s="2">
        <v>0.93586583324198191</v>
      </c>
      <c r="K2" s="30">
        <v>-2.8786407735331188E-2</v>
      </c>
      <c r="L2">
        <v>-0.20777480683219299</v>
      </c>
      <c r="M2" s="28">
        <v>0.85438999999999998</v>
      </c>
      <c r="N2" s="4"/>
      <c r="O2" s="6"/>
      <c r="P2" s="4"/>
      <c r="Q2" s="4"/>
      <c r="R2" s="7"/>
      <c r="S2" s="4"/>
      <c r="T2" s="4"/>
      <c r="U2" s="7"/>
    </row>
    <row r="3" spans="1:21" x14ac:dyDescent="0.3">
      <c r="A3" s="17" t="s">
        <v>525</v>
      </c>
      <c r="B3" s="3" t="s">
        <v>305</v>
      </c>
      <c r="C3" s="3" t="s">
        <v>59</v>
      </c>
      <c r="D3" s="4" t="s">
        <v>647</v>
      </c>
      <c r="E3" s="4" t="s">
        <v>648</v>
      </c>
      <c r="F3" s="4"/>
      <c r="G3" s="5" t="s">
        <v>54</v>
      </c>
      <c r="H3" s="2">
        <v>95601.1256161122</v>
      </c>
      <c r="I3" s="30">
        <v>313281.09615749802</v>
      </c>
      <c r="J3" s="2">
        <v>0.30516085007583721</v>
      </c>
      <c r="K3" s="30">
        <v>-0.5154711839761319</v>
      </c>
      <c r="L3">
        <v>-6.4251465845696103</v>
      </c>
      <c r="M3" s="28">
        <v>1.307E-2</v>
      </c>
      <c r="N3" s="4"/>
      <c r="O3" s="6"/>
      <c r="P3" s="4"/>
      <c r="Q3" s="4"/>
      <c r="R3" s="7"/>
      <c r="S3" s="4"/>
      <c r="T3" s="4"/>
      <c r="U3" s="7"/>
    </row>
    <row r="4" spans="1:21" x14ac:dyDescent="0.3">
      <c r="A4" s="17" t="s">
        <v>542</v>
      </c>
      <c r="B4" s="3" t="s">
        <v>107</v>
      </c>
      <c r="C4" s="3" t="s">
        <v>814</v>
      </c>
      <c r="D4" s="4" t="s">
        <v>107</v>
      </c>
      <c r="E4" s="4" t="s">
        <v>815</v>
      </c>
      <c r="F4" s="4" t="s">
        <v>816</v>
      </c>
      <c r="G4" s="5" t="s">
        <v>100</v>
      </c>
      <c r="H4" s="2">
        <v>2086449.8930353918</v>
      </c>
      <c r="I4" s="30">
        <v>320626.25910754321</v>
      </c>
      <c r="J4" s="2">
        <v>6.5074205052417833</v>
      </c>
      <c r="K4" s="30">
        <v>0.81340887146499108</v>
      </c>
      <c r="L4">
        <v>5.4468457576768401</v>
      </c>
      <c r="M4" s="28">
        <v>3.099E-2</v>
      </c>
      <c r="N4" s="4" t="s">
        <v>817</v>
      </c>
      <c r="O4" s="6" t="s">
        <v>818</v>
      </c>
      <c r="P4" s="4" t="s">
        <v>819</v>
      </c>
      <c r="Q4" s="4" t="s">
        <v>820</v>
      </c>
      <c r="R4" s="7"/>
      <c r="S4" s="4" t="s">
        <v>821</v>
      </c>
      <c r="T4" s="4" t="s">
        <v>822</v>
      </c>
      <c r="U4" s="7" t="s">
        <v>823</v>
      </c>
    </row>
    <row r="5" spans="1:21" x14ac:dyDescent="0.3">
      <c r="A5" s="17" t="s">
        <v>542</v>
      </c>
      <c r="B5" s="3" t="s">
        <v>352</v>
      </c>
      <c r="C5" s="3" t="s">
        <v>184</v>
      </c>
      <c r="D5" s="4"/>
      <c r="E5" s="4"/>
      <c r="F5" s="4"/>
      <c r="G5" s="5" t="s">
        <v>183</v>
      </c>
      <c r="H5" s="2">
        <v>755225.13944085594</v>
      </c>
      <c r="I5" s="30">
        <v>160618.2192737</v>
      </c>
      <c r="J5" s="2">
        <v>4.7019892441586686</v>
      </c>
      <c r="K5" s="30">
        <v>0.67228163133764851</v>
      </c>
      <c r="L5">
        <v>16.278395459155</v>
      </c>
      <c r="M5" s="28">
        <v>2.8300000000000001E-3</v>
      </c>
      <c r="N5" s="3" t="s">
        <v>1311</v>
      </c>
      <c r="O5" s="16" t="s">
        <v>1312</v>
      </c>
      <c r="P5" s="3" t="s">
        <v>1312</v>
      </c>
      <c r="Q5" s="3"/>
      <c r="R5" s="5"/>
      <c r="S5" s="3"/>
      <c r="T5" s="3"/>
      <c r="U5" s="5"/>
    </row>
    <row r="6" spans="1:21" x14ac:dyDescent="0.3">
      <c r="A6" s="17" t="s">
        <v>542</v>
      </c>
      <c r="B6" s="3" t="s">
        <v>323</v>
      </c>
      <c r="C6" s="3" t="s">
        <v>83</v>
      </c>
      <c r="D6" s="4" t="s">
        <v>722</v>
      </c>
      <c r="E6" s="4" t="s">
        <v>723</v>
      </c>
      <c r="F6" s="4"/>
      <c r="G6" s="5" t="s">
        <v>62</v>
      </c>
      <c r="H6" s="2">
        <v>716848.07721144462</v>
      </c>
      <c r="I6" s="30">
        <v>2616339.216094722</v>
      </c>
      <c r="J6" s="2">
        <v>0.2739889662631162</v>
      </c>
      <c r="K6" s="30">
        <v>-0.56226692618519092</v>
      </c>
      <c r="L6">
        <v>-5.91848254513428</v>
      </c>
      <c r="M6" s="28">
        <v>2.6120000000000001E-2</v>
      </c>
      <c r="N6" s="4" t="s">
        <v>724</v>
      </c>
      <c r="O6" s="6" t="s">
        <v>725</v>
      </c>
      <c r="P6" s="4" t="s">
        <v>726</v>
      </c>
      <c r="Q6" s="4" t="s">
        <v>727</v>
      </c>
      <c r="R6" s="7"/>
      <c r="S6" s="4" t="s">
        <v>728</v>
      </c>
      <c r="T6" s="4" t="s">
        <v>729</v>
      </c>
      <c r="U6" s="7" t="s">
        <v>730</v>
      </c>
    </row>
    <row r="7" spans="1:21" x14ac:dyDescent="0.3">
      <c r="A7" s="17" t="s">
        <v>542</v>
      </c>
      <c r="B7" s="3" t="s">
        <v>407</v>
      </c>
      <c r="C7" s="3" t="s">
        <v>246</v>
      </c>
      <c r="D7" s="13" t="s">
        <v>1375</v>
      </c>
      <c r="E7" s="13" t="s">
        <v>541</v>
      </c>
      <c r="F7" s="13" t="s">
        <v>1376</v>
      </c>
      <c r="G7" s="5" t="s">
        <v>247</v>
      </c>
      <c r="H7" s="2">
        <v>289500.067641064</v>
      </c>
      <c r="I7" s="30">
        <v>106985.926999556</v>
      </c>
      <c r="J7" s="2">
        <v>2.7059640062965054</v>
      </c>
      <c r="K7" s="30">
        <v>0.4323220154800908</v>
      </c>
      <c r="L7">
        <v>2.1227024423057999</v>
      </c>
      <c r="M7" s="28">
        <v>0.16753000000000001</v>
      </c>
      <c r="N7" s="13" t="s">
        <v>543</v>
      </c>
      <c r="O7" s="14" t="s">
        <v>544</v>
      </c>
      <c r="P7" s="13" t="s">
        <v>544</v>
      </c>
      <c r="Q7" s="13"/>
      <c r="R7" s="15"/>
      <c r="S7" s="13" t="s">
        <v>545</v>
      </c>
      <c r="T7" s="13" t="s">
        <v>546</v>
      </c>
      <c r="U7" s="15" t="s">
        <v>547</v>
      </c>
    </row>
    <row r="8" spans="1:21" x14ac:dyDescent="0.3">
      <c r="A8" s="17" t="s">
        <v>542</v>
      </c>
      <c r="B8" s="3" t="s">
        <v>158</v>
      </c>
      <c r="C8" s="3" t="s">
        <v>1016</v>
      </c>
      <c r="D8" s="4" t="s">
        <v>158</v>
      </c>
      <c r="E8" s="4" t="s">
        <v>1017</v>
      </c>
      <c r="F8" s="4" t="s">
        <v>1018</v>
      </c>
      <c r="G8" s="5" t="s">
        <v>100</v>
      </c>
      <c r="H8" s="2">
        <v>161861.34795566701</v>
      </c>
      <c r="I8" s="30">
        <v>495609.26293485699</v>
      </c>
      <c r="J8" s="2">
        <v>0.32659064319575098</v>
      </c>
      <c r="K8" s="30">
        <v>-0.48599626193451329</v>
      </c>
      <c r="L8">
        <v>-11.0936411992418</v>
      </c>
      <c r="M8" s="28">
        <v>6.8100000000000001E-3</v>
      </c>
      <c r="N8" s="4" t="s">
        <v>734</v>
      </c>
      <c r="O8" s="6" t="s">
        <v>735</v>
      </c>
      <c r="P8" s="4" t="s">
        <v>736</v>
      </c>
      <c r="Q8" s="4" t="s">
        <v>737</v>
      </c>
      <c r="R8" s="7"/>
      <c r="S8" s="4"/>
      <c r="T8" s="4" t="s">
        <v>1019</v>
      </c>
      <c r="U8" s="7" t="s">
        <v>1020</v>
      </c>
    </row>
    <row r="9" spans="1:21" x14ac:dyDescent="0.3">
      <c r="A9" s="17" t="s">
        <v>542</v>
      </c>
      <c r="B9" s="3" t="s">
        <v>327</v>
      </c>
      <c r="C9" s="3" t="s">
        <v>86</v>
      </c>
      <c r="D9" s="4" t="s">
        <v>1054</v>
      </c>
      <c r="E9" s="4" t="s">
        <v>1055</v>
      </c>
      <c r="F9" s="4" t="s">
        <v>1056</v>
      </c>
      <c r="G9" s="5" t="s">
        <v>52</v>
      </c>
      <c r="H9" s="2">
        <v>138567.193003589</v>
      </c>
      <c r="I9" s="30">
        <v>290859.81708593102</v>
      </c>
      <c r="J9" s="2">
        <v>0.47640541891233806</v>
      </c>
      <c r="K9" s="30">
        <v>-0.32202330724311862</v>
      </c>
      <c r="L9">
        <v>-3.8633854694724898</v>
      </c>
      <c r="M9" s="28">
        <v>5.9360000000000003E-2</v>
      </c>
      <c r="N9" s="4" t="s">
        <v>1057</v>
      </c>
      <c r="O9" s="6" t="s">
        <v>1058</v>
      </c>
      <c r="P9" s="4" t="s">
        <v>1058</v>
      </c>
      <c r="Q9" s="4"/>
      <c r="R9" s="7"/>
      <c r="S9" s="4"/>
      <c r="T9" s="4" t="s">
        <v>1059</v>
      </c>
      <c r="U9" s="7" t="s">
        <v>1043</v>
      </c>
    </row>
    <row r="10" spans="1:21" x14ac:dyDescent="0.3">
      <c r="A10" s="17" t="s">
        <v>542</v>
      </c>
      <c r="B10" s="3" t="s">
        <v>276</v>
      </c>
      <c r="C10" s="3" t="s">
        <v>34</v>
      </c>
      <c r="D10" s="4" t="s">
        <v>540</v>
      </c>
      <c r="E10" s="4" t="s">
        <v>541</v>
      </c>
      <c r="F10" s="4"/>
      <c r="G10" s="5" t="s">
        <v>28</v>
      </c>
      <c r="H10" s="2">
        <v>99487.7560451303</v>
      </c>
      <c r="I10" s="30">
        <v>325965.996957405</v>
      </c>
      <c r="J10" s="2">
        <v>0.30520900024468095</v>
      </c>
      <c r="K10" s="30">
        <v>-0.51540266370874332</v>
      </c>
      <c r="L10">
        <v>-5.7293756738943404</v>
      </c>
      <c r="M10" s="28">
        <v>1.8839999999999999E-2</v>
      </c>
      <c r="N10" s="4" t="s">
        <v>543</v>
      </c>
      <c r="O10" s="6" t="s">
        <v>544</v>
      </c>
      <c r="P10" s="4" t="s">
        <v>544</v>
      </c>
      <c r="Q10" s="4"/>
      <c r="R10" s="7"/>
      <c r="S10" s="4" t="s">
        <v>545</v>
      </c>
      <c r="T10" s="4" t="s">
        <v>546</v>
      </c>
      <c r="U10" s="7" t="s">
        <v>547</v>
      </c>
    </row>
    <row r="11" spans="1:21" x14ac:dyDescent="0.3">
      <c r="A11" s="17" t="s">
        <v>542</v>
      </c>
      <c r="B11" s="3" t="s">
        <v>160</v>
      </c>
      <c r="C11" s="3" t="s">
        <v>1231</v>
      </c>
      <c r="D11" s="13" t="s">
        <v>1232</v>
      </c>
      <c r="E11" s="13" t="s">
        <v>1233</v>
      </c>
      <c r="F11" s="13" t="s">
        <v>1234</v>
      </c>
      <c r="G11" s="5" t="s">
        <v>100</v>
      </c>
      <c r="H11" s="2">
        <v>89846.511702252596</v>
      </c>
      <c r="I11" s="30">
        <v>83335.069383370603</v>
      </c>
      <c r="J11" s="2">
        <v>1.0781356800571806</v>
      </c>
      <c r="K11" s="30">
        <v>3.2673418913995472E-2</v>
      </c>
      <c r="L11">
        <v>0.220116410831981</v>
      </c>
      <c r="M11" s="28">
        <v>0.84574000000000005</v>
      </c>
      <c r="N11" s="13" t="s">
        <v>1235</v>
      </c>
      <c r="O11" s="14" t="s">
        <v>1236</v>
      </c>
      <c r="P11" s="13" t="s">
        <v>1237</v>
      </c>
      <c r="Q11" s="13" t="s">
        <v>1238</v>
      </c>
      <c r="R11" s="15"/>
      <c r="S11" s="13" t="s">
        <v>1239</v>
      </c>
      <c r="T11" s="13" t="s">
        <v>1240</v>
      </c>
      <c r="U11" s="15" t="s">
        <v>1241</v>
      </c>
    </row>
    <row r="12" spans="1:21" x14ac:dyDescent="0.3">
      <c r="A12" s="17" t="s">
        <v>542</v>
      </c>
      <c r="B12" s="3" t="s">
        <v>355</v>
      </c>
      <c r="C12" s="3" t="s">
        <v>185</v>
      </c>
      <c r="D12" s="4" t="s">
        <v>1323</v>
      </c>
      <c r="E12" s="4" t="s">
        <v>1324</v>
      </c>
      <c r="F12" s="4" t="s">
        <v>1325</v>
      </c>
      <c r="G12" s="5" t="s">
        <v>186</v>
      </c>
      <c r="H12" s="2">
        <v>84679.187535891295</v>
      </c>
      <c r="I12" s="30">
        <v>684440.14078781905</v>
      </c>
      <c r="J12" s="2">
        <v>0.1237203701092429</v>
      </c>
      <c r="K12" s="30">
        <v>-0.90755878947583024</v>
      </c>
      <c r="L12">
        <v>-39.040023274263</v>
      </c>
      <c r="M12" s="28">
        <v>3.0948E-6</v>
      </c>
      <c r="N12" s="4" t="s">
        <v>1326</v>
      </c>
      <c r="O12" s="6" t="s">
        <v>1327</v>
      </c>
      <c r="P12" s="4" t="s">
        <v>1327</v>
      </c>
      <c r="Q12" s="4"/>
      <c r="R12" s="7"/>
      <c r="S12" s="4"/>
      <c r="T12" s="4" t="s">
        <v>1328</v>
      </c>
      <c r="U12" s="7" t="s">
        <v>1329</v>
      </c>
    </row>
    <row r="13" spans="1:21" x14ac:dyDescent="0.3">
      <c r="A13" s="17" t="s">
        <v>542</v>
      </c>
      <c r="B13" s="3" t="s">
        <v>130</v>
      </c>
      <c r="C13" s="3" t="s">
        <v>1140</v>
      </c>
      <c r="D13" s="13" t="s">
        <v>1141</v>
      </c>
      <c r="E13" s="13" t="s">
        <v>1142</v>
      </c>
      <c r="F13" s="13" t="s">
        <v>1143</v>
      </c>
      <c r="G13" s="5" t="s">
        <v>100</v>
      </c>
      <c r="H13" s="2">
        <v>65062.519727347099</v>
      </c>
      <c r="I13" s="30">
        <v>83452.7766272632</v>
      </c>
      <c r="J13" s="2">
        <v>0.77963277384939422</v>
      </c>
      <c r="K13" s="30">
        <v>-0.10810991249596608</v>
      </c>
      <c r="L13">
        <v>-0.319692171000928</v>
      </c>
      <c r="M13" s="28">
        <v>0.77907000000000004</v>
      </c>
      <c r="N13" s="13" t="s">
        <v>1144</v>
      </c>
      <c r="O13" s="14" t="s">
        <v>1145</v>
      </c>
      <c r="P13" s="13" t="s">
        <v>1146</v>
      </c>
      <c r="Q13" s="13"/>
      <c r="R13" s="15" t="s">
        <v>1147</v>
      </c>
      <c r="S13" s="13"/>
      <c r="T13" s="13" t="s">
        <v>1148</v>
      </c>
      <c r="U13" s="15" t="s">
        <v>1149</v>
      </c>
    </row>
    <row r="14" spans="1:21" x14ac:dyDescent="0.3">
      <c r="A14" s="17" t="s">
        <v>542</v>
      </c>
      <c r="B14" s="3" t="s">
        <v>148</v>
      </c>
      <c r="C14" s="3" t="s">
        <v>917</v>
      </c>
      <c r="D14" s="4" t="s">
        <v>148</v>
      </c>
      <c r="E14" s="4" t="s">
        <v>918</v>
      </c>
      <c r="F14" s="4" t="s">
        <v>919</v>
      </c>
      <c r="G14" s="5" t="s">
        <v>100</v>
      </c>
      <c r="H14" s="2">
        <v>48808.809934212601</v>
      </c>
      <c r="I14" s="30">
        <v>64817.236640010196</v>
      </c>
      <c r="J14" s="2">
        <v>0.75302207351561234</v>
      </c>
      <c r="K14" s="30">
        <v>-0.12319229303499535</v>
      </c>
      <c r="L14">
        <v>-2.52082006973402</v>
      </c>
      <c r="M14" s="28">
        <v>0.11676</v>
      </c>
      <c r="N14" s="4" t="s">
        <v>920</v>
      </c>
      <c r="O14" s="6" t="s">
        <v>921</v>
      </c>
      <c r="P14" s="4" t="s">
        <v>921</v>
      </c>
      <c r="Q14" s="4"/>
      <c r="R14" s="7"/>
      <c r="S14" s="4"/>
      <c r="T14" s="4" t="s">
        <v>922</v>
      </c>
      <c r="U14" s="7" t="s">
        <v>923</v>
      </c>
    </row>
    <row r="15" spans="1:21" x14ac:dyDescent="0.3">
      <c r="A15" s="17" t="s">
        <v>542</v>
      </c>
      <c r="B15" s="3" t="s">
        <v>126</v>
      </c>
      <c r="C15" s="3" t="s">
        <v>1133</v>
      </c>
      <c r="D15" s="13" t="s">
        <v>1134</v>
      </c>
      <c r="E15" s="13" t="s">
        <v>541</v>
      </c>
      <c r="F15" s="13" t="s">
        <v>1135</v>
      </c>
      <c r="G15" s="5" t="s">
        <v>100</v>
      </c>
      <c r="H15" s="2">
        <v>48054.531885511598</v>
      </c>
      <c r="I15" s="30">
        <v>618.058239741335</v>
      </c>
      <c r="J15" s="2">
        <v>77.750815045557857</v>
      </c>
      <c r="K15" s="30">
        <v>1.8907049503411</v>
      </c>
      <c r="L15">
        <v>2.1043062505071699</v>
      </c>
      <c r="M15" s="28">
        <v>0.16997999999999999</v>
      </c>
      <c r="N15" s="13" t="s">
        <v>1136</v>
      </c>
      <c r="O15" s="14" t="s">
        <v>1137</v>
      </c>
      <c r="P15" s="13" t="s">
        <v>1138</v>
      </c>
      <c r="Q15" s="13" t="s">
        <v>1139</v>
      </c>
      <c r="R15" s="15"/>
      <c r="S15" s="13" t="s">
        <v>545</v>
      </c>
      <c r="T15" s="13" t="s">
        <v>546</v>
      </c>
      <c r="U15" s="15" t="s">
        <v>547</v>
      </c>
    </row>
    <row r="16" spans="1:21" x14ac:dyDescent="0.3">
      <c r="A16" s="17" t="s">
        <v>542</v>
      </c>
      <c r="B16" s="3" t="s">
        <v>112</v>
      </c>
      <c r="C16" s="3" t="s">
        <v>887</v>
      </c>
      <c r="D16" s="4" t="s">
        <v>112</v>
      </c>
      <c r="E16" s="4" t="s">
        <v>888</v>
      </c>
      <c r="F16" s="4" t="s">
        <v>889</v>
      </c>
      <c r="G16" s="5" t="s">
        <v>100</v>
      </c>
      <c r="H16" s="2">
        <v>30342.329565823798</v>
      </c>
      <c r="I16" s="30">
        <v>73694.615125947195</v>
      </c>
      <c r="J16" s="2">
        <v>0.41173061985556858</v>
      </c>
      <c r="K16" s="30">
        <v>-0.38538683390166545</v>
      </c>
      <c r="L16">
        <v>-7.2148511197665997</v>
      </c>
      <c r="M16" s="28">
        <v>1.8550000000000001E-2</v>
      </c>
      <c r="N16" s="4" t="s">
        <v>890</v>
      </c>
      <c r="O16" s="6" t="s">
        <v>891</v>
      </c>
      <c r="P16" s="4" t="s">
        <v>892</v>
      </c>
      <c r="Q16" s="4" t="s">
        <v>893</v>
      </c>
      <c r="R16" s="7" t="s">
        <v>565</v>
      </c>
      <c r="S16" s="4"/>
      <c r="T16" s="4" t="s">
        <v>894</v>
      </c>
      <c r="U16" s="7" t="s">
        <v>895</v>
      </c>
    </row>
    <row r="17" spans="1:21" x14ac:dyDescent="0.3">
      <c r="A17" s="17" t="s">
        <v>542</v>
      </c>
      <c r="B17" s="3" t="s">
        <v>134</v>
      </c>
      <c r="C17" s="3" t="s">
        <v>1035</v>
      </c>
      <c r="D17" s="4" t="s">
        <v>134</v>
      </c>
      <c r="E17" s="4" t="s">
        <v>1036</v>
      </c>
      <c r="F17" s="4" t="s">
        <v>1037</v>
      </c>
      <c r="G17" s="5" t="s">
        <v>100</v>
      </c>
      <c r="H17" s="2">
        <v>27772.6249162108</v>
      </c>
      <c r="I17" s="30">
        <v>56984.2014010005</v>
      </c>
      <c r="J17" s="2">
        <v>0.48737411832401639</v>
      </c>
      <c r="K17" s="30">
        <v>-0.31213753745640382</v>
      </c>
      <c r="L17">
        <v>-1.9574907175120599</v>
      </c>
      <c r="M17" s="28">
        <v>0.16275999999999999</v>
      </c>
      <c r="N17" s="4" t="s">
        <v>1038</v>
      </c>
      <c r="O17" s="6" t="s">
        <v>1039</v>
      </c>
      <c r="P17" s="4" t="s">
        <v>1040</v>
      </c>
      <c r="Q17" s="4" t="s">
        <v>1041</v>
      </c>
      <c r="R17" s="7" t="s">
        <v>811</v>
      </c>
      <c r="S17" s="4"/>
      <c r="T17" s="4" t="s">
        <v>1042</v>
      </c>
      <c r="U17" s="7" t="s">
        <v>1043</v>
      </c>
    </row>
    <row r="18" spans="1:21" x14ac:dyDescent="0.3">
      <c r="A18" s="17" t="s">
        <v>542</v>
      </c>
      <c r="B18" s="3" t="s">
        <v>368</v>
      </c>
      <c r="C18" s="3" t="s">
        <v>200</v>
      </c>
      <c r="D18" s="4"/>
      <c r="E18" s="4"/>
      <c r="F18" s="4"/>
      <c r="G18" s="5" t="s">
        <v>192</v>
      </c>
      <c r="H18" s="2">
        <v>27524.500425693699</v>
      </c>
      <c r="I18" s="30">
        <v>13206.973311986199</v>
      </c>
      <c r="J18" s="2">
        <v>2.0840884414230927</v>
      </c>
      <c r="K18" s="30">
        <v>0.31891614495715304</v>
      </c>
      <c r="L18">
        <v>1.46736826248135</v>
      </c>
      <c r="M18" s="28">
        <v>0.27390999999999999</v>
      </c>
      <c r="N18" s="4"/>
      <c r="O18" s="6"/>
      <c r="P18" s="4"/>
      <c r="Q18" s="4"/>
      <c r="R18" s="7"/>
      <c r="S18" s="4"/>
      <c r="T18" s="4"/>
      <c r="U18" s="7"/>
    </row>
    <row r="19" spans="1:21" x14ac:dyDescent="0.3">
      <c r="A19" s="17" t="s">
        <v>542</v>
      </c>
      <c r="B19" s="3" t="s">
        <v>324</v>
      </c>
      <c r="C19" s="3" t="s">
        <v>84</v>
      </c>
      <c r="D19" s="4" t="s">
        <v>731</v>
      </c>
      <c r="E19" s="4" t="s">
        <v>732</v>
      </c>
      <c r="F19" s="4" t="s">
        <v>733</v>
      </c>
      <c r="G19" s="5" t="s">
        <v>36</v>
      </c>
      <c r="H19" s="2">
        <v>19637.919330954901</v>
      </c>
      <c r="I19" s="30">
        <v>29110.607514140302</v>
      </c>
      <c r="J19" s="2">
        <v>0.67459668512297111</v>
      </c>
      <c r="K19" s="30">
        <v>-0.17095579720602119</v>
      </c>
      <c r="L19">
        <v>-1.22978367868118</v>
      </c>
      <c r="M19" s="28">
        <v>0.30314999999999998</v>
      </c>
      <c r="N19" s="4" t="s">
        <v>734</v>
      </c>
      <c r="O19" s="6" t="s">
        <v>735</v>
      </c>
      <c r="P19" s="4" t="s">
        <v>736</v>
      </c>
      <c r="Q19" s="4" t="s">
        <v>737</v>
      </c>
      <c r="R19" s="7"/>
      <c r="S19" s="4"/>
      <c r="T19" s="4" t="s">
        <v>738</v>
      </c>
      <c r="U19" s="7" t="s">
        <v>739</v>
      </c>
    </row>
    <row r="20" spans="1:21" x14ac:dyDescent="0.3">
      <c r="A20" s="17" t="s">
        <v>455</v>
      </c>
      <c r="B20" s="8" t="s">
        <v>279</v>
      </c>
      <c r="C20" s="8" t="s">
        <v>38</v>
      </c>
      <c r="D20" s="9" t="s">
        <v>559</v>
      </c>
      <c r="E20" s="9" t="s">
        <v>560</v>
      </c>
      <c r="F20" s="9"/>
      <c r="G20" s="10" t="s">
        <v>16</v>
      </c>
      <c r="H20" s="2">
        <v>631004.17724274099</v>
      </c>
      <c r="I20" s="30">
        <v>966004.66877544404</v>
      </c>
      <c r="J20" s="2">
        <v>0.65321027696753631</v>
      </c>
      <c r="K20" s="30">
        <v>-0.1849469911197211</v>
      </c>
      <c r="L20">
        <v>-4.3871162147681604</v>
      </c>
      <c r="M20" s="28">
        <v>4.5440000000000001E-2</v>
      </c>
      <c r="N20" s="8" t="s">
        <v>561</v>
      </c>
      <c r="O20" s="11" t="s">
        <v>562</v>
      </c>
      <c r="P20" s="8" t="s">
        <v>563</v>
      </c>
      <c r="Q20" s="8" t="s">
        <v>564</v>
      </c>
      <c r="R20" s="10" t="s">
        <v>565</v>
      </c>
      <c r="S20" s="8" t="s">
        <v>566</v>
      </c>
      <c r="T20" s="9" t="s">
        <v>567</v>
      </c>
      <c r="U20" s="12" t="s">
        <v>568</v>
      </c>
    </row>
    <row r="21" spans="1:21" x14ac:dyDescent="0.3">
      <c r="A21" s="17" t="s">
        <v>455</v>
      </c>
      <c r="B21" s="3" t="s">
        <v>373</v>
      </c>
      <c r="C21" s="3" t="s">
        <v>206</v>
      </c>
      <c r="D21" s="4"/>
      <c r="E21" s="4"/>
      <c r="F21" s="4"/>
      <c r="G21" s="5" t="s">
        <v>207</v>
      </c>
      <c r="H21" s="2">
        <v>569700.216638966</v>
      </c>
      <c r="I21" s="30">
        <v>466818.38528200699</v>
      </c>
      <c r="J21" s="2">
        <v>1.220389416099813</v>
      </c>
      <c r="K21" s="30">
        <v>8.6498432541837783E-2</v>
      </c>
      <c r="L21">
        <v>1.9253348020663299</v>
      </c>
      <c r="M21" s="28">
        <v>0.18881000000000001</v>
      </c>
      <c r="N21" s="4"/>
      <c r="O21" s="6"/>
      <c r="P21" s="4"/>
      <c r="Q21" s="4"/>
      <c r="R21" s="7"/>
      <c r="S21" s="4"/>
      <c r="T21" s="4"/>
      <c r="U21" s="7"/>
    </row>
    <row r="22" spans="1:21" x14ac:dyDescent="0.3">
      <c r="A22" s="17" t="s">
        <v>455</v>
      </c>
      <c r="B22" s="3" t="s">
        <v>397</v>
      </c>
      <c r="C22" s="3" t="s">
        <v>235</v>
      </c>
      <c r="D22" s="4"/>
      <c r="E22" s="4"/>
      <c r="F22" s="4"/>
      <c r="G22" s="5" t="s">
        <v>234</v>
      </c>
      <c r="H22" s="2">
        <v>131573.406186746</v>
      </c>
      <c r="I22" s="30">
        <v>42908.855591820102</v>
      </c>
      <c r="J22" s="2">
        <v>3.0663461975860384</v>
      </c>
      <c r="K22" s="30">
        <v>0.48662118613917099</v>
      </c>
      <c r="L22">
        <v>1.6766920574537301</v>
      </c>
      <c r="M22" s="28">
        <v>0.23507</v>
      </c>
      <c r="N22" s="4"/>
      <c r="O22" s="6"/>
      <c r="P22" s="4"/>
      <c r="Q22" s="4"/>
      <c r="R22" s="7"/>
      <c r="S22" s="4"/>
      <c r="T22" s="4"/>
      <c r="U22" s="7"/>
    </row>
    <row r="23" spans="1:21" x14ac:dyDescent="0.3">
      <c r="A23" s="17" t="s">
        <v>455</v>
      </c>
      <c r="B23" s="3" t="s">
        <v>267</v>
      </c>
      <c r="C23" s="3" t="s">
        <v>23</v>
      </c>
      <c r="D23" s="4" t="s">
        <v>486</v>
      </c>
      <c r="E23" s="4" t="s">
        <v>487</v>
      </c>
      <c r="F23" s="4"/>
      <c r="G23" s="5" t="s">
        <v>24</v>
      </c>
      <c r="H23" s="2">
        <v>124315.940873716</v>
      </c>
      <c r="I23" s="30">
        <v>79588.464329762399</v>
      </c>
      <c r="J23" s="2">
        <v>1.5619844147090496</v>
      </c>
      <c r="K23" s="30">
        <v>0.19367669622525932</v>
      </c>
      <c r="L23">
        <v>3.7861729278556502</v>
      </c>
      <c r="M23" s="28">
        <v>5.5169999999999997E-2</v>
      </c>
      <c r="N23" s="4" t="s">
        <v>488</v>
      </c>
      <c r="O23" s="6" t="s">
        <v>489</v>
      </c>
      <c r="P23" s="4"/>
      <c r="Q23" s="4" t="s">
        <v>490</v>
      </c>
      <c r="R23" s="7" t="s">
        <v>491</v>
      </c>
      <c r="S23" s="4" t="s">
        <v>492</v>
      </c>
      <c r="T23" s="4" t="s">
        <v>493</v>
      </c>
      <c r="U23" s="7" t="s">
        <v>494</v>
      </c>
    </row>
    <row r="24" spans="1:21" x14ac:dyDescent="0.3">
      <c r="A24" s="17" t="s">
        <v>455</v>
      </c>
      <c r="B24" s="3" t="s">
        <v>343</v>
      </c>
      <c r="C24" s="3" t="s">
        <v>171</v>
      </c>
      <c r="D24" s="4" t="s">
        <v>1269</v>
      </c>
      <c r="E24" s="4" t="s">
        <v>1270</v>
      </c>
      <c r="F24" s="4" t="s">
        <v>1271</v>
      </c>
      <c r="G24" s="5" t="s">
        <v>170</v>
      </c>
      <c r="H24" s="2">
        <v>110790.40315974</v>
      </c>
      <c r="I24" s="30">
        <v>564.28081797118898</v>
      </c>
      <c r="J24" s="2">
        <v>196.33912695823153</v>
      </c>
      <c r="K24" s="30">
        <v>2.2930068555285583</v>
      </c>
      <c r="L24">
        <v>2.4821483895801699</v>
      </c>
      <c r="M24" s="28">
        <v>0.13111999999999999</v>
      </c>
      <c r="N24" s="4" t="s">
        <v>1272</v>
      </c>
      <c r="O24" s="6" t="s">
        <v>1273</v>
      </c>
      <c r="P24" s="4" t="s">
        <v>1274</v>
      </c>
      <c r="Q24" s="4"/>
      <c r="R24" s="7" t="s">
        <v>1275</v>
      </c>
      <c r="S24" s="4"/>
      <c r="T24" s="4" t="s">
        <v>1276</v>
      </c>
      <c r="U24" s="7" t="s">
        <v>1277</v>
      </c>
    </row>
    <row r="25" spans="1:21" x14ac:dyDescent="0.3">
      <c r="A25" s="17" t="s">
        <v>455</v>
      </c>
      <c r="B25" s="3" t="s">
        <v>380</v>
      </c>
      <c r="C25" s="3" t="s">
        <v>1367</v>
      </c>
      <c r="D25" s="4"/>
      <c r="E25" s="4"/>
      <c r="F25" s="4"/>
      <c r="G25" s="5" t="s">
        <v>214</v>
      </c>
      <c r="H25" s="2">
        <v>65233.5389171426</v>
      </c>
      <c r="I25" s="30">
        <v>21764.404014029598</v>
      </c>
      <c r="J25" s="2">
        <v>2.997258223799387</v>
      </c>
      <c r="K25" s="30">
        <v>0.47672416047657257</v>
      </c>
      <c r="L25">
        <v>1.56618560016145</v>
      </c>
      <c r="M25" s="28">
        <v>0.25459999999999999</v>
      </c>
      <c r="N25" s="4"/>
      <c r="O25" s="6"/>
      <c r="P25" s="4"/>
      <c r="Q25" s="4"/>
      <c r="R25" s="7"/>
      <c r="S25" s="4"/>
      <c r="T25" s="4"/>
      <c r="U25" s="7"/>
    </row>
    <row r="26" spans="1:21" x14ac:dyDescent="0.3">
      <c r="A26" s="17" t="s">
        <v>455</v>
      </c>
      <c r="B26" s="3" t="s">
        <v>398</v>
      </c>
      <c r="C26" s="3" t="s">
        <v>236</v>
      </c>
      <c r="D26" s="4"/>
      <c r="E26" s="4"/>
      <c r="F26" s="4"/>
      <c r="G26" s="5" t="s">
        <v>234</v>
      </c>
      <c r="H26" s="2">
        <v>64381.960369054403</v>
      </c>
      <c r="I26" s="30">
        <v>10120.5743575585</v>
      </c>
      <c r="J26" s="2">
        <v>6.3614927467995983</v>
      </c>
      <c r="K26" s="30">
        <v>0.8035590363449584</v>
      </c>
      <c r="L26">
        <v>1.6489015316331399</v>
      </c>
      <c r="M26" s="28">
        <v>0.24093999999999999</v>
      </c>
      <c r="N26" s="4"/>
      <c r="O26" s="6"/>
      <c r="P26" s="4"/>
      <c r="Q26" s="4"/>
      <c r="R26" s="7"/>
      <c r="S26" s="4"/>
      <c r="T26" s="4"/>
      <c r="U26" s="7"/>
    </row>
    <row r="27" spans="1:21" x14ac:dyDescent="0.3">
      <c r="A27" s="17" t="s">
        <v>455</v>
      </c>
      <c r="B27" s="3" t="s">
        <v>354</v>
      </c>
      <c r="C27" s="3" t="s">
        <v>1317</v>
      </c>
      <c r="D27" s="4" t="s">
        <v>354</v>
      </c>
      <c r="E27" s="4" t="s">
        <v>1317</v>
      </c>
      <c r="F27" s="4" t="s">
        <v>1318</v>
      </c>
      <c r="G27" s="5" t="s">
        <v>62</v>
      </c>
      <c r="H27" s="2">
        <v>30332.290045423601</v>
      </c>
      <c r="I27" s="30">
        <v>476.31747838915902</v>
      </c>
      <c r="J27" s="2">
        <v>63.680825125299378</v>
      </c>
      <c r="K27" s="30">
        <v>1.8040086820072947</v>
      </c>
      <c r="L27">
        <v>1.8674601526455701</v>
      </c>
      <c r="M27" s="28">
        <v>0.20272999999999999</v>
      </c>
      <c r="N27" s="4" t="s">
        <v>1319</v>
      </c>
      <c r="O27" s="6" t="s">
        <v>1320</v>
      </c>
      <c r="P27" s="4"/>
      <c r="Q27" s="4"/>
      <c r="R27" s="7" t="s">
        <v>1320</v>
      </c>
      <c r="S27" s="4"/>
      <c r="T27" s="4" t="s">
        <v>1321</v>
      </c>
      <c r="U27" s="7" t="s">
        <v>1322</v>
      </c>
    </row>
    <row r="28" spans="1:21" x14ac:dyDescent="0.3">
      <c r="A28" s="17" t="s">
        <v>455</v>
      </c>
      <c r="B28" s="3" t="s">
        <v>261</v>
      </c>
      <c r="C28" s="3" t="s">
        <v>17</v>
      </c>
      <c r="D28" s="4" t="s">
        <v>453</v>
      </c>
      <c r="E28" s="4" t="s">
        <v>454</v>
      </c>
      <c r="F28" s="4"/>
      <c r="G28" s="5" t="s">
        <v>16</v>
      </c>
      <c r="H28" s="2">
        <v>26834.492088301002</v>
      </c>
      <c r="I28" s="30">
        <v>53215.830041748202</v>
      </c>
      <c r="J28" s="2">
        <v>0.50425770052349361</v>
      </c>
      <c r="K28" s="30">
        <v>-0.29734746094995046</v>
      </c>
      <c r="L28">
        <v>-2.2337086140353102</v>
      </c>
      <c r="M28" s="28">
        <v>8.924E-2</v>
      </c>
      <c r="N28" s="4" t="s">
        <v>456</v>
      </c>
      <c r="O28" s="6" t="s">
        <v>457</v>
      </c>
      <c r="P28" s="4" t="s">
        <v>458</v>
      </c>
      <c r="Q28" s="4" t="s">
        <v>459</v>
      </c>
      <c r="R28" s="7" t="s">
        <v>460</v>
      </c>
      <c r="S28" s="4"/>
      <c r="T28" s="4" t="s">
        <v>461</v>
      </c>
      <c r="U28" s="7" t="s">
        <v>462</v>
      </c>
    </row>
    <row r="29" spans="1:21" x14ac:dyDescent="0.3">
      <c r="A29" s="17" t="s">
        <v>455</v>
      </c>
      <c r="B29" s="3" t="s">
        <v>408</v>
      </c>
      <c r="C29" s="3" t="s">
        <v>248</v>
      </c>
      <c r="D29" s="13" t="s">
        <v>1377</v>
      </c>
      <c r="E29" s="13" t="s">
        <v>248</v>
      </c>
      <c r="F29" s="13" t="s">
        <v>1378</v>
      </c>
      <c r="G29" s="5" t="s">
        <v>247</v>
      </c>
      <c r="H29" s="2">
        <v>18366.134545441499</v>
      </c>
      <c r="I29" s="30">
        <v>21590.323119820299</v>
      </c>
      <c r="J29" s="2">
        <v>0.85066510785941229</v>
      </c>
      <c r="K29" s="30">
        <v>-7.0241380495783642E-2</v>
      </c>
      <c r="L29">
        <v>-0.68898196176816096</v>
      </c>
      <c r="M29" s="28">
        <v>0.53234999999999999</v>
      </c>
      <c r="N29" s="13"/>
      <c r="O29" s="14"/>
      <c r="P29" s="13"/>
      <c r="Q29" s="13"/>
      <c r="R29" s="15"/>
      <c r="S29" s="13" t="s">
        <v>566</v>
      </c>
      <c r="T29" s="13" t="s">
        <v>567</v>
      </c>
      <c r="U29" s="15" t="s">
        <v>568</v>
      </c>
    </row>
    <row r="30" spans="1:21" x14ac:dyDescent="0.3">
      <c r="A30" s="17" t="s">
        <v>435</v>
      </c>
      <c r="B30" s="3" t="s">
        <v>345</v>
      </c>
      <c r="C30" s="3" t="s">
        <v>173</v>
      </c>
      <c r="D30" s="13" t="s">
        <v>1281</v>
      </c>
      <c r="E30" s="13" t="s">
        <v>1282</v>
      </c>
      <c r="F30" s="13" t="s">
        <v>1283</v>
      </c>
      <c r="G30" s="5" t="s">
        <v>174</v>
      </c>
      <c r="H30" s="2">
        <v>521156.49002680101</v>
      </c>
      <c r="I30" s="30">
        <v>263189.49449900899</v>
      </c>
      <c r="J30" s="2">
        <v>1.9801568866524928</v>
      </c>
      <c r="K30" s="30">
        <v>0.29669960051821925</v>
      </c>
      <c r="L30">
        <v>1.5599414548588899</v>
      </c>
      <c r="M30" s="28">
        <v>0.25895000000000001</v>
      </c>
      <c r="N30" s="13" t="s">
        <v>475</v>
      </c>
      <c r="O30" s="14" t="s">
        <v>476</v>
      </c>
      <c r="P30" s="13" t="s">
        <v>477</v>
      </c>
      <c r="Q30" s="13"/>
      <c r="R30" s="15" t="s">
        <v>478</v>
      </c>
      <c r="S30" s="13"/>
      <c r="T30" s="13" t="s">
        <v>479</v>
      </c>
      <c r="U30" s="15" t="s">
        <v>480</v>
      </c>
    </row>
    <row r="31" spans="1:21" x14ac:dyDescent="0.3">
      <c r="A31" s="17" t="s">
        <v>435</v>
      </c>
      <c r="B31" s="3" t="s">
        <v>374</v>
      </c>
      <c r="C31" s="3" t="s">
        <v>208</v>
      </c>
      <c r="D31" s="4"/>
      <c r="E31" s="4"/>
      <c r="F31" s="4"/>
      <c r="G31" s="5" t="s">
        <v>207</v>
      </c>
      <c r="H31" s="2">
        <v>123257.528868033</v>
      </c>
      <c r="I31" s="30">
        <v>235.010628481651</v>
      </c>
      <c r="J31" s="2">
        <v>524.47640204347874</v>
      </c>
      <c r="K31" s="30">
        <v>2.7197259526003976</v>
      </c>
      <c r="L31">
        <v>4.6427342072297897</v>
      </c>
      <c r="M31" s="28">
        <v>4.3400000000000001E-2</v>
      </c>
      <c r="N31" s="4"/>
      <c r="O31" s="6"/>
      <c r="P31" s="4"/>
      <c r="Q31" s="4"/>
      <c r="R31" s="7"/>
      <c r="S31" s="4"/>
      <c r="T31" s="4"/>
      <c r="U31" s="7"/>
    </row>
    <row r="32" spans="1:21" x14ac:dyDescent="0.3">
      <c r="A32" s="17" t="s">
        <v>435</v>
      </c>
      <c r="B32" s="3" t="s">
        <v>264</v>
      </c>
      <c r="C32" s="3" t="s">
        <v>20</v>
      </c>
      <c r="D32" s="4" t="s">
        <v>473</v>
      </c>
      <c r="E32" s="4" t="s">
        <v>474</v>
      </c>
      <c r="F32" s="4"/>
      <c r="G32" s="5" t="s">
        <v>13</v>
      </c>
      <c r="H32" s="2">
        <v>81488.126085099604</v>
      </c>
      <c r="I32" s="30">
        <v>49.560991720169802</v>
      </c>
      <c r="J32" s="2">
        <v>1644.1988599662432</v>
      </c>
      <c r="K32" s="30">
        <v>3.215954342743633</v>
      </c>
      <c r="L32">
        <v>4.4398134512557101</v>
      </c>
      <c r="M32" s="28">
        <v>4.7169999999999997E-2</v>
      </c>
      <c r="N32" s="4" t="s">
        <v>475</v>
      </c>
      <c r="O32" s="6" t="s">
        <v>476</v>
      </c>
      <c r="P32" s="4" t="s">
        <v>477</v>
      </c>
      <c r="Q32" s="4"/>
      <c r="R32" s="7" t="s">
        <v>478</v>
      </c>
      <c r="S32" s="4"/>
      <c r="T32" s="4" t="s">
        <v>479</v>
      </c>
      <c r="U32" s="7" t="s">
        <v>480</v>
      </c>
    </row>
    <row r="33" spans="1:21" x14ac:dyDescent="0.3">
      <c r="A33" s="17" t="s">
        <v>435</v>
      </c>
      <c r="B33" s="3" t="s">
        <v>103</v>
      </c>
      <c r="C33" s="3" t="s">
        <v>766</v>
      </c>
      <c r="D33" s="4" t="s">
        <v>103</v>
      </c>
      <c r="E33" s="4" t="s">
        <v>766</v>
      </c>
      <c r="F33" s="4" t="s">
        <v>767</v>
      </c>
      <c r="G33" s="5" t="s">
        <v>100</v>
      </c>
      <c r="H33" s="2">
        <v>60538.274477729603</v>
      </c>
      <c r="I33" s="30">
        <v>84562.6141778085</v>
      </c>
      <c r="J33" s="2">
        <v>0.71589880547491958</v>
      </c>
      <c r="K33" s="30">
        <v>-0.14514836223097691</v>
      </c>
      <c r="L33">
        <v>-1.0122168773384199</v>
      </c>
      <c r="M33" s="28">
        <v>0.41787000000000002</v>
      </c>
      <c r="N33" s="4" t="s">
        <v>768</v>
      </c>
      <c r="O33" s="6" t="s">
        <v>769</v>
      </c>
      <c r="P33" s="4" t="s">
        <v>770</v>
      </c>
      <c r="Q33" s="4" t="s">
        <v>771</v>
      </c>
      <c r="R33" s="7" t="s">
        <v>763</v>
      </c>
      <c r="S33" s="4"/>
      <c r="T33" s="4" t="s">
        <v>772</v>
      </c>
      <c r="U33" s="7" t="s">
        <v>773</v>
      </c>
    </row>
    <row r="34" spans="1:21" x14ac:dyDescent="0.3">
      <c r="A34" s="17" t="s">
        <v>435</v>
      </c>
      <c r="B34" s="3" t="s">
        <v>258</v>
      </c>
      <c r="C34" s="3" t="s">
        <v>12</v>
      </c>
      <c r="D34" s="4" t="s">
        <v>434</v>
      </c>
      <c r="E34" s="4" t="s">
        <v>12</v>
      </c>
      <c r="F34" s="4"/>
      <c r="G34" s="5" t="s">
        <v>13</v>
      </c>
      <c r="H34" s="2">
        <v>45062.882270741997</v>
      </c>
      <c r="I34" s="30">
        <v>36819.587054838703</v>
      </c>
      <c r="J34" s="2">
        <v>1.2238834238859284</v>
      </c>
      <c r="K34" s="30">
        <v>8.7740052797951343E-2</v>
      </c>
      <c r="L34">
        <v>0.74206098661324305</v>
      </c>
      <c r="M34" s="28">
        <v>0.50624999999999998</v>
      </c>
      <c r="N34" s="4"/>
      <c r="O34" s="6"/>
      <c r="P34" s="4"/>
      <c r="Q34" s="4"/>
      <c r="R34" s="7"/>
      <c r="S34" s="4"/>
      <c r="T34" s="4" t="s">
        <v>436</v>
      </c>
      <c r="U34" s="7" t="s">
        <v>437</v>
      </c>
    </row>
    <row r="35" spans="1:21" x14ac:dyDescent="0.3">
      <c r="A35" s="17" t="s">
        <v>435</v>
      </c>
      <c r="B35" s="3" t="s">
        <v>119</v>
      </c>
      <c r="C35" s="3" t="s">
        <v>939</v>
      </c>
      <c r="D35" s="4" t="s">
        <v>119</v>
      </c>
      <c r="E35" s="4" t="s">
        <v>940</v>
      </c>
      <c r="F35" s="4" t="s">
        <v>941</v>
      </c>
      <c r="G35" s="5" t="s">
        <v>100</v>
      </c>
      <c r="H35" s="2">
        <v>14828.362828424401</v>
      </c>
      <c r="I35" s="30">
        <v>51406.146343440203</v>
      </c>
      <c r="J35" s="2">
        <v>0.28845505612028061</v>
      </c>
      <c r="K35" s="30">
        <v>-0.53992184420491018</v>
      </c>
      <c r="L35">
        <v>-6.7968218510488203</v>
      </c>
      <c r="M35" s="28">
        <v>2.66E-3</v>
      </c>
      <c r="N35" s="4" t="s">
        <v>942</v>
      </c>
      <c r="O35" s="6" t="s">
        <v>943</v>
      </c>
      <c r="P35" s="4" t="s">
        <v>944</v>
      </c>
      <c r="Q35" s="4" t="s">
        <v>945</v>
      </c>
      <c r="R35" s="7" t="s">
        <v>503</v>
      </c>
      <c r="S35" s="4"/>
      <c r="T35" s="4" t="s">
        <v>858</v>
      </c>
      <c r="U35" s="7" t="s">
        <v>946</v>
      </c>
    </row>
    <row r="36" spans="1:21" x14ac:dyDescent="0.3">
      <c r="A36" s="17" t="s">
        <v>628</v>
      </c>
      <c r="B36" s="3" t="s">
        <v>152</v>
      </c>
      <c r="C36" s="3" t="s">
        <v>964</v>
      </c>
      <c r="D36" s="4" t="s">
        <v>152</v>
      </c>
      <c r="E36" s="4" t="s">
        <v>964</v>
      </c>
      <c r="F36" s="4" t="s">
        <v>965</v>
      </c>
      <c r="G36" s="5" t="s">
        <v>100</v>
      </c>
      <c r="H36" s="2">
        <v>2406022.9334052652</v>
      </c>
      <c r="I36" s="30">
        <v>748220.57932510995</v>
      </c>
      <c r="J36" s="2">
        <v>3.2156599268834358</v>
      </c>
      <c r="K36" s="30">
        <v>0.50727011355673313</v>
      </c>
      <c r="L36">
        <v>5.3560752493135997</v>
      </c>
      <c r="M36" s="28">
        <v>3.304E-2</v>
      </c>
      <c r="N36" s="4"/>
      <c r="O36" s="6"/>
      <c r="P36" s="4"/>
      <c r="Q36" s="4"/>
      <c r="R36" s="7"/>
      <c r="S36" s="4"/>
      <c r="T36" s="4"/>
      <c r="U36" s="7"/>
    </row>
    <row r="37" spans="1:21" x14ac:dyDescent="0.3">
      <c r="A37" s="17" t="s">
        <v>628</v>
      </c>
      <c r="B37" s="3" t="s">
        <v>336</v>
      </c>
      <c r="C37" s="3" t="s">
        <v>1095</v>
      </c>
      <c r="D37" s="4" t="s">
        <v>1096</v>
      </c>
      <c r="E37" s="4" t="s">
        <v>1097</v>
      </c>
      <c r="F37" s="4"/>
      <c r="G37" s="5" t="s">
        <v>96</v>
      </c>
      <c r="H37" s="2">
        <v>552018.75340258202</v>
      </c>
      <c r="I37" s="30">
        <v>133421.52376054501</v>
      </c>
      <c r="J37" s="2">
        <v>4.137404054785824</v>
      </c>
      <c r="K37" s="30">
        <v>0.61672793573598839</v>
      </c>
      <c r="L37">
        <v>2.2626723320187399</v>
      </c>
      <c r="M37" s="28">
        <v>0.15143000000000001</v>
      </c>
      <c r="N37" s="4"/>
      <c r="O37" s="6"/>
      <c r="P37" s="4"/>
      <c r="Q37" s="4"/>
      <c r="R37" s="7"/>
      <c r="S37" s="4"/>
      <c r="T37" s="4"/>
      <c r="U37" s="7"/>
    </row>
    <row r="38" spans="1:21" x14ac:dyDescent="0.3">
      <c r="A38" s="17" t="s">
        <v>628</v>
      </c>
      <c r="B38" s="3" t="s">
        <v>294</v>
      </c>
      <c r="C38" s="3" t="s">
        <v>55</v>
      </c>
      <c r="D38" s="4" t="s">
        <v>626</v>
      </c>
      <c r="E38" s="4" t="s">
        <v>627</v>
      </c>
      <c r="F38" s="4"/>
      <c r="G38" s="5" t="s">
        <v>54</v>
      </c>
      <c r="H38" s="2">
        <v>35368.158793528397</v>
      </c>
      <c r="I38" s="30">
        <v>36692.275175115799</v>
      </c>
      <c r="J38" s="2">
        <v>0.963912938751604</v>
      </c>
      <c r="K38" s="30">
        <v>-1.5962190088078459E-2</v>
      </c>
      <c r="L38">
        <v>-0.223979637267153</v>
      </c>
      <c r="M38" s="28">
        <v>0.84009999999999996</v>
      </c>
      <c r="N38" s="4"/>
      <c r="O38" s="6"/>
      <c r="P38" s="4"/>
      <c r="Q38" s="4"/>
      <c r="R38" s="7"/>
      <c r="S38" s="4"/>
      <c r="T38" s="4"/>
      <c r="U38" s="7"/>
    </row>
    <row r="39" spans="1:21" x14ac:dyDescent="0.3">
      <c r="A39" s="17" t="s">
        <v>508</v>
      </c>
      <c r="B39" s="3" t="s">
        <v>318</v>
      </c>
      <c r="C39" s="3" t="s">
        <v>74</v>
      </c>
      <c r="D39" s="4" t="s">
        <v>696</v>
      </c>
      <c r="E39" s="4" t="s">
        <v>697</v>
      </c>
      <c r="F39" s="4"/>
      <c r="G39" s="5" t="s">
        <v>75</v>
      </c>
      <c r="H39" s="2">
        <v>8396253.9176177103</v>
      </c>
      <c r="I39" s="30">
        <v>48327.977715781803</v>
      </c>
      <c r="J39" s="2">
        <v>173.7348491384497</v>
      </c>
      <c r="K39" s="30">
        <v>2.2398869414781708</v>
      </c>
      <c r="L39">
        <v>2.7430482205500999</v>
      </c>
      <c r="M39" s="28">
        <v>0.11115999999999999</v>
      </c>
      <c r="N39" s="4" t="s">
        <v>509</v>
      </c>
      <c r="O39" s="6" t="s">
        <v>510</v>
      </c>
      <c r="P39" s="4" t="s">
        <v>510</v>
      </c>
      <c r="Q39" s="4"/>
      <c r="R39" s="7"/>
      <c r="S39" s="4"/>
      <c r="T39" s="4" t="s">
        <v>511</v>
      </c>
      <c r="U39" s="7" t="s">
        <v>512</v>
      </c>
    </row>
    <row r="40" spans="1:21" x14ac:dyDescent="0.3">
      <c r="A40" s="17" t="s">
        <v>508</v>
      </c>
      <c r="B40" s="3" t="s">
        <v>325</v>
      </c>
      <c r="C40" s="3" t="s">
        <v>74</v>
      </c>
      <c r="D40" s="4" t="s">
        <v>740</v>
      </c>
      <c r="E40" s="4" t="s">
        <v>697</v>
      </c>
      <c r="F40" s="4" t="s">
        <v>741</v>
      </c>
      <c r="G40" s="5" t="s">
        <v>81</v>
      </c>
      <c r="H40" s="2">
        <v>6447773.9031894496</v>
      </c>
      <c r="I40" s="30">
        <v>4836.3230744886196</v>
      </c>
      <c r="J40" s="2">
        <v>1333.1975146989578</v>
      </c>
      <c r="K40" s="30">
        <v>3.1248944953923821</v>
      </c>
      <c r="L40">
        <v>5.2259483537916003</v>
      </c>
      <c r="M40" s="28">
        <v>3.4720000000000001E-2</v>
      </c>
      <c r="N40" s="4" t="s">
        <v>509</v>
      </c>
      <c r="O40" s="6" t="s">
        <v>510</v>
      </c>
      <c r="P40" s="4" t="s">
        <v>510</v>
      </c>
      <c r="Q40" s="4"/>
      <c r="R40" s="7"/>
      <c r="S40" s="4"/>
      <c r="T40" s="4" t="s">
        <v>511</v>
      </c>
      <c r="U40" s="7" t="s">
        <v>512</v>
      </c>
    </row>
    <row r="41" spans="1:21" x14ac:dyDescent="0.3">
      <c r="A41" s="17" t="s">
        <v>508</v>
      </c>
      <c r="B41" s="3" t="s">
        <v>317</v>
      </c>
      <c r="C41" s="3" t="s">
        <v>73</v>
      </c>
      <c r="D41" s="4" t="s">
        <v>693</v>
      </c>
      <c r="E41" s="4" t="s">
        <v>694</v>
      </c>
      <c r="F41" s="4" t="s">
        <v>695</v>
      </c>
      <c r="G41" s="5" t="s">
        <v>36</v>
      </c>
      <c r="H41" s="2">
        <v>3552231.7658546329</v>
      </c>
      <c r="I41" s="30">
        <v>8497.8948448333613</v>
      </c>
      <c r="J41" s="2">
        <v>418.01314686946921</v>
      </c>
      <c r="K41" s="30">
        <v>2.6211899409211541</v>
      </c>
      <c r="L41">
        <v>21.051479864267801</v>
      </c>
      <c r="M41" s="28">
        <v>2.2499999999999998E-3</v>
      </c>
      <c r="N41" s="4" t="s">
        <v>509</v>
      </c>
      <c r="O41" s="6" t="s">
        <v>510</v>
      </c>
      <c r="P41" s="4" t="s">
        <v>510</v>
      </c>
      <c r="Q41" s="4"/>
      <c r="R41" s="7"/>
      <c r="S41" s="4"/>
      <c r="T41" s="4" t="s">
        <v>511</v>
      </c>
      <c r="U41" s="7" t="s">
        <v>512</v>
      </c>
    </row>
    <row r="42" spans="1:21" x14ac:dyDescent="0.3">
      <c r="A42" s="17" t="s">
        <v>508</v>
      </c>
      <c r="B42" s="3" t="s">
        <v>326</v>
      </c>
      <c r="C42" s="3" t="s">
        <v>85</v>
      </c>
      <c r="D42" s="4" t="s">
        <v>742</v>
      </c>
      <c r="E42" s="4" t="s">
        <v>743</v>
      </c>
      <c r="F42" s="4" t="s">
        <v>744</v>
      </c>
      <c r="G42" s="5" t="s">
        <v>81</v>
      </c>
      <c r="H42" s="2">
        <v>1595715.7149203301</v>
      </c>
      <c r="I42" s="30">
        <v>357349.157631504</v>
      </c>
      <c r="J42" s="2">
        <v>4.4654245878083785</v>
      </c>
      <c r="K42" s="30">
        <v>0.64986275938928573</v>
      </c>
      <c r="L42">
        <v>5.2123345882861001</v>
      </c>
      <c r="M42" s="28">
        <v>3.1809999999999998E-2</v>
      </c>
      <c r="N42" s="4" t="s">
        <v>509</v>
      </c>
      <c r="O42" s="6" t="s">
        <v>510</v>
      </c>
      <c r="P42" s="4" t="s">
        <v>510</v>
      </c>
      <c r="Q42" s="4"/>
      <c r="R42" s="7"/>
      <c r="S42" s="4"/>
      <c r="T42" s="4" t="s">
        <v>511</v>
      </c>
      <c r="U42" s="7" t="s">
        <v>512</v>
      </c>
    </row>
    <row r="43" spans="1:21" x14ac:dyDescent="0.3">
      <c r="A43" s="17" t="s">
        <v>508</v>
      </c>
      <c r="B43" s="3" t="s">
        <v>155</v>
      </c>
      <c r="C43" s="3" t="s">
        <v>1225</v>
      </c>
      <c r="D43" s="13" t="s">
        <v>1226</v>
      </c>
      <c r="E43" s="13" t="s">
        <v>1227</v>
      </c>
      <c r="F43" s="13" t="s">
        <v>1228</v>
      </c>
      <c r="G43" s="5" t="s">
        <v>100</v>
      </c>
      <c r="H43" s="2">
        <v>866115.34006526391</v>
      </c>
      <c r="I43" s="30">
        <v>25819.731844544702</v>
      </c>
      <c r="J43" s="2">
        <v>33.544707020195496</v>
      </c>
      <c r="K43" s="30">
        <v>1.5256240030961314</v>
      </c>
      <c r="L43">
        <v>76.819061113057899</v>
      </c>
      <c r="M43" s="28">
        <v>8.6224000000000007E-5</v>
      </c>
      <c r="N43" s="13" t="s">
        <v>509</v>
      </c>
      <c r="O43" s="14" t="s">
        <v>510</v>
      </c>
      <c r="P43" s="13" t="s">
        <v>510</v>
      </c>
      <c r="Q43" s="13"/>
      <c r="R43" s="15"/>
      <c r="S43" s="13"/>
      <c r="T43" s="13" t="s">
        <v>1229</v>
      </c>
      <c r="U43" s="15" t="s">
        <v>1230</v>
      </c>
    </row>
    <row r="44" spans="1:21" x14ac:dyDescent="0.3">
      <c r="A44" s="17" t="s">
        <v>508</v>
      </c>
      <c r="B44" s="3" t="s">
        <v>269</v>
      </c>
      <c r="C44" s="3" t="s">
        <v>26</v>
      </c>
      <c r="D44" s="4" t="s">
        <v>506</v>
      </c>
      <c r="E44" s="4" t="s">
        <v>507</v>
      </c>
      <c r="F44" s="4"/>
      <c r="G44" s="5" t="s">
        <v>16</v>
      </c>
      <c r="H44" s="2">
        <v>726531.57263853599</v>
      </c>
      <c r="I44" s="30">
        <v>28568.1986976021</v>
      </c>
      <c r="J44" s="2">
        <v>25.431479958850822</v>
      </c>
      <c r="K44" s="30">
        <v>1.405371634232345</v>
      </c>
      <c r="L44">
        <v>2.2504258139461699</v>
      </c>
      <c r="M44" s="28">
        <v>0.15328</v>
      </c>
      <c r="N44" s="4" t="s">
        <v>509</v>
      </c>
      <c r="O44" s="6" t="s">
        <v>510</v>
      </c>
      <c r="P44" s="4" t="s">
        <v>510</v>
      </c>
      <c r="Q44" s="4"/>
      <c r="R44" s="7"/>
      <c r="S44" s="4"/>
      <c r="T44" s="4" t="s">
        <v>511</v>
      </c>
      <c r="U44" s="7" t="s">
        <v>512</v>
      </c>
    </row>
    <row r="45" spans="1:21" x14ac:dyDescent="0.3">
      <c r="A45" s="17" t="s">
        <v>508</v>
      </c>
      <c r="B45" s="3" t="s">
        <v>330</v>
      </c>
      <c r="C45" s="3" t="s">
        <v>89</v>
      </c>
      <c r="D45" s="4" t="s">
        <v>1071</v>
      </c>
      <c r="E45" s="4" t="s">
        <v>1072</v>
      </c>
      <c r="F45" s="4" t="s">
        <v>1073</v>
      </c>
      <c r="G45" s="5" t="s">
        <v>13</v>
      </c>
      <c r="H45" s="2">
        <v>344459.14713241498</v>
      </c>
      <c r="I45" s="30">
        <v>7362.3888379364498</v>
      </c>
      <c r="J45" s="2">
        <v>46.786329099803552</v>
      </c>
      <c r="K45" s="30">
        <v>1.6701189713678468</v>
      </c>
      <c r="L45">
        <v>2.0900053072826998</v>
      </c>
      <c r="M45" s="28">
        <v>0.17152000000000001</v>
      </c>
      <c r="N45" s="4" t="s">
        <v>509</v>
      </c>
      <c r="O45" s="6" t="s">
        <v>510</v>
      </c>
      <c r="P45" s="4" t="s">
        <v>510</v>
      </c>
      <c r="Q45" s="4"/>
      <c r="R45" s="7"/>
      <c r="S45" s="4"/>
      <c r="T45" s="4" t="s">
        <v>511</v>
      </c>
      <c r="U45" s="7" t="s">
        <v>512</v>
      </c>
    </row>
    <row r="46" spans="1:21" x14ac:dyDescent="0.3">
      <c r="A46" s="17" t="s">
        <v>508</v>
      </c>
      <c r="B46" s="3" t="s">
        <v>329</v>
      </c>
      <c r="C46" s="3" t="s">
        <v>88</v>
      </c>
      <c r="D46" s="4" t="s">
        <v>1069</v>
      </c>
      <c r="E46" s="4" t="s">
        <v>88</v>
      </c>
      <c r="F46" s="4" t="s">
        <v>1070</v>
      </c>
      <c r="G46" s="5" t="s">
        <v>52</v>
      </c>
      <c r="H46" s="2">
        <v>81690.665049760399</v>
      </c>
      <c r="I46" s="30">
        <v>2308.5216725179698</v>
      </c>
      <c r="J46" s="2">
        <v>35.386570558230055</v>
      </c>
      <c r="K46" s="30">
        <v>1.5488384756127802</v>
      </c>
      <c r="L46">
        <v>2.1197242833760401</v>
      </c>
      <c r="M46" s="28">
        <v>0.16808999999999999</v>
      </c>
      <c r="N46" s="4" t="s">
        <v>509</v>
      </c>
      <c r="O46" s="6" t="s">
        <v>510</v>
      </c>
      <c r="P46" s="4" t="s">
        <v>510</v>
      </c>
      <c r="Q46" s="4"/>
      <c r="R46" s="7"/>
      <c r="S46" s="4"/>
      <c r="T46" s="4" t="s">
        <v>511</v>
      </c>
      <c r="U46" s="7" t="s">
        <v>512</v>
      </c>
    </row>
    <row r="47" spans="1:21" x14ac:dyDescent="0.3">
      <c r="A47" s="17" t="s">
        <v>508</v>
      </c>
      <c r="B47" s="3" t="s">
        <v>154</v>
      </c>
      <c r="C47" s="3" t="s">
        <v>1221</v>
      </c>
      <c r="D47" s="13" t="s">
        <v>1222</v>
      </c>
      <c r="E47" s="13" t="s">
        <v>1223</v>
      </c>
      <c r="F47" s="13" t="s">
        <v>1224</v>
      </c>
      <c r="G47" s="5" t="s">
        <v>100</v>
      </c>
      <c r="H47" s="2">
        <v>52637.380179780201</v>
      </c>
      <c r="I47" s="30">
        <v>570.783904696543</v>
      </c>
      <c r="J47" s="2">
        <v>92.219454239454848</v>
      </c>
      <c r="K47" s="30">
        <v>1.9648225477088654</v>
      </c>
      <c r="L47">
        <v>1.90328128503955</v>
      </c>
      <c r="M47" s="28">
        <v>0.1973</v>
      </c>
      <c r="N47" s="13" t="s">
        <v>509</v>
      </c>
      <c r="O47" s="14" t="s">
        <v>510</v>
      </c>
      <c r="P47" s="13" t="s">
        <v>510</v>
      </c>
      <c r="Q47" s="13"/>
      <c r="R47" s="15"/>
      <c r="S47" s="13"/>
      <c r="T47" s="13" t="s">
        <v>511</v>
      </c>
      <c r="U47" s="15" t="s">
        <v>512</v>
      </c>
    </row>
    <row r="48" spans="1:21" x14ac:dyDescent="0.3">
      <c r="A48" s="17" t="s">
        <v>508</v>
      </c>
      <c r="B48" s="3" t="s">
        <v>153</v>
      </c>
      <c r="C48" s="3" t="s">
        <v>1215</v>
      </c>
      <c r="D48" s="13" t="s">
        <v>1216</v>
      </c>
      <c r="E48" s="13" t="s">
        <v>1217</v>
      </c>
      <c r="F48" s="13" t="s">
        <v>1218</v>
      </c>
      <c r="G48" s="5" t="s">
        <v>100</v>
      </c>
      <c r="H48" s="2">
        <v>36240.126879529998</v>
      </c>
      <c r="I48" s="30">
        <v>26461.2151646534</v>
      </c>
      <c r="J48" s="2">
        <v>1.3695564112996277</v>
      </c>
      <c r="K48" s="30">
        <v>0.13657992531695032</v>
      </c>
      <c r="L48">
        <v>0.73001548889534595</v>
      </c>
      <c r="M48" s="28">
        <v>0.53734999999999999</v>
      </c>
      <c r="N48" s="13"/>
      <c r="O48" s="14"/>
      <c r="P48" s="13"/>
      <c r="Q48" s="13"/>
      <c r="R48" s="15"/>
      <c r="S48" s="13"/>
      <c r="T48" s="13" t="s">
        <v>1219</v>
      </c>
      <c r="U48" s="15" t="s">
        <v>1220</v>
      </c>
    </row>
    <row r="49" spans="1:21" x14ac:dyDescent="0.3">
      <c r="A49" s="17" t="s">
        <v>428</v>
      </c>
      <c r="B49" s="3" t="s">
        <v>157</v>
      </c>
      <c r="C49" s="3" t="s">
        <v>962</v>
      </c>
      <c r="D49" s="4" t="s">
        <v>157</v>
      </c>
      <c r="E49" s="4" t="s">
        <v>962</v>
      </c>
      <c r="F49" s="4" t="s">
        <v>963</v>
      </c>
      <c r="G49" s="5" t="s">
        <v>100</v>
      </c>
      <c r="H49" s="2">
        <v>3993506.0565423123</v>
      </c>
      <c r="I49" s="30">
        <v>779567.49985334976</v>
      </c>
      <c r="J49" s="2">
        <v>5.1227200432208377</v>
      </c>
      <c r="K49" s="30">
        <v>0.70950062232049949</v>
      </c>
      <c r="L49">
        <v>7.5675189051301901</v>
      </c>
      <c r="M49" s="28">
        <v>1.319E-2</v>
      </c>
      <c r="N49" s="4"/>
      <c r="O49" s="6"/>
      <c r="P49" s="4"/>
      <c r="Q49" s="4"/>
      <c r="R49" s="7"/>
      <c r="S49" s="4"/>
      <c r="T49" s="4"/>
      <c r="U49" s="7"/>
    </row>
    <row r="50" spans="1:21" x14ac:dyDescent="0.3">
      <c r="A50" s="17" t="s">
        <v>428</v>
      </c>
      <c r="B50" s="3" t="s">
        <v>395</v>
      </c>
      <c r="C50" s="3" t="s">
        <v>232</v>
      </c>
      <c r="D50" s="4"/>
      <c r="E50" s="4"/>
      <c r="F50" s="4"/>
      <c r="G50" s="5" t="s">
        <v>231</v>
      </c>
      <c r="H50" s="2">
        <v>2433674.28718794</v>
      </c>
      <c r="I50" s="30">
        <v>2706502.7007625299</v>
      </c>
      <c r="J50" s="2">
        <v>0.89919521842792793</v>
      </c>
      <c r="K50" s="30">
        <v>-4.614601117880307E-2</v>
      </c>
      <c r="L50">
        <v>-0.59856223099039296</v>
      </c>
      <c r="M50" s="28">
        <v>0.60936000000000001</v>
      </c>
      <c r="N50" s="4"/>
      <c r="O50" s="6"/>
      <c r="P50" s="4"/>
      <c r="Q50" s="4"/>
      <c r="R50" s="7"/>
      <c r="S50" s="4"/>
      <c r="T50" s="4"/>
      <c r="U50" s="7"/>
    </row>
    <row r="51" spans="1:21" x14ac:dyDescent="0.3">
      <c r="A51" s="17" t="s">
        <v>428</v>
      </c>
      <c r="B51" s="3" t="s">
        <v>257</v>
      </c>
      <c r="C51" s="3" t="s">
        <v>10</v>
      </c>
      <c r="D51" s="4" t="s">
        <v>429</v>
      </c>
      <c r="E51" s="4" t="s">
        <v>430</v>
      </c>
      <c r="F51" s="4"/>
      <c r="G51" s="5" t="s">
        <v>11</v>
      </c>
      <c r="H51" s="2">
        <v>92224.447050233997</v>
      </c>
      <c r="I51" s="30">
        <v>1021829.76784519</v>
      </c>
      <c r="J51" s="2">
        <v>9.0254218415181511E-2</v>
      </c>
      <c r="K51" s="30">
        <v>-1.0445324903461706</v>
      </c>
      <c r="L51">
        <v>-34.253732939075697</v>
      </c>
      <c r="M51" s="28">
        <v>4.3838999999999997E-6</v>
      </c>
      <c r="N51" s="4" t="s">
        <v>431</v>
      </c>
      <c r="O51" s="6" t="s">
        <v>432</v>
      </c>
      <c r="P51" s="4" t="s">
        <v>432</v>
      </c>
      <c r="Q51" s="4"/>
      <c r="R51" s="7"/>
      <c r="S51" s="4"/>
      <c r="T51" s="4" t="s">
        <v>433</v>
      </c>
      <c r="U51" s="7"/>
    </row>
    <row r="52" spans="1:21" x14ac:dyDescent="0.3">
      <c r="A52" s="17" t="s">
        <v>428</v>
      </c>
      <c r="B52" s="3" t="s">
        <v>116</v>
      </c>
      <c r="C52" s="3" t="s">
        <v>1122</v>
      </c>
      <c r="D52" s="13" t="s">
        <v>1123</v>
      </c>
      <c r="E52" s="13" t="s">
        <v>1124</v>
      </c>
      <c r="F52" s="13" t="s">
        <v>1125</v>
      </c>
      <c r="G52" s="5" t="s">
        <v>100</v>
      </c>
      <c r="H52" s="2">
        <v>61765.653511020901</v>
      </c>
      <c r="I52" s="30">
        <v>67776.700126504395</v>
      </c>
      <c r="J52" s="2">
        <v>0.91131101684998017</v>
      </c>
      <c r="K52" s="30">
        <v>-4.0333379503489163E-2</v>
      </c>
      <c r="L52">
        <v>-0.24366827732188501</v>
      </c>
      <c r="M52" s="28">
        <v>0.82964000000000004</v>
      </c>
      <c r="N52" s="13" t="s">
        <v>1126</v>
      </c>
      <c r="O52" s="14" t="s">
        <v>1127</v>
      </c>
      <c r="P52" s="13" t="s">
        <v>1128</v>
      </c>
      <c r="Q52" s="13" t="s">
        <v>1129</v>
      </c>
      <c r="R52" s="15" t="s">
        <v>1130</v>
      </c>
      <c r="S52" s="13"/>
      <c r="T52" s="13" t="s">
        <v>1131</v>
      </c>
      <c r="U52" s="15" t="s">
        <v>1132</v>
      </c>
    </row>
    <row r="53" spans="1:21" x14ac:dyDescent="0.3">
      <c r="A53" s="17" t="s">
        <v>428</v>
      </c>
      <c r="B53" s="3" t="s">
        <v>338</v>
      </c>
      <c r="C53" s="3" t="s">
        <v>1105</v>
      </c>
      <c r="D53" s="4" t="s">
        <v>1106</v>
      </c>
      <c r="E53" s="4" t="s">
        <v>1107</v>
      </c>
      <c r="F53" s="4"/>
      <c r="G53" s="5" t="s">
        <v>96</v>
      </c>
      <c r="H53" s="2">
        <v>44012.873465404198</v>
      </c>
      <c r="I53" s="30">
        <v>135431.61074732101</v>
      </c>
      <c r="J53" s="2">
        <v>0.32498227867584317</v>
      </c>
      <c r="K53" s="30">
        <v>-0.48814032050767603</v>
      </c>
      <c r="L53">
        <v>-3.6122109606797399</v>
      </c>
      <c r="M53" s="28">
        <v>3.9620000000000002E-2</v>
      </c>
      <c r="N53" s="4"/>
      <c r="O53" s="6"/>
      <c r="P53" s="4"/>
      <c r="Q53" s="4"/>
      <c r="R53" s="7"/>
      <c r="S53" s="4"/>
      <c r="T53" s="4"/>
      <c r="U53" s="7"/>
    </row>
    <row r="54" spans="1:21" x14ac:dyDescent="0.3">
      <c r="A54" s="17" t="s">
        <v>428</v>
      </c>
      <c r="B54" s="3" t="s">
        <v>256</v>
      </c>
      <c r="C54" s="3" t="s">
        <v>8</v>
      </c>
      <c r="D54" s="4" t="s">
        <v>425</v>
      </c>
      <c r="E54" s="4" t="s">
        <v>426</v>
      </c>
      <c r="F54" s="4" t="s">
        <v>427</v>
      </c>
      <c r="G54" s="5" t="s">
        <v>9</v>
      </c>
      <c r="H54" s="2">
        <v>42964.803029993098</v>
      </c>
      <c r="I54" s="30">
        <v>25741.500857523701</v>
      </c>
      <c r="J54" s="2">
        <v>1.6690869451551573</v>
      </c>
      <c r="K54" s="30">
        <v>0.22247896029675099</v>
      </c>
      <c r="L54">
        <v>1.06456048037882</v>
      </c>
      <c r="M54" s="28">
        <v>0.39602999999999999</v>
      </c>
      <c r="N54" s="4"/>
      <c r="O54" s="6"/>
      <c r="P54" s="4"/>
      <c r="Q54" s="4"/>
      <c r="R54" s="7"/>
      <c r="S54" s="4"/>
      <c r="T54" s="4"/>
      <c r="U54" s="7"/>
    </row>
    <row r="55" spans="1:21" x14ac:dyDescent="0.3">
      <c r="A55" s="17" t="s">
        <v>428</v>
      </c>
      <c r="B55" s="3" t="s">
        <v>361</v>
      </c>
      <c r="C55" s="3" t="s">
        <v>1348</v>
      </c>
      <c r="D55" s="4"/>
      <c r="E55" s="4"/>
      <c r="F55" s="4"/>
      <c r="G55" s="5" t="s">
        <v>192</v>
      </c>
      <c r="H55" s="2">
        <v>16274.164244731601</v>
      </c>
      <c r="I55" s="30">
        <v>4876.5129597575997</v>
      </c>
      <c r="J55" s="2">
        <v>3.3372543821847143</v>
      </c>
      <c r="K55" s="30">
        <v>0.52338931200944161</v>
      </c>
      <c r="L55">
        <v>3.1203034373277099</v>
      </c>
      <c r="M55" s="28">
        <v>8.7010000000000004E-2</v>
      </c>
      <c r="N55" s="4"/>
      <c r="O55" s="6"/>
      <c r="P55" s="4"/>
      <c r="Q55" s="4"/>
      <c r="R55" s="7"/>
      <c r="S55" s="4"/>
      <c r="T55" s="4"/>
      <c r="U55" s="7"/>
    </row>
    <row r="56" spans="1:21" x14ac:dyDescent="0.3">
      <c r="A56" s="17" t="s">
        <v>29</v>
      </c>
      <c r="B56" s="3" t="s">
        <v>309</v>
      </c>
      <c r="C56" s="3" t="s">
        <v>64</v>
      </c>
      <c r="D56" s="4" t="s">
        <v>666</v>
      </c>
      <c r="E56" s="4" t="s">
        <v>667</v>
      </c>
      <c r="F56" s="4"/>
      <c r="G56" s="5" t="s">
        <v>11</v>
      </c>
      <c r="H56" s="2">
        <v>2749890.8474822529</v>
      </c>
      <c r="I56" s="30">
        <v>2389575.9118644223</v>
      </c>
      <c r="J56" s="2">
        <v>1.1507861431933759</v>
      </c>
      <c r="K56" s="30">
        <v>6.0994623837957375E-2</v>
      </c>
      <c r="L56">
        <v>-15.868397142792199</v>
      </c>
      <c r="M56" s="28">
        <v>1.6000000000000001E-4</v>
      </c>
      <c r="N56" s="4"/>
      <c r="O56" s="6"/>
      <c r="P56" s="4"/>
      <c r="Q56" s="4"/>
      <c r="R56" s="7"/>
      <c r="S56" s="4"/>
      <c r="T56" s="4" t="s">
        <v>584</v>
      </c>
      <c r="U56" s="7"/>
    </row>
    <row r="57" spans="1:21" x14ac:dyDescent="0.3">
      <c r="A57" s="17" t="s">
        <v>29</v>
      </c>
      <c r="B57" s="3" t="s">
        <v>304</v>
      </c>
      <c r="C57" s="3" t="s">
        <v>48</v>
      </c>
      <c r="D57" s="4" t="s">
        <v>646</v>
      </c>
      <c r="E57" s="4" t="s">
        <v>592</v>
      </c>
      <c r="F57" s="4"/>
      <c r="G57" s="5" t="s">
        <v>54</v>
      </c>
      <c r="H57" s="2">
        <v>2161014.1607246539</v>
      </c>
      <c r="I57" s="30">
        <v>667579.6282214683</v>
      </c>
      <c r="J57" s="2">
        <v>3.237088235424316</v>
      </c>
      <c r="K57" s="30">
        <v>0.51015453741172523</v>
      </c>
      <c r="L57">
        <v>4.8348031606148796</v>
      </c>
      <c r="M57" s="28">
        <v>3.8559999999999997E-2</v>
      </c>
      <c r="N57" s="4" t="s">
        <v>515</v>
      </c>
      <c r="O57" s="6" t="s">
        <v>516</v>
      </c>
      <c r="P57" s="4" t="s">
        <v>517</v>
      </c>
      <c r="Q57" s="4" t="s">
        <v>518</v>
      </c>
      <c r="R57" s="7"/>
      <c r="S57" s="4"/>
      <c r="T57" s="4" t="s">
        <v>519</v>
      </c>
      <c r="U57" s="7" t="s">
        <v>520</v>
      </c>
    </row>
    <row r="58" spans="1:21" x14ac:dyDescent="0.3">
      <c r="A58" s="17" t="s">
        <v>29</v>
      </c>
      <c r="B58" s="3" t="s">
        <v>270</v>
      </c>
      <c r="C58" s="3" t="s">
        <v>27</v>
      </c>
      <c r="D58" s="4" t="s">
        <v>513</v>
      </c>
      <c r="E58" s="4" t="s">
        <v>514</v>
      </c>
      <c r="F58" s="4"/>
      <c r="G58" s="5" t="s">
        <v>28</v>
      </c>
      <c r="H58" s="2">
        <v>1149912.5328407469</v>
      </c>
      <c r="I58" s="30">
        <v>2585766.005008419</v>
      </c>
      <c r="J58" s="2">
        <v>0.44470865910274154</v>
      </c>
      <c r="K58" s="30">
        <v>-0.3519244141446643</v>
      </c>
      <c r="L58">
        <v>-9.46260893619481</v>
      </c>
      <c r="M58" s="28">
        <v>7.5000000000000002E-4</v>
      </c>
      <c r="N58" s="4" t="s">
        <v>515</v>
      </c>
      <c r="O58" s="6" t="s">
        <v>516</v>
      </c>
      <c r="P58" s="4" t="s">
        <v>517</v>
      </c>
      <c r="Q58" s="4" t="s">
        <v>518</v>
      </c>
      <c r="R58" s="7"/>
      <c r="S58" s="4"/>
      <c r="T58" s="4" t="s">
        <v>519</v>
      </c>
      <c r="U58" s="7" t="s">
        <v>520</v>
      </c>
    </row>
    <row r="59" spans="1:21" x14ac:dyDescent="0.3">
      <c r="A59" s="17" t="s">
        <v>29</v>
      </c>
      <c r="B59" s="3" t="s">
        <v>271</v>
      </c>
      <c r="C59" s="3" t="s">
        <v>29</v>
      </c>
      <c r="D59" s="4" t="s">
        <v>521</v>
      </c>
      <c r="E59" s="4" t="s">
        <v>522</v>
      </c>
      <c r="F59" s="4"/>
      <c r="G59" s="5" t="s">
        <v>28</v>
      </c>
      <c r="H59" s="2">
        <v>785863.0527743604</v>
      </c>
      <c r="I59" s="30">
        <v>196682.2020586764</v>
      </c>
      <c r="J59" s="2">
        <v>3.9955982013050328</v>
      </c>
      <c r="K59" s="30">
        <v>0.60158180895094093</v>
      </c>
      <c r="L59">
        <v>15.239127001359099</v>
      </c>
      <c r="M59" s="28">
        <v>1.1E-4</v>
      </c>
      <c r="N59" s="4" t="s">
        <v>515</v>
      </c>
      <c r="O59" s="6" t="s">
        <v>516</v>
      </c>
      <c r="P59" s="4" t="s">
        <v>517</v>
      </c>
      <c r="Q59" s="4" t="s">
        <v>518</v>
      </c>
      <c r="R59" s="7"/>
      <c r="S59" s="4"/>
      <c r="T59" s="4" t="s">
        <v>519</v>
      </c>
      <c r="U59" s="7" t="s">
        <v>520</v>
      </c>
    </row>
    <row r="60" spans="1:21" x14ac:dyDescent="0.3">
      <c r="A60" s="17" t="s">
        <v>29</v>
      </c>
      <c r="B60" s="3" t="s">
        <v>284</v>
      </c>
      <c r="C60" s="3" t="s">
        <v>44</v>
      </c>
      <c r="D60" s="4" t="s">
        <v>582</v>
      </c>
      <c r="E60" s="4" t="s">
        <v>583</v>
      </c>
      <c r="F60" s="4"/>
      <c r="G60" s="5" t="s">
        <v>40</v>
      </c>
      <c r="H60" s="2">
        <v>466286.05358761561</v>
      </c>
      <c r="I60" s="30">
        <v>6238998.0099202897</v>
      </c>
      <c r="J60" s="2">
        <v>7.4737330072264754E-2</v>
      </c>
      <c r="K60" s="30">
        <v>-1.1264624210113203</v>
      </c>
      <c r="L60">
        <v>-17.566493549670199</v>
      </c>
      <c r="M60" s="28">
        <v>2.0999999999999999E-3</v>
      </c>
      <c r="N60" s="4"/>
      <c r="O60" s="6"/>
      <c r="P60" s="4"/>
      <c r="Q60" s="4"/>
      <c r="R60" s="7"/>
      <c r="S60" s="4"/>
      <c r="T60" s="4" t="s">
        <v>584</v>
      </c>
      <c r="U60" s="7"/>
    </row>
    <row r="61" spans="1:21" x14ac:dyDescent="0.3">
      <c r="A61" s="17" t="s">
        <v>29</v>
      </c>
      <c r="B61" s="3" t="s">
        <v>288</v>
      </c>
      <c r="C61" s="3" t="s">
        <v>48</v>
      </c>
      <c r="D61" s="4" t="s">
        <v>591</v>
      </c>
      <c r="E61" s="4" t="s">
        <v>592</v>
      </c>
      <c r="F61" s="4"/>
      <c r="G61" s="5" t="s">
        <v>40</v>
      </c>
      <c r="H61" s="2">
        <v>304405.36192998302</v>
      </c>
      <c r="I61" s="30">
        <v>336599.856819621</v>
      </c>
      <c r="J61" s="2">
        <v>0.90435380693910827</v>
      </c>
      <c r="K61" s="30">
        <v>-4.3661628882838817E-2</v>
      </c>
      <c r="L61">
        <v>-0.24123820381491501</v>
      </c>
      <c r="M61" s="28">
        <v>0.82523000000000002</v>
      </c>
      <c r="N61" s="4"/>
      <c r="O61" s="6"/>
      <c r="P61" s="4"/>
      <c r="Q61" s="4"/>
      <c r="R61" s="7"/>
      <c r="S61" s="4"/>
      <c r="T61" s="4" t="s">
        <v>584</v>
      </c>
      <c r="U61" s="7"/>
    </row>
    <row r="62" spans="1:21" x14ac:dyDescent="0.3">
      <c r="A62" s="17" t="s">
        <v>29</v>
      </c>
      <c r="B62" s="3" t="s">
        <v>302</v>
      </c>
      <c r="C62" s="3" t="s">
        <v>48</v>
      </c>
      <c r="D62" s="4" t="s">
        <v>644</v>
      </c>
      <c r="E62" s="4" t="s">
        <v>592</v>
      </c>
      <c r="F62" s="4"/>
      <c r="G62" s="5" t="s">
        <v>54</v>
      </c>
      <c r="H62" s="2">
        <v>248630.5778245437</v>
      </c>
      <c r="I62" s="30">
        <v>603767.30004887795</v>
      </c>
      <c r="J62" s="2">
        <v>0.4117986810554593</v>
      </c>
      <c r="K62" s="30">
        <v>-0.38531504871180305</v>
      </c>
      <c r="L62">
        <v>-2.9349633491318898</v>
      </c>
      <c r="M62" s="28">
        <v>9.8799999999999999E-2</v>
      </c>
      <c r="N62" s="4"/>
      <c r="O62" s="6"/>
      <c r="P62" s="4"/>
      <c r="Q62" s="4"/>
      <c r="R62" s="7"/>
      <c r="S62" s="4"/>
      <c r="T62" s="4" t="s">
        <v>584</v>
      </c>
      <c r="U62" s="7"/>
    </row>
    <row r="63" spans="1:21" x14ac:dyDescent="0.3">
      <c r="A63" s="17" t="s">
        <v>29</v>
      </c>
      <c r="B63" s="3" t="s">
        <v>285</v>
      </c>
      <c r="C63" s="3" t="s">
        <v>45</v>
      </c>
      <c r="D63" s="4" t="s">
        <v>585</v>
      </c>
      <c r="E63" s="4" t="s">
        <v>586</v>
      </c>
      <c r="F63" s="4"/>
      <c r="G63" s="5" t="s">
        <v>40</v>
      </c>
      <c r="H63" s="2">
        <v>203259.57623433761</v>
      </c>
      <c r="I63" s="30">
        <v>406823.30057819979</v>
      </c>
      <c r="J63" s="2">
        <v>0.4996261913844508</v>
      </c>
      <c r="K63" s="30">
        <v>-0.30135480313298774</v>
      </c>
      <c r="L63">
        <v>-7.3104918421193199</v>
      </c>
      <c r="M63" s="28">
        <v>6.8100000000000001E-3</v>
      </c>
      <c r="N63" s="4"/>
      <c r="O63" s="6"/>
      <c r="P63" s="4"/>
      <c r="Q63" s="4"/>
      <c r="R63" s="7"/>
      <c r="S63" s="4"/>
      <c r="T63" s="4" t="s">
        <v>584</v>
      </c>
      <c r="U63" s="7"/>
    </row>
    <row r="64" spans="1:21" x14ac:dyDescent="0.3">
      <c r="A64" s="17" t="s">
        <v>29</v>
      </c>
      <c r="B64" s="3" t="s">
        <v>306</v>
      </c>
      <c r="C64" s="3" t="s">
        <v>60</v>
      </c>
      <c r="D64" s="4" t="s">
        <v>649</v>
      </c>
      <c r="E64" s="4" t="s">
        <v>650</v>
      </c>
      <c r="F64" s="4"/>
      <c r="G64" s="5" t="s">
        <v>54</v>
      </c>
      <c r="H64" s="2">
        <v>94712.779116203004</v>
      </c>
      <c r="I64" s="30">
        <v>31307.1104978203</v>
      </c>
      <c r="J64" s="2">
        <v>3.0252801235935589</v>
      </c>
      <c r="K64" s="30">
        <v>0.48076559402929087</v>
      </c>
      <c r="L64">
        <v>5.5467224411717604</v>
      </c>
      <c r="M64" s="28">
        <v>2.929E-2</v>
      </c>
      <c r="N64" s="4"/>
      <c r="O64" s="6"/>
      <c r="P64" s="4"/>
      <c r="Q64" s="4"/>
      <c r="R64" s="7"/>
      <c r="S64" s="4"/>
      <c r="T64" s="4" t="s">
        <v>584</v>
      </c>
      <c r="U64" s="7"/>
    </row>
    <row r="65" spans="1:21" x14ac:dyDescent="0.3">
      <c r="A65" s="17" t="s">
        <v>29</v>
      </c>
      <c r="B65" s="3" t="s">
        <v>297</v>
      </c>
      <c r="C65" s="3" t="s">
        <v>48</v>
      </c>
      <c r="D65" s="4" t="s">
        <v>632</v>
      </c>
      <c r="E65" s="4" t="s">
        <v>592</v>
      </c>
      <c r="F65" s="4"/>
      <c r="G65" s="5" t="s">
        <v>54</v>
      </c>
      <c r="H65" s="2">
        <v>74260.140834390899</v>
      </c>
      <c r="I65" s="30">
        <v>83977.10838998179</v>
      </c>
      <c r="J65" s="2">
        <v>0.88429028169836232</v>
      </c>
      <c r="K65" s="30">
        <v>-5.3405147831148823E-2</v>
      </c>
      <c r="L65">
        <v>-0.47340681698399101</v>
      </c>
      <c r="M65" s="28">
        <v>0.68181999999999998</v>
      </c>
      <c r="N65" s="4" t="s">
        <v>515</v>
      </c>
      <c r="O65" s="6" t="s">
        <v>516</v>
      </c>
      <c r="P65" s="4" t="s">
        <v>517</v>
      </c>
      <c r="Q65" s="4" t="s">
        <v>518</v>
      </c>
      <c r="R65" s="7"/>
      <c r="S65" s="4"/>
      <c r="T65" s="4" t="s">
        <v>519</v>
      </c>
      <c r="U65" s="7" t="s">
        <v>520</v>
      </c>
    </row>
    <row r="66" spans="1:21" x14ac:dyDescent="0.3">
      <c r="A66" s="17" t="s">
        <v>29</v>
      </c>
      <c r="B66" s="3" t="s">
        <v>287</v>
      </c>
      <c r="C66" s="3" t="s">
        <v>47</v>
      </c>
      <c r="D66" s="4" t="s">
        <v>589</v>
      </c>
      <c r="E66" s="4" t="s">
        <v>590</v>
      </c>
      <c r="F66" s="4"/>
      <c r="G66" s="5" t="s">
        <v>40</v>
      </c>
      <c r="H66" s="2">
        <v>35762.1458123868</v>
      </c>
      <c r="I66" s="30">
        <v>1031184.91129479</v>
      </c>
      <c r="J66" s="2">
        <v>3.4680633338091287E-2</v>
      </c>
      <c r="K66" s="30">
        <v>-1.4599129800330051</v>
      </c>
      <c r="L66">
        <v>-18.185386567633302</v>
      </c>
      <c r="M66" s="28">
        <v>2.63E-3</v>
      </c>
      <c r="N66" s="4"/>
      <c r="O66" s="6"/>
      <c r="P66" s="4"/>
      <c r="Q66" s="4"/>
      <c r="R66" s="7"/>
      <c r="S66" s="4"/>
      <c r="T66" s="4" t="s">
        <v>584</v>
      </c>
      <c r="U66" s="7"/>
    </row>
    <row r="67" spans="1:21" x14ac:dyDescent="0.3">
      <c r="A67" s="17" t="s">
        <v>29</v>
      </c>
      <c r="B67" s="3" t="s">
        <v>128</v>
      </c>
      <c r="C67" s="3" t="s">
        <v>855</v>
      </c>
      <c r="D67" s="4" t="s">
        <v>128</v>
      </c>
      <c r="E67" s="4" t="s">
        <v>856</v>
      </c>
      <c r="F67" s="4" t="s">
        <v>990</v>
      </c>
      <c r="G67" s="5" t="s">
        <v>100</v>
      </c>
      <c r="H67" s="2">
        <v>28728.259992094601</v>
      </c>
      <c r="I67" s="30">
        <v>99579.000615122306</v>
      </c>
      <c r="J67" s="2">
        <v>0.28849717123724433</v>
      </c>
      <c r="K67" s="30">
        <v>-0.53985844081701329</v>
      </c>
      <c r="L67">
        <v>-10.1815440530705</v>
      </c>
      <c r="M67" s="28">
        <v>2.2899999999999999E-3</v>
      </c>
      <c r="N67" s="4" t="s">
        <v>991</v>
      </c>
      <c r="O67" s="6" t="s">
        <v>992</v>
      </c>
      <c r="P67" s="4" t="s">
        <v>517</v>
      </c>
      <c r="Q67" s="4" t="s">
        <v>518</v>
      </c>
      <c r="R67" s="7" t="s">
        <v>503</v>
      </c>
      <c r="S67" s="4"/>
      <c r="T67" s="4" t="s">
        <v>519</v>
      </c>
      <c r="U67" s="7" t="s">
        <v>520</v>
      </c>
    </row>
    <row r="68" spans="1:21" x14ac:dyDescent="0.3">
      <c r="A68" s="17" t="s">
        <v>29</v>
      </c>
      <c r="B68" s="3" t="s">
        <v>286</v>
      </c>
      <c r="C68" s="3" t="s">
        <v>46</v>
      </c>
      <c r="D68" s="4" t="s">
        <v>587</v>
      </c>
      <c r="E68" s="4" t="s">
        <v>588</v>
      </c>
      <c r="F68" s="4"/>
      <c r="G68" s="5" t="s">
        <v>40</v>
      </c>
      <c r="H68" s="2">
        <v>20914.7619163856</v>
      </c>
      <c r="I68" s="30">
        <v>5377.0429402999698</v>
      </c>
      <c r="J68" s="2">
        <v>3.8896401142035191</v>
      </c>
      <c r="K68" s="30">
        <v>0.58990942043987138</v>
      </c>
      <c r="L68">
        <v>1.44287630677103</v>
      </c>
      <c r="M68" s="28">
        <v>0.26651000000000002</v>
      </c>
      <c r="N68" s="4"/>
      <c r="O68" s="6"/>
      <c r="P68" s="4"/>
      <c r="Q68" s="4"/>
      <c r="R68" s="7"/>
      <c r="S68" s="4"/>
      <c r="T68" s="4" t="s">
        <v>584</v>
      </c>
      <c r="U68" s="7"/>
    </row>
    <row r="69" spans="1:21" x14ac:dyDescent="0.3">
      <c r="A69" s="17" t="s">
        <v>29</v>
      </c>
      <c r="B69" s="3" t="s">
        <v>303</v>
      </c>
      <c r="C69" s="3" t="s">
        <v>48</v>
      </c>
      <c r="D69" s="4" t="s">
        <v>645</v>
      </c>
      <c r="E69" s="4" t="s">
        <v>592</v>
      </c>
      <c r="F69" s="4"/>
      <c r="G69" s="5" t="s">
        <v>54</v>
      </c>
      <c r="H69" s="2">
        <v>15904.360737983799</v>
      </c>
      <c r="I69" s="30">
        <v>9728.7611268842902</v>
      </c>
      <c r="J69" s="2">
        <v>1.6347775971222034</v>
      </c>
      <c r="K69" s="30">
        <v>0.21345867753914521</v>
      </c>
      <c r="L69">
        <v>0.76949675794156602</v>
      </c>
      <c r="M69" s="28">
        <v>0.48505999999999999</v>
      </c>
      <c r="N69" s="4"/>
      <c r="O69" s="6"/>
      <c r="P69" s="4"/>
      <c r="Q69" s="4"/>
      <c r="R69" s="7"/>
      <c r="S69" s="4"/>
      <c r="T69" s="4" t="s">
        <v>584</v>
      </c>
      <c r="U69" s="7"/>
    </row>
    <row r="70" spans="1:21" x14ac:dyDescent="0.3">
      <c r="A70" s="17" t="s">
        <v>29</v>
      </c>
      <c r="B70" s="3" t="s">
        <v>283</v>
      </c>
      <c r="C70" s="3" t="s">
        <v>43</v>
      </c>
      <c r="D70" s="4" t="s">
        <v>580</v>
      </c>
      <c r="E70" s="4" t="s">
        <v>581</v>
      </c>
      <c r="F70" s="4"/>
      <c r="G70" s="5" t="s">
        <v>40</v>
      </c>
      <c r="H70" s="2">
        <v>15889.1190202092</v>
      </c>
      <c r="I70" s="30">
        <v>84783.347002559094</v>
      </c>
      <c r="J70" s="2">
        <v>0.18740848977959793</v>
      </c>
      <c r="K70" s="30">
        <v>-0.72721073905700806</v>
      </c>
      <c r="L70">
        <v>-10.271522797593301</v>
      </c>
      <c r="M70" s="28">
        <v>2.2399999999999998E-3</v>
      </c>
      <c r="N70" s="4" t="s">
        <v>515</v>
      </c>
      <c r="O70" s="6" t="s">
        <v>516</v>
      </c>
      <c r="P70" s="4" t="s">
        <v>517</v>
      </c>
      <c r="Q70" s="4" t="s">
        <v>518</v>
      </c>
      <c r="R70" s="7"/>
      <c r="S70" s="4"/>
      <c r="T70" s="4" t="s">
        <v>519</v>
      </c>
      <c r="U70" s="7" t="s">
        <v>520</v>
      </c>
    </row>
    <row r="71" spans="1:21" x14ac:dyDescent="0.3">
      <c r="A71" s="17" t="s">
        <v>29</v>
      </c>
      <c r="B71" s="3" t="s">
        <v>290</v>
      </c>
      <c r="C71" s="3" t="s">
        <v>50</v>
      </c>
      <c r="D71" s="4" t="s">
        <v>601</v>
      </c>
      <c r="E71" s="4" t="s">
        <v>602</v>
      </c>
      <c r="F71" s="4"/>
      <c r="G71" s="5" t="s">
        <v>40</v>
      </c>
      <c r="H71" s="2">
        <v>12159.435311352099</v>
      </c>
      <c r="I71" s="30">
        <v>5932071.1040060101</v>
      </c>
      <c r="J71" s="2">
        <v>2.0497790903316487E-3</v>
      </c>
      <c r="K71" s="30">
        <v>-2.6882929413928376</v>
      </c>
      <c r="L71">
        <v>-29.840983643375001</v>
      </c>
      <c r="M71" s="28">
        <v>1.1199999999999999E-3</v>
      </c>
      <c r="N71" s="4"/>
      <c r="O71" s="6"/>
      <c r="P71" s="4"/>
      <c r="Q71" s="4"/>
      <c r="R71" s="7"/>
      <c r="S71" s="4"/>
      <c r="T71" s="4" t="s">
        <v>584</v>
      </c>
      <c r="U71" s="7"/>
    </row>
    <row r="72" spans="1:21" x14ac:dyDescent="0.3">
      <c r="A72" s="17" t="s">
        <v>1333</v>
      </c>
      <c r="B72" s="3" t="s">
        <v>356</v>
      </c>
      <c r="C72" s="3" t="s">
        <v>187</v>
      </c>
      <c r="D72" s="4" t="s">
        <v>1330</v>
      </c>
      <c r="E72" s="4" t="s">
        <v>1331</v>
      </c>
      <c r="F72" s="4" t="s">
        <v>1332</v>
      </c>
      <c r="G72" s="5" t="s">
        <v>188</v>
      </c>
      <c r="H72" s="2">
        <v>486140.38287340302</v>
      </c>
      <c r="I72" s="30">
        <v>3401018.4622944701</v>
      </c>
      <c r="J72" s="2">
        <v>0.14293964830330039</v>
      </c>
      <c r="K72" s="30">
        <v>-0.84484729079595322</v>
      </c>
      <c r="L72">
        <v>-41.216823815998701</v>
      </c>
      <c r="M72" s="28">
        <v>1.7000000000000001E-4</v>
      </c>
      <c r="N72" s="4" t="s">
        <v>1334</v>
      </c>
      <c r="O72" s="6" t="s">
        <v>1335</v>
      </c>
      <c r="P72" s="4" t="s">
        <v>1336</v>
      </c>
      <c r="Q72" s="4" t="s">
        <v>1337</v>
      </c>
      <c r="R72" s="7"/>
      <c r="S72" s="4" t="s">
        <v>1338</v>
      </c>
      <c r="T72" s="4" t="s">
        <v>1339</v>
      </c>
      <c r="U72" s="7" t="s">
        <v>1340</v>
      </c>
    </row>
    <row r="73" spans="1:21" x14ac:dyDescent="0.3">
      <c r="A73" s="17" t="s">
        <v>657</v>
      </c>
      <c r="B73" s="3" t="s">
        <v>146</v>
      </c>
      <c r="C73" s="3" t="s">
        <v>896</v>
      </c>
      <c r="D73" s="4" t="s">
        <v>146</v>
      </c>
      <c r="E73" s="4" t="s">
        <v>897</v>
      </c>
      <c r="F73" s="4" t="s">
        <v>898</v>
      </c>
      <c r="G73" s="5" t="s">
        <v>100</v>
      </c>
      <c r="H73" s="2">
        <v>1198634.2523161401</v>
      </c>
      <c r="I73" s="30">
        <v>1918738.8432678101</v>
      </c>
      <c r="J73" s="2">
        <v>0.6246990081645204</v>
      </c>
      <c r="K73" s="30">
        <v>-0.20432918358338067</v>
      </c>
      <c r="L73">
        <v>-1.1469814924073201</v>
      </c>
      <c r="M73" s="28">
        <v>0.36975000000000002</v>
      </c>
      <c r="N73" s="4" t="s">
        <v>899</v>
      </c>
      <c r="O73" s="6" t="s">
        <v>900</v>
      </c>
      <c r="P73" s="4" t="s">
        <v>901</v>
      </c>
      <c r="Q73" s="4"/>
      <c r="R73" s="7" t="s">
        <v>902</v>
      </c>
      <c r="S73" s="4"/>
      <c r="T73" s="4" t="s">
        <v>903</v>
      </c>
      <c r="U73" s="7" t="s">
        <v>904</v>
      </c>
    </row>
    <row r="74" spans="1:21" x14ac:dyDescent="0.3">
      <c r="A74" s="17" t="s">
        <v>657</v>
      </c>
      <c r="B74" s="3" t="s">
        <v>322</v>
      </c>
      <c r="C74" s="3" t="s">
        <v>82</v>
      </c>
      <c r="D74" s="4" t="s">
        <v>714</v>
      </c>
      <c r="E74" s="4" t="s">
        <v>715</v>
      </c>
      <c r="F74" s="4" t="s">
        <v>716</v>
      </c>
      <c r="G74" s="5" t="s">
        <v>52</v>
      </c>
      <c r="H74" s="2">
        <v>917273.07614349504</v>
      </c>
      <c r="I74" s="30">
        <v>15028548.293226</v>
      </c>
      <c r="J74" s="2">
        <v>6.1035374691309915E-2</v>
      </c>
      <c r="K74" s="30">
        <v>-1.2144183849835735</v>
      </c>
      <c r="L74">
        <v>-52.074376209968001</v>
      </c>
      <c r="M74" s="28">
        <v>1.2E-4</v>
      </c>
      <c r="N74" s="4" t="s">
        <v>717</v>
      </c>
      <c r="O74" s="6" t="s">
        <v>718</v>
      </c>
      <c r="P74" s="4" t="s">
        <v>719</v>
      </c>
      <c r="Q74" s="4" t="s">
        <v>661</v>
      </c>
      <c r="R74" s="7"/>
      <c r="S74" s="4"/>
      <c r="T74" s="4" t="s">
        <v>720</v>
      </c>
      <c r="U74" s="7" t="s">
        <v>721</v>
      </c>
    </row>
    <row r="75" spans="1:21" x14ac:dyDescent="0.3">
      <c r="A75" s="17" t="s">
        <v>657</v>
      </c>
      <c r="B75" s="3" t="s">
        <v>339</v>
      </c>
      <c r="C75" s="3" t="s">
        <v>1394</v>
      </c>
      <c r="D75" s="4" t="s">
        <v>1108</v>
      </c>
      <c r="E75" s="4" t="s">
        <v>1109</v>
      </c>
      <c r="F75" s="4" t="s">
        <v>1110</v>
      </c>
      <c r="G75" s="5" t="s">
        <v>98</v>
      </c>
      <c r="H75" s="2">
        <v>571924.15942570695</v>
      </c>
      <c r="I75" s="30">
        <v>158958.988999275</v>
      </c>
      <c r="J75" s="2">
        <v>3.5979353103983032</v>
      </c>
      <c r="K75" s="30">
        <v>0.55605335061886685</v>
      </c>
      <c r="L75">
        <v>2.9545272306124399</v>
      </c>
      <c r="M75" s="28">
        <v>9.7290000000000001E-2</v>
      </c>
      <c r="N75" s="4" t="s">
        <v>1111</v>
      </c>
      <c r="O75" s="6" t="s">
        <v>1112</v>
      </c>
      <c r="P75" s="4" t="s">
        <v>1113</v>
      </c>
      <c r="Q75" s="4" t="s">
        <v>1114</v>
      </c>
      <c r="R75" s="7" t="s">
        <v>478</v>
      </c>
      <c r="S75" s="4"/>
      <c r="T75" s="4" t="s">
        <v>1115</v>
      </c>
      <c r="U75" s="7" t="s">
        <v>1116</v>
      </c>
    </row>
    <row r="76" spans="1:21" x14ac:dyDescent="0.3">
      <c r="A76" s="17" t="s">
        <v>657</v>
      </c>
      <c r="B76" s="3" t="s">
        <v>308</v>
      </c>
      <c r="C76" s="3" t="s">
        <v>63</v>
      </c>
      <c r="D76" s="4" t="s">
        <v>655</v>
      </c>
      <c r="E76" s="4" t="s">
        <v>656</v>
      </c>
      <c r="F76" s="4"/>
      <c r="G76" s="5" t="s">
        <v>13</v>
      </c>
      <c r="H76" s="2">
        <v>474651.35589630698</v>
      </c>
      <c r="I76" s="30">
        <v>2936960.1173641002</v>
      </c>
      <c r="J76" s="2">
        <v>0.16161314315779782</v>
      </c>
      <c r="K76" s="30">
        <v>-0.79152332320995344</v>
      </c>
      <c r="L76">
        <v>-35.778918023189298</v>
      </c>
      <c r="M76" s="28">
        <v>2.4000000000000001E-4</v>
      </c>
      <c r="N76" s="4" t="s">
        <v>658</v>
      </c>
      <c r="O76" s="6" t="s">
        <v>659</v>
      </c>
      <c r="P76" s="4" t="s">
        <v>660</v>
      </c>
      <c r="Q76" s="4" t="s">
        <v>661</v>
      </c>
      <c r="R76" s="7" t="s">
        <v>662</v>
      </c>
      <c r="S76" s="4" t="s">
        <v>663</v>
      </c>
      <c r="T76" s="4" t="s">
        <v>664</v>
      </c>
      <c r="U76" s="7" t="s">
        <v>665</v>
      </c>
    </row>
    <row r="77" spans="1:21" x14ac:dyDescent="0.3">
      <c r="A77" s="17" t="s">
        <v>657</v>
      </c>
      <c r="B77" s="3" t="s">
        <v>136</v>
      </c>
      <c r="C77" s="3" t="s">
        <v>1168</v>
      </c>
      <c r="D77" s="13" t="s">
        <v>1169</v>
      </c>
      <c r="E77" s="13" t="s">
        <v>1170</v>
      </c>
      <c r="F77" s="13" t="s">
        <v>1171</v>
      </c>
      <c r="G77" s="5" t="s">
        <v>100</v>
      </c>
      <c r="H77" s="2">
        <v>437284.9326486995</v>
      </c>
      <c r="I77" s="30">
        <v>2707910.4006816018</v>
      </c>
      <c r="J77" s="2">
        <v>0.16148426939777311</v>
      </c>
      <c r="K77" s="30">
        <v>-0.79186977702625816</v>
      </c>
      <c r="L77">
        <v>-22.970949950138301</v>
      </c>
      <c r="M77" s="28">
        <v>1.7000000000000001E-4</v>
      </c>
      <c r="N77" s="13" t="s">
        <v>1172</v>
      </c>
      <c r="O77" s="14" t="s">
        <v>1173</v>
      </c>
      <c r="P77" s="13" t="s">
        <v>1174</v>
      </c>
      <c r="Q77" s="13" t="s">
        <v>1175</v>
      </c>
      <c r="R77" s="15" t="s">
        <v>902</v>
      </c>
      <c r="S77" s="13" t="s">
        <v>1176</v>
      </c>
      <c r="T77" s="13" t="s">
        <v>1177</v>
      </c>
      <c r="U77" s="15" t="s">
        <v>1178</v>
      </c>
    </row>
    <row r="78" spans="1:21" x14ac:dyDescent="0.3">
      <c r="A78" s="17" t="s">
        <v>657</v>
      </c>
      <c r="B78" s="3" t="s">
        <v>347</v>
      </c>
      <c r="C78" s="3" t="s">
        <v>177</v>
      </c>
      <c r="D78" s="4" t="s">
        <v>1287</v>
      </c>
      <c r="E78" s="4" t="s">
        <v>1288</v>
      </c>
      <c r="F78" s="4" t="s">
        <v>1289</v>
      </c>
      <c r="G78" s="5" t="s">
        <v>178</v>
      </c>
      <c r="H78" s="2">
        <v>367267.79624120903</v>
      </c>
      <c r="I78" s="30">
        <v>21836.269779590599</v>
      </c>
      <c r="J78" s="2">
        <v>16.819163710116737</v>
      </c>
      <c r="K78" s="30">
        <v>1.2258043978167732</v>
      </c>
      <c r="L78">
        <v>3.8335667913309002</v>
      </c>
      <c r="M78" s="28">
        <v>6.1420000000000002E-2</v>
      </c>
      <c r="N78" s="4" t="s">
        <v>1290</v>
      </c>
      <c r="O78" s="6" t="s">
        <v>1291</v>
      </c>
      <c r="P78" s="4" t="s">
        <v>1292</v>
      </c>
      <c r="Q78" s="4" t="s">
        <v>1293</v>
      </c>
      <c r="R78" s="7"/>
      <c r="S78" s="4"/>
      <c r="T78" s="4" t="s">
        <v>1294</v>
      </c>
      <c r="U78" s="7" t="s">
        <v>1295</v>
      </c>
    </row>
    <row r="79" spans="1:21" x14ac:dyDescent="0.3">
      <c r="A79" s="17" t="s">
        <v>657</v>
      </c>
      <c r="B79" s="3" t="s">
        <v>149</v>
      </c>
      <c r="C79" s="3" t="s">
        <v>1198</v>
      </c>
      <c r="D79" s="13" t="s">
        <v>1199</v>
      </c>
      <c r="E79" s="13" t="s">
        <v>1200</v>
      </c>
      <c r="F79" s="13" t="s">
        <v>1201</v>
      </c>
      <c r="G79" s="5" t="s">
        <v>100</v>
      </c>
      <c r="H79" s="2">
        <v>273946.22867766098</v>
      </c>
      <c r="I79" s="30">
        <v>3468122.04007927</v>
      </c>
      <c r="J79" s="2">
        <v>7.8989789145770511E-2</v>
      </c>
      <c r="K79" s="30">
        <v>-1.1024290454722891</v>
      </c>
      <c r="L79">
        <v>-21.208229637820899</v>
      </c>
      <c r="M79" s="28">
        <v>1.74E-3</v>
      </c>
      <c r="N79" s="13" t="s">
        <v>1202</v>
      </c>
      <c r="O79" s="14" t="s">
        <v>1203</v>
      </c>
      <c r="P79" s="13" t="s">
        <v>1204</v>
      </c>
      <c r="Q79" s="13" t="s">
        <v>661</v>
      </c>
      <c r="R79" s="15" t="s">
        <v>565</v>
      </c>
      <c r="S79" s="13" t="s">
        <v>1205</v>
      </c>
      <c r="T79" s="13" t="s">
        <v>1206</v>
      </c>
      <c r="U79" s="15" t="s">
        <v>1207</v>
      </c>
    </row>
    <row r="80" spans="1:21" x14ac:dyDescent="0.3">
      <c r="A80" s="17" t="s">
        <v>657</v>
      </c>
      <c r="B80" s="3" t="s">
        <v>363</v>
      </c>
      <c r="C80" s="3" t="s">
        <v>195</v>
      </c>
      <c r="D80" s="4"/>
      <c r="E80" s="4"/>
      <c r="F80" s="4"/>
      <c r="G80" s="5" t="s">
        <v>192</v>
      </c>
      <c r="H80" s="2">
        <v>271796.97327892599</v>
      </c>
      <c r="I80" s="30">
        <v>808751.94380926096</v>
      </c>
      <c r="J80" s="2">
        <v>0.33606963836000076</v>
      </c>
      <c r="K80" s="30">
        <v>-0.47357072135475281</v>
      </c>
      <c r="L80">
        <v>-7.4308330678817098</v>
      </c>
      <c r="M80" s="28">
        <v>7.1500000000000001E-3</v>
      </c>
      <c r="N80" s="4"/>
      <c r="O80" s="6"/>
      <c r="P80" s="4"/>
      <c r="Q80" s="4"/>
      <c r="R80" s="7"/>
      <c r="S80" s="4"/>
      <c r="T80" s="4"/>
      <c r="U80" s="7"/>
    </row>
    <row r="81" spans="1:21" x14ac:dyDescent="0.3">
      <c r="A81" s="17" t="s">
        <v>657</v>
      </c>
      <c r="B81" s="3" t="s">
        <v>117</v>
      </c>
      <c r="C81" s="3" t="s">
        <v>947</v>
      </c>
      <c r="D81" s="4" t="s">
        <v>117</v>
      </c>
      <c r="E81" s="4" t="s">
        <v>948</v>
      </c>
      <c r="F81" s="4" t="s">
        <v>949</v>
      </c>
      <c r="G81" s="5" t="s">
        <v>100</v>
      </c>
      <c r="H81" s="2">
        <v>240419.08861156899</v>
      </c>
      <c r="I81" s="30">
        <v>1591721.2350310199</v>
      </c>
      <c r="J81" s="2">
        <v>0.1510434637173661</v>
      </c>
      <c r="K81" s="30">
        <v>-0.8208980637233706</v>
      </c>
      <c r="L81">
        <v>-62.244331293589497</v>
      </c>
      <c r="M81" s="28">
        <v>3.2471000000000001E-5</v>
      </c>
      <c r="N81" s="4" t="s">
        <v>950</v>
      </c>
      <c r="O81" s="6" t="s">
        <v>951</v>
      </c>
      <c r="P81" s="4" t="s">
        <v>952</v>
      </c>
      <c r="Q81" s="4" t="s">
        <v>953</v>
      </c>
      <c r="R81" s="7" t="s">
        <v>902</v>
      </c>
      <c r="S81" s="4" t="s">
        <v>954</v>
      </c>
      <c r="T81" s="4" t="s">
        <v>955</v>
      </c>
      <c r="U81" s="7" t="s">
        <v>956</v>
      </c>
    </row>
    <row r="82" spans="1:21" x14ac:dyDescent="0.3">
      <c r="A82" s="17" t="s">
        <v>657</v>
      </c>
      <c r="B82" s="3" t="s">
        <v>150</v>
      </c>
      <c r="C82" s="3" t="s">
        <v>929</v>
      </c>
      <c r="D82" s="4" t="s">
        <v>150</v>
      </c>
      <c r="E82" s="4" t="s">
        <v>930</v>
      </c>
      <c r="F82" s="4" t="s">
        <v>931</v>
      </c>
      <c r="G82" s="5" t="s">
        <v>100</v>
      </c>
      <c r="H82" s="2">
        <v>238665.757278298</v>
      </c>
      <c r="I82" s="30">
        <v>1208544.59861359</v>
      </c>
      <c r="J82" s="2">
        <v>0.19748196099017692</v>
      </c>
      <c r="K82" s="30">
        <v>-0.70447256889941512</v>
      </c>
      <c r="L82">
        <v>-21.872539105205</v>
      </c>
      <c r="M82" s="28">
        <v>2.0799999999999998E-3</v>
      </c>
      <c r="N82" s="4" t="s">
        <v>932</v>
      </c>
      <c r="O82" s="6" t="s">
        <v>933</v>
      </c>
      <c r="P82" s="4" t="s">
        <v>934</v>
      </c>
      <c r="Q82" s="4" t="s">
        <v>935</v>
      </c>
      <c r="R82" s="7" t="s">
        <v>565</v>
      </c>
      <c r="S82" s="4" t="s">
        <v>936</v>
      </c>
      <c r="T82" s="4" t="s">
        <v>937</v>
      </c>
      <c r="U82" s="7" t="s">
        <v>938</v>
      </c>
    </row>
    <row r="83" spans="1:21" x14ac:dyDescent="0.3">
      <c r="A83" s="17" t="s">
        <v>657</v>
      </c>
      <c r="B83" s="3" t="s">
        <v>378</v>
      </c>
      <c r="C83" s="3" t="s">
        <v>212</v>
      </c>
      <c r="D83" s="4"/>
      <c r="E83" s="4"/>
      <c r="F83" s="4"/>
      <c r="G83" s="5" t="s">
        <v>207</v>
      </c>
      <c r="H83" s="2">
        <v>152376.85124651299</v>
      </c>
      <c r="I83" s="30">
        <v>10635.845769854999</v>
      </c>
      <c r="J83" s="2">
        <v>14.326726293680581</v>
      </c>
      <c r="K83" s="30">
        <v>1.1561469639482722</v>
      </c>
      <c r="L83">
        <v>4.0410522552935104</v>
      </c>
      <c r="M83" s="28">
        <v>5.4089999999999999E-2</v>
      </c>
      <c r="N83" s="4"/>
      <c r="O83" s="6"/>
      <c r="P83" s="4"/>
      <c r="Q83" s="4"/>
      <c r="R83" s="7"/>
      <c r="S83" s="4"/>
      <c r="T83" s="4"/>
      <c r="U83" s="7"/>
    </row>
    <row r="84" spans="1:21" x14ac:dyDescent="0.3">
      <c r="A84" s="17" t="s">
        <v>657</v>
      </c>
      <c r="B84" s="3" t="s">
        <v>350</v>
      </c>
      <c r="C84" s="3" t="s">
        <v>180</v>
      </c>
      <c r="D84" s="4" t="s">
        <v>1307</v>
      </c>
      <c r="E84" s="4" t="s">
        <v>856</v>
      </c>
      <c r="F84" s="4" t="s">
        <v>1308</v>
      </c>
      <c r="G84" s="5" t="s">
        <v>181</v>
      </c>
      <c r="H84" s="2">
        <v>147187.854569068</v>
      </c>
      <c r="I84" s="30">
        <v>258790.054682958</v>
      </c>
      <c r="J84" s="2">
        <v>0.56875390651849766</v>
      </c>
      <c r="K84" s="30">
        <v>-0.24507560734828093</v>
      </c>
      <c r="L84">
        <v>-2.3054126802284798</v>
      </c>
      <c r="M84" s="28">
        <v>0.13811000000000001</v>
      </c>
      <c r="N84" s="4" t="s">
        <v>687</v>
      </c>
      <c r="O84" s="6" t="s">
        <v>688</v>
      </c>
      <c r="P84" s="4" t="s">
        <v>689</v>
      </c>
      <c r="Q84" s="4" t="s">
        <v>690</v>
      </c>
      <c r="R84" s="7"/>
      <c r="S84" s="4"/>
      <c r="T84" s="4" t="s">
        <v>1309</v>
      </c>
      <c r="U84" s="7" t="s">
        <v>1310</v>
      </c>
    </row>
    <row r="85" spans="1:21" x14ac:dyDescent="0.3">
      <c r="A85" s="17" t="s">
        <v>657</v>
      </c>
      <c r="B85" s="3" t="s">
        <v>110</v>
      </c>
      <c r="C85" s="3" t="s">
        <v>869</v>
      </c>
      <c r="D85" s="4" t="s">
        <v>110</v>
      </c>
      <c r="E85" s="4" t="s">
        <v>870</v>
      </c>
      <c r="F85" s="4" t="s">
        <v>871</v>
      </c>
      <c r="G85" s="5" t="s">
        <v>100</v>
      </c>
      <c r="H85" s="2">
        <v>128302.3381884</v>
      </c>
      <c r="I85" s="30">
        <v>534108.748601089</v>
      </c>
      <c r="J85" s="2">
        <v>0.24021763081852354</v>
      </c>
      <c r="K85" s="30">
        <v>-0.61939512063753799</v>
      </c>
      <c r="L85">
        <v>-8.3023884035031106</v>
      </c>
      <c r="M85" s="28">
        <v>1.2099999999999999E-3</v>
      </c>
      <c r="N85" s="4" t="s">
        <v>872</v>
      </c>
      <c r="O85" s="6" t="s">
        <v>873</v>
      </c>
      <c r="P85" s="4" t="s">
        <v>874</v>
      </c>
      <c r="Q85" s="4" t="s">
        <v>875</v>
      </c>
      <c r="R85" s="7" t="s">
        <v>876</v>
      </c>
      <c r="S85" s="4" t="s">
        <v>877</v>
      </c>
      <c r="T85" s="4" t="s">
        <v>878</v>
      </c>
      <c r="U85" s="7" t="s">
        <v>879</v>
      </c>
    </row>
    <row r="86" spans="1:21" x14ac:dyDescent="0.3">
      <c r="A86" s="17" t="s">
        <v>657</v>
      </c>
      <c r="B86" s="3" t="s">
        <v>337</v>
      </c>
      <c r="C86" s="3" t="s">
        <v>1098</v>
      </c>
      <c r="D86" s="4" t="s">
        <v>1099</v>
      </c>
      <c r="E86" s="4" t="s">
        <v>805</v>
      </c>
      <c r="F86" s="4"/>
      <c r="G86" s="5" t="s">
        <v>96</v>
      </c>
      <c r="H86" s="2">
        <v>81637.003518951897</v>
      </c>
      <c r="I86" s="30">
        <v>330485.11300677102</v>
      </c>
      <c r="J86" s="2">
        <v>0.24702172747272677</v>
      </c>
      <c r="K86" s="30">
        <v>-0.60726484549940785</v>
      </c>
      <c r="L86">
        <v>-30.3778562456041</v>
      </c>
      <c r="M86" s="28">
        <v>7.3409999999999997E-6</v>
      </c>
      <c r="N86" s="4" t="s">
        <v>1100</v>
      </c>
      <c r="O86" s="6" t="s">
        <v>1101</v>
      </c>
      <c r="P86" s="4" t="s">
        <v>809</v>
      </c>
      <c r="Q86" s="4" t="s">
        <v>1102</v>
      </c>
      <c r="R86" s="7"/>
      <c r="S86" s="4" t="s">
        <v>1103</v>
      </c>
      <c r="T86" s="4" t="s">
        <v>1104</v>
      </c>
      <c r="U86" s="7" t="s">
        <v>813</v>
      </c>
    </row>
    <row r="87" spans="1:21" x14ac:dyDescent="0.3">
      <c r="A87" s="17" t="s">
        <v>657</v>
      </c>
      <c r="B87" s="3" t="s">
        <v>353</v>
      </c>
      <c r="C87" s="4" t="s">
        <v>1393</v>
      </c>
      <c r="D87" s="4"/>
      <c r="E87" s="4"/>
      <c r="F87" s="4"/>
      <c r="G87" s="5" t="s">
        <v>183</v>
      </c>
      <c r="H87" s="2">
        <v>62807.6071299955</v>
      </c>
      <c r="I87" s="30">
        <v>82945.478298234899</v>
      </c>
      <c r="J87" s="2">
        <v>0.75721556398972578</v>
      </c>
      <c r="K87" s="30">
        <v>-0.1207804680238944</v>
      </c>
      <c r="L87">
        <v>-0.92153388663216496</v>
      </c>
      <c r="M87" s="28">
        <v>0.44388</v>
      </c>
      <c r="N87" s="3" t="s">
        <v>1313</v>
      </c>
      <c r="O87" s="16" t="s">
        <v>1314</v>
      </c>
      <c r="P87" s="3" t="s">
        <v>1315</v>
      </c>
      <c r="Q87" s="3" t="s">
        <v>1316</v>
      </c>
      <c r="R87" s="5" t="s">
        <v>565</v>
      </c>
      <c r="S87" s="3"/>
      <c r="T87" s="3"/>
      <c r="U87" s="5"/>
    </row>
    <row r="88" spans="1:21" x14ac:dyDescent="0.3">
      <c r="A88" s="17" t="s">
        <v>657</v>
      </c>
      <c r="B88" s="3" t="s">
        <v>104</v>
      </c>
      <c r="C88" s="3" t="s">
        <v>804</v>
      </c>
      <c r="D88" s="4" t="s">
        <v>104</v>
      </c>
      <c r="E88" s="4" t="s">
        <v>805</v>
      </c>
      <c r="F88" s="4" t="s">
        <v>806</v>
      </c>
      <c r="G88" s="5" t="s">
        <v>100</v>
      </c>
      <c r="H88" s="2">
        <v>51096.511248092102</v>
      </c>
      <c r="I88" s="30">
        <v>137772.72313668201</v>
      </c>
      <c r="J88" s="2">
        <v>0.37087538145994337</v>
      </c>
      <c r="K88" s="30">
        <v>-0.43077199398588495</v>
      </c>
      <c r="L88">
        <v>-3.74041902428718</v>
      </c>
      <c r="M88" s="28">
        <v>5.2600000000000001E-2</v>
      </c>
      <c r="N88" s="4" t="s">
        <v>807</v>
      </c>
      <c r="O88" s="6" t="s">
        <v>808</v>
      </c>
      <c r="P88" s="4" t="s">
        <v>809</v>
      </c>
      <c r="Q88" s="4" t="s">
        <v>810</v>
      </c>
      <c r="R88" s="7" t="s">
        <v>811</v>
      </c>
      <c r="S88" s="4"/>
      <c r="T88" s="4" t="s">
        <v>812</v>
      </c>
      <c r="U88" s="7" t="s">
        <v>813</v>
      </c>
    </row>
    <row r="89" spans="1:21" x14ac:dyDescent="0.3">
      <c r="A89" s="17" t="s">
        <v>657</v>
      </c>
      <c r="B89" s="3" t="s">
        <v>127</v>
      </c>
      <c r="C89" s="3" t="s">
        <v>1002</v>
      </c>
      <c r="D89" s="4" t="s">
        <v>127</v>
      </c>
      <c r="E89" s="4" t="s">
        <v>1003</v>
      </c>
      <c r="F89" s="4" t="s">
        <v>1004</v>
      </c>
      <c r="G89" s="5" t="s">
        <v>100</v>
      </c>
      <c r="H89" s="2">
        <v>41510.6804293971</v>
      </c>
      <c r="I89" s="30">
        <v>96618.358535363601</v>
      </c>
      <c r="J89" s="2">
        <v>0.42963553778657543</v>
      </c>
      <c r="K89" s="30">
        <v>-0.36689980266633032</v>
      </c>
      <c r="L89">
        <v>-7.9569347194426001</v>
      </c>
      <c r="M89" s="28">
        <v>1.2160000000000001E-2</v>
      </c>
      <c r="N89" s="4" t="s">
        <v>1005</v>
      </c>
      <c r="O89" s="6" t="s">
        <v>1006</v>
      </c>
      <c r="P89" s="4" t="s">
        <v>1006</v>
      </c>
      <c r="Q89" s="4"/>
      <c r="R89" s="7"/>
      <c r="S89" s="4" t="s">
        <v>1007</v>
      </c>
      <c r="T89" s="4" t="s">
        <v>1008</v>
      </c>
      <c r="U89" s="7" t="s">
        <v>1009</v>
      </c>
    </row>
    <row r="90" spans="1:21" x14ac:dyDescent="0.3">
      <c r="A90" s="17" t="s">
        <v>657</v>
      </c>
      <c r="B90" s="3" t="s">
        <v>316</v>
      </c>
      <c r="C90" s="3" t="s">
        <v>72</v>
      </c>
      <c r="D90" s="4" t="s">
        <v>685</v>
      </c>
      <c r="E90" s="4" t="s">
        <v>686</v>
      </c>
      <c r="F90" s="4"/>
      <c r="G90" s="5" t="s">
        <v>62</v>
      </c>
      <c r="H90" s="2">
        <v>15027.3407005916</v>
      </c>
      <c r="I90" s="30">
        <v>89673.4162370431</v>
      </c>
      <c r="J90" s="2">
        <v>0.16757854591898519</v>
      </c>
      <c r="K90" s="30">
        <v>-0.77578158227733207</v>
      </c>
      <c r="L90">
        <v>-20.329994584854798</v>
      </c>
      <c r="M90" s="28">
        <v>3.4644999999999998E-5</v>
      </c>
      <c r="N90" s="4" t="s">
        <v>687</v>
      </c>
      <c r="O90" s="6" t="s">
        <v>688</v>
      </c>
      <c r="P90" s="4" t="s">
        <v>689</v>
      </c>
      <c r="Q90" s="4" t="s">
        <v>690</v>
      </c>
      <c r="R90" s="7"/>
      <c r="S90" s="4"/>
      <c r="T90" s="4" t="s">
        <v>691</v>
      </c>
      <c r="U90" s="7" t="s">
        <v>692</v>
      </c>
    </row>
    <row r="91" spans="1:21" x14ac:dyDescent="0.3">
      <c r="A91" s="17" t="s">
        <v>657</v>
      </c>
      <c r="B91" s="3" t="s">
        <v>144</v>
      </c>
      <c r="C91" s="3" t="s">
        <v>1187</v>
      </c>
      <c r="D91" s="13" t="s">
        <v>1188</v>
      </c>
      <c r="E91" s="13" t="s">
        <v>1189</v>
      </c>
      <c r="F91" s="13" t="s">
        <v>1190</v>
      </c>
      <c r="G91" s="5" t="s">
        <v>100</v>
      </c>
      <c r="H91" s="2">
        <v>659810.08491060196</v>
      </c>
      <c r="I91" s="30">
        <v>5964822.2086865203</v>
      </c>
      <c r="J91" s="2">
        <v>0.11061689046652994</v>
      </c>
      <c r="K91" s="30">
        <v>-0.95617855407701735</v>
      </c>
      <c r="L91">
        <v>-22.375894400199101</v>
      </c>
      <c r="M91" s="28">
        <v>1.2999999999999999E-3</v>
      </c>
      <c r="N91" s="13" t="s">
        <v>1191</v>
      </c>
      <c r="O91" s="14" t="s">
        <v>1192</v>
      </c>
      <c r="P91" s="13" t="s">
        <v>1193</v>
      </c>
      <c r="Q91" s="13" t="s">
        <v>1194</v>
      </c>
      <c r="R91" s="15" t="s">
        <v>902</v>
      </c>
      <c r="S91" s="13" t="s">
        <v>1195</v>
      </c>
      <c r="T91" s="13" t="s">
        <v>1196</v>
      </c>
      <c r="U91" s="15" t="s">
        <v>1197</v>
      </c>
    </row>
    <row r="92" spans="1:21" x14ac:dyDescent="0.3">
      <c r="A92" s="17" t="s">
        <v>996</v>
      </c>
      <c r="B92" s="3" t="s">
        <v>412</v>
      </c>
      <c r="C92" s="3" t="s">
        <v>254</v>
      </c>
      <c r="D92" s="4"/>
      <c r="E92" s="4"/>
      <c r="F92" s="4"/>
      <c r="G92" s="5" t="s">
        <v>255</v>
      </c>
      <c r="H92" s="2">
        <v>889160.00939062599</v>
      </c>
      <c r="I92" s="30">
        <v>134818.60737213501</v>
      </c>
      <c r="J92" s="2">
        <v>6.595232117598643</v>
      </c>
      <c r="K92" s="30">
        <v>0.81923008504057615</v>
      </c>
      <c r="L92">
        <v>1.73214936610699</v>
      </c>
      <c r="M92" s="28">
        <v>0.22534999999999999</v>
      </c>
      <c r="N92" s="4"/>
      <c r="O92" s="6"/>
      <c r="P92" s="4"/>
      <c r="Q92" s="4"/>
      <c r="R92" s="7"/>
      <c r="S92" s="4"/>
      <c r="T92" s="4"/>
      <c r="U92" s="7"/>
    </row>
    <row r="93" spans="1:21" x14ac:dyDescent="0.3">
      <c r="A93" s="17" t="s">
        <v>996</v>
      </c>
      <c r="B93" s="3" t="s">
        <v>123</v>
      </c>
      <c r="C93" s="3" t="s">
        <v>993</v>
      </c>
      <c r="D93" s="4" t="s">
        <v>123</v>
      </c>
      <c r="E93" s="4" t="s">
        <v>994</v>
      </c>
      <c r="F93" s="4" t="s">
        <v>995</v>
      </c>
      <c r="G93" s="5" t="s">
        <v>100</v>
      </c>
      <c r="H93" s="2">
        <v>153485.14208948999</v>
      </c>
      <c r="I93" s="30">
        <v>17369.730247960899</v>
      </c>
      <c r="J93" s="2">
        <v>8.83635726625681</v>
      </c>
      <c r="K93" s="30">
        <v>0.94627326668640699</v>
      </c>
      <c r="L93">
        <v>2.7872567524024499</v>
      </c>
      <c r="M93" s="28">
        <v>0.10804</v>
      </c>
      <c r="N93" s="4" t="s">
        <v>997</v>
      </c>
      <c r="O93" s="6" t="s">
        <v>998</v>
      </c>
      <c r="P93" s="4" t="s">
        <v>998</v>
      </c>
      <c r="Q93" s="4"/>
      <c r="R93" s="7"/>
      <c r="S93" s="4" t="s">
        <v>999</v>
      </c>
      <c r="T93" s="4" t="s">
        <v>1000</v>
      </c>
      <c r="U93" s="7" t="s">
        <v>1001</v>
      </c>
    </row>
    <row r="94" spans="1:21" x14ac:dyDescent="0.3">
      <c r="A94" s="17" t="s">
        <v>996</v>
      </c>
      <c r="B94" s="3" t="s">
        <v>340</v>
      </c>
      <c r="C94" s="3" t="s">
        <v>167</v>
      </c>
      <c r="D94" s="4" t="s">
        <v>1246</v>
      </c>
      <c r="E94" s="4" t="s">
        <v>1247</v>
      </c>
      <c r="F94" s="4" t="s">
        <v>1248</v>
      </c>
      <c r="G94" s="5" t="s">
        <v>168</v>
      </c>
      <c r="H94" s="2">
        <v>109614.05718264</v>
      </c>
      <c r="I94" s="30">
        <v>280355.97649549902</v>
      </c>
      <c r="J94" s="2">
        <v>0.39098170316479697</v>
      </c>
      <c r="K94" s="30">
        <v>-0.40784356587904935</v>
      </c>
      <c r="L94">
        <v>-10.691562872142599</v>
      </c>
      <c r="M94" s="28">
        <v>7.0400000000000003E-3</v>
      </c>
      <c r="N94" s="4" t="s">
        <v>1249</v>
      </c>
      <c r="O94" s="6" t="s">
        <v>1250</v>
      </c>
      <c r="P94" s="4" t="s">
        <v>1251</v>
      </c>
      <c r="Q94" s="4" t="s">
        <v>1252</v>
      </c>
      <c r="R94" s="7" t="s">
        <v>565</v>
      </c>
      <c r="S94" s="4" t="s">
        <v>1253</v>
      </c>
      <c r="T94" s="4" t="s">
        <v>1254</v>
      </c>
      <c r="U94" s="7" t="s">
        <v>1255</v>
      </c>
    </row>
    <row r="95" spans="1:21" x14ac:dyDescent="0.3">
      <c r="A95" s="17" t="s">
        <v>996</v>
      </c>
      <c r="B95" s="3" t="s">
        <v>403</v>
      </c>
      <c r="C95" s="3" t="s">
        <v>241</v>
      </c>
      <c r="D95" s="4"/>
      <c r="E95" s="4"/>
      <c r="F95" s="4"/>
      <c r="G95" s="5" t="s">
        <v>234</v>
      </c>
      <c r="H95" s="2">
        <v>51268.315932489197</v>
      </c>
      <c r="I95" s="30">
        <v>69472.791737994194</v>
      </c>
      <c r="J95" s="2">
        <v>0.73796251237232069</v>
      </c>
      <c r="K95" s="30">
        <v>-0.13196569926551291</v>
      </c>
      <c r="L95">
        <v>-1.71004403019076</v>
      </c>
      <c r="M95" s="28">
        <v>0.17826</v>
      </c>
      <c r="N95" s="4"/>
      <c r="O95" s="6"/>
      <c r="P95" s="4"/>
      <c r="Q95" s="4"/>
      <c r="R95" s="7"/>
      <c r="S95" s="4"/>
      <c r="T95" s="4"/>
      <c r="U95" s="7"/>
    </row>
    <row r="96" spans="1:21" x14ac:dyDescent="0.3">
      <c r="A96" s="17" t="s">
        <v>996</v>
      </c>
      <c r="B96" s="3" t="s">
        <v>370</v>
      </c>
      <c r="C96" s="3" t="s">
        <v>202</v>
      </c>
      <c r="D96" s="4"/>
      <c r="E96" s="4"/>
      <c r="F96" s="4"/>
      <c r="G96" s="5" t="s">
        <v>192</v>
      </c>
      <c r="H96" s="2">
        <v>48973.513752150597</v>
      </c>
      <c r="I96" s="30">
        <v>79460.433598741802</v>
      </c>
      <c r="J96" s="2">
        <v>0.61632578044384168</v>
      </c>
      <c r="K96" s="30">
        <v>-0.21018966567784045</v>
      </c>
      <c r="L96">
        <v>-1.08084601248709</v>
      </c>
      <c r="M96" s="28">
        <v>0.36971999999999999</v>
      </c>
      <c r="N96" s="4"/>
      <c r="O96" s="6"/>
      <c r="P96" s="4"/>
      <c r="Q96" s="4"/>
      <c r="R96" s="7"/>
      <c r="S96" s="4"/>
      <c r="T96" s="4"/>
      <c r="U96" s="7"/>
    </row>
    <row r="97" spans="1:21" x14ac:dyDescent="0.3">
      <c r="A97" s="17" t="s">
        <v>996</v>
      </c>
      <c r="B97" s="3" t="s">
        <v>359</v>
      </c>
      <c r="C97" s="3" t="s">
        <v>191</v>
      </c>
      <c r="D97" s="4"/>
      <c r="E97" s="4"/>
      <c r="F97" s="4"/>
      <c r="G97" s="5" t="s">
        <v>192</v>
      </c>
      <c r="H97" s="2">
        <v>33847.654405038702</v>
      </c>
      <c r="I97" s="30">
        <v>40639.092926295103</v>
      </c>
      <c r="J97" s="2">
        <v>0.83288410168077176</v>
      </c>
      <c r="K97" s="30">
        <v>-7.9415427767766764E-2</v>
      </c>
      <c r="L97">
        <v>-0.82459915487377899</v>
      </c>
      <c r="M97" s="28">
        <v>0.46766999999999997</v>
      </c>
      <c r="N97" s="4"/>
      <c r="O97" s="6"/>
      <c r="P97" s="4"/>
      <c r="Q97" s="4"/>
      <c r="R97" s="7"/>
      <c r="S97" s="4"/>
      <c r="T97" s="4"/>
      <c r="U97" s="7"/>
    </row>
    <row r="98" spans="1:21" x14ac:dyDescent="0.3">
      <c r="A98" s="17" t="s">
        <v>996</v>
      </c>
      <c r="B98" s="3" t="s">
        <v>358</v>
      </c>
      <c r="C98" s="3" t="s">
        <v>1345</v>
      </c>
      <c r="D98" s="13" t="s">
        <v>1346</v>
      </c>
      <c r="E98" s="13" t="s">
        <v>484</v>
      </c>
      <c r="F98" s="13" t="s">
        <v>1347</v>
      </c>
      <c r="G98" s="5" t="s">
        <v>190</v>
      </c>
      <c r="H98" s="2">
        <v>17933.551278426999</v>
      </c>
      <c r="I98" s="30">
        <v>38256.630625757498</v>
      </c>
      <c r="J98" s="2">
        <v>0.46876975272235982</v>
      </c>
      <c r="K98" s="30">
        <v>-0.32904041885338048</v>
      </c>
      <c r="L98">
        <v>-1.6828618485709801</v>
      </c>
      <c r="M98" s="28">
        <v>0.19364000000000001</v>
      </c>
      <c r="N98" s="13"/>
      <c r="O98" s="14"/>
      <c r="P98" s="13"/>
      <c r="Q98" s="13"/>
      <c r="R98" s="15"/>
      <c r="S98" s="13"/>
      <c r="T98" s="13"/>
      <c r="U98" s="15"/>
    </row>
    <row r="99" spans="1:21" x14ac:dyDescent="0.3">
      <c r="A99" s="17" t="s">
        <v>534</v>
      </c>
      <c r="B99" s="3" t="s">
        <v>311</v>
      </c>
      <c r="C99" s="3" t="s">
        <v>49</v>
      </c>
      <c r="D99" s="4" t="s">
        <v>669</v>
      </c>
      <c r="E99" s="4" t="s">
        <v>594</v>
      </c>
      <c r="F99" s="4"/>
      <c r="G99" s="5" t="s">
        <v>13</v>
      </c>
      <c r="H99" s="2">
        <v>3359946.1248343992</v>
      </c>
      <c r="I99" s="30">
        <v>3070841.844593036</v>
      </c>
      <c r="J99" s="2">
        <v>1.0941449592236088</v>
      </c>
      <c r="K99" s="30">
        <v>3.9074863880769369E-2</v>
      </c>
      <c r="L99">
        <v>-20.671318036142999</v>
      </c>
      <c r="M99" s="28">
        <v>2.1299999999999999E-3</v>
      </c>
      <c r="N99" s="4" t="s">
        <v>595</v>
      </c>
      <c r="O99" s="6" t="s">
        <v>596</v>
      </c>
      <c r="P99" s="4" t="s">
        <v>597</v>
      </c>
      <c r="Q99" s="4" t="s">
        <v>598</v>
      </c>
      <c r="R99" s="7"/>
      <c r="S99" s="4"/>
      <c r="T99" s="4" t="s">
        <v>599</v>
      </c>
      <c r="U99" s="7" t="s">
        <v>600</v>
      </c>
    </row>
    <row r="100" spans="1:21" x14ac:dyDescent="0.3">
      <c r="A100" s="17" t="s">
        <v>534</v>
      </c>
      <c r="B100" s="3" t="s">
        <v>275</v>
      </c>
      <c r="C100" s="3" t="s">
        <v>33</v>
      </c>
      <c r="D100" s="4" t="s">
        <v>532</v>
      </c>
      <c r="E100" s="4" t="s">
        <v>533</v>
      </c>
      <c r="F100" s="4"/>
      <c r="G100" s="5" t="s">
        <v>28</v>
      </c>
      <c r="H100" s="2">
        <v>328609.30624511599</v>
      </c>
      <c r="I100" s="30">
        <v>812168.01587233203</v>
      </c>
      <c r="J100" s="2">
        <v>0.40460754403405541</v>
      </c>
      <c r="K100" s="30">
        <v>-0.39296602393343644</v>
      </c>
      <c r="L100">
        <v>-5.2362778729847896</v>
      </c>
      <c r="M100" s="28">
        <v>3.4520000000000002E-2</v>
      </c>
      <c r="N100" s="4" t="s">
        <v>535</v>
      </c>
      <c r="O100" s="6" t="s">
        <v>536</v>
      </c>
      <c r="P100" s="4" t="s">
        <v>537</v>
      </c>
      <c r="Q100" s="4" t="s">
        <v>538</v>
      </c>
      <c r="R100" s="7"/>
      <c r="S100" s="4"/>
      <c r="T100" s="4" t="s">
        <v>539</v>
      </c>
      <c r="U100" s="7"/>
    </row>
    <row r="101" spans="1:21" x14ac:dyDescent="0.3">
      <c r="A101" s="17" t="s">
        <v>534</v>
      </c>
      <c r="B101" s="3" t="s">
        <v>344</v>
      </c>
      <c r="C101" s="3" t="s">
        <v>172</v>
      </c>
      <c r="D101" s="4" t="s">
        <v>1278</v>
      </c>
      <c r="E101" s="4" t="s">
        <v>1279</v>
      </c>
      <c r="F101" s="4" t="s">
        <v>1280</v>
      </c>
      <c r="G101" s="5" t="s">
        <v>170</v>
      </c>
      <c r="H101" s="2">
        <v>314747.36866459303</v>
      </c>
      <c r="I101" s="30">
        <v>3027.6013913624902</v>
      </c>
      <c r="J101" s="2">
        <v>103.95931563598255</v>
      </c>
      <c r="K101" s="30">
        <v>2.0168634118784685</v>
      </c>
      <c r="L101">
        <v>7.8926026065117698</v>
      </c>
      <c r="M101" s="28">
        <v>1.5630000000000002E-2</v>
      </c>
      <c r="N101" s="4" t="s">
        <v>509</v>
      </c>
      <c r="O101" s="6" t="s">
        <v>510</v>
      </c>
      <c r="P101" s="4" t="s">
        <v>510</v>
      </c>
      <c r="Q101" s="4"/>
      <c r="R101" s="7"/>
      <c r="S101" s="4"/>
      <c r="T101" s="4" t="s">
        <v>1229</v>
      </c>
      <c r="U101" s="7" t="s">
        <v>1230</v>
      </c>
    </row>
    <row r="102" spans="1:21" x14ac:dyDescent="0.3">
      <c r="A102" s="17" t="s">
        <v>534</v>
      </c>
      <c r="B102" s="3" t="s">
        <v>151</v>
      </c>
      <c r="C102" s="3" t="s">
        <v>1208</v>
      </c>
      <c r="D102" s="13" t="s">
        <v>1209</v>
      </c>
      <c r="E102" s="13" t="s">
        <v>1210</v>
      </c>
      <c r="F102" s="13" t="s">
        <v>1211</v>
      </c>
      <c r="G102" s="5" t="s">
        <v>100</v>
      </c>
      <c r="H102" s="2">
        <v>290847.802618924</v>
      </c>
      <c r="I102" s="30">
        <v>9222.0777024283107</v>
      </c>
      <c r="J102" s="2">
        <v>31.538207766601168</v>
      </c>
      <c r="K102" s="30">
        <v>1.498837009880932</v>
      </c>
      <c r="L102">
        <v>1.44674712076145</v>
      </c>
      <c r="M102" s="28">
        <v>0.28488999999999998</v>
      </c>
      <c r="N102" s="13" t="s">
        <v>1212</v>
      </c>
      <c r="O102" s="14" t="s">
        <v>1213</v>
      </c>
      <c r="P102" s="13" t="s">
        <v>1214</v>
      </c>
      <c r="Q102" s="13" t="s">
        <v>598</v>
      </c>
      <c r="R102" s="15"/>
      <c r="S102" s="13"/>
      <c r="T102" s="13" t="s">
        <v>599</v>
      </c>
      <c r="U102" s="15" t="s">
        <v>600</v>
      </c>
    </row>
    <row r="103" spans="1:21" x14ac:dyDescent="0.3">
      <c r="A103" s="17" t="s">
        <v>534</v>
      </c>
      <c r="B103" s="3" t="s">
        <v>296</v>
      </c>
      <c r="C103" s="3" t="s">
        <v>33</v>
      </c>
      <c r="D103" s="4" t="s">
        <v>631</v>
      </c>
      <c r="E103" s="4" t="s">
        <v>594</v>
      </c>
      <c r="F103" s="4"/>
      <c r="G103" s="5" t="s">
        <v>54</v>
      </c>
      <c r="H103" s="2">
        <v>264731.76880819543</v>
      </c>
      <c r="I103" s="30">
        <v>67478.547750004203</v>
      </c>
      <c r="J103" s="2">
        <v>3.9231989667142613</v>
      </c>
      <c r="K103" s="30">
        <v>0.59364033411854567</v>
      </c>
      <c r="L103">
        <v>8.0584088875885804</v>
      </c>
      <c r="M103" s="28">
        <v>1.393E-2</v>
      </c>
      <c r="N103" s="4" t="s">
        <v>595</v>
      </c>
      <c r="O103" s="6" t="s">
        <v>596</v>
      </c>
      <c r="P103" s="4" t="s">
        <v>597</v>
      </c>
      <c r="Q103" s="4" t="s">
        <v>598</v>
      </c>
      <c r="R103" s="7"/>
      <c r="S103" s="4"/>
      <c r="T103" s="4" t="s">
        <v>599</v>
      </c>
      <c r="U103" s="7" t="s">
        <v>600</v>
      </c>
    </row>
    <row r="104" spans="1:21" x14ac:dyDescent="0.3">
      <c r="A104" s="17" t="s">
        <v>534</v>
      </c>
      <c r="B104" s="3" t="s">
        <v>122</v>
      </c>
      <c r="C104" s="3" t="s">
        <v>966</v>
      </c>
      <c r="D104" s="4" t="s">
        <v>122</v>
      </c>
      <c r="E104" s="4" t="s">
        <v>967</v>
      </c>
      <c r="F104" s="4" t="s">
        <v>968</v>
      </c>
      <c r="G104" s="5" t="s">
        <v>100</v>
      </c>
      <c r="H104" s="2">
        <v>103510.691575538</v>
      </c>
      <c r="I104" s="30">
        <v>11227.3963117446</v>
      </c>
      <c r="J104" s="2">
        <v>9.219474284278979</v>
      </c>
      <c r="K104" s="30">
        <v>0.96470615728507159</v>
      </c>
      <c r="L104">
        <v>3.1151369246053702</v>
      </c>
      <c r="M104" s="28">
        <v>8.4529999999999994E-2</v>
      </c>
      <c r="N104" s="4" t="s">
        <v>969</v>
      </c>
      <c r="O104" s="6" t="s">
        <v>970</v>
      </c>
      <c r="P104" s="4" t="s">
        <v>971</v>
      </c>
      <c r="Q104" s="4" t="s">
        <v>972</v>
      </c>
      <c r="R104" s="7" t="s">
        <v>754</v>
      </c>
      <c r="S104" s="4"/>
      <c r="T104" s="4" t="s">
        <v>973</v>
      </c>
      <c r="U104" s="7" t="s">
        <v>974</v>
      </c>
    </row>
    <row r="105" spans="1:21" x14ac:dyDescent="0.3">
      <c r="A105" s="17" t="s">
        <v>534</v>
      </c>
      <c r="B105" s="3" t="s">
        <v>133</v>
      </c>
      <c r="C105" s="3" t="s">
        <v>1157</v>
      </c>
      <c r="D105" s="13" t="s">
        <v>1158</v>
      </c>
      <c r="E105" s="13" t="s">
        <v>1159</v>
      </c>
      <c r="F105" s="13" t="s">
        <v>1160</v>
      </c>
      <c r="G105" s="5" t="s">
        <v>100</v>
      </c>
      <c r="H105" s="2">
        <v>99751.683259809899</v>
      </c>
      <c r="I105" s="30">
        <v>844.99045297910504</v>
      </c>
      <c r="J105" s="2">
        <v>118.05066306740457</v>
      </c>
      <c r="K105" s="30">
        <v>2.072068430768462</v>
      </c>
      <c r="L105">
        <v>1.58839975391757</v>
      </c>
      <c r="M105" s="28">
        <v>0.25313000000000002</v>
      </c>
      <c r="N105" s="13" t="s">
        <v>1161</v>
      </c>
      <c r="O105" s="14" t="s">
        <v>1162</v>
      </c>
      <c r="P105" s="13" t="s">
        <v>1163</v>
      </c>
      <c r="Q105" s="13" t="s">
        <v>1164</v>
      </c>
      <c r="R105" s="15" t="s">
        <v>443</v>
      </c>
      <c r="S105" s="13" t="s">
        <v>1165</v>
      </c>
      <c r="T105" s="13" t="s">
        <v>1166</v>
      </c>
      <c r="U105" s="15" t="s">
        <v>1167</v>
      </c>
    </row>
    <row r="106" spans="1:21" x14ac:dyDescent="0.3">
      <c r="A106" s="17" t="s">
        <v>534</v>
      </c>
      <c r="B106" s="3" t="s">
        <v>334</v>
      </c>
      <c r="C106" s="3" t="s">
        <v>94</v>
      </c>
      <c r="D106" s="4" t="s">
        <v>1084</v>
      </c>
      <c r="E106" s="4" t="s">
        <v>1085</v>
      </c>
      <c r="F106" s="4"/>
      <c r="G106" s="5" t="s">
        <v>95</v>
      </c>
      <c r="H106" s="2">
        <v>39254.868213938498</v>
      </c>
      <c r="I106" s="30">
        <v>113373.81908105699</v>
      </c>
      <c r="J106" s="2">
        <v>0.34624279690069448</v>
      </c>
      <c r="K106" s="30">
        <v>-0.46061925272553222</v>
      </c>
      <c r="L106">
        <v>-3.7519192978717602</v>
      </c>
      <c r="M106" s="28">
        <v>2.9309999999999999E-2</v>
      </c>
      <c r="N106" s="4" t="s">
        <v>1086</v>
      </c>
      <c r="O106" s="6" t="s">
        <v>1087</v>
      </c>
      <c r="P106" s="4" t="s">
        <v>1088</v>
      </c>
      <c r="Q106" s="4" t="s">
        <v>1089</v>
      </c>
      <c r="R106" s="7" t="s">
        <v>478</v>
      </c>
      <c r="S106" s="4"/>
      <c r="T106" s="4" t="s">
        <v>1090</v>
      </c>
      <c r="U106" s="7" t="s">
        <v>1091</v>
      </c>
    </row>
    <row r="107" spans="1:21" x14ac:dyDescent="0.3">
      <c r="A107" s="17" t="s">
        <v>534</v>
      </c>
      <c r="B107" s="3" t="s">
        <v>289</v>
      </c>
      <c r="C107" s="3" t="s">
        <v>49</v>
      </c>
      <c r="D107" s="4" t="s">
        <v>593</v>
      </c>
      <c r="E107" s="4" t="s">
        <v>594</v>
      </c>
      <c r="F107" s="4"/>
      <c r="G107" s="5" t="s">
        <v>40</v>
      </c>
      <c r="H107" s="2">
        <v>7814.4887619470301</v>
      </c>
      <c r="I107" s="30">
        <v>21185.973716728298</v>
      </c>
      <c r="J107" s="2">
        <v>0.36885199927236595</v>
      </c>
      <c r="K107" s="30">
        <v>-0.4331478582118285</v>
      </c>
      <c r="L107">
        <v>-8.9325406098941098</v>
      </c>
      <c r="M107" s="28">
        <v>1.15E-2</v>
      </c>
      <c r="N107" s="4" t="s">
        <v>595</v>
      </c>
      <c r="O107" s="6" t="s">
        <v>596</v>
      </c>
      <c r="P107" s="4" t="s">
        <v>597</v>
      </c>
      <c r="Q107" s="4" t="s">
        <v>598</v>
      </c>
      <c r="R107" s="7"/>
      <c r="S107" s="4"/>
      <c r="T107" s="4" t="s">
        <v>599</v>
      </c>
      <c r="U107" s="7" t="s">
        <v>600</v>
      </c>
    </row>
    <row r="108" spans="1:21" x14ac:dyDescent="0.3">
      <c r="A108" s="17" t="s">
        <v>534</v>
      </c>
      <c r="B108" s="3" t="s">
        <v>377</v>
      </c>
      <c r="C108" s="3" t="s">
        <v>211</v>
      </c>
      <c r="D108" s="13" t="s">
        <v>1352</v>
      </c>
      <c r="E108" s="13" t="s">
        <v>484</v>
      </c>
      <c r="F108" s="13"/>
      <c r="G108" s="5" t="s">
        <v>207</v>
      </c>
      <c r="H108" s="2">
        <v>2916.0165554559999</v>
      </c>
      <c r="I108" s="30">
        <v>45860.744848672301</v>
      </c>
      <c r="J108" s="2">
        <v>6.3584151654711304E-2</v>
      </c>
      <c r="K108" s="30">
        <v>-1.1966511187322422</v>
      </c>
      <c r="L108">
        <v>-13.5469641906395</v>
      </c>
      <c r="M108" s="28">
        <v>4.1999999999999997E-3</v>
      </c>
      <c r="N108" s="13" t="s">
        <v>1353</v>
      </c>
      <c r="O108" s="14" t="s">
        <v>1354</v>
      </c>
      <c r="P108" s="13" t="s">
        <v>1354</v>
      </c>
      <c r="Q108" s="13"/>
      <c r="R108" s="15"/>
      <c r="S108" s="13" t="s">
        <v>1355</v>
      </c>
      <c r="T108" s="13" t="s">
        <v>1356</v>
      </c>
      <c r="U108" s="15" t="s">
        <v>1357</v>
      </c>
    </row>
    <row r="109" spans="1:21" x14ac:dyDescent="0.3">
      <c r="A109" s="17" t="s">
        <v>606</v>
      </c>
      <c r="B109" s="3" t="s">
        <v>139</v>
      </c>
      <c r="C109" s="3" t="s">
        <v>791</v>
      </c>
      <c r="D109" s="4" t="s">
        <v>139</v>
      </c>
      <c r="E109" s="4" t="s">
        <v>792</v>
      </c>
      <c r="F109" s="4" t="s">
        <v>793</v>
      </c>
      <c r="G109" s="5" t="s">
        <v>100</v>
      </c>
      <c r="H109" s="2">
        <v>2148637.1113039749</v>
      </c>
      <c r="I109" s="30">
        <v>1148008.4441729889</v>
      </c>
      <c r="J109" s="2">
        <v>1.8716213475692913</v>
      </c>
      <c r="K109" s="30">
        <v>0.27221799007788583</v>
      </c>
      <c r="L109">
        <v>11.564316336602801</v>
      </c>
      <c r="M109" s="28">
        <v>5.6699999999999997E-3</v>
      </c>
      <c r="N109" s="4" t="s">
        <v>794</v>
      </c>
      <c r="O109" s="6" t="s">
        <v>795</v>
      </c>
      <c r="P109" s="4" t="s">
        <v>796</v>
      </c>
      <c r="Q109" s="4" t="s">
        <v>797</v>
      </c>
      <c r="R109" s="7"/>
      <c r="S109" s="4" t="s">
        <v>798</v>
      </c>
      <c r="T109" s="4" t="s">
        <v>799</v>
      </c>
      <c r="U109" s="7" t="s">
        <v>800</v>
      </c>
    </row>
    <row r="110" spans="1:21" x14ac:dyDescent="0.3">
      <c r="A110" s="17" t="s">
        <v>606</v>
      </c>
      <c r="B110" s="3" t="s">
        <v>291</v>
      </c>
      <c r="C110" s="3" t="s">
        <v>603</v>
      </c>
      <c r="D110" s="4" t="s">
        <v>604</v>
      </c>
      <c r="E110" s="4" t="s">
        <v>605</v>
      </c>
      <c r="F110" s="4"/>
      <c r="G110" s="5" t="s">
        <v>11</v>
      </c>
      <c r="H110" s="2">
        <v>270856.17786088563</v>
      </c>
      <c r="I110" s="30">
        <v>191256.1351817614</v>
      </c>
      <c r="J110" s="2">
        <v>1.4161960221745349</v>
      </c>
      <c r="K110" s="30">
        <v>0.15112337020173713</v>
      </c>
      <c r="L110">
        <v>-8.5163144906489006</v>
      </c>
      <c r="M110" s="28">
        <v>4.1799999999999997E-3</v>
      </c>
      <c r="N110" s="4" t="s">
        <v>607</v>
      </c>
      <c r="O110" s="6" t="s">
        <v>608</v>
      </c>
      <c r="P110" s="4" t="s">
        <v>609</v>
      </c>
      <c r="Q110" s="4" t="s">
        <v>610</v>
      </c>
      <c r="R110" s="7"/>
      <c r="S110" s="4" t="s">
        <v>611</v>
      </c>
      <c r="T110" s="4" t="s">
        <v>612</v>
      </c>
      <c r="U110" s="7" t="s">
        <v>613</v>
      </c>
    </row>
    <row r="111" spans="1:21" x14ac:dyDescent="0.3">
      <c r="A111" s="17" t="s">
        <v>606</v>
      </c>
      <c r="B111" s="3" t="s">
        <v>313</v>
      </c>
      <c r="C111" s="3" t="s">
        <v>68</v>
      </c>
      <c r="D111" s="4" t="s">
        <v>671</v>
      </c>
      <c r="E111" s="4" t="s">
        <v>672</v>
      </c>
      <c r="F111" s="4"/>
      <c r="G111" s="5" t="s">
        <v>13</v>
      </c>
      <c r="H111" s="2">
        <v>232080.24238804501</v>
      </c>
      <c r="I111" s="30">
        <v>234818.25792917958</v>
      </c>
      <c r="J111" s="2">
        <v>0.98833985242339906</v>
      </c>
      <c r="K111" s="30">
        <v>-5.0936924033554891E-3</v>
      </c>
      <c r="L111">
        <v>3.5107334167992699</v>
      </c>
      <c r="M111" s="28">
        <v>3.7190000000000001E-2</v>
      </c>
      <c r="N111" s="4" t="s">
        <v>607</v>
      </c>
      <c r="O111" s="6" t="s">
        <v>608</v>
      </c>
      <c r="P111" s="4" t="s">
        <v>609</v>
      </c>
      <c r="Q111" s="4" t="s">
        <v>610</v>
      </c>
      <c r="R111" s="7"/>
      <c r="S111" s="4" t="s">
        <v>611</v>
      </c>
      <c r="T111" s="4" t="s">
        <v>612</v>
      </c>
      <c r="U111" s="7" t="s">
        <v>613</v>
      </c>
    </row>
    <row r="112" spans="1:21" x14ac:dyDescent="0.3">
      <c r="A112" s="17" t="s">
        <v>606</v>
      </c>
      <c r="B112" s="3" t="s">
        <v>333</v>
      </c>
      <c r="C112" s="3" t="s">
        <v>92</v>
      </c>
      <c r="D112" s="4" t="s">
        <v>1078</v>
      </c>
      <c r="E112" s="4" t="s">
        <v>1079</v>
      </c>
      <c r="F112" s="4"/>
      <c r="G112" s="5" t="s">
        <v>93</v>
      </c>
      <c r="H112" s="2">
        <v>150230.74800250001</v>
      </c>
      <c r="I112" s="30">
        <v>153973.998678759</v>
      </c>
      <c r="J112" s="2">
        <v>0.97568907277605577</v>
      </c>
      <c r="K112" s="30">
        <v>-1.068855886126897E-2</v>
      </c>
      <c r="L112">
        <v>-3.8561245135517799E-2</v>
      </c>
      <c r="M112" s="28">
        <v>0.97274000000000005</v>
      </c>
      <c r="N112" s="4" t="s">
        <v>1080</v>
      </c>
      <c r="O112" s="6" t="s">
        <v>1081</v>
      </c>
      <c r="P112" s="4" t="s">
        <v>1081</v>
      </c>
      <c r="Q112" s="4"/>
      <c r="R112" s="7"/>
      <c r="S112" s="4"/>
      <c r="T112" s="4" t="s">
        <v>1082</v>
      </c>
      <c r="U112" s="7" t="s">
        <v>1083</v>
      </c>
    </row>
    <row r="113" spans="1:21" x14ac:dyDescent="0.3">
      <c r="A113" s="17" t="s">
        <v>606</v>
      </c>
      <c r="B113" s="3" t="s">
        <v>118</v>
      </c>
      <c r="C113" s="3" t="s">
        <v>907</v>
      </c>
      <c r="D113" s="4" t="s">
        <v>118</v>
      </c>
      <c r="E113" s="4" t="s">
        <v>908</v>
      </c>
      <c r="F113" s="4" t="s">
        <v>909</v>
      </c>
      <c r="G113" s="5" t="s">
        <v>100</v>
      </c>
      <c r="H113" s="2">
        <v>100698.252138307</v>
      </c>
      <c r="I113" s="30">
        <v>63435.784298006802</v>
      </c>
      <c r="J113" s="2">
        <v>1.5874045422887757</v>
      </c>
      <c r="K113" s="30">
        <v>0.20068761868608909</v>
      </c>
      <c r="L113">
        <v>1.8196260003815199</v>
      </c>
      <c r="M113" s="28">
        <v>0.20684</v>
      </c>
      <c r="N113" s="4" t="s">
        <v>910</v>
      </c>
      <c r="O113" s="6" t="s">
        <v>911</v>
      </c>
      <c r="P113" s="4" t="s">
        <v>912</v>
      </c>
      <c r="Q113" s="4" t="s">
        <v>913</v>
      </c>
      <c r="R113" s="7"/>
      <c r="S113" s="4" t="s">
        <v>914</v>
      </c>
      <c r="T113" s="4" t="s">
        <v>915</v>
      </c>
      <c r="U113" s="7" t="s">
        <v>916</v>
      </c>
    </row>
    <row r="114" spans="1:21" x14ac:dyDescent="0.3">
      <c r="A114" s="17" t="s">
        <v>606</v>
      </c>
      <c r="B114" s="3" t="s">
        <v>109</v>
      </c>
      <c r="C114" s="3" t="s">
        <v>845</v>
      </c>
      <c r="D114" s="4" t="s">
        <v>109</v>
      </c>
      <c r="E114" s="4" t="s">
        <v>846</v>
      </c>
      <c r="F114" s="4" t="s">
        <v>847</v>
      </c>
      <c r="G114" s="5" t="s">
        <v>100</v>
      </c>
      <c r="H114" s="2">
        <v>95833.695097181204</v>
      </c>
      <c r="I114" s="30">
        <v>391266.99275439902</v>
      </c>
      <c r="J114" s="2">
        <v>0.24493171382165801</v>
      </c>
      <c r="K114" s="30">
        <v>-0.61095497867261972</v>
      </c>
      <c r="L114">
        <v>-13.7057105227439</v>
      </c>
      <c r="M114" s="28">
        <v>6.3000000000000003E-4</v>
      </c>
      <c r="N114" s="4" t="s">
        <v>848</v>
      </c>
      <c r="O114" s="6" t="s">
        <v>849</v>
      </c>
      <c r="P114" s="4" t="s">
        <v>850</v>
      </c>
      <c r="Q114" s="4" t="s">
        <v>851</v>
      </c>
      <c r="R114" s="7" t="s">
        <v>852</v>
      </c>
      <c r="S114" s="4"/>
      <c r="T114" s="4" t="s">
        <v>853</v>
      </c>
      <c r="U114" s="7" t="s">
        <v>854</v>
      </c>
    </row>
    <row r="115" spans="1:21" x14ac:dyDescent="0.3">
      <c r="A115" s="17" t="s">
        <v>677</v>
      </c>
      <c r="B115" s="3" t="s">
        <v>319</v>
      </c>
      <c r="C115" s="3" t="s">
        <v>76</v>
      </c>
      <c r="D115" s="4" t="s">
        <v>698</v>
      </c>
      <c r="E115" s="4" t="s">
        <v>699</v>
      </c>
      <c r="F115" s="4" t="s">
        <v>700</v>
      </c>
      <c r="G115" s="5" t="s">
        <v>77</v>
      </c>
      <c r="H115" s="2">
        <v>300057.48727410898</v>
      </c>
      <c r="I115" s="30">
        <v>235919.04664135401</v>
      </c>
      <c r="J115" s="2">
        <v>1.2718663098459309</v>
      </c>
      <c r="K115" s="30">
        <v>0.10444146355486492</v>
      </c>
      <c r="L115">
        <v>1.0659866207261699</v>
      </c>
      <c r="M115" s="28">
        <v>0.39707999999999999</v>
      </c>
      <c r="N115" s="4" t="s">
        <v>678</v>
      </c>
      <c r="O115" s="6" t="s">
        <v>679</v>
      </c>
      <c r="P115" s="4" t="s">
        <v>680</v>
      </c>
      <c r="Q115" s="4"/>
      <c r="R115" s="7" t="s">
        <v>681</v>
      </c>
      <c r="S115" s="4"/>
      <c r="T115" s="4" t="s">
        <v>701</v>
      </c>
      <c r="U115" s="7" t="s">
        <v>702</v>
      </c>
    </row>
    <row r="116" spans="1:21" x14ac:dyDescent="0.3">
      <c r="A116" s="17" t="s">
        <v>677</v>
      </c>
      <c r="B116" s="3" t="s">
        <v>366</v>
      </c>
      <c r="C116" s="3" t="s">
        <v>198</v>
      </c>
      <c r="D116" s="4"/>
      <c r="E116" s="4"/>
      <c r="F116" s="4"/>
      <c r="G116" s="5" t="s">
        <v>192</v>
      </c>
      <c r="H116" s="2">
        <v>69968.696708258896</v>
      </c>
      <c r="I116" s="30">
        <v>105195.185745354</v>
      </c>
      <c r="J116" s="2">
        <v>0.66513211809551942</v>
      </c>
      <c r="K116" s="30">
        <v>-0.17709208031970872</v>
      </c>
      <c r="L116">
        <v>-1.84199959287968</v>
      </c>
      <c r="M116" s="28">
        <v>0.16600000000000001</v>
      </c>
      <c r="N116" s="4"/>
      <c r="O116" s="6"/>
      <c r="P116" s="4"/>
      <c r="Q116" s="4"/>
      <c r="R116" s="7"/>
      <c r="S116" s="4"/>
      <c r="T116" s="4"/>
      <c r="U116" s="7"/>
    </row>
    <row r="117" spans="1:21" x14ac:dyDescent="0.3">
      <c r="A117" s="17" t="s">
        <v>677</v>
      </c>
      <c r="B117" s="3" t="s">
        <v>315</v>
      </c>
      <c r="C117" s="3" t="s">
        <v>70</v>
      </c>
      <c r="D117" s="4" t="s">
        <v>675</v>
      </c>
      <c r="E117" s="4" t="s">
        <v>676</v>
      </c>
      <c r="F117" s="4"/>
      <c r="G117" s="5" t="s">
        <v>71</v>
      </c>
      <c r="H117" s="2">
        <v>7833.4318814827702</v>
      </c>
      <c r="I117" s="30">
        <v>22102.057689835499</v>
      </c>
      <c r="J117" s="2">
        <v>0.35442093181601286</v>
      </c>
      <c r="K117" s="30">
        <v>-0.4504806369437217</v>
      </c>
      <c r="L117">
        <v>-4.0285141519349201</v>
      </c>
      <c r="M117" s="28">
        <v>3.1189999999999999E-2</v>
      </c>
      <c r="N117" s="4" t="s">
        <v>678</v>
      </c>
      <c r="O117" s="6" t="s">
        <v>679</v>
      </c>
      <c r="P117" s="4" t="s">
        <v>680</v>
      </c>
      <c r="Q117" s="4"/>
      <c r="R117" s="7" t="s">
        <v>681</v>
      </c>
      <c r="S117" s="4" t="s">
        <v>682</v>
      </c>
      <c r="T117" s="4" t="s">
        <v>683</v>
      </c>
      <c r="U117" s="7" t="s">
        <v>684</v>
      </c>
    </row>
    <row r="118" spans="1:21" x14ac:dyDescent="0.3">
      <c r="A118" s="17" t="s">
        <v>677</v>
      </c>
      <c r="B118" s="3" t="s">
        <v>379</v>
      </c>
      <c r="C118" s="3" t="s">
        <v>1358</v>
      </c>
      <c r="D118" s="13" t="s">
        <v>1359</v>
      </c>
      <c r="E118" s="13" t="s">
        <v>1360</v>
      </c>
      <c r="F118" s="13" t="s">
        <v>1361</v>
      </c>
      <c r="G118" s="5" t="s">
        <v>213</v>
      </c>
      <c r="H118" s="2">
        <v>2160.7840633831502</v>
      </c>
      <c r="I118" s="30">
        <v>33418.416961679701</v>
      </c>
      <c r="J118" s="2">
        <v>6.4658480557618345E-2</v>
      </c>
      <c r="K118" s="30">
        <v>-1.1893745053105338</v>
      </c>
      <c r="L118">
        <v>-42.872870802929</v>
      </c>
      <c r="M118" s="28">
        <v>4.0000000000000002E-4</v>
      </c>
      <c r="N118" s="13" t="s">
        <v>1362</v>
      </c>
      <c r="O118" s="14" t="s">
        <v>1363</v>
      </c>
      <c r="P118" s="13" t="s">
        <v>680</v>
      </c>
      <c r="Q118" s="13" t="s">
        <v>1364</v>
      </c>
      <c r="R118" s="15" t="s">
        <v>681</v>
      </c>
      <c r="S118" s="13"/>
      <c r="T118" s="13" t="s">
        <v>1365</v>
      </c>
      <c r="U118" s="15" t="s">
        <v>1366</v>
      </c>
    </row>
    <row r="119" spans="1:21" x14ac:dyDescent="0.3">
      <c r="A119" s="17" t="s">
        <v>448</v>
      </c>
      <c r="B119" s="3" t="s">
        <v>364</v>
      </c>
      <c r="C119" s="3" t="s">
        <v>196</v>
      </c>
      <c r="D119" s="4"/>
      <c r="E119" s="4"/>
      <c r="F119" s="4"/>
      <c r="G119" s="5" t="s">
        <v>192</v>
      </c>
      <c r="H119" s="2">
        <v>4456210.5493113501</v>
      </c>
      <c r="I119" s="30">
        <v>1628009.9808583001</v>
      </c>
      <c r="J119" s="2">
        <v>2.7372132859787501</v>
      </c>
      <c r="K119" s="30">
        <v>0.43730863932268582</v>
      </c>
      <c r="L119">
        <v>1.51632134465521</v>
      </c>
      <c r="M119" s="28">
        <v>0.26804</v>
      </c>
      <c r="N119" s="4"/>
      <c r="O119" s="6"/>
      <c r="P119" s="4"/>
      <c r="Q119" s="4"/>
      <c r="R119" s="7"/>
      <c r="S119" s="4"/>
      <c r="T119" s="4"/>
      <c r="U119" s="7"/>
    </row>
    <row r="120" spans="1:21" x14ac:dyDescent="0.3">
      <c r="A120" s="17" t="s">
        <v>448</v>
      </c>
      <c r="B120" s="3" t="s">
        <v>159</v>
      </c>
      <c r="C120" s="3" t="s">
        <v>1011</v>
      </c>
      <c r="D120" s="4" t="s">
        <v>159</v>
      </c>
      <c r="E120" s="4" t="s">
        <v>1012</v>
      </c>
      <c r="F120" s="4" t="s">
        <v>1013</v>
      </c>
      <c r="G120" s="5" t="s">
        <v>100</v>
      </c>
      <c r="H120" s="2">
        <v>3638353.4214629536</v>
      </c>
      <c r="I120" s="30">
        <v>626042.17325014551</v>
      </c>
      <c r="J120" s="2">
        <v>5.811674639384381</v>
      </c>
      <c r="K120" s="30">
        <v>0.76430129277752379</v>
      </c>
      <c r="L120">
        <v>3.0946849244978099</v>
      </c>
      <c r="M120" s="28">
        <v>9.0469999999999995E-2</v>
      </c>
      <c r="N120" s="4" t="s">
        <v>841</v>
      </c>
      <c r="O120" s="6" t="s">
        <v>842</v>
      </c>
      <c r="P120" s="4" t="s">
        <v>842</v>
      </c>
      <c r="Q120" s="4"/>
      <c r="R120" s="7"/>
      <c r="S120" s="4" t="s">
        <v>1014</v>
      </c>
      <c r="T120" s="4" t="s">
        <v>1015</v>
      </c>
      <c r="U120" s="7" t="s">
        <v>844</v>
      </c>
    </row>
    <row r="121" spans="1:21" x14ac:dyDescent="0.3">
      <c r="A121" s="17" t="s">
        <v>448</v>
      </c>
      <c r="B121" s="3" t="s">
        <v>164</v>
      </c>
      <c r="C121" s="3" t="s">
        <v>838</v>
      </c>
      <c r="D121" s="4" t="s">
        <v>164</v>
      </c>
      <c r="E121" s="4" t="s">
        <v>839</v>
      </c>
      <c r="F121" s="4" t="s">
        <v>840</v>
      </c>
      <c r="G121" s="5" t="s">
        <v>100</v>
      </c>
      <c r="H121" s="2">
        <v>1492779.434558667</v>
      </c>
      <c r="I121" s="30">
        <v>648265.50513941504</v>
      </c>
      <c r="J121" s="2">
        <v>2.3027284696223842</v>
      </c>
      <c r="K121" s="30">
        <v>0.36224273036674376</v>
      </c>
      <c r="L121">
        <v>7.2967557182605498</v>
      </c>
      <c r="M121" s="28">
        <v>1.9E-3</v>
      </c>
      <c r="N121" s="4" t="s">
        <v>841</v>
      </c>
      <c r="O121" s="6" t="s">
        <v>842</v>
      </c>
      <c r="P121" s="4" t="s">
        <v>842</v>
      </c>
      <c r="Q121" s="4"/>
      <c r="R121" s="7"/>
      <c r="S121" s="4"/>
      <c r="T121" s="4" t="s">
        <v>843</v>
      </c>
      <c r="U121" s="7" t="s">
        <v>844</v>
      </c>
    </row>
    <row r="122" spans="1:21" x14ac:dyDescent="0.3">
      <c r="A122" s="17" t="s">
        <v>448</v>
      </c>
      <c r="B122" s="3" t="s">
        <v>260</v>
      </c>
      <c r="C122" s="3" t="s">
        <v>15</v>
      </c>
      <c r="D122" s="4" t="s">
        <v>446</v>
      </c>
      <c r="E122" s="4" t="s">
        <v>447</v>
      </c>
      <c r="F122" s="4"/>
      <c r="G122" s="5" t="s">
        <v>16</v>
      </c>
      <c r="H122" s="2">
        <v>865136.91693524201</v>
      </c>
      <c r="I122" s="30">
        <v>226064.24332604001</v>
      </c>
      <c r="J122" s="2">
        <v>3.8269515966198275</v>
      </c>
      <c r="K122" s="30">
        <v>0.58285296929169217</v>
      </c>
      <c r="L122">
        <v>3.3990070719101402</v>
      </c>
      <c r="M122" s="28">
        <v>7.4060000000000001E-2</v>
      </c>
      <c r="N122" s="4" t="s">
        <v>449</v>
      </c>
      <c r="O122" s="6" t="s">
        <v>450</v>
      </c>
      <c r="P122" s="4" t="s">
        <v>450</v>
      </c>
      <c r="Q122" s="4"/>
      <c r="R122" s="7"/>
      <c r="S122" s="4"/>
      <c r="T122" s="4" t="s">
        <v>451</v>
      </c>
      <c r="U122" s="7" t="s">
        <v>452</v>
      </c>
    </row>
    <row r="123" spans="1:21" x14ac:dyDescent="0.3">
      <c r="A123" s="17" t="s">
        <v>448</v>
      </c>
      <c r="B123" s="3" t="s">
        <v>278</v>
      </c>
      <c r="C123" s="3" t="s">
        <v>37</v>
      </c>
      <c r="D123" s="4" t="s">
        <v>553</v>
      </c>
      <c r="E123" s="4" t="s">
        <v>554</v>
      </c>
      <c r="F123" s="4"/>
      <c r="G123" s="5" t="s">
        <v>36</v>
      </c>
      <c r="H123" s="2">
        <v>659137.24919630005</v>
      </c>
      <c r="I123" s="30">
        <v>131987.85543742299</v>
      </c>
      <c r="J123" s="2">
        <v>4.9939234713060765</v>
      </c>
      <c r="K123" s="30">
        <v>0.69844188278021935</v>
      </c>
      <c r="L123">
        <v>8.7081182689293595</v>
      </c>
      <c r="M123" s="28">
        <v>1.257E-2</v>
      </c>
      <c r="N123" s="4" t="s">
        <v>555</v>
      </c>
      <c r="O123" s="6" t="s">
        <v>556</v>
      </c>
      <c r="P123" s="4" t="s">
        <v>556</v>
      </c>
      <c r="Q123" s="4"/>
      <c r="R123" s="7"/>
      <c r="S123" s="4"/>
      <c r="T123" s="4" t="s">
        <v>557</v>
      </c>
      <c r="U123" s="7" t="s">
        <v>558</v>
      </c>
    </row>
    <row r="124" spans="1:21" x14ac:dyDescent="0.3">
      <c r="A124" s="17" t="s">
        <v>448</v>
      </c>
      <c r="B124" s="3" t="s">
        <v>392</v>
      </c>
      <c r="C124" s="3" t="s">
        <v>227</v>
      </c>
      <c r="D124" s="4"/>
      <c r="E124" s="4"/>
      <c r="F124" s="4"/>
      <c r="G124" s="5" t="s">
        <v>192</v>
      </c>
      <c r="H124" s="2">
        <v>645669.06259383901</v>
      </c>
      <c r="I124" s="30">
        <v>870.64653540335701</v>
      </c>
      <c r="J124" s="2">
        <v>741.59723416887039</v>
      </c>
      <c r="K124" s="30">
        <v>2.8701681014122804</v>
      </c>
      <c r="L124">
        <v>2.10443295659273</v>
      </c>
      <c r="M124" s="28">
        <v>0.17</v>
      </c>
      <c r="N124" s="4"/>
      <c r="O124" s="6"/>
      <c r="P124" s="4"/>
      <c r="Q124" s="4"/>
      <c r="R124" s="7"/>
      <c r="S124" s="4"/>
      <c r="T124" s="4"/>
      <c r="U124" s="7"/>
    </row>
    <row r="125" spans="1:21" x14ac:dyDescent="0.3">
      <c r="A125" s="17" t="s">
        <v>448</v>
      </c>
      <c r="B125" s="3" t="s">
        <v>274</v>
      </c>
      <c r="C125" s="3" t="s">
        <v>32</v>
      </c>
      <c r="D125" s="4" t="s">
        <v>527</v>
      </c>
      <c r="E125" s="4" t="s">
        <v>528</v>
      </c>
      <c r="F125" s="4"/>
      <c r="G125" s="5" t="s">
        <v>28</v>
      </c>
      <c r="H125" s="2">
        <v>450020.14205578499</v>
      </c>
      <c r="I125" s="30">
        <v>211190.67231202501</v>
      </c>
      <c r="J125" s="2">
        <v>2.1308712980983358</v>
      </c>
      <c r="K125" s="30">
        <v>0.32855721967494894</v>
      </c>
      <c r="L125">
        <v>5.1440049266000303</v>
      </c>
      <c r="M125" s="28">
        <v>3.2590000000000001E-2</v>
      </c>
      <c r="N125" s="4" t="s">
        <v>529</v>
      </c>
      <c r="O125" s="6" t="s">
        <v>530</v>
      </c>
      <c r="P125" s="4" t="s">
        <v>530</v>
      </c>
      <c r="Q125" s="4"/>
      <c r="R125" s="7"/>
      <c r="S125" s="4"/>
      <c r="T125" s="4" t="s">
        <v>531</v>
      </c>
      <c r="U125" s="7"/>
    </row>
    <row r="126" spans="1:21" x14ac:dyDescent="0.3">
      <c r="A126" s="17" t="s">
        <v>448</v>
      </c>
      <c r="B126" s="3" t="s">
        <v>140</v>
      </c>
      <c r="C126" s="3" t="s">
        <v>786</v>
      </c>
      <c r="D126" s="4" t="s">
        <v>140</v>
      </c>
      <c r="E126" s="4" t="s">
        <v>787</v>
      </c>
      <c r="F126" s="4" t="s">
        <v>788</v>
      </c>
      <c r="G126" s="5" t="s">
        <v>100</v>
      </c>
      <c r="H126" s="2">
        <v>447851.28721968632</v>
      </c>
      <c r="I126" s="30">
        <v>6927.8904841044678</v>
      </c>
      <c r="J126" s="2">
        <v>64.644683435347019</v>
      </c>
      <c r="K126" s="30">
        <v>1.8105328130580771</v>
      </c>
      <c r="L126">
        <v>2.2858361925734298</v>
      </c>
      <c r="M126" s="28">
        <v>0.14960000000000001</v>
      </c>
      <c r="N126" s="4" t="s">
        <v>449</v>
      </c>
      <c r="O126" s="6" t="s">
        <v>450</v>
      </c>
      <c r="P126" s="4" t="s">
        <v>450</v>
      </c>
      <c r="Q126" s="4"/>
      <c r="R126" s="7"/>
      <c r="S126" s="4"/>
      <c r="T126" s="4" t="s">
        <v>789</v>
      </c>
      <c r="U126" s="7" t="s">
        <v>790</v>
      </c>
    </row>
    <row r="127" spans="1:21" x14ac:dyDescent="0.3">
      <c r="A127" s="17" t="s">
        <v>448</v>
      </c>
      <c r="B127" s="3" t="s">
        <v>108</v>
      </c>
      <c r="C127" s="3" t="s">
        <v>1117</v>
      </c>
      <c r="D127" s="13" t="s">
        <v>1118</v>
      </c>
      <c r="E127" s="13" t="s">
        <v>1119</v>
      </c>
      <c r="F127" s="13" t="s">
        <v>1120</v>
      </c>
      <c r="G127" s="5" t="s">
        <v>100</v>
      </c>
      <c r="H127" s="2">
        <v>294510.37804195698</v>
      </c>
      <c r="I127" s="30">
        <v>60378.0042698162</v>
      </c>
      <c r="J127" s="2">
        <v>4.877775964999671</v>
      </c>
      <c r="K127" s="30">
        <v>0.68822184940149644</v>
      </c>
      <c r="L127">
        <v>5.9414455120890697</v>
      </c>
      <c r="M127" s="28">
        <v>2.1499999999999998E-2</v>
      </c>
      <c r="N127" s="13" t="s">
        <v>884</v>
      </c>
      <c r="O127" s="14" t="s">
        <v>885</v>
      </c>
      <c r="P127" s="13" t="s">
        <v>450</v>
      </c>
      <c r="Q127" s="13" t="s">
        <v>830</v>
      </c>
      <c r="R127" s="15" t="s">
        <v>443</v>
      </c>
      <c r="S127" s="13"/>
      <c r="T127" s="13" t="s">
        <v>1121</v>
      </c>
      <c r="U127" s="15" t="s">
        <v>790</v>
      </c>
    </row>
    <row r="128" spans="1:21" x14ac:dyDescent="0.3">
      <c r="A128" s="17" t="s">
        <v>448</v>
      </c>
      <c r="B128" s="3" t="s">
        <v>360</v>
      </c>
      <c r="C128" s="3" t="s">
        <v>193</v>
      </c>
      <c r="D128" s="4"/>
      <c r="E128" s="4"/>
      <c r="F128" s="4"/>
      <c r="G128" s="5" t="s">
        <v>192</v>
      </c>
      <c r="H128" s="2">
        <v>270525.37235829898</v>
      </c>
      <c r="I128" s="30">
        <v>117027.71336857</v>
      </c>
      <c r="J128" s="2">
        <v>2.3116351210443602</v>
      </c>
      <c r="K128" s="30">
        <v>0.36391928415041658</v>
      </c>
      <c r="L128">
        <v>4.0415260209832704</v>
      </c>
      <c r="M128" s="28">
        <v>3.4709999999999998E-2</v>
      </c>
      <c r="N128" s="4"/>
      <c r="O128" s="6"/>
      <c r="P128" s="4"/>
      <c r="Q128" s="4"/>
      <c r="R128" s="7"/>
      <c r="S128" s="4"/>
      <c r="T128" s="4"/>
      <c r="U128" s="7"/>
    </row>
    <row r="129" spans="1:21" x14ac:dyDescent="0.3">
      <c r="A129" s="17" t="s">
        <v>448</v>
      </c>
      <c r="B129" s="3" t="s">
        <v>292</v>
      </c>
      <c r="C129" s="3" t="s">
        <v>51</v>
      </c>
      <c r="D129" s="4" t="s">
        <v>614</v>
      </c>
      <c r="E129" s="4" t="s">
        <v>615</v>
      </c>
      <c r="F129" s="4" t="s">
        <v>616</v>
      </c>
      <c r="G129" s="5" t="s">
        <v>52</v>
      </c>
      <c r="H129" s="2">
        <v>260943.96778382</v>
      </c>
      <c r="I129" s="30">
        <v>6655.9036824619898</v>
      </c>
      <c r="J129" s="2">
        <v>39.204889408390294</v>
      </c>
      <c r="K129" s="30">
        <v>1.5933402331088848</v>
      </c>
      <c r="L129">
        <v>1.9904303996435</v>
      </c>
      <c r="M129" s="28">
        <v>0.18479999999999999</v>
      </c>
      <c r="N129" s="4" t="s">
        <v>617</v>
      </c>
      <c r="O129" s="6" t="s">
        <v>618</v>
      </c>
      <c r="P129" s="4" t="s">
        <v>618</v>
      </c>
      <c r="Q129" s="4"/>
      <c r="R129" s="7"/>
      <c r="S129" s="4" t="s">
        <v>619</v>
      </c>
      <c r="T129" s="4" t="s">
        <v>620</v>
      </c>
      <c r="U129" s="7" t="s">
        <v>621</v>
      </c>
    </row>
    <row r="130" spans="1:21" x14ac:dyDescent="0.3">
      <c r="A130" s="17" t="s">
        <v>448</v>
      </c>
      <c r="B130" s="3" t="s">
        <v>156</v>
      </c>
      <c r="C130" s="3" t="s">
        <v>957</v>
      </c>
      <c r="D130" s="4" t="s">
        <v>156</v>
      </c>
      <c r="E130" s="4" t="s">
        <v>958</v>
      </c>
      <c r="F130" s="4" t="s">
        <v>959</v>
      </c>
      <c r="G130" s="5" t="s">
        <v>100</v>
      </c>
      <c r="H130" s="2">
        <v>254924.740515757</v>
      </c>
      <c r="I130" s="30">
        <v>3919.94063216514</v>
      </c>
      <c r="J130" s="2">
        <v>65.03280647262045</v>
      </c>
      <c r="K130" s="30">
        <v>1.813132496269517</v>
      </c>
      <c r="L130">
        <v>4.0565412306007804</v>
      </c>
      <c r="M130" s="28">
        <v>5.5719999999999999E-2</v>
      </c>
      <c r="N130" s="4" t="s">
        <v>449</v>
      </c>
      <c r="O130" s="6" t="s">
        <v>450</v>
      </c>
      <c r="P130" s="4" t="s">
        <v>450</v>
      </c>
      <c r="Q130" s="4"/>
      <c r="R130" s="7"/>
      <c r="S130" s="4"/>
      <c r="T130" s="4" t="s">
        <v>960</v>
      </c>
      <c r="U130" s="7" t="s">
        <v>961</v>
      </c>
    </row>
    <row r="131" spans="1:21" x14ac:dyDescent="0.3">
      <c r="A131" s="17" t="s">
        <v>448</v>
      </c>
      <c r="B131" s="3" t="s">
        <v>113</v>
      </c>
      <c r="C131" s="3" t="s">
        <v>881</v>
      </c>
      <c r="D131" s="4" t="s">
        <v>113</v>
      </c>
      <c r="E131" s="4" t="s">
        <v>882</v>
      </c>
      <c r="F131" s="4" t="s">
        <v>883</v>
      </c>
      <c r="G131" s="5" t="s">
        <v>100</v>
      </c>
      <c r="H131" s="2">
        <v>224485.52807369499</v>
      </c>
      <c r="I131" s="30">
        <v>1058.2672495582899</v>
      </c>
      <c r="J131" s="2">
        <v>212.12555539953919</v>
      </c>
      <c r="K131" s="30">
        <v>2.3265929924224409</v>
      </c>
      <c r="L131">
        <v>3.36846831992059</v>
      </c>
      <c r="M131" s="28">
        <v>7.7960000000000002E-2</v>
      </c>
      <c r="N131" s="4" t="s">
        <v>884</v>
      </c>
      <c r="O131" s="6" t="s">
        <v>885</v>
      </c>
      <c r="P131" s="4" t="s">
        <v>450</v>
      </c>
      <c r="Q131" s="4" t="s">
        <v>830</v>
      </c>
      <c r="R131" s="7" t="s">
        <v>443</v>
      </c>
      <c r="S131" s="4"/>
      <c r="T131" s="4" t="s">
        <v>886</v>
      </c>
      <c r="U131" s="7" t="s">
        <v>790</v>
      </c>
    </row>
    <row r="132" spans="1:21" x14ac:dyDescent="0.3">
      <c r="A132" s="17" t="s">
        <v>448</v>
      </c>
      <c r="B132" s="3" t="s">
        <v>411</v>
      </c>
      <c r="C132" s="3" t="s">
        <v>252</v>
      </c>
      <c r="D132" s="4"/>
      <c r="E132" s="4"/>
      <c r="F132" s="4"/>
      <c r="G132" s="5" t="s">
        <v>253</v>
      </c>
      <c r="H132" s="2">
        <v>208644.92096931499</v>
      </c>
      <c r="I132" s="30">
        <v>85730.202519175393</v>
      </c>
      <c r="J132" s="2">
        <v>2.4337388089413072</v>
      </c>
      <c r="K132" s="30">
        <v>0.38627396751680454</v>
      </c>
      <c r="L132">
        <v>1.7719577210811399</v>
      </c>
      <c r="M132" s="28">
        <v>0.21812000000000001</v>
      </c>
      <c r="N132" s="4"/>
      <c r="O132" s="6"/>
      <c r="P132" s="4"/>
      <c r="Q132" s="4"/>
      <c r="R132" s="7"/>
      <c r="S132" s="4"/>
      <c r="T132" s="4"/>
      <c r="U132" s="7"/>
    </row>
    <row r="133" spans="1:21" x14ac:dyDescent="0.3">
      <c r="A133" s="17" t="s">
        <v>448</v>
      </c>
      <c r="B133" s="3" t="s">
        <v>383</v>
      </c>
      <c r="C133" s="3" t="s">
        <v>216</v>
      </c>
      <c r="D133" s="13" t="s">
        <v>1369</v>
      </c>
      <c r="E133" s="13" t="s">
        <v>1370</v>
      </c>
      <c r="F133" s="13" t="s">
        <v>1371</v>
      </c>
      <c r="G133" s="5" t="s">
        <v>217</v>
      </c>
      <c r="H133" s="2">
        <v>97362.478070123296</v>
      </c>
      <c r="I133" s="30">
        <v>43484.673883035597</v>
      </c>
      <c r="J133" s="2">
        <v>2.2390067436634657</v>
      </c>
      <c r="K133" s="30">
        <v>0.35005540163236676</v>
      </c>
      <c r="L133">
        <v>6.60895808533256</v>
      </c>
      <c r="M133" s="28">
        <v>2.214E-2</v>
      </c>
      <c r="N133" s="13" t="s">
        <v>1372</v>
      </c>
      <c r="O133" s="14" t="s">
        <v>1373</v>
      </c>
      <c r="P133" s="13" t="s">
        <v>986</v>
      </c>
      <c r="Q133" s="13"/>
      <c r="R133" s="15" t="s">
        <v>1374</v>
      </c>
      <c r="S133" s="13" t="s">
        <v>987</v>
      </c>
      <c r="T133" s="13" t="s">
        <v>988</v>
      </c>
      <c r="U133" s="15" t="s">
        <v>989</v>
      </c>
    </row>
    <row r="134" spans="1:21" x14ac:dyDescent="0.3">
      <c r="A134" s="17" t="s">
        <v>448</v>
      </c>
      <c r="B134" s="3" t="s">
        <v>406</v>
      </c>
      <c r="C134" s="3" t="s">
        <v>244</v>
      </c>
      <c r="D134" s="4"/>
      <c r="E134" s="4"/>
      <c r="F134" s="4"/>
      <c r="G134" s="5" t="s">
        <v>245</v>
      </c>
      <c r="H134" s="2">
        <v>94092.718032133795</v>
      </c>
      <c r="I134" s="30">
        <v>223076.873877551</v>
      </c>
      <c r="J134" s="2">
        <v>0.42179503592910389</v>
      </c>
      <c r="K134" s="30">
        <v>-0.37489853574229826</v>
      </c>
      <c r="L134">
        <v>-2.9245648769220098</v>
      </c>
      <c r="M134" s="28">
        <v>6.8580000000000002E-2</v>
      </c>
      <c r="N134" s="4"/>
      <c r="O134" s="6"/>
      <c r="P134" s="4"/>
      <c r="Q134" s="4"/>
      <c r="R134" s="7"/>
      <c r="S134" s="4"/>
      <c r="T134" s="4"/>
      <c r="U134" s="7"/>
    </row>
    <row r="135" spans="1:21" x14ac:dyDescent="0.3">
      <c r="A135" s="17" t="s">
        <v>448</v>
      </c>
      <c r="B135" s="3" t="s">
        <v>320</v>
      </c>
      <c r="C135" s="3" t="s">
        <v>78</v>
      </c>
      <c r="D135" s="4" t="s">
        <v>703</v>
      </c>
      <c r="E135" s="4" t="s">
        <v>704</v>
      </c>
      <c r="F135" s="4"/>
      <c r="G135" s="5" t="s">
        <v>79</v>
      </c>
      <c r="H135" s="2">
        <v>86216.622150855706</v>
      </c>
      <c r="I135" s="30">
        <v>1898.87333004175</v>
      </c>
      <c r="J135" s="2">
        <v>45.404093462600841</v>
      </c>
      <c r="K135" s="30">
        <v>1.6570950089821823</v>
      </c>
      <c r="L135">
        <v>4.5373076043074301</v>
      </c>
      <c r="M135" s="28">
        <v>4.5269999999999998E-2</v>
      </c>
      <c r="N135" s="4" t="s">
        <v>705</v>
      </c>
      <c r="O135" s="6" t="s">
        <v>706</v>
      </c>
      <c r="P135" s="4" t="s">
        <v>707</v>
      </c>
      <c r="Q135" s="4"/>
      <c r="R135" s="7" t="s">
        <v>708</v>
      </c>
      <c r="S135" s="4" t="s">
        <v>709</v>
      </c>
      <c r="T135" s="4" t="s">
        <v>710</v>
      </c>
      <c r="U135" s="7" t="s">
        <v>711</v>
      </c>
    </row>
    <row r="136" spans="1:21" x14ac:dyDescent="0.3">
      <c r="A136" s="17" t="s">
        <v>448</v>
      </c>
      <c r="B136" s="3" t="s">
        <v>137</v>
      </c>
      <c r="C136" s="3" t="s">
        <v>1179</v>
      </c>
      <c r="D136" s="13" t="s">
        <v>1180</v>
      </c>
      <c r="E136" s="13" t="s">
        <v>1181</v>
      </c>
      <c r="F136" s="13" t="s">
        <v>1182</v>
      </c>
      <c r="G136" s="5" t="s">
        <v>100</v>
      </c>
      <c r="H136" s="2">
        <v>74904.169759906697</v>
      </c>
      <c r="I136" s="30">
        <v>5240.3255216799098</v>
      </c>
      <c r="J136" s="2">
        <v>14.293800919431128</v>
      </c>
      <c r="K136" s="30">
        <v>1.1551477290597749</v>
      </c>
      <c r="L136">
        <v>3.25726022398936</v>
      </c>
      <c r="M136" s="28">
        <v>8.0909999999999996E-2</v>
      </c>
      <c r="N136" s="13" t="s">
        <v>1183</v>
      </c>
      <c r="O136" s="14" t="s">
        <v>1184</v>
      </c>
      <c r="P136" s="13" t="s">
        <v>1184</v>
      </c>
      <c r="Q136" s="13"/>
      <c r="R136" s="15"/>
      <c r="S136" s="13"/>
      <c r="T136" s="13" t="s">
        <v>1185</v>
      </c>
      <c r="U136" s="15" t="s">
        <v>1186</v>
      </c>
    </row>
    <row r="137" spans="1:21" x14ac:dyDescent="0.3">
      <c r="A137" s="17" t="s">
        <v>448</v>
      </c>
      <c r="B137" s="3" t="s">
        <v>105</v>
      </c>
      <c r="C137" s="3" t="s">
        <v>801</v>
      </c>
      <c r="D137" s="4" t="s">
        <v>105</v>
      </c>
      <c r="E137" s="4" t="s">
        <v>802</v>
      </c>
      <c r="F137" s="4" t="s">
        <v>803</v>
      </c>
      <c r="G137" s="5" t="s">
        <v>100</v>
      </c>
      <c r="H137" s="2">
        <v>63263.703372431301</v>
      </c>
      <c r="I137" s="30">
        <v>126.276225271573</v>
      </c>
      <c r="J137" s="2">
        <v>500.99457151474638</v>
      </c>
      <c r="K137" s="30">
        <v>2.6998330201307921</v>
      </c>
      <c r="L137">
        <v>6.1162679545216996</v>
      </c>
      <c r="M137" s="28">
        <v>2.5700000000000001E-2</v>
      </c>
      <c r="N137" s="4" t="s">
        <v>750</v>
      </c>
      <c r="O137" s="6" t="s">
        <v>751</v>
      </c>
      <c r="P137" s="4" t="s">
        <v>752</v>
      </c>
      <c r="Q137" s="4" t="s">
        <v>753</v>
      </c>
      <c r="R137" s="7" t="s">
        <v>754</v>
      </c>
      <c r="S137" s="4"/>
      <c r="T137" s="4" t="s">
        <v>755</v>
      </c>
      <c r="U137" s="7" t="s">
        <v>756</v>
      </c>
    </row>
    <row r="138" spans="1:21" x14ac:dyDescent="0.3">
      <c r="A138" s="17" t="s">
        <v>448</v>
      </c>
      <c r="B138" s="3" t="s">
        <v>99</v>
      </c>
      <c r="C138" s="3" t="s">
        <v>747</v>
      </c>
      <c r="D138" s="4" t="s">
        <v>99</v>
      </c>
      <c r="E138" s="4" t="s">
        <v>748</v>
      </c>
      <c r="F138" s="4" t="s">
        <v>749</v>
      </c>
      <c r="G138" s="5" t="s">
        <v>100</v>
      </c>
      <c r="H138" s="2">
        <v>40648.361901208802</v>
      </c>
      <c r="I138" s="30">
        <v>97038.355531097404</v>
      </c>
      <c r="J138" s="2">
        <v>0.41888964089238323</v>
      </c>
      <c r="K138" s="30">
        <v>-0.37790037957409611</v>
      </c>
      <c r="L138">
        <v>-3.1322643232260199</v>
      </c>
      <c r="M138" s="28">
        <v>8.7679999999999994E-2</v>
      </c>
      <c r="N138" s="4" t="s">
        <v>750</v>
      </c>
      <c r="O138" s="6" t="s">
        <v>751</v>
      </c>
      <c r="P138" s="4" t="s">
        <v>752</v>
      </c>
      <c r="Q138" s="4" t="s">
        <v>753</v>
      </c>
      <c r="R138" s="7" t="s">
        <v>754</v>
      </c>
      <c r="S138" s="4"/>
      <c r="T138" s="4" t="s">
        <v>755</v>
      </c>
      <c r="U138" s="7" t="s">
        <v>756</v>
      </c>
    </row>
    <row r="139" spans="1:21" x14ac:dyDescent="0.3">
      <c r="A139" s="17" t="s">
        <v>448</v>
      </c>
      <c r="B139" s="3" t="s">
        <v>365</v>
      </c>
      <c r="C139" s="3" t="s">
        <v>197</v>
      </c>
      <c r="D139" s="4"/>
      <c r="E139" s="4"/>
      <c r="F139" s="4"/>
      <c r="G139" s="5" t="s">
        <v>192</v>
      </c>
      <c r="H139" s="2">
        <v>39366.171950180302</v>
      </c>
      <c r="I139" s="30">
        <v>1120.4908164349999</v>
      </c>
      <c r="J139" s="2">
        <v>35.132971527093233</v>
      </c>
      <c r="K139" s="30">
        <v>1.5457148837300341</v>
      </c>
      <c r="L139">
        <v>3.3654528491299498</v>
      </c>
      <c r="M139" s="28">
        <v>7.7869999999999995E-2</v>
      </c>
      <c r="N139" s="4"/>
      <c r="O139" s="6"/>
      <c r="P139" s="4"/>
      <c r="Q139" s="4"/>
      <c r="R139" s="7"/>
      <c r="S139" s="4"/>
      <c r="T139" s="4"/>
      <c r="U139" s="7"/>
    </row>
    <row r="140" spans="1:21" x14ac:dyDescent="0.3">
      <c r="A140" s="17" t="s">
        <v>448</v>
      </c>
      <c r="B140" s="3" t="s">
        <v>101</v>
      </c>
      <c r="C140" s="3" t="s">
        <v>747</v>
      </c>
      <c r="D140" s="4" t="s">
        <v>101</v>
      </c>
      <c r="E140" s="4" t="s">
        <v>748</v>
      </c>
      <c r="F140" s="4" t="s">
        <v>757</v>
      </c>
      <c r="G140" s="5" t="s">
        <v>100</v>
      </c>
      <c r="H140" s="2">
        <v>21202.165291871701</v>
      </c>
      <c r="I140" s="30">
        <v>31333.726716293499</v>
      </c>
      <c r="J140" s="2">
        <v>0.67665635447208394</v>
      </c>
      <c r="K140" s="30">
        <v>-0.16963183537294654</v>
      </c>
      <c r="L140">
        <v>-1.36535346156426</v>
      </c>
      <c r="M140" s="28">
        <v>0.25729999999999997</v>
      </c>
      <c r="N140" s="4" t="s">
        <v>750</v>
      </c>
      <c r="O140" s="6" t="s">
        <v>751</v>
      </c>
      <c r="P140" s="4" t="s">
        <v>752</v>
      </c>
      <c r="Q140" s="4" t="s">
        <v>753</v>
      </c>
      <c r="R140" s="7" t="s">
        <v>754</v>
      </c>
      <c r="S140" s="4"/>
      <c r="T140" s="4" t="s">
        <v>755</v>
      </c>
      <c r="U140" s="7" t="s">
        <v>756</v>
      </c>
    </row>
    <row r="141" spans="1:21" x14ac:dyDescent="0.3">
      <c r="A141" s="17" t="s">
        <v>448</v>
      </c>
      <c r="B141" s="3" t="s">
        <v>142</v>
      </c>
      <c r="C141" s="3" t="s">
        <v>824</v>
      </c>
      <c r="D141" s="4" t="s">
        <v>142</v>
      </c>
      <c r="E141" s="4" t="s">
        <v>825</v>
      </c>
      <c r="F141" s="4" t="s">
        <v>826</v>
      </c>
      <c r="G141" s="5" t="s">
        <v>100</v>
      </c>
      <c r="H141" s="2">
        <v>18327.138779369299</v>
      </c>
      <c r="I141" s="30">
        <v>14574.617421184799</v>
      </c>
      <c r="J141" s="2">
        <v>1.2574696302305719</v>
      </c>
      <c r="K141" s="30">
        <v>9.9497504994326719E-2</v>
      </c>
      <c r="L141">
        <v>0.77569202101840296</v>
      </c>
      <c r="M141" s="28">
        <v>0.51227</v>
      </c>
      <c r="N141" s="4" t="s">
        <v>827</v>
      </c>
      <c r="O141" s="6" t="s">
        <v>828</v>
      </c>
      <c r="P141" s="4" t="s">
        <v>829</v>
      </c>
      <c r="Q141" s="4" t="s">
        <v>830</v>
      </c>
      <c r="R141" s="7"/>
      <c r="S141" s="4"/>
      <c r="T141" s="4" t="s">
        <v>831</v>
      </c>
      <c r="U141" s="7" t="s">
        <v>832</v>
      </c>
    </row>
    <row r="142" spans="1:21" x14ac:dyDescent="0.3">
      <c r="A142" s="17" t="s">
        <v>448</v>
      </c>
      <c r="B142" s="3" t="s">
        <v>124</v>
      </c>
      <c r="C142" s="3" t="s">
        <v>982</v>
      </c>
      <c r="D142" s="4" t="s">
        <v>124</v>
      </c>
      <c r="E142" s="4" t="s">
        <v>983</v>
      </c>
      <c r="F142" s="4" t="s">
        <v>984</v>
      </c>
      <c r="G142" s="5" t="s">
        <v>100</v>
      </c>
      <c r="H142" s="2">
        <v>14524.9835032996</v>
      </c>
      <c r="I142" s="30">
        <v>42302.057961913801</v>
      </c>
      <c r="J142" s="2">
        <v>0.34336351948590804</v>
      </c>
      <c r="K142" s="30">
        <v>-0.46424584816045172</v>
      </c>
      <c r="L142">
        <v>-1.9649798336570099</v>
      </c>
      <c r="M142" s="28">
        <v>0.16728000000000001</v>
      </c>
      <c r="N142" s="4" t="s">
        <v>985</v>
      </c>
      <c r="O142" s="6" t="s">
        <v>986</v>
      </c>
      <c r="P142" s="4" t="s">
        <v>986</v>
      </c>
      <c r="Q142" s="4"/>
      <c r="R142" s="7"/>
      <c r="S142" s="4" t="s">
        <v>987</v>
      </c>
      <c r="T142" s="4" t="s">
        <v>988</v>
      </c>
      <c r="U142" s="7" t="s">
        <v>989</v>
      </c>
    </row>
    <row r="143" spans="1:21" x14ac:dyDescent="0.3">
      <c r="A143" s="17" t="s">
        <v>440</v>
      </c>
      <c r="B143" s="3" t="s">
        <v>166</v>
      </c>
      <c r="C143" s="3" t="s">
        <v>1032</v>
      </c>
      <c r="D143" s="4" t="s">
        <v>166</v>
      </c>
      <c r="E143" s="4" t="s">
        <v>1033</v>
      </c>
      <c r="F143" s="4" t="s">
        <v>1034</v>
      </c>
      <c r="G143" s="5" t="s">
        <v>100</v>
      </c>
      <c r="H143" s="2">
        <v>1308482.381692247</v>
      </c>
      <c r="I143" s="30">
        <v>3209729.8023717641</v>
      </c>
      <c r="J143" s="2">
        <v>0.40766122454462389</v>
      </c>
      <c r="K143" s="30">
        <v>-0.38970059531056117</v>
      </c>
      <c r="L143">
        <v>-5.9605168782565503</v>
      </c>
      <c r="M143" s="28">
        <v>4.0000000000000001E-3</v>
      </c>
      <c r="N143" s="4" t="s">
        <v>431</v>
      </c>
      <c r="O143" s="6" t="s">
        <v>432</v>
      </c>
      <c r="P143" s="4" t="s">
        <v>432</v>
      </c>
      <c r="Q143" s="4"/>
      <c r="R143" s="7"/>
      <c r="S143" s="4"/>
      <c r="T143" s="4" t="s">
        <v>624</v>
      </c>
      <c r="U143" s="7" t="s">
        <v>625</v>
      </c>
    </row>
    <row r="144" spans="1:21" x14ac:dyDescent="0.3">
      <c r="A144" s="17" t="s">
        <v>440</v>
      </c>
      <c r="B144" s="3" t="s">
        <v>375</v>
      </c>
      <c r="C144" s="3" t="s">
        <v>209</v>
      </c>
      <c r="D144" s="4"/>
      <c r="E144" s="4"/>
      <c r="F144" s="4"/>
      <c r="G144" s="5" t="s">
        <v>207</v>
      </c>
      <c r="H144" s="2">
        <v>7161526.1508336188</v>
      </c>
      <c r="I144" s="30">
        <v>1838731.4776588785</v>
      </c>
      <c r="J144" s="2">
        <v>3.8948189215490361</v>
      </c>
      <c r="K144" s="30">
        <v>0.59048727119982347</v>
      </c>
      <c r="L144">
        <v>-3.7833866711522699</v>
      </c>
      <c r="M144" s="28">
        <v>4.2889999999999998E-2</v>
      </c>
      <c r="N144" s="4"/>
      <c r="O144" s="6"/>
      <c r="P144" s="4"/>
      <c r="Q144" s="4"/>
      <c r="R144" s="7"/>
      <c r="S144" s="4"/>
      <c r="T144" s="4"/>
      <c r="U144" s="7"/>
    </row>
    <row r="145" spans="1:21" x14ac:dyDescent="0.3">
      <c r="A145" s="17" t="s">
        <v>440</v>
      </c>
      <c r="B145" s="3" t="s">
        <v>263</v>
      </c>
      <c r="C145" s="3" t="s">
        <v>19</v>
      </c>
      <c r="D145" s="4" t="s">
        <v>469</v>
      </c>
      <c r="E145" s="4" t="s">
        <v>470</v>
      </c>
      <c r="F145" s="4"/>
      <c r="G145" s="5" t="s">
        <v>13</v>
      </c>
      <c r="H145" s="2">
        <v>2472523.6747766202</v>
      </c>
      <c r="I145" s="30">
        <v>4434558.9119701302</v>
      </c>
      <c r="J145" s="2">
        <v>0.55755797224896009</v>
      </c>
      <c r="K145" s="30">
        <v>-0.25370997003964529</v>
      </c>
      <c r="L145">
        <v>-7.58435539584283</v>
      </c>
      <c r="M145" s="28">
        <v>1.26E-2</v>
      </c>
      <c r="N145" s="4"/>
      <c r="O145" s="6"/>
      <c r="P145" s="4"/>
      <c r="Q145" s="4"/>
      <c r="R145" s="7"/>
      <c r="S145" s="4"/>
      <c r="T145" s="4" t="s">
        <v>471</v>
      </c>
      <c r="U145" s="7" t="s">
        <v>472</v>
      </c>
    </row>
    <row r="146" spans="1:21" x14ac:dyDescent="0.3">
      <c r="A146" s="17" t="s">
        <v>440</v>
      </c>
      <c r="B146" s="3" t="s">
        <v>135</v>
      </c>
      <c r="C146" s="3" t="s">
        <v>745</v>
      </c>
      <c r="D146" s="4" t="s">
        <v>135</v>
      </c>
      <c r="E146" s="4" t="s">
        <v>745</v>
      </c>
      <c r="F146" s="4" t="s">
        <v>1053</v>
      </c>
      <c r="G146" s="5" t="s">
        <v>100</v>
      </c>
      <c r="H146" s="2">
        <v>1682687.9550395601</v>
      </c>
      <c r="I146" s="30">
        <v>763324.16702306899</v>
      </c>
      <c r="J146" s="2">
        <v>2.2044211722025908</v>
      </c>
      <c r="K146" s="30">
        <v>0.34329457352318393</v>
      </c>
      <c r="L146">
        <v>1.77440077703655</v>
      </c>
      <c r="M146" s="28">
        <v>0.21770999999999999</v>
      </c>
      <c r="N146" s="4" t="s">
        <v>431</v>
      </c>
      <c r="O146" s="6" t="s">
        <v>432</v>
      </c>
      <c r="P146" s="4" t="s">
        <v>432</v>
      </c>
      <c r="Q146" s="4"/>
      <c r="R146" s="7"/>
      <c r="S146" s="4"/>
      <c r="T146" s="4" t="s">
        <v>624</v>
      </c>
      <c r="U146" s="7" t="s">
        <v>625</v>
      </c>
    </row>
    <row r="147" spans="1:21" x14ac:dyDescent="0.3">
      <c r="A147" s="17" t="s">
        <v>440</v>
      </c>
      <c r="B147" s="3" t="s">
        <v>102</v>
      </c>
      <c r="C147" s="3" t="s">
        <v>758</v>
      </c>
      <c r="D147" s="4" t="s">
        <v>102</v>
      </c>
      <c r="E147" s="4" t="s">
        <v>759</v>
      </c>
      <c r="F147" s="4" t="s">
        <v>760</v>
      </c>
      <c r="G147" s="5" t="s">
        <v>100</v>
      </c>
      <c r="H147" s="2">
        <v>1430999.0875228764</v>
      </c>
      <c r="I147" s="30">
        <v>1045883.729462669</v>
      </c>
      <c r="J147" s="2">
        <v>1.3682200489513912</v>
      </c>
      <c r="K147" s="30">
        <v>0.13615594998647157</v>
      </c>
      <c r="L147">
        <v>5.2500021522585101</v>
      </c>
      <c r="M147" s="28">
        <v>3.4419999999999999E-2</v>
      </c>
      <c r="N147" s="4" t="s">
        <v>761</v>
      </c>
      <c r="O147" s="6" t="s">
        <v>762</v>
      </c>
      <c r="P147" s="4" t="s">
        <v>432</v>
      </c>
      <c r="Q147" s="4"/>
      <c r="R147" s="7" t="s">
        <v>763</v>
      </c>
      <c r="S147" s="4"/>
      <c r="T147" s="4" t="s">
        <v>764</v>
      </c>
      <c r="U147" s="7" t="s">
        <v>765</v>
      </c>
    </row>
    <row r="148" spans="1:21" x14ac:dyDescent="0.3">
      <c r="A148" s="17" t="s">
        <v>440</v>
      </c>
      <c r="B148" s="3" t="s">
        <v>341</v>
      </c>
      <c r="C148" s="3" t="s">
        <v>169</v>
      </c>
      <c r="D148" s="4" t="s">
        <v>1256</v>
      </c>
      <c r="E148" s="4" t="s">
        <v>1257</v>
      </c>
      <c r="F148" s="4" t="s">
        <v>1258</v>
      </c>
      <c r="G148" s="5" t="s">
        <v>170</v>
      </c>
      <c r="H148" s="2">
        <v>631612.02040625096</v>
      </c>
      <c r="I148" s="30">
        <v>667745.87726781098</v>
      </c>
      <c r="J148" s="2">
        <v>0.94588681399365959</v>
      </c>
      <c r="K148" s="30">
        <v>-2.416082871332656E-2</v>
      </c>
      <c r="L148">
        <v>-4.5189782549109703</v>
      </c>
      <c r="M148" s="28">
        <v>4.2529999999999998E-2</v>
      </c>
      <c r="N148" s="4" t="s">
        <v>431</v>
      </c>
      <c r="O148" s="6" t="s">
        <v>432</v>
      </c>
      <c r="P148" s="4" t="s">
        <v>432</v>
      </c>
      <c r="Q148" s="4"/>
      <c r="R148" s="7"/>
      <c r="S148" s="4"/>
      <c r="T148" s="4" t="s">
        <v>1259</v>
      </c>
      <c r="U148" s="7" t="s">
        <v>765</v>
      </c>
    </row>
    <row r="149" spans="1:21" x14ac:dyDescent="0.3">
      <c r="A149" s="17" t="s">
        <v>440</v>
      </c>
      <c r="B149" s="3" t="s">
        <v>351</v>
      </c>
      <c r="C149" s="3" t="s">
        <v>182</v>
      </c>
      <c r="D149" s="4"/>
      <c r="E149" s="4"/>
      <c r="F149" s="4"/>
      <c r="G149" s="5" t="s">
        <v>183</v>
      </c>
      <c r="H149" s="2">
        <v>623872.63364483695</v>
      </c>
      <c r="I149" s="30">
        <v>611563.53583165305</v>
      </c>
      <c r="J149" s="2">
        <v>1.0201272592167305</v>
      </c>
      <c r="K149" s="30">
        <v>8.6543526718773651E-3</v>
      </c>
      <c r="L149">
        <v>4.05297065625536E-2</v>
      </c>
      <c r="M149" s="28">
        <v>0.97131999999999996</v>
      </c>
      <c r="N149" s="3" t="s">
        <v>431</v>
      </c>
      <c r="O149" s="16" t="s">
        <v>432</v>
      </c>
      <c r="P149" s="3" t="s">
        <v>432</v>
      </c>
      <c r="Q149" s="3"/>
      <c r="R149" s="5"/>
      <c r="S149" s="3"/>
      <c r="T149" s="3"/>
      <c r="U149" s="5"/>
    </row>
    <row r="150" spans="1:21" x14ac:dyDescent="0.3">
      <c r="A150" s="17" t="s">
        <v>440</v>
      </c>
      <c r="B150" s="3" t="s">
        <v>321</v>
      </c>
      <c r="C150" s="3" t="s">
        <v>80</v>
      </c>
      <c r="D150" s="4" t="s">
        <v>712</v>
      </c>
      <c r="E150" s="4" t="s">
        <v>713</v>
      </c>
      <c r="F150" s="4"/>
      <c r="G150" s="5" t="s">
        <v>81</v>
      </c>
      <c r="H150" s="2">
        <v>424669.24114536401</v>
      </c>
      <c r="I150" s="30">
        <v>565987.42523195199</v>
      </c>
      <c r="J150" s="2">
        <v>0.75031568231631085</v>
      </c>
      <c r="K150" s="30">
        <v>-0.12475597628439289</v>
      </c>
      <c r="L150">
        <v>-1.06385758035405</v>
      </c>
      <c r="M150" s="28">
        <v>0.38433</v>
      </c>
      <c r="N150" s="4" t="s">
        <v>431</v>
      </c>
      <c r="O150" s="6" t="s">
        <v>432</v>
      </c>
      <c r="P150" s="4" t="s">
        <v>432</v>
      </c>
      <c r="Q150" s="4"/>
      <c r="R150" s="7"/>
      <c r="S150" s="4"/>
      <c r="T150" s="4" t="s">
        <v>653</v>
      </c>
      <c r="U150" s="7" t="s">
        <v>654</v>
      </c>
    </row>
    <row r="151" spans="1:21" x14ac:dyDescent="0.3">
      <c r="A151" s="17" t="s">
        <v>440</v>
      </c>
      <c r="B151" s="3" t="s">
        <v>349</v>
      </c>
      <c r="C151" s="3" t="s">
        <v>1303</v>
      </c>
      <c r="D151" s="4" t="s">
        <v>349</v>
      </c>
      <c r="E151" s="4" t="s">
        <v>1303</v>
      </c>
      <c r="F151" s="4"/>
      <c r="G151" s="5" t="s">
        <v>62</v>
      </c>
      <c r="H151" s="2">
        <v>382066.24382693588</v>
      </c>
      <c r="I151" s="30">
        <v>759339.16758195893</v>
      </c>
      <c r="J151" s="2">
        <v>0.50315624445343488</v>
      </c>
      <c r="K151" s="30">
        <v>-0.29829713310067252</v>
      </c>
      <c r="L151">
        <v>-13.914672570906699</v>
      </c>
      <c r="M151" s="28">
        <v>2.2599999999999999E-3</v>
      </c>
      <c r="N151" s="4" t="s">
        <v>1304</v>
      </c>
      <c r="O151" s="6" t="s">
        <v>1305</v>
      </c>
      <c r="P151" s="4" t="s">
        <v>432</v>
      </c>
      <c r="Q151" s="4" t="s">
        <v>1306</v>
      </c>
      <c r="R151" s="7"/>
      <c r="S151" s="4"/>
      <c r="T151" s="4" t="s">
        <v>624</v>
      </c>
      <c r="U151" s="7" t="s">
        <v>625</v>
      </c>
    </row>
    <row r="152" spans="1:21" x14ac:dyDescent="0.3">
      <c r="A152" s="17" t="s">
        <v>440</v>
      </c>
      <c r="B152" s="3" t="s">
        <v>307</v>
      </c>
      <c r="C152" s="3" t="s">
        <v>61</v>
      </c>
      <c r="D152" s="4" t="s">
        <v>651</v>
      </c>
      <c r="E152" s="4" t="s">
        <v>652</v>
      </c>
      <c r="F152" s="4"/>
      <c r="G152" s="5" t="s">
        <v>62</v>
      </c>
      <c r="H152" s="2">
        <v>233557.87460160162</v>
      </c>
      <c r="I152" s="30">
        <v>3678452.3828567886</v>
      </c>
      <c r="J152" s="2">
        <v>6.3493515830212829E-2</v>
      </c>
      <c r="K152" s="30">
        <v>-1.1972706240457418</v>
      </c>
      <c r="L152">
        <v>-25.359432079329</v>
      </c>
      <c r="M152" s="28">
        <v>1.3699999999999999E-3</v>
      </c>
      <c r="N152" s="4" t="s">
        <v>431</v>
      </c>
      <c r="O152" s="6" t="s">
        <v>432</v>
      </c>
      <c r="P152" s="4" t="s">
        <v>432</v>
      </c>
      <c r="Q152" s="4"/>
      <c r="R152" s="7"/>
      <c r="S152" s="4"/>
      <c r="T152" s="4" t="s">
        <v>653</v>
      </c>
      <c r="U152" s="7" t="s">
        <v>654</v>
      </c>
    </row>
    <row r="153" spans="1:21" x14ac:dyDescent="0.3">
      <c r="A153" s="17" t="s">
        <v>440</v>
      </c>
      <c r="B153" s="3" t="s">
        <v>385</v>
      </c>
      <c r="C153" s="3" t="s">
        <v>219</v>
      </c>
      <c r="D153" s="4"/>
      <c r="E153" s="4"/>
      <c r="F153" s="4"/>
      <c r="G153" s="5" t="s">
        <v>220</v>
      </c>
      <c r="H153" s="2">
        <v>195846.871109484</v>
      </c>
      <c r="I153" s="30">
        <v>1493559.07545306</v>
      </c>
      <c r="J153" s="2">
        <v>0.13112763621356946</v>
      </c>
      <c r="K153" s="30">
        <v>-0.88230576757628709</v>
      </c>
      <c r="L153">
        <v>-7.4731838788643303</v>
      </c>
      <c r="M153" s="28">
        <v>1.729E-2</v>
      </c>
      <c r="N153" s="4"/>
      <c r="O153" s="6"/>
      <c r="P153" s="4"/>
      <c r="Q153" s="4"/>
      <c r="R153" s="7"/>
      <c r="S153" s="4"/>
      <c r="T153" s="4"/>
      <c r="U153" s="7"/>
    </row>
    <row r="154" spans="1:21" x14ac:dyDescent="0.3">
      <c r="A154" s="17" t="s">
        <v>440</v>
      </c>
      <c r="B154" s="3" t="s">
        <v>357</v>
      </c>
      <c r="C154" s="3" t="s">
        <v>1341</v>
      </c>
      <c r="D154" s="4" t="s">
        <v>357</v>
      </c>
      <c r="E154" s="4" t="s">
        <v>1342</v>
      </c>
      <c r="F154" s="4"/>
      <c r="G154" s="5" t="s">
        <v>189</v>
      </c>
      <c r="H154" s="2">
        <v>181716.86602302801</v>
      </c>
      <c r="I154" s="30">
        <v>201876.85449183799</v>
      </c>
      <c r="J154" s="2">
        <v>0.90013719740404874</v>
      </c>
      <c r="K154" s="30">
        <v>-4.5691291077978903E-2</v>
      </c>
      <c r="L154">
        <v>-0.404893870413641</v>
      </c>
      <c r="M154" s="28">
        <v>0.72416000000000003</v>
      </c>
      <c r="N154" s="4" t="s">
        <v>1343</v>
      </c>
      <c r="O154" s="6" t="s">
        <v>1344</v>
      </c>
      <c r="P154" s="4" t="s">
        <v>432</v>
      </c>
      <c r="Q154" s="4"/>
      <c r="R154" s="7" t="s">
        <v>478</v>
      </c>
      <c r="S154" s="4"/>
      <c r="T154" s="4" t="s">
        <v>653</v>
      </c>
      <c r="U154" s="7" t="s">
        <v>654</v>
      </c>
    </row>
    <row r="155" spans="1:21" x14ac:dyDescent="0.3">
      <c r="A155" s="17" t="s">
        <v>440</v>
      </c>
      <c r="B155" s="3" t="s">
        <v>262</v>
      </c>
      <c r="C155" s="3" t="s">
        <v>18</v>
      </c>
      <c r="D155" s="4" t="s">
        <v>463</v>
      </c>
      <c r="E155" s="4" t="s">
        <v>464</v>
      </c>
      <c r="F155" s="4"/>
      <c r="G155" s="5" t="s">
        <v>13</v>
      </c>
      <c r="H155" s="2">
        <v>167086.68905827551</v>
      </c>
      <c r="I155" s="30">
        <v>1216489.2006942984</v>
      </c>
      <c r="J155" s="2">
        <v>0.13735155968742882</v>
      </c>
      <c r="K155" s="30">
        <v>-0.86216640461038008</v>
      </c>
      <c r="L155">
        <v>-14.8606034992514</v>
      </c>
      <c r="M155" s="28">
        <v>1.15E-3</v>
      </c>
      <c r="N155" s="4" t="s">
        <v>465</v>
      </c>
      <c r="O155" s="6" t="s">
        <v>466</v>
      </c>
      <c r="P155" s="4" t="s">
        <v>466</v>
      </c>
      <c r="Q155" s="4"/>
      <c r="R155" s="7"/>
      <c r="S155" s="4"/>
      <c r="T155" s="4" t="s">
        <v>467</v>
      </c>
      <c r="U155" s="7" t="s">
        <v>468</v>
      </c>
    </row>
    <row r="156" spans="1:21" x14ac:dyDescent="0.3">
      <c r="A156" s="17" t="s">
        <v>440</v>
      </c>
      <c r="B156" s="3" t="s">
        <v>165</v>
      </c>
      <c r="C156" s="3" t="s">
        <v>1242</v>
      </c>
      <c r="D156" s="13" t="s">
        <v>1243</v>
      </c>
      <c r="E156" s="13" t="s">
        <v>1244</v>
      </c>
      <c r="F156" s="13" t="s">
        <v>1245</v>
      </c>
      <c r="G156" s="5" t="s">
        <v>100</v>
      </c>
      <c r="H156" s="2">
        <v>142746.057397208</v>
      </c>
      <c r="I156" s="30">
        <v>342418.09548659</v>
      </c>
      <c r="J156" s="2">
        <v>0.41687650062523729</v>
      </c>
      <c r="K156" s="30">
        <v>-0.37999258541203074</v>
      </c>
      <c r="L156">
        <v>-3.9328621342128698</v>
      </c>
      <c r="M156" s="28">
        <v>5.0939999999999999E-2</v>
      </c>
      <c r="N156" s="13" t="s">
        <v>431</v>
      </c>
      <c r="O156" s="14" t="s">
        <v>432</v>
      </c>
      <c r="P156" s="13" t="s">
        <v>432</v>
      </c>
      <c r="Q156" s="13"/>
      <c r="R156" s="15"/>
      <c r="S156" s="13"/>
      <c r="T156" s="13" t="s">
        <v>624</v>
      </c>
      <c r="U156" s="15" t="s">
        <v>625</v>
      </c>
    </row>
    <row r="157" spans="1:21" x14ac:dyDescent="0.3">
      <c r="A157" s="17" t="s">
        <v>440</v>
      </c>
      <c r="B157" s="3" t="s">
        <v>402</v>
      </c>
      <c r="C157" s="3" t="s">
        <v>240</v>
      </c>
      <c r="D157" s="4"/>
      <c r="E157" s="4"/>
      <c r="F157" s="4"/>
      <c r="G157" s="5" t="s">
        <v>234</v>
      </c>
      <c r="H157" s="2">
        <v>126126.501010109</v>
      </c>
      <c r="I157" s="30">
        <v>137802.84453279301</v>
      </c>
      <c r="J157" s="2">
        <v>0.91526776125506337</v>
      </c>
      <c r="K157" s="30">
        <v>-3.8451834650504717E-2</v>
      </c>
      <c r="L157">
        <v>-0.40373691856751798</v>
      </c>
      <c r="M157" s="28">
        <v>0.72445999999999999</v>
      </c>
      <c r="N157" s="4"/>
      <c r="O157" s="6"/>
      <c r="P157" s="4"/>
      <c r="Q157" s="4"/>
      <c r="R157" s="7"/>
      <c r="S157" s="4"/>
      <c r="T157" s="4"/>
      <c r="U157" s="7"/>
    </row>
    <row r="158" spans="1:21" x14ac:dyDescent="0.3">
      <c r="A158" s="17" t="s">
        <v>440</v>
      </c>
      <c r="B158" s="3" t="s">
        <v>265</v>
      </c>
      <c r="C158" s="3" t="s">
        <v>21</v>
      </c>
      <c r="D158" s="4" t="s">
        <v>481</v>
      </c>
      <c r="E158" s="4" t="s">
        <v>482</v>
      </c>
      <c r="F158" s="4"/>
      <c r="G158" s="5" t="s">
        <v>13</v>
      </c>
      <c r="H158" s="2">
        <v>120778.326409751</v>
      </c>
      <c r="I158" s="30">
        <v>510.49361467731097</v>
      </c>
      <c r="J158" s="2">
        <v>236.59125782816383</v>
      </c>
      <c r="K158" s="30">
        <v>2.3739986931780823</v>
      </c>
      <c r="L158">
        <v>3.9946344803932199</v>
      </c>
      <c r="M158" s="28">
        <v>5.7329999999999999E-2</v>
      </c>
      <c r="N158" s="4" t="s">
        <v>465</v>
      </c>
      <c r="O158" s="6" t="s">
        <v>466</v>
      </c>
      <c r="P158" s="4" t="s">
        <v>466</v>
      </c>
      <c r="Q158" s="4"/>
      <c r="R158" s="7"/>
      <c r="S158" s="4"/>
      <c r="T158" s="4" t="s">
        <v>467</v>
      </c>
      <c r="U158" s="7" t="s">
        <v>468</v>
      </c>
    </row>
    <row r="159" spans="1:21" x14ac:dyDescent="0.3">
      <c r="A159" s="17" t="s">
        <v>440</v>
      </c>
      <c r="B159" s="3" t="s">
        <v>332</v>
      </c>
      <c r="C159" s="3" t="s">
        <v>91</v>
      </c>
      <c r="D159" s="4" t="s">
        <v>1076</v>
      </c>
      <c r="E159" s="4" t="s">
        <v>1077</v>
      </c>
      <c r="F159" s="4"/>
      <c r="G159" s="5" t="s">
        <v>36</v>
      </c>
      <c r="H159" s="2">
        <v>103676.95779918499</v>
      </c>
      <c r="I159" s="30">
        <v>81666.682777779497</v>
      </c>
      <c r="J159" s="2">
        <v>1.2695135185213402</v>
      </c>
      <c r="K159" s="30">
        <v>0.10363732985563501</v>
      </c>
      <c r="L159">
        <v>0.43828758863075101</v>
      </c>
      <c r="M159" s="28">
        <v>0.70362999999999998</v>
      </c>
      <c r="N159" s="4" t="s">
        <v>431</v>
      </c>
      <c r="O159" s="6" t="s">
        <v>432</v>
      </c>
      <c r="P159" s="4" t="s">
        <v>432</v>
      </c>
      <c r="Q159" s="4"/>
      <c r="R159" s="7"/>
      <c r="S159" s="4"/>
      <c r="T159" s="4" t="s">
        <v>653</v>
      </c>
      <c r="U159" s="7" t="s">
        <v>654</v>
      </c>
    </row>
    <row r="160" spans="1:21" x14ac:dyDescent="0.3">
      <c r="A160" s="17" t="s">
        <v>440</v>
      </c>
      <c r="B160" s="3" t="s">
        <v>348</v>
      </c>
      <c r="C160" s="3" t="s">
        <v>1296</v>
      </c>
      <c r="D160" s="4" t="s">
        <v>348</v>
      </c>
      <c r="E160" s="4" t="s">
        <v>1297</v>
      </c>
      <c r="F160" s="4"/>
      <c r="G160" s="5" t="s">
        <v>179</v>
      </c>
      <c r="H160" s="2">
        <v>76088.406124975707</v>
      </c>
      <c r="I160" s="30">
        <v>118173.51240465</v>
      </c>
      <c r="J160" s="2">
        <v>0.64387022587966769</v>
      </c>
      <c r="K160" s="30">
        <v>-0.19120165727335725</v>
      </c>
      <c r="L160">
        <v>-1.7179466469690201</v>
      </c>
      <c r="M160" s="28">
        <v>0.20774999999999999</v>
      </c>
      <c r="N160" s="4" t="s">
        <v>1298</v>
      </c>
      <c r="O160" s="6" t="s">
        <v>1299</v>
      </c>
      <c r="P160" s="4" t="s">
        <v>1300</v>
      </c>
      <c r="Q160" s="4" t="s">
        <v>1301</v>
      </c>
      <c r="R160" s="7" t="s">
        <v>1302</v>
      </c>
      <c r="S160" s="4"/>
      <c r="T160" s="4" t="s">
        <v>653</v>
      </c>
      <c r="U160" s="7" t="s">
        <v>654</v>
      </c>
    </row>
    <row r="161" spans="1:21" x14ac:dyDescent="0.3">
      <c r="A161" s="17" t="s">
        <v>440</v>
      </c>
      <c r="B161" s="3" t="s">
        <v>259</v>
      </c>
      <c r="C161" s="3" t="s">
        <v>14</v>
      </c>
      <c r="D161" s="4" t="s">
        <v>438</v>
      </c>
      <c r="E161" s="4" t="s">
        <v>439</v>
      </c>
      <c r="F161" s="4"/>
      <c r="G161" s="5" t="s">
        <v>13</v>
      </c>
      <c r="H161" s="2">
        <v>72792.402542640601</v>
      </c>
      <c r="I161" s="30">
        <v>11257.3788090786</v>
      </c>
      <c r="J161" s="2">
        <v>6.4661946423919394</v>
      </c>
      <c r="K161" s="30">
        <v>0.81064877340335628</v>
      </c>
      <c r="L161">
        <v>2.5006246663393399</v>
      </c>
      <c r="M161" s="28">
        <v>0.12517</v>
      </c>
      <c r="N161" s="4" t="s">
        <v>441</v>
      </c>
      <c r="O161" s="6" t="s">
        <v>442</v>
      </c>
      <c r="P161" s="4" t="s">
        <v>432</v>
      </c>
      <c r="Q161" s="4"/>
      <c r="R161" s="7" t="s">
        <v>443</v>
      </c>
      <c r="S161" s="4"/>
      <c r="T161" s="4" t="s">
        <v>444</v>
      </c>
      <c r="U161" s="7" t="s">
        <v>445</v>
      </c>
    </row>
    <row r="162" spans="1:21" x14ac:dyDescent="0.3">
      <c r="A162" s="17" t="s">
        <v>440</v>
      </c>
      <c r="B162" s="3" t="s">
        <v>387</v>
      </c>
      <c r="C162" s="3" t="s">
        <v>209</v>
      </c>
      <c r="D162" s="4"/>
      <c r="E162" s="4"/>
      <c r="F162" s="4"/>
      <c r="G162" s="5" t="s">
        <v>222</v>
      </c>
      <c r="H162" s="2">
        <v>70574.190415718404</v>
      </c>
      <c r="I162" s="30">
        <v>173906.53465380101</v>
      </c>
      <c r="J162" s="2">
        <v>0.4058167828840461</v>
      </c>
      <c r="K162" s="30">
        <v>-0.39166999632875904</v>
      </c>
      <c r="L162">
        <v>-4.1607678458755801</v>
      </c>
      <c r="M162" s="28">
        <v>4.2790000000000002E-2</v>
      </c>
      <c r="N162" s="4"/>
      <c r="O162" s="6"/>
      <c r="P162" s="4"/>
      <c r="Q162" s="4"/>
      <c r="R162" s="7"/>
      <c r="S162" s="4"/>
      <c r="T162" s="4"/>
      <c r="U162" s="7"/>
    </row>
    <row r="163" spans="1:21" x14ac:dyDescent="0.3">
      <c r="A163" s="17" t="s">
        <v>440</v>
      </c>
      <c r="B163" s="3" t="s">
        <v>277</v>
      </c>
      <c r="C163" s="3" t="s">
        <v>35</v>
      </c>
      <c r="D163" s="4" t="s">
        <v>548</v>
      </c>
      <c r="E163" s="4" t="s">
        <v>549</v>
      </c>
      <c r="F163" s="4"/>
      <c r="G163" s="5" t="s">
        <v>36</v>
      </c>
      <c r="H163" s="2">
        <v>49658.339262942303</v>
      </c>
      <c r="I163" s="30">
        <v>2439.9049030456299</v>
      </c>
      <c r="J163" s="2">
        <v>20.352571610867251</v>
      </c>
      <c r="K163" s="30">
        <v>1.3086192914899071</v>
      </c>
      <c r="L163">
        <v>16.386925931204701</v>
      </c>
      <c r="M163" s="28">
        <v>2.8900000000000002E-3</v>
      </c>
      <c r="N163" s="4" t="s">
        <v>441</v>
      </c>
      <c r="O163" s="6" t="s">
        <v>442</v>
      </c>
      <c r="P163" s="4" t="s">
        <v>432</v>
      </c>
      <c r="Q163" s="4"/>
      <c r="R163" s="7" t="s">
        <v>443</v>
      </c>
      <c r="S163" s="4" t="s">
        <v>550</v>
      </c>
      <c r="T163" s="4" t="s">
        <v>551</v>
      </c>
      <c r="U163" s="7" t="s">
        <v>552</v>
      </c>
    </row>
    <row r="164" spans="1:21" x14ac:dyDescent="0.3">
      <c r="A164" s="17" t="s">
        <v>440</v>
      </c>
      <c r="B164" s="3" t="s">
        <v>331</v>
      </c>
      <c r="C164" s="3" t="s">
        <v>90</v>
      </c>
      <c r="D164" s="4" t="s">
        <v>1074</v>
      </c>
      <c r="E164" s="4" t="s">
        <v>652</v>
      </c>
      <c r="F164" s="4" t="s">
        <v>1075</v>
      </c>
      <c r="G164" s="5" t="s">
        <v>52</v>
      </c>
      <c r="H164" s="2">
        <v>38824.243328659097</v>
      </c>
      <c r="I164" s="30">
        <v>56.573348005792297</v>
      </c>
      <c r="J164" s="2">
        <v>686.26384502971348</v>
      </c>
      <c r="K164" s="30">
        <v>2.8364911192204114</v>
      </c>
      <c r="L164">
        <v>1.5777453324599799</v>
      </c>
      <c r="M164" s="28">
        <v>0.25535999999999998</v>
      </c>
      <c r="N164" s="4" t="s">
        <v>431</v>
      </c>
      <c r="O164" s="6" t="s">
        <v>432</v>
      </c>
      <c r="P164" s="4" t="s">
        <v>432</v>
      </c>
      <c r="Q164" s="4"/>
      <c r="R164" s="7"/>
      <c r="S164" s="4"/>
      <c r="T164" s="4" t="s">
        <v>653</v>
      </c>
      <c r="U164" s="7" t="s">
        <v>654</v>
      </c>
    </row>
    <row r="165" spans="1:21" x14ac:dyDescent="0.3">
      <c r="A165" s="17" t="s">
        <v>440</v>
      </c>
      <c r="B165" s="3" t="s">
        <v>384</v>
      </c>
      <c r="C165" s="3" t="s">
        <v>219</v>
      </c>
      <c r="D165" s="4"/>
      <c r="E165" s="4"/>
      <c r="F165" s="4"/>
      <c r="G165" s="5" t="s">
        <v>218</v>
      </c>
      <c r="H165" s="2">
        <v>35236.625786327299</v>
      </c>
      <c r="I165" s="30">
        <v>83645.576938385202</v>
      </c>
      <c r="J165" s="2">
        <v>0.42126107650955907</v>
      </c>
      <c r="K165" s="30">
        <v>-0.37544866676455219</v>
      </c>
      <c r="L165">
        <v>-2.8454528943497102</v>
      </c>
      <c r="M165" s="28">
        <v>6.3850000000000004E-2</v>
      </c>
      <c r="N165" s="4"/>
      <c r="O165" s="6"/>
      <c r="P165" s="4"/>
      <c r="Q165" s="4"/>
      <c r="R165" s="7"/>
      <c r="S165" s="4"/>
      <c r="T165" s="4"/>
      <c r="U165" s="7"/>
    </row>
    <row r="166" spans="1:21" x14ac:dyDescent="0.3">
      <c r="A166" s="17" t="s">
        <v>440</v>
      </c>
      <c r="B166" s="3" t="s">
        <v>391</v>
      </c>
      <c r="C166" s="3" t="s">
        <v>226</v>
      </c>
      <c r="D166" s="4"/>
      <c r="E166" s="4"/>
      <c r="F166" s="4"/>
      <c r="G166" s="5" t="s">
        <v>192</v>
      </c>
      <c r="H166" s="2">
        <v>22222.0784159961</v>
      </c>
      <c r="I166" s="30">
        <v>62056.889579625204</v>
      </c>
      <c r="J166" s="2">
        <v>0.3580920437122932</v>
      </c>
      <c r="K166" s="30">
        <v>-0.44600532827665862</v>
      </c>
      <c r="L166">
        <v>-10.872091157504</v>
      </c>
      <c r="M166" s="28">
        <v>7.0800000000000004E-3</v>
      </c>
      <c r="N166" s="4"/>
      <c r="O166" s="6"/>
      <c r="P166" s="4"/>
      <c r="Q166" s="4"/>
      <c r="R166" s="7"/>
      <c r="S166" s="4"/>
      <c r="T166" s="4"/>
      <c r="U166" s="7"/>
    </row>
    <row r="167" spans="1:21" x14ac:dyDescent="0.3">
      <c r="A167" s="17" t="s">
        <v>440</v>
      </c>
      <c r="B167" s="3" t="s">
        <v>400</v>
      </c>
      <c r="C167" s="3" t="s">
        <v>238</v>
      </c>
      <c r="D167" s="4"/>
      <c r="E167" s="4"/>
      <c r="F167" s="4"/>
      <c r="G167" s="5" t="s">
        <v>234</v>
      </c>
      <c r="H167" s="2">
        <v>19513.831488436299</v>
      </c>
      <c r="I167" s="30">
        <v>52256.294691921299</v>
      </c>
      <c r="J167" s="2">
        <v>0.3734254715815718</v>
      </c>
      <c r="K167" s="30">
        <v>-0.42779606188229458</v>
      </c>
      <c r="L167">
        <v>-6.1912689602257798</v>
      </c>
      <c r="M167" s="28">
        <v>4.1799999999999997E-3</v>
      </c>
      <c r="N167" s="4"/>
      <c r="O167" s="6"/>
      <c r="P167" s="4"/>
      <c r="Q167" s="4"/>
      <c r="R167" s="7"/>
      <c r="S167" s="4"/>
      <c r="T167" s="4"/>
      <c r="U167" s="7"/>
    </row>
    <row r="168" spans="1:21" x14ac:dyDescent="0.3">
      <c r="A168" s="17" t="s">
        <v>440</v>
      </c>
      <c r="B168" s="3" t="s">
        <v>293</v>
      </c>
      <c r="C168" s="3" t="s">
        <v>53</v>
      </c>
      <c r="D168" s="4" t="s">
        <v>622</v>
      </c>
      <c r="E168" s="4" t="s">
        <v>623</v>
      </c>
      <c r="F168" s="4"/>
      <c r="G168" s="5" t="s">
        <v>54</v>
      </c>
      <c r="H168" s="2">
        <v>16774.304752019099</v>
      </c>
      <c r="I168" s="30">
        <v>89062.936140831604</v>
      </c>
      <c r="J168" s="2">
        <v>0.18834214858462078</v>
      </c>
      <c r="K168" s="30">
        <v>-0.7250524795087413</v>
      </c>
      <c r="L168">
        <v>-19.4946203152933</v>
      </c>
      <c r="M168" s="28">
        <v>1.8799999999999999E-3</v>
      </c>
      <c r="N168" s="4" t="s">
        <v>431</v>
      </c>
      <c r="O168" s="6" t="s">
        <v>432</v>
      </c>
      <c r="P168" s="4" t="s">
        <v>432</v>
      </c>
      <c r="Q168" s="4"/>
      <c r="R168" s="7"/>
      <c r="S168" s="4"/>
      <c r="T168" s="4" t="s">
        <v>624</v>
      </c>
      <c r="U168" s="7" t="s">
        <v>625</v>
      </c>
    </row>
    <row r="169" spans="1:21" x14ac:dyDescent="0.3">
      <c r="A169" s="17" t="s">
        <v>1063</v>
      </c>
      <c r="B169" s="3" t="s">
        <v>328</v>
      </c>
      <c r="C169" s="3" t="s">
        <v>87</v>
      </c>
      <c r="D169" s="4" t="s">
        <v>1060</v>
      </c>
      <c r="E169" s="4" t="s">
        <v>1061</v>
      </c>
      <c r="F169" s="4" t="s">
        <v>1062</v>
      </c>
      <c r="G169" s="5" t="s">
        <v>52</v>
      </c>
      <c r="H169" s="2">
        <v>95578.323460594693</v>
      </c>
      <c r="I169" s="30">
        <v>163510.457300009</v>
      </c>
      <c r="J169" s="2">
        <v>0.58453951532425585</v>
      </c>
      <c r="K169" s="30">
        <v>-0.2331861248662066</v>
      </c>
      <c r="L169">
        <v>-3.2611212651796899</v>
      </c>
      <c r="M169" s="28">
        <v>8.0259999999999998E-2</v>
      </c>
      <c r="N169" s="4" t="s">
        <v>1064</v>
      </c>
      <c r="O169" s="6" t="s">
        <v>1065</v>
      </c>
      <c r="P169" s="4" t="s">
        <v>1066</v>
      </c>
      <c r="Q169" s="4"/>
      <c r="R169" s="7"/>
      <c r="S169" s="4"/>
      <c r="T169" s="4" t="s">
        <v>1067</v>
      </c>
      <c r="U169" s="7" t="s">
        <v>1068</v>
      </c>
    </row>
    <row r="170" spans="1:21" x14ac:dyDescent="0.3">
      <c r="A170" s="17" t="s">
        <v>777</v>
      </c>
      <c r="B170" s="3" t="s">
        <v>141</v>
      </c>
      <c r="C170" s="3" t="s">
        <v>774</v>
      </c>
      <c r="D170" s="4" t="s">
        <v>141</v>
      </c>
      <c r="E170" s="4" t="s">
        <v>775</v>
      </c>
      <c r="F170" s="4" t="s">
        <v>776</v>
      </c>
      <c r="G170" s="5" t="s">
        <v>100</v>
      </c>
      <c r="H170" s="2">
        <v>222479.97258639199</v>
      </c>
      <c r="I170" s="30">
        <v>1285426.3368965299</v>
      </c>
      <c r="J170" s="2">
        <v>0.17307874142639451</v>
      </c>
      <c r="K170" s="30">
        <v>-0.76175627151329051</v>
      </c>
      <c r="L170">
        <v>-15.0483297441526</v>
      </c>
      <c r="M170" s="28">
        <v>2.4599999999999999E-3</v>
      </c>
      <c r="N170" s="4" t="s">
        <v>778</v>
      </c>
      <c r="O170" s="6" t="s">
        <v>779</v>
      </c>
      <c r="P170" s="4" t="s">
        <v>780</v>
      </c>
      <c r="Q170" s="4" t="s">
        <v>781</v>
      </c>
      <c r="R170" s="7" t="s">
        <v>782</v>
      </c>
      <c r="S170" s="4" t="s">
        <v>783</v>
      </c>
      <c r="T170" s="4" t="s">
        <v>784</v>
      </c>
      <c r="U170" s="7" t="s">
        <v>785</v>
      </c>
    </row>
    <row r="171" spans="1:21" x14ac:dyDescent="0.3">
      <c r="A171" s="17" t="s">
        <v>777</v>
      </c>
      <c r="B171" s="3" t="s">
        <v>115</v>
      </c>
      <c r="C171" s="3" t="s">
        <v>905</v>
      </c>
      <c r="D171" s="4" t="s">
        <v>115</v>
      </c>
      <c r="E171" s="4" t="s">
        <v>905</v>
      </c>
      <c r="F171" s="4" t="s">
        <v>906</v>
      </c>
      <c r="G171" s="5" t="s">
        <v>100</v>
      </c>
      <c r="H171" s="2">
        <v>113920.496241741</v>
      </c>
      <c r="I171" s="30">
        <v>5078.9214958591801</v>
      </c>
      <c r="J171" s="2">
        <v>22.430056525705275</v>
      </c>
      <c r="K171" s="30">
        <v>1.3508303680444458</v>
      </c>
      <c r="L171">
        <v>4.4918625926842104</v>
      </c>
      <c r="M171" s="28">
        <v>4.589E-2</v>
      </c>
      <c r="N171" s="4"/>
      <c r="O171" s="6"/>
      <c r="P171" s="4"/>
      <c r="Q171" s="4"/>
      <c r="R171" s="7"/>
      <c r="S171" s="4" t="s">
        <v>835</v>
      </c>
      <c r="T171" s="4" t="s">
        <v>836</v>
      </c>
      <c r="U171" s="7" t="s">
        <v>837</v>
      </c>
    </row>
    <row r="172" spans="1:21" x14ac:dyDescent="0.3">
      <c r="A172" s="17" t="s">
        <v>777</v>
      </c>
      <c r="B172" s="3" t="s">
        <v>143</v>
      </c>
      <c r="C172" s="3" t="s">
        <v>833</v>
      </c>
      <c r="D172" s="4" t="s">
        <v>143</v>
      </c>
      <c r="E172" s="4" t="s">
        <v>833</v>
      </c>
      <c r="F172" s="4" t="s">
        <v>834</v>
      </c>
      <c r="G172" s="5" t="s">
        <v>100</v>
      </c>
      <c r="H172" s="2">
        <v>85716.230917647903</v>
      </c>
      <c r="I172" s="30">
        <v>123342.22594784699</v>
      </c>
      <c r="J172" s="2">
        <v>0.69494635968294782</v>
      </c>
      <c r="K172" s="30">
        <v>-0.15804871568720125</v>
      </c>
      <c r="L172">
        <v>-1.2420020141055399</v>
      </c>
      <c r="M172" s="28">
        <v>0.32917000000000002</v>
      </c>
      <c r="N172" s="4"/>
      <c r="O172" s="6"/>
      <c r="P172" s="4"/>
      <c r="Q172" s="4"/>
      <c r="R172" s="7"/>
      <c r="S172" s="4" t="s">
        <v>835</v>
      </c>
      <c r="T172" s="4" t="s">
        <v>836</v>
      </c>
      <c r="U172" s="7" t="s">
        <v>837</v>
      </c>
    </row>
    <row r="173" spans="1:21" x14ac:dyDescent="0.3">
      <c r="A173" s="17" t="s">
        <v>777</v>
      </c>
      <c r="B173" s="3" t="s">
        <v>369</v>
      </c>
      <c r="C173" s="3" t="s">
        <v>201</v>
      </c>
      <c r="D173" s="4"/>
      <c r="E173" s="4"/>
      <c r="F173" s="4"/>
      <c r="G173" s="5" t="s">
        <v>192</v>
      </c>
      <c r="H173" s="2">
        <v>42653.623876651298</v>
      </c>
      <c r="I173" s="30">
        <v>30333.818662892401</v>
      </c>
      <c r="J173" s="2">
        <v>1.4061409264251259</v>
      </c>
      <c r="K173" s="30">
        <v>0.14802884877890354</v>
      </c>
      <c r="L173">
        <v>0.900827318884726</v>
      </c>
      <c r="M173" s="28">
        <v>0.46233000000000002</v>
      </c>
      <c r="N173" s="4"/>
      <c r="O173" s="6"/>
      <c r="P173" s="4"/>
      <c r="Q173" s="4"/>
      <c r="R173" s="7"/>
      <c r="S173" s="4"/>
      <c r="T173" s="4"/>
      <c r="U173" s="7"/>
    </row>
    <row r="174" spans="1:21" x14ac:dyDescent="0.3">
      <c r="A174" s="17" t="s">
        <v>777</v>
      </c>
      <c r="B174" s="3" t="s">
        <v>342</v>
      </c>
      <c r="C174" s="3" t="s">
        <v>1260</v>
      </c>
      <c r="D174" s="4" t="s">
        <v>1261</v>
      </c>
      <c r="E174" s="4" t="s">
        <v>1262</v>
      </c>
      <c r="F174" s="4" t="s">
        <v>1263</v>
      </c>
      <c r="G174" s="5" t="s">
        <v>170</v>
      </c>
      <c r="H174" s="2">
        <v>27236.266854061902</v>
      </c>
      <c r="I174" s="30">
        <v>56.573348005792297</v>
      </c>
      <c r="J174" s="2">
        <v>481.43282683699925</v>
      </c>
      <c r="K174" s="30">
        <v>2.6825356996243266</v>
      </c>
      <c r="L174">
        <v>1.6953903878676599</v>
      </c>
      <c r="M174" s="28">
        <v>0.23208999999999999</v>
      </c>
      <c r="N174" s="4" t="s">
        <v>1264</v>
      </c>
      <c r="O174" s="6" t="s">
        <v>1265</v>
      </c>
      <c r="P174" s="4" t="s">
        <v>1266</v>
      </c>
      <c r="Q174" s="4"/>
      <c r="R174" s="7" t="s">
        <v>503</v>
      </c>
      <c r="S174" s="4"/>
      <c r="T174" s="4" t="s">
        <v>1267</v>
      </c>
      <c r="U174" s="7" t="s">
        <v>1268</v>
      </c>
    </row>
    <row r="175" spans="1:21" x14ac:dyDescent="0.3">
      <c r="A175" s="17" t="s">
        <v>639</v>
      </c>
      <c r="B175" s="3" t="s">
        <v>301</v>
      </c>
      <c r="C175" s="3" t="s">
        <v>58</v>
      </c>
      <c r="D175" s="4" t="s">
        <v>637</v>
      </c>
      <c r="E175" s="4" t="s">
        <v>638</v>
      </c>
      <c r="F175" s="4"/>
      <c r="G175" s="5" t="s">
        <v>54</v>
      </c>
      <c r="H175" s="2">
        <v>35513.774596118703</v>
      </c>
      <c r="I175" s="30">
        <v>1261.7852922260499</v>
      </c>
      <c r="J175" s="2">
        <v>28.145655853592228</v>
      </c>
      <c r="K175" s="30">
        <v>1.4494113730984559</v>
      </c>
      <c r="L175">
        <v>1.20811607490409</v>
      </c>
      <c r="M175" s="28">
        <v>0.35041</v>
      </c>
      <c r="N175" s="4" t="s">
        <v>640</v>
      </c>
      <c r="O175" s="6" t="s">
        <v>641</v>
      </c>
      <c r="P175" s="4" t="s">
        <v>641</v>
      </c>
      <c r="Q175" s="4"/>
      <c r="R175" s="7"/>
      <c r="S175" s="4"/>
      <c r="T175" s="4" t="s">
        <v>642</v>
      </c>
      <c r="U175" s="7" t="s">
        <v>643</v>
      </c>
    </row>
    <row r="176" spans="1:21" x14ac:dyDescent="0.3">
      <c r="A176" s="17" t="s">
        <v>1046</v>
      </c>
      <c r="B176" s="3" t="s">
        <v>367</v>
      </c>
      <c r="C176" s="3" t="s">
        <v>199</v>
      </c>
      <c r="D176" s="4"/>
      <c r="E176" s="4"/>
      <c r="F176" s="4"/>
      <c r="G176" s="5" t="s">
        <v>192</v>
      </c>
      <c r="H176" s="2">
        <v>343198.92596330098</v>
      </c>
      <c r="I176" s="30">
        <v>111551.84298571901</v>
      </c>
      <c r="J176" s="2">
        <v>3.0765867849197051</v>
      </c>
      <c r="K176" s="30">
        <v>0.48806917025458518</v>
      </c>
      <c r="L176">
        <v>2.0712712312971902</v>
      </c>
      <c r="M176" s="28">
        <v>0.17358000000000001</v>
      </c>
      <c r="N176" s="4"/>
      <c r="O176" s="6"/>
      <c r="P176" s="4"/>
      <c r="Q176" s="4"/>
      <c r="R176" s="7"/>
      <c r="S176" s="4"/>
      <c r="T176" s="4"/>
      <c r="U176" s="7"/>
    </row>
    <row r="177" spans="1:21" x14ac:dyDescent="0.3">
      <c r="A177" s="17" t="s">
        <v>1046</v>
      </c>
      <c r="B177" s="3" t="s">
        <v>386</v>
      </c>
      <c r="C177" s="3" t="s">
        <v>221</v>
      </c>
      <c r="D177" s="4"/>
      <c r="E177" s="4"/>
      <c r="F177" s="4"/>
      <c r="G177" s="5" t="s">
        <v>207</v>
      </c>
      <c r="H177" s="2">
        <v>158760.03933099101</v>
      </c>
      <c r="I177" s="30">
        <v>8405.9925731056992</v>
      </c>
      <c r="J177" s="2">
        <v>18.886531001577502</v>
      </c>
      <c r="K177" s="30">
        <v>1.276152195866562</v>
      </c>
      <c r="L177">
        <v>9.7607688961634498</v>
      </c>
      <c r="M177" s="28">
        <v>7.2500000000000004E-3</v>
      </c>
      <c r="N177" s="4"/>
      <c r="O177" s="6"/>
      <c r="P177" s="4"/>
      <c r="Q177" s="4"/>
      <c r="R177" s="7"/>
      <c r="S177" s="4"/>
      <c r="T177" s="4"/>
      <c r="U177" s="7"/>
    </row>
    <row r="178" spans="1:21" x14ac:dyDescent="0.3">
      <c r="A178" s="17" t="s">
        <v>1046</v>
      </c>
      <c r="B178" s="3" t="s">
        <v>132</v>
      </c>
      <c r="C178" s="3" t="s">
        <v>1044</v>
      </c>
      <c r="D178" s="4" t="s">
        <v>132</v>
      </c>
      <c r="E178" s="4" t="s">
        <v>1044</v>
      </c>
      <c r="F178" s="4" t="s">
        <v>1045</v>
      </c>
      <c r="G178" s="5" t="s">
        <v>100</v>
      </c>
      <c r="H178" s="2">
        <v>29438.739636493199</v>
      </c>
      <c r="I178" s="30">
        <v>27766.353812065801</v>
      </c>
      <c r="J178" s="2">
        <v>1.0602306603073202</v>
      </c>
      <c r="K178" s="30">
        <v>2.5400359228029815E-2</v>
      </c>
      <c r="L178">
        <v>0.65489956778233405</v>
      </c>
      <c r="M178" s="28">
        <v>0.54854999999999998</v>
      </c>
      <c r="N178" s="4" t="s">
        <v>1047</v>
      </c>
      <c r="O178" s="6" t="s">
        <v>1048</v>
      </c>
      <c r="P178" s="4" t="s">
        <v>1049</v>
      </c>
      <c r="Q178" s="4" t="s">
        <v>1050</v>
      </c>
      <c r="R178" s="7"/>
      <c r="S178" s="4"/>
      <c r="T178" s="4" t="s">
        <v>1051</v>
      </c>
      <c r="U178" s="7" t="s">
        <v>1052</v>
      </c>
    </row>
    <row r="179" spans="1:21" x14ac:dyDescent="0.3">
      <c r="A179" s="17" t="s">
        <v>1046</v>
      </c>
      <c r="B179" s="3" t="s">
        <v>393</v>
      </c>
      <c r="C179" s="3" t="s">
        <v>228</v>
      </c>
      <c r="D179" s="4"/>
      <c r="E179" s="4"/>
      <c r="F179" s="4"/>
      <c r="G179" s="5" t="s">
        <v>229</v>
      </c>
      <c r="H179" s="2">
        <v>27968.946493034298</v>
      </c>
      <c r="I179" s="30">
        <v>27247.684479282601</v>
      </c>
      <c r="J179" s="2">
        <v>1.0264705800707616</v>
      </c>
      <c r="K179" s="30">
        <v>1.1346506462552619E-2</v>
      </c>
      <c r="L179">
        <v>4.9133687371939898E-2</v>
      </c>
      <c r="M179" s="28">
        <v>0.96516999999999997</v>
      </c>
      <c r="N179" s="4"/>
      <c r="O179" s="6"/>
      <c r="P179" s="4"/>
      <c r="Q179" s="4"/>
      <c r="R179" s="7"/>
      <c r="S179" s="4"/>
      <c r="T179" s="4"/>
      <c r="U179" s="7"/>
    </row>
    <row r="180" spans="1:21" x14ac:dyDescent="0.3">
      <c r="A180" s="17" t="s">
        <v>1046</v>
      </c>
      <c r="B180" s="3" t="s">
        <v>390</v>
      </c>
      <c r="C180" s="3" t="s">
        <v>225</v>
      </c>
      <c r="D180" s="4"/>
      <c r="E180" s="4"/>
      <c r="F180" s="4"/>
      <c r="G180" s="5" t="s">
        <v>192</v>
      </c>
      <c r="H180" s="2">
        <v>24323.357050620201</v>
      </c>
      <c r="I180" s="30">
        <v>56.573348005792297</v>
      </c>
      <c r="J180" s="2">
        <v>429.94374397162846</v>
      </c>
      <c r="K180" s="30">
        <v>2.6334116339958453</v>
      </c>
      <c r="L180">
        <v>2.2218071263741801</v>
      </c>
      <c r="M180" s="28">
        <v>0.15640000000000001</v>
      </c>
      <c r="N180" s="4"/>
      <c r="O180" s="6"/>
      <c r="P180" s="4"/>
      <c r="Q180" s="4"/>
      <c r="R180" s="7"/>
      <c r="S180" s="4"/>
      <c r="T180" s="4"/>
      <c r="U180" s="7"/>
    </row>
    <row r="181" spans="1:21" x14ac:dyDescent="0.3">
      <c r="A181" s="17" t="s">
        <v>498</v>
      </c>
      <c r="B181" s="3" t="s">
        <v>381</v>
      </c>
      <c r="C181" s="3" t="s">
        <v>1368</v>
      </c>
      <c r="D181" s="4"/>
      <c r="E181" s="4"/>
      <c r="F181" s="4"/>
      <c r="G181" s="5" t="s">
        <v>215</v>
      </c>
      <c r="H181" s="2">
        <v>783982.43931604968</v>
      </c>
      <c r="I181" s="30">
        <v>924472.01727119531</v>
      </c>
      <c r="J181" s="2">
        <v>0.84803263340535184</v>
      </c>
      <c r="K181" s="30">
        <v>-7.1587435201802455E-2</v>
      </c>
      <c r="L181">
        <v>-6.8391655975218502</v>
      </c>
      <c r="M181" s="28">
        <v>1.2239999999999999E-2</v>
      </c>
      <c r="N181" s="4"/>
      <c r="O181" s="6"/>
      <c r="P181" s="4"/>
      <c r="Q181" s="4"/>
      <c r="R181" s="7"/>
      <c r="S181" s="4"/>
      <c r="T181" s="4"/>
      <c r="U181" s="7"/>
    </row>
    <row r="182" spans="1:21" x14ac:dyDescent="0.3">
      <c r="A182" s="17" t="s">
        <v>498</v>
      </c>
      <c r="B182" s="3" t="s">
        <v>314</v>
      </c>
      <c r="C182" s="3" t="s">
        <v>25</v>
      </c>
      <c r="D182" s="4" t="s">
        <v>673</v>
      </c>
      <c r="E182" s="4" t="s">
        <v>496</v>
      </c>
      <c r="F182" s="4" t="s">
        <v>497</v>
      </c>
      <c r="G182" s="5" t="s">
        <v>69</v>
      </c>
      <c r="H182" s="2">
        <v>651866.22266192897</v>
      </c>
      <c r="I182" s="30">
        <v>25698.533529103599</v>
      </c>
      <c r="J182" s="2">
        <v>25.365891867864377</v>
      </c>
      <c r="K182" s="30">
        <v>1.4042501367690414</v>
      </c>
      <c r="L182">
        <v>41.3351955047156</v>
      </c>
      <c r="M182" s="28">
        <v>3.9427000000000004E-6</v>
      </c>
      <c r="N182" s="4" t="s">
        <v>499</v>
      </c>
      <c r="O182" s="6" t="s">
        <v>500</v>
      </c>
      <c r="P182" s="4" t="s">
        <v>501</v>
      </c>
      <c r="Q182" s="4" t="s">
        <v>502</v>
      </c>
      <c r="R182" s="7" t="s">
        <v>503</v>
      </c>
      <c r="S182" s="4"/>
      <c r="T182" s="4" t="s">
        <v>504</v>
      </c>
      <c r="U182" s="7" t="s">
        <v>674</v>
      </c>
    </row>
    <row r="183" spans="1:21" x14ac:dyDescent="0.3">
      <c r="A183" s="17" t="s">
        <v>498</v>
      </c>
      <c r="B183" s="3" t="s">
        <v>382</v>
      </c>
      <c r="C183" s="3" t="s">
        <v>1349</v>
      </c>
      <c r="D183" s="4"/>
      <c r="E183" s="4"/>
      <c r="F183" s="4"/>
      <c r="G183" s="5" t="s">
        <v>215</v>
      </c>
      <c r="H183" s="2">
        <v>135421.8598261929</v>
      </c>
      <c r="I183" s="30">
        <v>287556.07719888911</v>
      </c>
      <c r="J183" s="2">
        <v>0.47094069840342107</v>
      </c>
      <c r="K183" s="30">
        <v>-0.32703377647536885</v>
      </c>
      <c r="L183">
        <v>-2.2564992826814301</v>
      </c>
      <c r="M183" s="28">
        <v>0.13815</v>
      </c>
      <c r="N183" s="4"/>
      <c r="O183" s="6"/>
      <c r="P183" s="4"/>
      <c r="Q183" s="4"/>
      <c r="R183" s="7"/>
      <c r="S183" s="4"/>
      <c r="T183" s="4"/>
      <c r="U183" s="7"/>
    </row>
    <row r="184" spans="1:21" x14ac:dyDescent="0.3">
      <c r="A184" s="17" t="s">
        <v>498</v>
      </c>
      <c r="B184" s="3" t="s">
        <v>163</v>
      </c>
      <c r="C184" s="3" t="s">
        <v>924</v>
      </c>
      <c r="D184" s="4" t="s">
        <v>163</v>
      </c>
      <c r="E184" s="4" t="s">
        <v>484</v>
      </c>
      <c r="F184" s="4" t="s">
        <v>1022</v>
      </c>
      <c r="G184" s="5" t="s">
        <v>100</v>
      </c>
      <c r="H184" s="2">
        <v>121735.805752835</v>
      </c>
      <c r="I184" s="30">
        <v>128042.38484049001</v>
      </c>
      <c r="J184" s="2">
        <v>0.95074616037875681</v>
      </c>
      <c r="K184" s="30">
        <v>-2.193541982612034E-2</v>
      </c>
      <c r="L184">
        <v>-0.17184118785211999</v>
      </c>
      <c r="M184" s="28">
        <v>0.87861</v>
      </c>
      <c r="N184" s="4" t="s">
        <v>1023</v>
      </c>
      <c r="O184" s="6" t="s">
        <v>1024</v>
      </c>
      <c r="P184" s="4"/>
      <c r="Q184" s="4"/>
      <c r="R184" s="7" t="s">
        <v>1024</v>
      </c>
      <c r="S184" s="4"/>
      <c r="T184" s="4" t="s">
        <v>1025</v>
      </c>
      <c r="U184" s="7" t="s">
        <v>1026</v>
      </c>
    </row>
    <row r="185" spans="1:21" x14ac:dyDescent="0.3">
      <c r="A185" s="17" t="s">
        <v>498</v>
      </c>
      <c r="B185" s="3" t="s">
        <v>280</v>
      </c>
      <c r="C185" s="3" t="s">
        <v>39</v>
      </c>
      <c r="D185" s="4" t="s">
        <v>569</v>
      </c>
      <c r="E185" s="4" t="s">
        <v>570</v>
      </c>
      <c r="F185" s="4"/>
      <c r="G185" s="5" t="s">
        <v>40</v>
      </c>
      <c r="H185" s="2">
        <v>118800.072540283</v>
      </c>
      <c r="I185" s="30">
        <v>148619.85165657499</v>
      </c>
      <c r="J185" s="2">
        <v>0.79935534328752811</v>
      </c>
      <c r="K185" s="30">
        <v>-9.7260117654013351E-2</v>
      </c>
      <c r="L185">
        <v>-0.34801919304350498</v>
      </c>
      <c r="M185" s="28">
        <v>0.74553999999999998</v>
      </c>
      <c r="N185" s="4"/>
      <c r="O185" s="6"/>
      <c r="P185" s="4"/>
      <c r="Q185" s="4"/>
      <c r="R185" s="7"/>
      <c r="S185" s="4" t="s">
        <v>571</v>
      </c>
      <c r="T185" s="4" t="s">
        <v>572</v>
      </c>
      <c r="U185" s="7" t="s">
        <v>573</v>
      </c>
    </row>
    <row r="186" spans="1:21" x14ac:dyDescent="0.3">
      <c r="A186" s="17" t="s">
        <v>498</v>
      </c>
      <c r="B186" s="3" t="s">
        <v>376</v>
      </c>
      <c r="C186" s="3" t="s">
        <v>210</v>
      </c>
      <c r="D186" s="4"/>
      <c r="E186" s="4"/>
      <c r="F186" s="4"/>
      <c r="G186" s="5" t="s">
        <v>207</v>
      </c>
      <c r="H186" s="2">
        <v>107781.319393727</v>
      </c>
      <c r="I186" s="30">
        <v>53933.4122967687</v>
      </c>
      <c r="J186" s="2">
        <v>1.9984146154272622</v>
      </c>
      <c r="K186" s="30">
        <v>0.3006855972591434</v>
      </c>
      <c r="L186">
        <v>7.2988474600498803</v>
      </c>
      <c r="M186" s="28">
        <v>1.8799999999999999E-3</v>
      </c>
      <c r="N186" s="4"/>
      <c r="O186" s="6"/>
      <c r="P186" s="4"/>
      <c r="Q186" s="4"/>
      <c r="R186" s="7"/>
      <c r="S186" s="4"/>
      <c r="T186" s="4"/>
      <c r="U186" s="7"/>
    </row>
    <row r="187" spans="1:21" x14ac:dyDescent="0.3">
      <c r="A187" s="17" t="s">
        <v>498</v>
      </c>
      <c r="B187" s="3" t="s">
        <v>111</v>
      </c>
      <c r="C187" s="3" t="s">
        <v>859</v>
      </c>
      <c r="D187" s="4" t="s">
        <v>111</v>
      </c>
      <c r="E187" s="4" t="s">
        <v>859</v>
      </c>
      <c r="F187" s="4" t="s">
        <v>860</v>
      </c>
      <c r="G187" s="5" t="s">
        <v>100</v>
      </c>
      <c r="H187" s="2">
        <v>93468.368575477303</v>
      </c>
      <c r="I187" s="30">
        <v>491130.82370213699</v>
      </c>
      <c r="J187" s="2">
        <v>0.1903125685961107</v>
      </c>
      <c r="K187" s="30">
        <v>-0.72053252915024513</v>
      </c>
      <c r="L187">
        <v>-11.9531948584963</v>
      </c>
      <c r="M187" s="28">
        <v>4.2999999999999999E-4</v>
      </c>
      <c r="N187" s="4" t="s">
        <v>861</v>
      </c>
      <c r="O187" s="6" t="s">
        <v>862</v>
      </c>
      <c r="P187" s="4" t="s">
        <v>863</v>
      </c>
      <c r="Q187" s="4" t="s">
        <v>864</v>
      </c>
      <c r="R187" s="7" t="s">
        <v>503</v>
      </c>
      <c r="S187" s="4" t="s">
        <v>571</v>
      </c>
      <c r="T187" s="4" t="s">
        <v>572</v>
      </c>
      <c r="U187" s="7" t="s">
        <v>573</v>
      </c>
    </row>
    <row r="188" spans="1:21" x14ac:dyDescent="0.3">
      <c r="A188" s="17" t="s">
        <v>498</v>
      </c>
      <c r="B188" s="3" t="s">
        <v>371</v>
      </c>
      <c r="C188" s="3" t="s">
        <v>1349</v>
      </c>
      <c r="D188" s="4"/>
      <c r="E188" s="4"/>
      <c r="F188" s="4"/>
      <c r="G188" s="5" t="s">
        <v>203</v>
      </c>
      <c r="H188" s="2">
        <v>90810.651520939602</v>
      </c>
      <c r="I188" s="30">
        <v>134646.583775671</v>
      </c>
      <c r="J188" s="2">
        <v>0.6744371002552535</v>
      </c>
      <c r="K188" s="30">
        <v>-0.17105854752779889</v>
      </c>
      <c r="L188">
        <v>-1.2377545997944499</v>
      </c>
      <c r="M188" s="28">
        <v>0.34028000000000003</v>
      </c>
      <c r="N188" s="4"/>
      <c r="O188" s="6"/>
      <c r="P188" s="4"/>
      <c r="Q188" s="4"/>
      <c r="R188" s="7"/>
      <c r="S188" s="4"/>
      <c r="T188" s="4"/>
      <c r="U188" s="7"/>
    </row>
    <row r="189" spans="1:21" x14ac:dyDescent="0.3">
      <c r="A189" s="17" t="s">
        <v>498</v>
      </c>
      <c r="B189" s="3" t="s">
        <v>388</v>
      </c>
      <c r="C189" s="3" t="s">
        <v>223</v>
      </c>
      <c r="D189" s="4"/>
      <c r="E189" s="4"/>
      <c r="F189" s="4"/>
      <c r="G189" s="5" t="s">
        <v>192</v>
      </c>
      <c r="H189" s="2">
        <v>43350.234255900999</v>
      </c>
      <c r="I189" s="30">
        <v>19803.788308385501</v>
      </c>
      <c r="J189" s="2">
        <v>2.1889869544578624</v>
      </c>
      <c r="K189" s="30">
        <v>0.34024317334324178</v>
      </c>
      <c r="L189">
        <v>1.6159499848246599</v>
      </c>
      <c r="M189" s="28">
        <v>0.24621000000000001</v>
      </c>
      <c r="N189" s="4"/>
      <c r="O189" s="6"/>
      <c r="P189" s="4"/>
      <c r="Q189" s="4"/>
      <c r="R189" s="7"/>
      <c r="S189" s="4"/>
      <c r="T189" s="4"/>
      <c r="U189" s="7"/>
    </row>
    <row r="190" spans="1:21" x14ac:dyDescent="0.3">
      <c r="A190" s="17" t="s">
        <v>498</v>
      </c>
      <c r="B190" s="3" t="s">
        <v>346</v>
      </c>
      <c r="C190" s="3" t="s">
        <v>175</v>
      </c>
      <c r="D190" s="4" t="s">
        <v>1284</v>
      </c>
      <c r="E190" s="4" t="s">
        <v>175</v>
      </c>
      <c r="F190" s="4" t="s">
        <v>1285</v>
      </c>
      <c r="G190" s="5" t="s">
        <v>176</v>
      </c>
      <c r="H190" s="2">
        <v>25417.269102054001</v>
      </c>
      <c r="I190" s="30">
        <v>13760.631822847001</v>
      </c>
      <c r="J190" s="2">
        <v>1.8471004405374247</v>
      </c>
      <c r="K190" s="30">
        <v>0.26649051189132378</v>
      </c>
      <c r="L190">
        <v>1.16439266401474</v>
      </c>
      <c r="M190" s="28">
        <v>0.36249999999999999</v>
      </c>
      <c r="N190" s="4"/>
      <c r="O190" s="6"/>
      <c r="P190" s="4"/>
      <c r="Q190" s="4"/>
      <c r="R190" s="7"/>
      <c r="S190" s="4"/>
      <c r="T190" s="4" t="s">
        <v>1286</v>
      </c>
      <c r="U190" s="7" t="s">
        <v>1026</v>
      </c>
    </row>
    <row r="191" spans="1:21" x14ac:dyDescent="0.3">
      <c r="A191" s="17" t="s">
        <v>498</v>
      </c>
      <c r="B191" s="3" t="s">
        <v>268</v>
      </c>
      <c r="C191" s="3" t="s">
        <v>25</v>
      </c>
      <c r="D191" s="4" t="s">
        <v>495</v>
      </c>
      <c r="E191" s="4" t="s">
        <v>496</v>
      </c>
      <c r="F191" s="4" t="s">
        <v>497</v>
      </c>
      <c r="G191" s="5" t="s">
        <v>16</v>
      </c>
      <c r="H191" s="2">
        <v>17469.265982626399</v>
      </c>
      <c r="I191" s="30">
        <v>53096.073434076097</v>
      </c>
      <c r="J191" s="2">
        <v>0.32901238929308357</v>
      </c>
      <c r="K191" s="30">
        <v>-0.48278774794572898</v>
      </c>
      <c r="L191">
        <v>-1.2917643013710001</v>
      </c>
      <c r="M191" s="28">
        <v>0.3095</v>
      </c>
      <c r="N191" s="4" t="s">
        <v>499</v>
      </c>
      <c r="O191" s="6" t="s">
        <v>500</v>
      </c>
      <c r="P191" s="4" t="s">
        <v>501</v>
      </c>
      <c r="Q191" s="4" t="s">
        <v>502</v>
      </c>
      <c r="R191" s="7" t="s">
        <v>503</v>
      </c>
      <c r="S191" s="4"/>
      <c r="T191" s="4" t="s">
        <v>504</v>
      </c>
      <c r="U191" s="7" t="s">
        <v>505</v>
      </c>
    </row>
    <row r="192" spans="1:21" x14ac:dyDescent="0.3">
      <c r="A192" s="17" t="s">
        <v>1154</v>
      </c>
      <c r="B192" s="3" t="s">
        <v>131</v>
      </c>
      <c r="C192" s="3" t="s">
        <v>1150</v>
      </c>
      <c r="D192" s="13" t="s">
        <v>1151</v>
      </c>
      <c r="E192" s="13" t="s">
        <v>1152</v>
      </c>
      <c r="F192" s="13" t="s">
        <v>1153</v>
      </c>
      <c r="G192" s="5" t="s">
        <v>100</v>
      </c>
      <c r="H192" s="2">
        <v>53497.094984924697</v>
      </c>
      <c r="I192" s="30">
        <v>69494.761102482604</v>
      </c>
      <c r="J192" s="2">
        <v>0.76980040129979799</v>
      </c>
      <c r="K192" s="30">
        <v>-0.11362186684204825</v>
      </c>
      <c r="L192">
        <v>-1.8660591089940399</v>
      </c>
      <c r="M192" s="28">
        <v>0.17759</v>
      </c>
      <c r="N192" s="13"/>
      <c r="O192" s="14"/>
      <c r="P192" s="13"/>
      <c r="Q192" s="13"/>
      <c r="R192" s="15"/>
      <c r="S192" s="13"/>
      <c r="T192" s="13" t="s">
        <v>1155</v>
      </c>
      <c r="U192" s="15" t="s">
        <v>1156</v>
      </c>
    </row>
    <row r="193" spans="1:21" x14ac:dyDescent="0.3">
      <c r="A193" s="17" t="s">
        <v>485</v>
      </c>
      <c r="B193" s="3" t="s">
        <v>266</v>
      </c>
      <c r="C193" s="3" t="s">
        <v>22</v>
      </c>
      <c r="D193" s="4" t="s">
        <v>483</v>
      </c>
      <c r="E193" s="4" t="s">
        <v>484</v>
      </c>
      <c r="F193" s="4"/>
      <c r="G193" s="5" t="s">
        <v>13</v>
      </c>
      <c r="H193" s="2">
        <v>13381198.711376423</v>
      </c>
      <c r="I193" s="30">
        <v>43089642.479418606</v>
      </c>
      <c r="J193" s="2">
        <v>0.31054327540006482</v>
      </c>
      <c r="K193" s="30">
        <v>-0.50787787066336643</v>
      </c>
      <c r="L193">
        <v>-6.0449305403898599</v>
      </c>
      <c r="M193" s="28">
        <v>2.248E-2</v>
      </c>
      <c r="N193" s="4"/>
      <c r="O193" s="6"/>
      <c r="P193" s="4"/>
      <c r="Q193" s="4"/>
      <c r="R193" s="7"/>
      <c r="S193" s="4"/>
      <c r="T193" s="4"/>
      <c r="U193" s="7"/>
    </row>
    <row r="194" spans="1:21" x14ac:dyDescent="0.3">
      <c r="A194" s="17" t="s">
        <v>485</v>
      </c>
      <c r="B194" s="3" t="s">
        <v>399</v>
      </c>
      <c r="C194" s="3" t="s">
        <v>237</v>
      </c>
      <c r="D194" s="4"/>
      <c r="E194" s="4"/>
      <c r="F194" s="4"/>
      <c r="G194" s="5" t="s">
        <v>234</v>
      </c>
      <c r="H194" s="2">
        <v>11932232.0585618</v>
      </c>
      <c r="I194" s="30">
        <v>2076651.2383489399</v>
      </c>
      <c r="J194" s="2">
        <v>5.7459008225418859</v>
      </c>
      <c r="K194" s="30">
        <v>0.75935812555524795</v>
      </c>
      <c r="L194">
        <v>3.1847461096339602</v>
      </c>
      <c r="M194" s="28">
        <v>8.5029999999999994E-2</v>
      </c>
      <c r="N194" s="4"/>
      <c r="O194" s="6"/>
      <c r="P194" s="4"/>
      <c r="Q194" s="4"/>
      <c r="R194" s="7"/>
      <c r="S194" s="4"/>
      <c r="T194" s="4"/>
      <c r="U194" s="7"/>
    </row>
    <row r="195" spans="1:21" x14ac:dyDescent="0.3">
      <c r="A195" s="17" t="s">
        <v>485</v>
      </c>
      <c r="B195" s="3" t="s">
        <v>335</v>
      </c>
      <c r="C195" s="3" t="s">
        <v>1092</v>
      </c>
      <c r="D195" s="4" t="s">
        <v>1093</v>
      </c>
      <c r="E195" s="4" t="s">
        <v>1094</v>
      </c>
      <c r="F195" s="4"/>
      <c r="G195" s="5" t="s">
        <v>96</v>
      </c>
      <c r="H195" s="2">
        <v>5955533.7567409296</v>
      </c>
      <c r="I195" s="30">
        <v>2965808.6183149456</v>
      </c>
      <c r="J195" s="2">
        <v>2.0080640807243411</v>
      </c>
      <c r="K195" s="30">
        <v>0.30277756776627018</v>
      </c>
      <c r="L195">
        <v>3.6542639410623701</v>
      </c>
      <c r="M195" s="28">
        <v>5.2970000000000003E-2</v>
      </c>
      <c r="N195" s="4"/>
      <c r="O195" s="6"/>
      <c r="P195" s="4"/>
      <c r="Q195" s="4"/>
      <c r="R195" s="7"/>
      <c r="S195" s="4"/>
      <c r="T195" s="4"/>
      <c r="U195" s="7"/>
    </row>
    <row r="196" spans="1:21" x14ac:dyDescent="0.3">
      <c r="A196" s="17" t="s">
        <v>485</v>
      </c>
      <c r="B196" s="3" t="s">
        <v>300</v>
      </c>
      <c r="C196" s="3" t="s">
        <v>57</v>
      </c>
      <c r="D196" s="4" t="s">
        <v>635</v>
      </c>
      <c r="E196" s="4" t="s">
        <v>636</v>
      </c>
      <c r="F196" s="4"/>
      <c r="G196" s="5" t="s">
        <v>54</v>
      </c>
      <c r="H196" s="2">
        <v>1703995.9014652439</v>
      </c>
      <c r="I196" s="30">
        <v>91424.807374576703</v>
      </c>
      <c r="J196" s="2">
        <v>18.638222495605596</v>
      </c>
      <c r="K196" s="30">
        <v>1.270404491861346</v>
      </c>
      <c r="L196">
        <v>6.8202954738527204</v>
      </c>
      <c r="M196" s="28">
        <v>2.0830000000000001E-2</v>
      </c>
      <c r="N196" s="4"/>
      <c r="O196" s="6"/>
      <c r="P196" s="4"/>
      <c r="Q196" s="4"/>
      <c r="R196" s="7"/>
      <c r="S196" s="4"/>
      <c r="T196" s="4"/>
      <c r="U196" s="7"/>
    </row>
    <row r="197" spans="1:21" x14ac:dyDescent="0.3">
      <c r="A197" s="17" t="s">
        <v>485</v>
      </c>
      <c r="B197" s="3" t="s">
        <v>106</v>
      </c>
      <c r="C197" s="3" t="s">
        <v>855</v>
      </c>
      <c r="D197" s="4" t="s">
        <v>106</v>
      </c>
      <c r="E197" s="4" t="s">
        <v>856</v>
      </c>
      <c r="F197" s="4" t="s">
        <v>857</v>
      </c>
      <c r="G197" s="5" t="s">
        <v>100</v>
      </c>
      <c r="H197" s="2">
        <v>1414478.39475025</v>
      </c>
      <c r="I197" s="30">
        <v>10684.13089173711</v>
      </c>
      <c r="J197" s="2">
        <v>132.3905902205091</v>
      </c>
      <c r="K197" s="30">
        <v>2.1218571183322665</v>
      </c>
      <c r="L197">
        <v>3.2423055975259998</v>
      </c>
      <c r="M197" s="28">
        <v>8.3400000000000002E-2</v>
      </c>
      <c r="N197" s="4"/>
      <c r="O197" s="6"/>
      <c r="P197" s="4"/>
      <c r="Q197" s="4"/>
      <c r="R197" s="7"/>
      <c r="S197" s="4"/>
      <c r="T197" s="4" t="s">
        <v>858</v>
      </c>
      <c r="U197" s="7"/>
    </row>
    <row r="198" spans="1:21" x14ac:dyDescent="0.3">
      <c r="A198" s="17" t="s">
        <v>485</v>
      </c>
      <c r="B198" s="3" t="s">
        <v>161</v>
      </c>
      <c r="C198" s="3" t="s">
        <v>745</v>
      </c>
      <c r="D198" s="4" t="s">
        <v>161</v>
      </c>
      <c r="E198" s="4" t="s">
        <v>745</v>
      </c>
      <c r="F198" s="4" t="s">
        <v>981</v>
      </c>
      <c r="G198" s="5" t="s">
        <v>100</v>
      </c>
      <c r="H198" s="2">
        <v>1187150.8559729899</v>
      </c>
      <c r="I198" s="30">
        <v>94609.157045472093</v>
      </c>
      <c r="J198" s="2">
        <v>12.547948772045483</v>
      </c>
      <c r="K198" s="30">
        <v>1.0985727369890976</v>
      </c>
      <c r="L198">
        <v>3.6513536885642899</v>
      </c>
      <c r="M198" s="28">
        <v>6.7320000000000005E-2</v>
      </c>
      <c r="N198" s="4"/>
      <c r="O198" s="6"/>
      <c r="P198" s="4"/>
      <c r="Q198" s="4"/>
      <c r="R198" s="7"/>
      <c r="S198" s="4"/>
      <c r="T198" s="4"/>
      <c r="U198" s="7"/>
    </row>
    <row r="199" spans="1:21" x14ac:dyDescent="0.3">
      <c r="A199" s="17" t="s">
        <v>485</v>
      </c>
      <c r="B199" s="3" t="s">
        <v>310</v>
      </c>
      <c r="C199" s="3" t="s">
        <v>65</v>
      </c>
      <c r="D199" s="4" t="s">
        <v>668</v>
      </c>
      <c r="E199" s="4" t="s">
        <v>65</v>
      </c>
      <c r="F199" s="4"/>
      <c r="G199" s="5" t="s">
        <v>66</v>
      </c>
      <c r="H199" s="2">
        <v>1126375.1014793499</v>
      </c>
      <c r="I199" s="30">
        <v>306294.66568025301</v>
      </c>
      <c r="J199" s="2">
        <v>3.6774231734587075</v>
      </c>
      <c r="K199" s="30">
        <v>0.56554360847190788</v>
      </c>
      <c r="L199">
        <v>3.4307998955957602</v>
      </c>
      <c r="M199" s="28">
        <v>7.4759999999999993E-2</v>
      </c>
      <c r="N199" s="4"/>
      <c r="O199" s="6"/>
      <c r="P199" s="4"/>
      <c r="Q199" s="4"/>
      <c r="R199" s="7"/>
      <c r="S199" s="4"/>
      <c r="T199" s="4"/>
      <c r="U199" s="7"/>
    </row>
    <row r="200" spans="1:21" x14ac:dyDescent="0.3">
      <c r="A200" s="17" t="s">
        <v>485</v>
      </c>
      <c r="B200" s="3" t="s">
        <v>282</v>
      </c>
      <c r="C200" s="3" t="s">
        <v>42</v>
      </c>
      <c r="D200" s="4" t="s">
        <v>578</v>
      </c>
      <c r="E200" s="4" t="s">
        <v>579</v>
      </c>
      <c r="F200" s="4"/>
      <c r="G200" s="5" t="s">
        <v>40</v>
      </c>
      <c r="H200" s="2">
        <v>1124059.7680507838</v>
      </c>
      <c r="I200" s="30">
        <v>1987848.4608841152</v>
      </c>
      <c r="J200" s="2">
        <v>0.56546552223143165</v>
      </c>
      <c r="K200" s="30">
        <v>-0.24759386989168819</v>
      </c>
      <c r="L200">
        <v>-26.0338590408752</v>
      </c>
      <c r="M200" s="28">
        <v>9.0185000000000005E-5</v>
      </c>
      <c r="N200" s="4"/>
      <c r="O200" s="6"/>
      <c r="P200" s="4"/>
      <c r="Q200" s="4"/>
      <c r="R200" s="7"/>
      <c r="S200" s="4"/>
      <c r="T200" s="4"/>
      <c r="U200" s="7"/>
    </row>
    <row r="201" spans="1:21" x14ac:dyDescent="0.3">
      <c r="A201" s="17" t="s">
        <v>485</v>
      </c>
      <c r="B201" s="3" t="s">
        <v>120</v>
      </c>
      <c r="C201" s="3" t="s">
        <v>924</v>
      </c>
      <c r="D201" s="4" t="s">
        <v>120</v>
      </c>
      <c r="E201" s="4" t="s">
        <v>484</v>
      </c>
      <c r="F201" s="4" t="s">
        <v>980</v>
      </c>
      <c r="G201" s="5" t="s">
        <v>100</v>
      </c>
      <c r="H201" s="2">
        <v>957203.310409036</v>
      </c>
      <c r="I201" s="30">
        <v>888310.94633053499</v>
      </c>
      <c r="J201" s="2">
        <v>1.077554334282476</v>
      </c>
      <c r="K201" s="30">
        <v>3.2439178121977039E-2</v>
      </c>
      <c r="L201">
        <v>0.26580819924187399</v>
      </c>
      <c r="M201" s="28">
        <v>0.80891000000000002</v>
      </c>
      <c r="N201" s="4"/>
      <c r="O201" s="6"/>
      <c r="P201" s="4"/>
      <c r="Q201" s="4"/>
      <c r="R201" s="7"/>
      <c r="S201" s="4"/>
      <c r="T201" s="4"/>
      <c r="U201" s="7"/>
    </row>
    <row r="202" spans="1:21" x14ac:dyDescent="0.3">
      <c r="A202" s="17" t="s">
        <v>485</v>
      </c>
      <c r="B202" s="3" t="s">
        <v>125</v>
      </c>
      <c r="C202" s="3" t="s">
        <v>924</v>
      </c>
      <c r="D202" s="4" t="s">
        <v>125</v>
      </c>
      <c r="E202" s="4" t="s">
        <v>484</v>
      </c>
      <c r="F202" s="4" t="s">
        <v>1010</v>
      </c>
      <c r="G202" s="5" t="s">
        <v>100</v>
      </c>
      <c r="H202" s="2">
        <v>699085.09601515799</v>
      </c>
      <c r="I202" s="30">
        <v>128856.94827108701</v>
      </c>
      <c r="J202" s="2">
        <v>5.4252805564231963</v>
      </c>
      <c r="K202" s="30">
        <v>0.73442220168295469</v>
      </c>
      <c r="L202">
        <v>4.1159977409868196</v>
      </c>
      <c r="M202" s="28">
        <v>5.3929999999999999E-2</v>
      </c>
      <c r="N202" s="4"/>
      <c r="O202" s="6"/>
      <c r="P202" s="4"/>
      <c r="Q202" s="4"/>
      <c r="R202" s="7"/>
      <c r="S202" s="4"/>
      <c r="T202" s="4"/>
      <c r="U202" s="7"/>
    </row>
    <row r="203" spans="1:21" x14ac:dyDescent="0.3">
      <c r="A203" s="17" t="s">
        <v>485</v>
      </c>
      <c r="B203" s="3" t="s">
        <v>147</v>
      </c>
      <c r="C203" s="3" t="s">
        <v>924</v>
      </c>
      <c r="D203" s="4" t="s">
        <v>147</v>
      </c>
      <c r="E203" s="4" t="s">
        <v>925</v>
      </c>
      <c r="F203" s="4" t="s">
        <v>926</v>
      </c>
      <c r="G203" s="5" t="s">
        <v>100</v>
      </c>
      <c r="H203" s="2">
        <v>583692.54824113101</v>
      </c>
      <c r="I203" s="30">
        <v>380272.89146594401</v>
      </c>
      <c r="J203" s="2">
        <v>1.5349307335345639</v>
      </c>
      <c r="K203" s="30">
        <v>0.18608878194840897</v>
      </c>
      <c r="L203">
        <v>0.62337364943269202</v>
      </c>
      <c r="M203" s="28">
        <v>0.59631999999999996</v>
      </c>
      <c r="N203" s="4"/>
      <c r="O203" s="6"/>
      <c r="P203" s="4"/>
      <c r="Q203" s="4"/>
      <c r="R203" s="7"/>
      <c r="S203" s="4"/>
      <c r="T203" s="4" t="s">
        <v>927</v>
      </c>
      <c r="U203" s="7" t="s">
        <v>928</v>
      </c>
    </row>
    <row r="204" spans="1:21" x14ac:dyDescent="0.3">
      <c r="A204" s="17" t="s">
        <v>485</v>
      </c>
      <c r="B204" s="3" t="s">
        <v>145</v>
      </c>
      <c r="C204" s="3" t="s">
        <v>745</v>
      </c>
      <c r="D204" s="4" t="s">
        <v>145</v>
      </c>
      <c r="E204" s="4" t="s">
        <v>745</v>
      </c>
      <c r="F204" s="4" t="s">
        <v>865</v>
      </c>
      <c r="G204" s="5" t="s">
        <v>100</v>
      </c>
      <c r="H204" s="2">
        <v>502907.129137596</v>
      </c>
      <c r="I204" s="30">
        <v>4091217.19425919</v>
      </c>
      <c r="J204" s="2">
        <v>0.12292359590277363</v>
      </c>
      <c r="K204" s="30">
        <v>-0.91036474374685217</v>
      </c>
      <c r="L204">
        <v>-18.259962779601398</v>
      </c>
      <c r="M204" s="28">
        <v>6.0999999999999997E-4</v>
      </c>
      <c r="N204" s="4" t="s">
        <v>866</v>
      </c>
      <c r="O204" s="6" t="s">
        <v>478</v>
      </c>
      <c r="P204" s="4"/>
      <c r="Q204" s="4"/>
      <c r="R204" s="7" t="s">
        <v>478</v>
      </c>
      <c r="S204" s="4"/>
      <c r="T204" s="4" t="s">
        <v>867</v>
      </c>
      <c r="U204" s="7" t="s">
        <v>868</v>
      </c>
    </row>
    <row r="205" spans="1:21" x14ac:dyDescent="0.3">
      <c r="A205" s="17" t="s">
        <v>485</v>
      </c>
      <c r="B205" s="3" t="s">
        <v>409</v>
      </c>
      <c r="C205" s="3" t="s">
        <v>249</v>
      </c>
      <c r="D205" s="4"/>
      <c r="E205" s="4"/>
      <c r="F205" s="4"/>
      <c r="G205" s="5" t="s">
        <v>250</v>
      </c>
      <c r="H205" s="2">
        <v>407340.17020758602</v>
      </c>
      <c r="I205" s="30">
        <v>166064.65377140301</v>
      </c>
      <c r="J205" s="2">
        <v>2.4529010897665908</v>
      </c>
      <c r="K205" s="30">
        <v>0.38968003616617408</v>
      </c>
      <c r="L205">
        <v>2.7362248350551401</v>
      </c>
      <c r="M205" s="28">
        <v>0.11121</v>
      </c>
      <c r="N205" s="4"/>
      <c r="O205" s="6"/>
      <c r="P205" s="4"/>
      <c r="Q205" s="4"/>
      <c r="R205" s="7"/>
      <c r="S205" s="4"/>
      <c r="T205" s="4"/>
      <c r="U205" s="7"/>
    </row>
    <row r="206" spans="1:21" x14ac:dyDescent="0.3">
      <c r="A206" s="17" t="s">
        <v>485</v>
      </c>
      <c r="B206" s="3" t="s">
        <v>121</v>
      </c>
      <c r="C206" s="3" t="s">
        <v>975</v>
      </c>
      <c r="D206" s="4" t="s">
        <v>121</v>
      </c>
      <c r="E206" s="4" t="s">
        <v>975</v>
      </c>
      <c r="F206" s="4" t="s">
        <v>976</v>
      </c>
      <c r="G206" s="5" t="s">
        <v>100</v>
      </c>
      <c r="H206" s="2">
        <v>370443.72720749298</v>
      </c>
      <c r="I206" s="30">
        <v>69636.1747657878</v>
      </c>
      <c r="J206" s="2">
        <v>5.3197024169324658</v>
      </c>
      <c r="K206" s="30">
        <v>0.72588733862984833</v>
      </c>
      <c r="L206">
        <v>2.01344052771399</v>
      </c>
      <c r="M206" s="28">
        <v>0.18162</v>
      </c>
      <c r="N206" s="4" t="s">
        <v>977</v>
      </c>
      <c r="O206" s="6" t="s">
        <v>501</v>
      </c>
      <c r="P206" s="4" t="s">
        <v>501</v>
      </c>
      <c r="Q206" s="4"/>
      <c r="R206" s="7"/>
      <c r="S206" s="4"/>
      <c r="T206" s="4" t="s">
        <v>978</v>
      </c>
      <c r="U206" s="7" t="s">
        <v>979</v>
      </c>
    </row>
    <row r="207" spans="1:21" x14ac:dyDescent="0.3">
      <c r="A207" s="17" t="s">
        <v>485</v>
      </c>
      <c r="B207" s="3" t="s">
        <v>410</v>
      </c>
      <c r="C207" s="3" t="s">
        <v>251</v>
      </c>
      <c r="D207" s="4"/>
      <c r="E207" s="4"/>
      <c r="F207" s="4"/>
      <c r="G207" s="5" t="s">
        <v>250</v>
      </c>
      <c r="H207" s="2">
        <v>262797.96952052898</v>
      </c>
      <c r="I207" s="30">
        <v>151409.15306872001</v>
      </c>
      <c r="J207" s="2">
        <v>1.7356808633706111</v>
      </c>
      <c r="K207" s="30">
        <v>0.23946987520778862</v>
      </c>
      <c r="L207">
        <v>0.83042182962525002</v>
      </c>
      <c r="M207" s="28">
        <v>0.48763000000000001</v>
      </c>
      <c r="N207" s="4"/>
      <c r="O207" s="6"/>
      <c r="P207" s="4"/>
      <c r="Q207" s="4"/>
      <c r="R207" s="7"/>
      <c r="S207" s="4"/>
      <c r="T207" s="4"/>
      <c r="U207" s="7"/>
    </row>
    <row r="208" spans="1:21" x14ac:dyDescent="0.3">
      <c r="A208" s="17" t="s">
        <v>485</v>
      </c>
      <c r="B208" s="3" t="s">
        <v>273</v>
      </c>
      <c r="C208" s="3" t="s">
        <v>31</v>
      </c>
      <c r="D208" s="4" t="s">
        <v>526</v>
      </c>
      <c r="E208" s="4" t="s">
        <v>31</v>
      </c>
      <c r="F208" s="4"/>
      <c r="G208" s="5" t="s">
        <v>28</v>
      </c>
      <c r="H208" s="2">
        <v>213199.21192880499</v>
      </c>
      <c r="I208" s="30">
        <v>134324.69308176299</v>
      </c>
      <c r="J208" s="2">
        <v>1.5871929951035237</v>
      </c>
      <c r="K208" s="30">
        <v>0.20062973810483686</v>
      </c>
      <c r="L208">
        <v>8.2420841124851307</v>
      </c>
      <c r="M208" s="28">
        <v>1.9599999999999999E-3</v>
      </c>
      <c r="N208" s="4"/>
      <c r="O208" s="6"/>
      <c r="P208" s="4"/>
      <c r="Q208" s="4"/>
      <c r="R208" s="7"/>
      <c r="S208" s="4"/>
      <c r="T208" s="4"/>
      <c r="U208" s="7"/>
    </row>
    <row r="209" spans="1:21" x14ac:dyDescent="0.3">
      <c r="A209" s="17" t="s">
        <v>485</v>
      </c>
      <c r="B209" s="3" t="s">
        <v>299</v>
      </c>
      <c r="C209" s="3" t="s">
        <v>41</v>
      </c>
      <c r="D209" s="4" t="s">
        <v>634</v>
      </c>
      <c r="E209" s="4" t="s">
        <v>575</v>
      </c>
      <c r="F209" s="4"/>
      <c r="G209" s="5" t="s">
        <v>54</v>
      </c>
      <c r="H209" s="2">
        <v>208539.50252967101</v>
      </c>
      <c r="I209" s="30">
        <v>368.014075093923</v>
      </c>
      <c r="J209" s="2">
        <v>566.66175737014521</v>
      </c>
      <c r="K209" s="30">
        <v>2.7533239041475088</v>
      </c>
      <c r="L209">
        <v>2.6130118917985099</v>
      </c>
      <c r="M209" s="28">
        <v>0.12053999999999999</v>
      </c>
      <c r="N209" s="4"/>
      <c r="O209" s="6"/>
      <c r="P209" s="4"/>
      <c r="Q209" s="4"/>
      <c r="R209" s="7"/>
      <c r="S209" s="4"/>
      <c r="T209" s="4" t="s">
        <v>576</v>
      </c>
      <c r="U209" s="7" t="s">
        <v>577</v>
      </c>
    </row>
    <row r="210" spans="1:21" x14ac:dyDescent="0.3">
      <c r="A210" s="17" t="s">
        <v>485</v>
      </c>
      <c r="B210" s="3" t="s">
        <v>362</v>
      </c>
      <c r="C210" s="3" t="s">
        <v>194</v>
      </c>
      <c r="D210" s="4"/>
      <c r="E210" s="4"/>
      <c r="F210" s="4"/>
      <c r="G210" s="5" t="s">
        <v>192</v>
      </c>
      <c r="H210" s="2">
        <v>206209.97087903399</v>
      </c>
      <c r="I210" s="30">
        <v>349.87154127087899</v>
      </c>
      <c r="J210" s="2">
        <v>589.38766534138097</v>
      </c>
      <c r="K210" s="30">
        <v>2.7704010427283139</v>
      </c>
      <c r="L210">
        <v>3.8461418006166701</v>
      </c>
      <c r="M210" s="28">
        <v>6.1440000000000002E-2</v>
      </c>
      <c r="N210" s="4"/>
      <c r="O210" s="6"/>
      <c r="P210" s="4"/>
      <c r="Q210" s="4"/>
      <c r="R210" s="7"/>
      <c r="S210" s="4"/>
      <c r="T210" s="4"/>
      <c r="U210" s="7"/>
    </row>
    <row r="211" spans="1:21" x14ac:dyDescent="0.3">
      <c r="A211" s="17" t="s">
        <v>485</v>
      </c>
      <c r="B211" s="3" t="s">
        <v>372</v>
      </c>
      <c r="C211" s="3" t="s">
        <v>204</v>
      </c>
      <c r="D211" s="13" t="s">
        <v>1350</v>
      </c>
      <c r="E211" s="13" t="s">
        <v>484</v>
      </c>
      <c r="F211" s="13" t="s">
        <v>1351</v>
      </c>
      <c r="G211" s="5" t="s">
        <v>205</v>
      </c>
      <c r="H211" s="2">
        <v>193316.54195896999</v>
      </c>
      <c r="I211" s="30">
        <v>2399.0168048886899</v>
      </c>
      <c r="J211" s="2">
        <v>80.581570568839567</v>
      </c>
      <c r="K211" s="30">
        <v>1.9062357277177018</v>
      </c>
      <c r="L211">
        <v>3.6363824116312902</v>
      </c>
      <c r="M211" s="28">
        <v>6.7970000000000003E-2</v>
      </c>
      <c r="N211" s="13"/>
      <c r="O211" s="14"/>
      <c r="P211" s="13"/>
      <c r="Q211" s="13"/>
      <c r="R211" s="15"/>
      <c r="S211" s="13"/>
      <c r="T211" s="13"/>
      <c r="U211" s="15"/>
    </row>
    <row r="212" spans="1:21" x14ac:dyDescent="0.3">
      <c r="A212" s="17" t="s">
        <v>485</v>
      </c>
      <c r="B212" s="3" t="s">
        <v>394</v>
      </c>
      <c r="C212" s="3" t="s">
        <v>230</v>
      </c>
      <c r="D212" s="4"/>
      <c r="E212" s="4"/>
      <c r="F212" s="4"/>
      <c r="G212" s="5" t="s">
        <v>231</v>
      </c>
      <c r="H212" s="2">
        <v>189202.059000671</v>
      </c>
      <c r="I212" s="30">
        <v>5274833.5851620296</v>
      </c>
      <c r="J212" s="2">
        <v>3.5868820493767141E-2</v>
      </c>
      <c r="K212" s="30">
        <v>-1.4452829043798083</v>
      </c>
      <c r="L212">
        <v>-51.2109397506105</v>
      </c>
      <c r="M212" s="28">
        <v>2.5000000000000001E-4</v>
      </c>
      <c r="N212" s="4"/>
      <c r="O212" s="6"/>
      <c r="P212" s="4"/>
      <c r="Q212" s="4"/>
      <c r="R212" s="7"/>
      <c r="S212" s="4"/>
      <c r="T212" s="4"/>
      <c r="U212" s="7"/>
    </row>
    <row r="213" spans="1:21" x14ac:dyDescent="0.3">
      <c r="A213" s="17" t="s">
        <v>485</v>
      </c>
      <c r="B213" s="3" t="s">
        <v>404</v>
      </c>
      <c r="C213" s="3" t="s">
        <v>242</v>
      </c>
      <c r="D213" s="4"/>
      <c r="E213" s="4"/>
      <c r="F213" s="4"/>
      <c r="G213" s="5" t="s">
        <v>234</v>
      </c>
      <c r="H213" s="2">
        <v>137698.15977601401</v>
      </c>
      <c r="I213" s="30">
        <v>1410.08577552303</v>
      </c>
      <c r="J213" s="2">
        <v>97.65232879179915</v>
      </c>
      <c r="K213" s="30">
        <v>1.9896826047090568</v>
      </c>
      <c r="L213">
        <v>15.9829019309575</v>
      </c>
      <c r="M213" s="28">
        <v>3.8800000000000002E-3</v>
      </c>
      <c r="N213" s="4"/>
      <c r="O213" s="6"/>
      <c r="P213" s="4"/>
      <c r="Q213" s="4"/>
      <c r="R213" s="7"/>
      <c r="S213" s="4"/>
      <c r="T213" s="4"/>
      <c r="U213" s="7"/>
    </row>
    <row r="214" spans="1:21" x14ac:dyDescent="0.3">
      <c r="A214" s="17" t="s">
        <v>485</v>
      </c>
      <c r="B214" s="3" t="s">
        <v>401</v>
      </c>
      <c r="C214" s="3" t="s">
        <v>239</v>
      </c>
      <c r="D214" s="4"/>
      <c r="E214" s="4"/>
      <c r="F214" s="4"/>
      <c r="G214" s="5" t="s">
        <v>234</v>
      </c>
      <c r="H214" s="2">
        <v>133238.137375975</v>
      </c>
      <c r="I214" s="30">
        <v>171321.436372978</v>
      </c>
      <c r="J214" s="2">
        <v>0.77770850044653395</v>
      </c>
      <c r="K214" s="30">
        <v>-0.10918315412852223</v>
      </c>
      <c r="L214">
        <v>-1.91515646328808</v>
      </c>
      <c r="M214" s="28">
        <v>0.18268999999999999</v>
      </c>
      <c r="N214" s="4"/>
      <c r="O214" s="6"/>
      <c r="P214" s="4"/>
      <c r="Q214" s="4"/>
      <c r="R214" s="7"/>
      <c r="S214" s="4"/>
      <c r="T214" s="4"/>
      <c r="U214" s="7"/>
    </row>
    <row r="215" spans="1:21" x14ac:dyDescent="0.3">
      <c r="A215" s="17" t="s">
        <v>485</v>
      </c>
      <c r="B215" s="3" t="s">
        <v>162</v>
      </c>
      <c r="C215" s="3" t="s">
        <v>745</v>
      </c>
      <c r="D215" s="4" t="s">
        <v>162</v>
      </c>
      <c r="E215" s="4" t="s">
        <v>745</v>
      </c>
      <c r="F215" s="4" t="s">
        <v>1021</v>
      </c>
      <c r="G215" s="5" t="s">
        <v>100</v>
      </c>
      <c r="H215" s="2">
        <v>95558.729062869301</v>
      </c>
      <c r="I215" s="30">
        <v>115871.279207021</v>
      </c>
      <c r="J215" s="2">
        <v>0.82469728233637296</v>
      </c>
      <c r="K215" s="30">
        <v>-8.3705436585482629E-2</v>
      </c>
      <c r="L215">
        <v>-0.51649279137493198</v>
      </c>
      <c r="M215" s="28">
        <v>0.64178000000000002</v>
      </c>
      <c r="N215" s="4"/>
      <c r="O215" s="6"/>
      <c r="P215" s="4"/>
      <c r="Q215" s="4"/>
      <c r="R215" s="7"/>
      <c r="S215" s="4"/>
      <c r="T215" s="4"/>
      <c r="U215" s="7"/>
    </row>
    <row r="216" spans="1:21" x14ac:dyDescent="0.3">
      <c r="A216" s="17" t="s">
        <v>485</v>
      </c>
      <c r="B216" s="3" t="s">
        <v>396</v>
      </c>
      <c r="C216" s="3" t="s">
        <v>233</v>
      </c>
      <c r="D216" s="4"/>
      <c r="E216" s="4"/>
      <c r="F216" s="4"/>
      <c r="G216" s="5" t="s">
        <v>234</v>
      </c>
      <c r="H216" s="2">
        <v>70754.445901969302</v>
      </c>
      <c r="I216" s="30">
        <v>178420.16819632699</v>
      </c>
      <c r="J216" s="2">
        <v>0.39656080709504604</v>
      </c>
      <c r="K216" s="30">
        <v>-0.40169021021000612</v>
      </c>
      <c r="L216">
        <v>-5.4257563682110499</v>
      </c>
      <c r="M216" s="28">
        <v>9.9900000000000006E-3</v>
      </c>
      <c r="N216" s="4"/>
      <c r="O216" s="6"/>
      <c r="P216" s="4"/>
      <c r="Q216" s="4"/>
      <c r="R216" s="7"/>
      <c r="S216" s="4"/>
      <c r="T216" s="4"/>
      <c r="U216" s="7"/>
    </row>
    <row r="217" spans="1:21" x14ac:dyDescent="0.3">
      <c r="A217" s="17" t="s">
        <v>485</v>
      </c>
      <c r="B217" s="3" t="s">
        <v>295</v>
      </c>
      <c r="C217" s="3" t="s">
        <v>56</v>
      </c>
      <c r="D217" s="4" t="s">
        <v>629</v>
      </c>
      <c r="E217" s="4" t="s">
        <v>630</v>
      </c>
      <c r="F217" s="4"/>
      <c r="G217" s="5" t="s">
        <v>54</v>
      </c>
      <c r="H217" s="2">
        <v>58924.886483064103</v>
      </c>
      <c r="I217" s="30">
        <v>69345.229578614104</v>
      </c>
      <c r="J217" s="2">
        <v>0.84973237295671733</v>
      </c>
      <c r="K217" s="30">
        <v>-7.0717835755825117E-2</v>
      </c>
      <c r="L217">
        <v>-0.51648649518179401</v>
      </c>
      <c r="M217" s="28">
        <v>0.64510999999999996</v>
      </c>
      <c r="N217" s="4"/>
      <c r="O217" s="6"/>
      <c r="P217" s="4"/>
      <c r="Q217" s="4"/>
      <c r="R217" s="7"/>
      <c r="S217" s="4"/>
      <c r="T217" s="4"/>
      <c r="U217" s="7"/>
    </row>
    <row r="218" spans="1:21" x14ac:dyDescent="0.3">
      <c r="A218" s="17" t="s">
        <v>485</v>
      </c>
      <c r="B218" s="3" t="s">
        <v>138</v>
      </c>
      <c r="C218" s="3" t="s">
        <v>745</v>
      </c>
      <c r="D218" s="4" t="s">
        <v>138</v>
      </c>
      <c r="E218" s="4" t="s">
        <v>745</v>
      </c>
      <c r="F218" s="4" t="s">
        <v>746</v>
      </c>
      <c r="G218" s="5" t="s">
        <v>100</v>
      </c>
      <c r="H218" s="2">
        <v>56018.913531198101</v>
      </c>
      <c r="I218" s="30">
        <v>23.2400146724592</v>
      </c>
      <c r="J218" s="2">
        <v>2410.4508676401074</v>
      </c>
      <c r="K218" s="30">
        <v>3.3820982836596194</v>
      </c>
      <c r="L218">
        <v>3.0118154577887601</v>
      </c>
      <c r="M218" s="28">
        <v>9.4820000000000002E-2</v>
      </c>
      <c r="N218" s="4"/>
      <c r="O218" s="6"/>
      <c r="P218" s="4"/>
      <c r="Q218" s="4"/>
      <c r="R218" s="7"/>
      <c r="S218" s="4"/>
      <c r="T218" s="4"/>
      <c r="U218" s="7"/>
    </row>
    <row r="219" spans="1:21" x14ac:dyDescent="0.3">
      <c r="A219" s="17" t="s">
        <v>485</v>
      </c>
      <c r="B219" s="3" t="s">
        <v>129</v>
      </c>
      <c r="C219" s="3" t="s">
        <v>1027</v>
      </c>
      <c r="D219" s="4" t="s">
        <v>129</v>
      </c>
      <c r="E219" s="4" t="s">
        <v>1027</v>
      </c>
      <c r="F219" s="4" t="s">
        <v>1028</v>
      </c>
      <c r="G219" s="5" t="s">
        <v>100</v>
      </c>
      <c r="H219" s="2">
        <v>46414.195836844898</v>
      </c>
      <c r="I219" s="30">
        <v>592.59515850781202</v>
      </c>
      <c r="J219" s="2">
        <v>78.323616334832124</v>
      </c>
      <c r="K219" s="30">
        <v>1.893892731374297</v>
      </c>
      <c r="L219">
        <v>3.8163305411793802</v>
      </c>
      <c r="M219" s="28">
        <v>6.2260000000000003E-2</v>
      </c>
      <c r="N219" s="4" t="s">
        <v>866</v>
      </c>
      <c r="O219" s="6" t="s">
        <v>478</v>
      </c>
      <c r="P219" s="4"/>
      <c r="Q219" s="4"/>
      <c r="R219" s="7" t="s">
        <v>478</v>
      </c>
      <c r="S219" s="4" t="s">
        <v>1029</v>
      </c>
      <c r="T219" s="4" t="s">
        <v>1030</v>
      </c>
      <c r="U219" s="7" t="s">
        <v>1031</v>
      </c>
    </row>
    <row r="220" spans="1:21" x14ac:dyDescent="0.3">
      <c r="A220" s="17" t="s">
        <v>485</v>
      </c>
      <c r="B220" s="3" t="s">
        <v>114</v>
      </c>
      <c r="C220" s="3" t="s">
        <v>745</v>
      </c>
      <c r="D220" s="4" t="s">
        <v>114</v>
      </c>
      <c r="E220" s="4" t="s">
        <v>745</v>
      </c>
      <c r="F220" s="4" t="s">
        <v>880</v>
      </c>
      <c r="G220" s="5" t="s">
        <v>100</v>
      </c>
      <c r="H220" s="2">
        <v>37797.224650616699</v>
      </c>
      <c r="I220" s="30">
        <v>50454.704428254299</v>
      </c>
      <c r="J220" s="2">
        <v>0.74913182187725802</v>
      </c>
      <c r="K220" s="30">
        <v>-0.1254417544279004</v>
      </c>
      <c r="L220">
        <v>-0.92863067124713305</v>
      </c>
      <c r="M220" s="28">
        <v>0.43774000000000002</v>
      </c>
      <c r="N220" s="4"/>
      <c r="O220" s="6"/>
      <c r="P220" s="4"/>
      <c r="Q220" s="4"/>
      <c r="R220" s="7"/>
      <c r="S220" s="4"/>
      <c r="T220" s="4"/>
      <c r="U220" s="7"/>
    </row>
    <row r="221" spans="1:21" x14ac:dyDescent="0.3">
      <c r="A221" s="17" t="s">
        <v>485</v>
      </c>
      <c r="B221" s="3" t="s">
        <v>312</v>
      </c>
      <c r="C221" s="3" t="s">
        <v>67</v>
      </c>
      <c r="D221" s="4" t="s">
        <v>670</v>
      </c>
      <c r="E221" s="4" t="s">
        <v>67</v>
      </c>
      <c r="F221" s="4"/>
      <c r="G221" s="5" t="s">
        <v>13</v>
      </c>
      <c r="H221" s="2">
        <v>26789.900059203799</v>
      </c>
      <c r="I221" s="30">
        <v>36908.378746046197</v>
      </c>
      <c r="J221" s="2">
        <v>0.72584873596144239</v>
      </c>
      <c r="K221" s="30">
        <v>-0.13915387514271207</v>
      </c>
      <c r="L221">
        <v>-0.68653965962599195</v>
      </c>
      <c r="M221" s="28">
        <v>0.53781000000000001</v>
      </c>
      <c r="N221" s="4"/>
      <c r="O221" s="6"/>
      <c r="P221" s="4"/>
      <c r="Q221" s="4"/>
      <c r="R221" s="7"/>
      <c r="S221" s="4"/>
      <c r="T221" s="4"/>
      <c r="U221" s="7"/>
    </row>
    <row r="222" spans="1:21" x14ac:dyDescent="0.3">
      <c r="A222" s="17" t="s">
        <v>485</v>
      </c>
      <c r="B222" s="3" t="s">
        <v>405</v>
      </c>
      <c r="C222" s="3" t="s">
        <v>243</v>
      </c>
      <c r="D222" s="4"/>
      <c r="E222" s="4"/>
      <c r="F222" s="4"/>
      <c r="G222" s="5" t="s">
        <v>234</v>
      </c>
      <c r="H222" s="2">
        <v>17323.879687825702</v>
      </c>
      <c r="I222" s="30">
        <v>9749.1139915345393</v>
      </c>
      <c r="J222" s="2">
        <v>1.7769696510748123</v>
      </c>
      <c r="K222" s="30">
        <v>0.24968001053839434</v>
      </c>
      <c r="L222">
        <v>0.99324608466104503</v>
      </c>
      <c r="M222" s="28">
        <v>0.41052</v>
      </c>
      <c r="N222" s="4"/>
      <c r="O222" s="6"/>
      <c r="P222" s="4"/>
      <c r="Q222" s="4"/>
      <c r="R222" s="7"/>
      <c r="S222" s="4"/>
      <c r="T222" s="4"/>
      <c r="U222" s="7"/>
    </row>
    <row r="223" spans="1:21" x14ac:dyDescent="0.3">
      <c r="A223" s="17" t="s">
        <v>485</v>
      </c>
      <c r="B223" s="3" t="s">
        <v>281</v>
      </c>
      <c r="C223" s="3" t="s">
        <v>41</v>
      </c>
      <c r="D223" s="4" t="s">
        <v>574</v>
      </c>
      <c r="E223" s="4" t="s">
        <v>575</v>
      </c>
      <c r="F223" s="4"/>
      <c r="G223" s="5" t="s">
        <v>40</v>
      </c>
      <c r="H223" s="2">
        <v>14640.8753396393</v>
      </c>
      <c r="I223" s="30">
        <v>53688.274408537</v>
      </c>
      <c r="J223" s="2">
        <v>0.27270154425583937</v>
      </c>
      <c r="K223" s="30">
        <v>-0.56431240272617078</v>
      </c>
      <c r="L223">
        <v>-8.5711255701594098</v>
      </c>
      <c r="M223" s="28">
        <v>3.47E-3</v>
      </c>
      <c r="N223" s="4"/>
      <c r="O223" s="6"/>
      <c r="P223" s="4"/>
      <c r="Q223" s="4"/>
      <c r="R223" s="7"/>
      <c r="S223" s="4"/>
      <c r="T223" s="4" t="s">
        <v>576</v>
      </c>
      <c r="U223" s="7" t="s">
        <v>577</v>
      </c>
    </row>
    <row r="224" spans="1:21" x14ac:dyDescent="0.3">
      <c r="A224" s="17" t="s">
        <v>485</v>
      </c>
      <c r="B224" s="3" t="s">
        <v>298</v>
      </c>
      <c r="C224" s="3" t="s">
        <v>41</v>
      </c>
      <c r="D224" s="4" t="s">
        <v>633</v>
      </c>
      <c r="E224" s="4" t="s">
        <v>575</v>
      </c>
      <c r="F224" s="4"/>
      <c r="G224" s="5" t="s">
        <v>54</v>
      </c>
      <c r="H224" s="2">
        <v>11197.674367908399</v>
      </c>
      <c r="I224" s="30">
        <v>151342.506513862</v>
      </c>
      <c r="J224" s="2">
        <v>7.3988958065015029E-2</v>
      </c>
      <c r="K224" s="30">
        <v>-1.1308330885020854</v>
      </c>
      <c r="L224">
        <v>-15.937368003548301</v>
      </c>
      <c r="M224" s="28">
        <v>9.3614000000000002E-5</v>
      </c>
      <c r="N224" s="4"/>
      <c r="O224" s="6"/>
      <c r="P224" s="4"/>
      <c r="Q224" s="4"/>
      <c r="R224" s="7"/>
      <c r="S224" s="4"/>
      <c r="T224" s="4" t="s">
        <v>576</v>
      </c>
      <c r="U224" s="7" t="s">
        <v>577</v>
      </c>
    </row>
    <row r="225" spans="1:21" x14ac:dyDescent="0.3">
      <c r="A225" s="17" t="s">
        <v>485</v>
      </c>
      <c r="B225" s="3" t="s">
        <v>389</v>
      </c>
      <c r="C225" s="3" t="s">
        <v>224</v>
      </c>
      <c r="D225" s="4"/>
      <c r="E225" s="4"/>
      <c r="F225" s="4"/>
      <c r="G225" s="5" t="s">
        <v>192</v>
      </c>
      <c r="H225" s="2">
        <v>4488.2630999818603</v>
      </c>
      <c r="I225" s="30">
        <v>8676.3149818437905</v>
      </c>
      <c r="J225" s="2">
        <v>0.51730061775927672</v>
      </c>
      <c r="K225" s="30">
        <v>-0.28625700295707862</v>
      </c>
      <c r="L225">
        <v>-1.4872979504091699</v>
      </c>
      <c r="M225" s="28">
        <v>0.23863999999999999</v>
      </c>
      <c r="N225" s="4"/>
      <c r="O225" s="6"/>
      <c r="P225" s="4"/>
      <c r="Q225" s="4"/>
      <c r="R225" s="7"/>
      <c r="S225" s="4"/>
      <c r="T225" s="4"/>
      <c r="U225" s="7"/>
    </row>
  </sheetData>
  <autoFilter ref="A1:U1"/>
  <sortState ref="A2:U225">
    <sortCondition ref="A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1"/>
  <sheetViews>
    <sheetView topLeftCell="E1" workbookViewId="0">
      <pane ySplit="1" topLeftCell="A2" activePane="bottomLeft" state="frozen"/>
      <selection pane="bottomLeft" activeCell="J1" sqref="J1:K2"/>
    </sheetView>
  </sheetViews>
  <sheetFormatPr baseColWidth="10" defaultRowHeight="14.4" x14ac:dyDescent="0.3"/>
  <cols>
    <col min="1" max="1" width="24.109375" style="18" customWidth="1"/>
    <col min="2" max="2" width="12.109375" customWidth="1"/>
    <col min="3" max="3" width="29.77734375" customWidth="1"/>
    <col min="4" max="4" width="10.88671875" customWidth="1"/>
    <col min="5" max="5" width="30.88671875" customWidth="1"/>
    <col min="6" max="6" width="12.6640625" customWidth="1"/>
    <col min="7" max="7" width="12.33203125" customWidth="1"/>
    <col min="8" max="11" width="16.33203125" style="2" customWidth="1"/>
    <col min="12" max="12" width="12.6640625" style="2" customWidth="1"/>
    <col min="13" max="13" width="11.44140625" style="2" customWidth="1"/>
    <col min="18" max="18" width="14.77734375" customWidth="1"/>
    <col min="19" max="19" width="16" customWidth="1"/>
    <col min="20" max="20" width="16.5546875" customWidth="1"/>
  </cols>
  <sheetData>
    <row r="1" spans="1:23" s="1" customFormat="1" ht="43.2" x14ac:dyDescent="0.3">
      <c r="A1" s="19" t="s">
        <v>416</v>
      </c>
      <c r="B1" s="20" t="s">
        <v>6</v>
      </c>
      <c r="C1" s="20" t="s">
        <v>5</v>
      </c>
      <c r="D1" s="20" t="s">
        <v>413</v>
      </c>
      <c r="E1" s="20" t="s">
        <v>414</v>
      </c>
      <c r="F1" s="20" t="s">
        <v>415</v>
      </c>
      <c r="G1" s="21" t="s">
        <v>7</v>
      </c>
      <c r="H1" s="22" t="s">
        <v>1</v>
      </c>
      <c r="I1" s="29" t="s">
        <v>2</v>
      </c>
      <c r="J1" s="40" t="s">
        <v>1402</v>
      </c>
      <c r="K1" s="40" t="s">
        <v>1403</v>
      </c>
      <c r="L1" s="22" t="s">
        <v>3</v>
      </c>
      <c r="M1" s="29" t="s">
        <v>4</v>
      </c>
      <c r="N1" s="23" t="s">
        <v>0</v>
      </c>
      <c r="O1" s="27" t="s">
        <v>1379</v>
      </c>
      <c r="P1" s="24" t="s">
        <v>417</v>
      </c>
      <c r="Q1" s="25" t="s">
        <v>418</v>
      </c>
      <c r="R1" s="24" t="s">
        <v>419</v>
      </c>
      <c r="S1" s="24" t="s">
        <v>420</v>
      </c>
      <c r="T1" s="26" t="s">
        <v>421</v>
      </c>
      <c r="U1" s="24" t="s">
        <v>422</v>
      </c>
      <c r="V1" s="24" t="s">
        <v>423</v>
      </c>
      <c r="W1" s="26" t="s">
        <v>424</v>
      </c>
    </row>
    <row r="2" spans="1:23" s="35" customFormat="1" x14ac:dyDescent="0.3">
      <c r="A2" s="17" t="s">
        <v>508</v>
      </c>
      <c r="B2" s="3" t="s">
        <v>318</v>
      </c>
      <c r="C2" s="3" t="s">
        <v>74</v>
      </c>
      <c r="D2" s="3" t="s">
        <v>696</v>
      </c>
      <c r="E2" s="3" t="s">
        <v>697</v>
      </c>
      <c r="F2" s="3"/>
      <c r="G2" s="5" t="s">
        <v>75</v>
      </c>
      <c r="H2" s="2">
        <v>8396253.9176177103</v>
      </c>
      <c r="I2" s="30">
        <v>48327.977715781803</v>
      </c>
      <c r="J2" s="41">
        <f>H2*100/22099649.53</f>
        <v>37.992701677100804</v>
      </c>
      <c r="K2" s="41">
        <f>I2*100/510102.19</f>
        <v>9.4741756971836963</v>
      </c>
      <c r="L2" s="2">
        <v>173.7348491384497</v>
      </c>
      <c r="M2" s="30">
        <v>2.2398869414781708</v>
      </c>
      <c r="N2" s="35">
        <v>2.7430482205500999</v>
      </c>
      <c r="O2" s="36">
        <v>0.11115999999999999</v>
      </c>
      <c r="P2" s="3" t="s">
        <v>509</v>
      </c>
      <c r="Q2" s="16" t="s">
        <v>510</v>
      </c>
      <c r="R2" s="3" t="s">
        <v>510</v>
      </c>
      <c r="S2" s="3"/>
      <c r="T2" s="5"/>
      <c r="U2" s="3"/>
      <c r="V2" s="3" t="s">
        <v>511</v>
      </c>
      <c r="W2" s="5" t="s">
        <v>512</v>
      </c>
    </row>
    <row r="3" spans="1:23" s="35" customFormat="1" x14ac:dyDescent="0.3">
      <c r="A3" s="17" t="s">
        <v>508</v>
      </c>
      <c r="B3" s="3" t="s">
        <v>325</v>
      </c>
      <c r="C3" s="3" t="s">
        <v>74</v>
      </c>
      <c r="D3" s="3" t="s">
        <v>740</v>
      </c>
      <c r="E3" s="3" t="s">
        <v>697</v>
      </c>
      <c r="F3" s="3" t="s">
        <v>741</v>
      </c>
      <c r="G3" s="5" t="s">
        <v>81</v>
      </c>
      <c r="H3" s="2">
        <v>6447773.9031894496</v>
      </c>
      <c r="I3" s="30">
        <v>4836.3230744886196</v>
      </c>
      <c r="J3" s="41">
        <f t="shared" ref="J3:J11" si="0">H3*100/22099649.53</f>
        <v>29.175910208153645</v>
      </c>
      <c r="K3" s="41">
        <f t="shared" ref="K3:K11" si="1">I3*100/510102.19</f>
        <v>0.94810866710621644</v>
      </c>
      <c r="L3" s="2">
        <v>1333.1975146989578</v>
      </c>
      <c r="M3" s="30">
        <v>3.1248944953923821</v>
      </c>
      <c r="N3" s="35">
        <v>5.2259483537916003</v>
      </c>
      <c r="O3" s="36">
        <v>3.4720000000000001E-2</v>
      </c>
      <c r="P3" s="3" t="s">
        <v>509</v>
      </c>
      <c r="Q3" s="16" t="s">
        <v>510</v>
      </c>
      <c r="R3" s="3" t="s">
        <v>510</v>
      </c>
      <c r="S3" s="3"/>
      <c r="T3" s="5"/>
      <c r="U3" s="3"/>
      <c r="V3" s="3" t="s">
        <v>511</v>
      </c>
      <c r="W3" s="5" t="s">
        <v>512</v>
      </c>
    </row>
    <row r="4" spans="1:23" s="35" customFormat="1" x14ac:dyDescent="0.3">
      <c r="A4" s="17" t="s">
        <v>508</v>
      </c>
      <c r="B4" s="3" t="s">
        <v>317</v>
      </c>
      <c r="C4" s="3" t="s">
        <v>73</v>
      </c>
      <c r="D4" s="3" t="s">
        <v>693</v>
      </c>
      <c r="E4" s="3" t="s">
        <v>694</v>
      </c>
      <c r="F4" s="3" t="s">
        <v>695</v>
      </c>
      <c r="G4" s="5" t="s">
        <v>36</v>
      </c>
      <c r="H4" s="2">
        <v>3552231.7658546329</v>
      </c>
      <c r="I4" s="30">
        <v>8497.8948448333613</v>
      </c>
      <c r="J4" s="41">
        <f t="shared" si="0"/>
        <v>16.073701807046859</v>
      </c>
      <c r="K4" s="41">
        <f t="shared" si="1"/>
        <v>1.6659200864896033</v>
      </c>
      <c r="L4" s="2">
        <v>418.01314686946921</v>
      </c>
      <c r="M4" s="30">
        <v>2.6211899409211541</v>
      </c>
      <c r="N4" s="35">
        <v>21.051479864267801</v>
      </c>
      <c r="O4" s="36">
        <v>2.2499999999999998E-3</v>
      </c>
      <c r="P4" s="3" t="s">
        <v>509</v>
      </c>
      <c r="Q4" s="16" t="s">
        <v>510</v>
      </c>
      <c r="R4" s="3" t="s">
        <v>510</v>
      </c>
      <c r="S4" s="3"/>
      <c r="T4" s="5"/>
      <c r="U4" s="3"/>
      <c r="V4" s="3" t="s">
        <v>511</v>
      </c>
      <c r="W4" s="5" t="s">
        <v>512</v>
      </c>
    </row>
    <row r="5" spans="1:23" s="35" customFormat="1" x14ac:dyDescent="0.3">
      <c r="A5" s="17" t="s">
        <v>508</v>
      </c>
      <c r="B5" s="3" t="s">
        <v>326</v>
      </c>
      <c r="C5" s="3" t="s">
        <v>85</v>
      </c>
      <c r="D5" s="3" t="s">
        <v>742</v>
      </c>
      <c r="E5" s="3" t="s">
        <v>743</v>
      </c>
      <c r="F5" s="3" t="s">
        <v>744</v>
      </c>
      <c r="G5" s="5" t="s">
        <v>81</v>
      </c>
      <c r="H5" s="2">
        <v>1595715.7149203301</v>
      </c>
      <c r="I5" s="30">
        <v>357349.157631504</v>
      </c>
      <c r="J5" s="41">
        <f t="shared" si="0"/>
        <v>7.2205476053100552</v>
      </c>
      <c r="K5" s="41">
        <f t="shared" si="1"/>
        <v>70.054425296920215</v>
      </c>
      <c r="L5" s="2">
        <v>4.4654245878083785</v>
      </c>
      <c r="M5" s="30">
        <v>0.64986275938928573</v>
      </c>
      <c r="N5" s="35">
        <v>5.2123345882861001</v>
      </c>
      <c r="O5" s="36">
        <v>3.1809999999999998E-2</v>
      </c>
      <c r="P5" s="3" t="s">
        <v>509</v>
      </c>
      <c r="Q5" s="16" t="s">
        <v>510</v>
      </c>
      <c r="R5" s="3" t="s">
        <v>510</v>
      </c>
      <c r="S5" s="3"/>
      <c r="T5" s="5"/>
      <c r="U5" s="3"/>
      <c r="V5" s="3" t="s">
        <v>511</v>
      </c>
      <c r="W5" s="5" t="s">
        <v>512</v>
      </c>
    </row>
    <row r="6" spans="1:23" s="35" customFormat="1" x14ac:dyDescent="0.3">
      <c r="A6" s="17" t="s">
        <v>508</v>
      </c>
      <c r="B6" s="3" t="s">
        <v>155</v>
      </c>
      <c r="C6" s="3" t="s">
        <v>1225</v>
      </c>
      <c r="D6" s="34" t="s">
        <v>1226</v>
      </c>
      <c r="E6" s="34" t="s">
        <v>1227</v>
      </c>
      <c r="F6" s="34" t="s">
        <v>1228</v>
      </c>
      <c r="G6" s="5" t="s">
        <v>100</v>
      </c>
      <c r="H6" s="2">
        <v>866115.34006526391</v>
      </c>
      <c r="I6" s="30">
        <v>25819.731844544702</v>
      </c>
      <c r="J6" s="41">
        <f t="shared" si="0"/>
        <v>3.9191360880611392</v>
      </c>
      <c r="K6" s="41">
        <f t="shared" si="1"/>
        <v>5.0616782971554581</v>
      </c>
      <c r="L6" s="2">
        <v>33.544707020195496</v>
      </c>
      <c r="M6" s="30">
        <v>1.5256240030961314</v>
      </c>
      <c r="N6" s="35">
        <v>76.819061113057899</v>
      </c>
      <c r="O6" s="36">
        <v>8.6224000000000007E-5</v>
      </c>
      <c r="P6" s="34" t="s">
        <v>509</v>
      </c>
      <c r="Q6" s="37" t="s">
        <v>510</v>
      </c>
      <c r="R6" s="34" t="s">
        <v>510</v>
      </c>
      <c r="S6" s="34"/>
      <c r="T6" s="38"/>
      <c r="U6" s="34"/>
      <c r="V6" s="34" t="s">
        <v>1229</v>
      </c>
      <c r="W6" s="38" t="s">
        <v>1230</v>
      </c>
    </row>
    <row r="7" spans="1:23" s="35" customFormat="1" x14ac:dyDescent="0.3">
      <c r="A7" s="17" t="s">
        <v>508</v>
      </c>
      <c r="B7" s="3" t="s">
        <v>269</v>
      </c>
      <c r="C7" s="3" t="s">
        <v>26</v>
      </c>
      <c r="D7" s="3" t="s">
        <v>506</v>
      </c>
      <c r="E7" s="3" t="s">
        <v>507</v>
      </c>
      <c r="F7" s="3"/>
      <c r="G7" s="5" t="s">
        <v>16</v>
      </c>
      <c r="H7" s="2">
        <v>726531.57263853599</v>
      </c>
      <c r="I7" s="30">
        <v>28568.1986976021</v>
      </c>
      <c r="J7" s="41">
        <f t="shared" si="0"/>
        <v>3.2875253141561287</v>
      </c>
      <c r="K7" s="41">
        <f t="shared" si="1"/>
        <v>5.6004854042289258</v>
      </c>
      <c r="L7" s="2">
        <v>25.431479958850822</v>
      </c>
      <c r="M7" s="30">
        <v>1.405371634232345</v>
      </c>
      <c r="N7" s="35">
        <v>2.2504258139461699</v>
      </c>
      <c r="O7" s="36">
        <v>0.15328</v>
      </c>
      <c r="P7" s="3" t="s">
        <v>509</v>
      </c>
      <c r="Q7" s="16" t="s">
        <v>510</v>
      </c>
      <c r="R7" s="3" t="s">
        <v>510</v>
      </c>
      <c r="S7" s="3"/>
      <c r="T7" s="5"/>
      <c r="U7" s="3"/>
      <c r="V7" s="3" t="s">
        <v>511</v>
      </c>
      <c r="W7" s="5" t="s">
        <v>512</v>
      </c>
    </row>
    <row r="8" spans="1:23" s="35" customFormat="1" x14ac:dyDescent="0.3">
      <c r="A8" s="17" t="s">
        <v>508</v>
      </c>
      <c r="B8" s="3" t="s">
        <v>330</v>
      </c>
      <c r="C8" s="3" t="s">
        <v>89</v>
      </c>
      <c r="D8" s="3" t="s">
        <v>1071</v>
      </c>
      <c r="E8" s="3" t="s">
        <v>1072</v>
      </c>
      <c r="F8" s="3" t="s">
        <v>1073</v>
      </c>
      <c r="G8" s="5" t="s">
        <v>13</v>
      </c>
      <c r="H8" s="2">
        <v>344459.14713241498</v>
      </c>
      <c r="I8" s="30">
        <v>7362.3888379364498</v>
      </c>
      <c r="J8" s="41">
        <f t="shared" si="0"/>
        <v>1.558663392669716</v>
      </c>
      <c r="K8" s="41">
        <f t="shared" si="1"/>
        <v>1.4433164535005132</v>
      </c>
      <c r="L8" s="2">
        <v>46.786329099803552</v>
      </c>
      <c r="M8" s="30">
        <v>1.6701189713678468</v>
      </c>
      <c r="N8" s="35">
        <v>2.0900053072826998</v>
      </c>
      <c r="O8" s="36">
        <v>0.17152000000000001</v>
      </c>
      <c r="P8" s="3" t="s">
        <v>509</v>
      </c>
      <c r="Q8" s="16" t="s">
        <v>510</v>
      </c>
      <c r="R8" s="3" t="s">
        <v>510</v>
      </c>
      <c r="S8" s="3"/>
      <c r="T8" s="5"/>
      <c r="U8" s="3"/>
      <c r="V8" s="3" t="s">
        <v>511</v>
      </c>
      <c r="W8" s="5" t="s">
        <v>512</v>
      </c>
    </row>
    <row r="9" spans="1:23" s="35" customFormat="1" x14ac:dyDescent="0.3">
      <c r="A9" s="17" t="s">
        <v>508</v>
      </c>
      <c r="B9" s="3" t="s">
        <v>329</v>
      </c>
      <c r="C9" s="3" t="s">
        <v>88</v>
      </c>
      <c r="D9" s="3" t="s">
        <v>1069</v>
      </c>
      <c r="E9" s="3" t="s">
        <v>88</v>
      </c>
      <c r="F9" s="3" t="s">
        <v>1070</v>
      </c>
      <c r="G9" s="5" t="s">
        <v>52</v>
      </c>
      <c r="H9" s="2">
        <v>81690.665049760399</v>
      </c>
      <c r="I9" s="30">
        <v>2308.5216725179698</v>
      </c>
      <c r="J9" s="41">
        <f t="shared" si="0"/>
        <v>0.36964688032208987</v>
      </c>
      <c r="K9" s="41">
        <f t="shared" si="1"/>
        <v>0.45256062761031662</v>
      </c>
      <c r="L9" s="2">
        <v>35.386570558230055</v>
      </c>
      <c r="M9" s="30">
        <v>1.5488384756127802</v>
      </c>
      <c r="N9" s="35">
        <v>2.1197242833760401</v>
      </c>
      <c r="O9" s="36">
        <v>0.16808999999999999</v>
      </c>
      <c r="P9" s="3" t="s">
        <v>509</v>
      </c>
      <c r="Q9" s="16" t="s">
        <v>510</v>
      </c>
      <c r="R9" s="3" t="s">
        <v>510</v>
      </c>
      <c r="S9" s="3"/>
      <c r="T9" s="5"/>
      <c r="U9" s="3"/>
      <c r="V9" s="3" t="s">
        <v>511</v>
      </c>
      <c r="W9" s="5" t="s">
        <v>512</v>
      </c>
    </row>
    <row r="10" spans="1:23" s="35" customFormat="1" x14ac:dyDescent="0.3">
      <c r="A10" s="17" t="s">
        <v>508</v>
      </c>
      <c r="B10" s="3" t="s">
        <v>154</v>
      </c>
      <c r="C10" s="3" t="s">
        <v>1221</v>
      </c>
      <c r="D10" s="34" t="s">
        <v>1222</v>
      </c>
      <c r="E10" s="34" t="s">
        <v>1223</v>
      </c>
      <c r="F10" s="34" t="s">
        <v>1224</v>
      </c>
      <c r="G10" s="5" t="s">
        <v>100</v>
      </c>
      <c r="H10" s="2">
        <v>52637.380179780201</v>
      </c>
      <c r="I10" s="30">
        <v>570.783904696543</v>
      </c>
      <c r="J10" s="41">
        <f t="shared" si="0"/>
        <v>0.23818196803675826</v>
      </c>
      <c r="K10" s="41">
        <f t="shared" si="1"/>
        <v>0.11189599180049453</v>
      </c>
      <c r="L10" s="2">
        <v>92.219454239454848</v>
      </c>
      <c r="M10" s="30">
        <v>1.9648225477088654</v>
      </c>
      <c r="N10" s="35">
        <v>1.90328128503955</v>
      </c>
      <c r="O10" s="36">
        <v>0.1973</v>
      </c>
      <c r="P10" s="34" t="s">
        <v>509</v>
      </c>
      <c r="Q10" s="37" t="s">
        <v>510</v>
      </c>
      <c r="R10" s="34" t="s">
        <v>510</v>
      </c>
      <c r="S10" s="34"/>
      <c r="T10" s="38"/>
      <c r="U10" s="34"/>
      <c r="V10" s="34" t="s">
        <v>511</v>
      </c>
      <c r="W10" s="38" t="s">
        <v>512</v>
      </c>
    </row>
    <row r="11" spans="1:23" s="35" customFormat="1" x14ac:dyDescent="0.3">
      <c r="A11" s="17" t="s">
        <v>508</v>
      </c>
      <c r="B11" s="3" t="s">
        <v>153</v>
      </c>
      <c r="C11" s="3" t="s">
        <v>1215</v>
      </c>
      <c r="D11" s="34" t="s">
        <v>1216</v>
      </c>
      <c r="E11" s="34" t="s">
        <v>1217</v>
      </c>
      <c r="F11" s="34" t="s">
        <v>1218</v>
      </c>
      <c r="G11" s="5" t="s">
        <v>100</v>
      </c>
      <c r="H11" s="2">
        <v>36240.126879529998</v>
      </c>
      <c r="I11" s="30">
        <v>26461.2151646534</v>
      </c>
      <c r="J11" s="41">
        <f t="shared" si="0"/>
        <v>0.16398507510417518</v>
      </c>
      <c r="K11" s="41">
        <f t="shared" si="1"/>
        <v>5.1874341422947818</v>
      </c>
      <c r="L11" s="2">
        <v>1.3695564112996277</v>
      </c>
      <c r="M11" s="30">
        <v>0.13657992531695032</v>
      </c>
      <c r="N11" s="35">
        <v>0.73001548889534595</v>
      </c>
      <c r="O11" s="36">
        <v>0.53734999999999999</v>
      </c>
      <c r="P11" s="34"/>
      <c r="Q11" s="37"/>
      <c r="R11" s="34"/>
      <c r="S11" s="34"/>
      <c r="T11" s="38"/>
      <c r="U11" s="34"/>
      <c r="V11" s="34" t="s">
        <v>1219</v>
      </c>
      <c r="W11" s="38" t="s">
        <v>1220</v>
      </c>
    </row>
    <row r="12" spans="1:23" x14ac:dyDescent="0.3">
      <c r="H12" s="31">
        <f>SUM(H2:H11)</f>
        <v>22099649.533527412</v>
      </c>
      <c r="I12" s="31">
        <f>SUM(I2:I11)</f>
        <v>510102.19338855892</v>
      </c>
      <c r="J12" s="41"/>
      <c r="L12"/>
      <c r="M12"/>
    </row>
    <row r="21" spans="8:8" x14ac:dyDescent="0.3">
      <c r="H21" s="31"/>
    </row>
  </sheetData>
  <autoFilter ref="H1:H12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6"/>
  <sheetViews>
    <sheetView topLeftCell="F1" workbookViewId="0">
      <pane ySplit="1" topLeftCell="A2" activePane="bottomLeft" state="frozen"/>
      <selection pane="bottomLeft" activeCell="K1" sqref="K1:L2"/>
    </sheetView>
  </sheetViews>
  <sheetFormatPr baseColWidth="10" defaultRowHeight="14.4" x14ac:dyDescent="0.3"/>
  <cols>
    <col min="1" max="1" width="17.21875" style="18" customWidth="1"/>
    <col min="2" max="2" width="13.5546875" style="18" customWidth="1"/>
    <col min="3" max="3" width="12.109375" customWidth="1"/>
    <col min="4" max="4" width="34.109375" customWidth="1"/>
    <col min="5" max="5" width="10.88671875" customWidth="1"/>
    <col min="6" max="6" width="30.88671875" customWidth="1"/>
    <col min="7" max="7" width="12.6640625" customWidth="1"/>
    <col min="8" max="8" width="12.33203125" customWidth="1"/>
    <col min="9" max="12" width="16.33203125" style="2" customWidth="1"/>
    <col min="13" max="13" width="12.6640625" style="2" customWidth="1"/>
    <col min="14" max="14" width="11.44140625" style="2" customWidth="1"/>
    <col min="19" max="19" width="14.77734375" customWidth="1"/>
    <col min="20" max="20" width="16" customWidth="1"/>
    <col min="21" max="21" width="16.5546875" customWidth="1"/>
  </cols>
  <sheetData>
    <row r="1" spans="1:24" s="1" customFormat="1" ht="43.2" x14ac:dyDescent="0.3">
      <c r="A1" s="19" t="s">
        <v>416</v>
      </c>
      <c r="B1" s="32" t="s">
        <v>1397</v>
      </c>
      <c r="C1" s="20" t="s">
        <v>6</v>
      </c>
      <c r="D1" s="20" t="s">
        <v>5</v>
      </c>
      <c r="E1" s="20" t="s">
        <v>413</v>
      </c>
      <c r="F1" s="20" t="s">
        <v>414</v>
      </c>
      <c r="G1" s="20" t="s">
        <v>415</v>
      </c>
      <c r="H1" s="21" t="s">
        <v>7</v>
      </c>
      <c r="I1" s="22" t="s">
        <v>1</v>
      </c>
      <c r="J1" s="29" t="s">
        <v>2</v>
      </c>
      <c r="K1" s="40" t="s">
        <v>1402</v>
      </c>
      <c r="L1" s="40" t="s">
        <v>1403</v>
      </c>
      <c r="M1" s="22" t="s">
        <v>3</v>
      </c>
      <c r="N1" s="29" t="s">
        <v>4</v>
      </c>
      <c r="O1" s="23" t="s">
        <v>0</v>
      </c>
      <c r="P1" s="27" t="s">
        <v>1379</v>
      </c>
      <c r="Q1" s="24" t="s">
        <v>417</v>
      </c>
      <c r="R1" s="25" t="s">
        <v>418</v>
      </c>
      <c r="S1" s="24" t="s">
        <v>419</v>
      </c>
      <c r="T1" s="24" t="s">
        <v>420</v>
      </c>
      <c r="U1" s="26" t="s">
        <v>421</v>
      </c>
      <c r="V1" s="24" t="s">
        <v>422</v>
      </c>
      <c r="W1" s="24" t="s">
        <v>423</v>
      </c>
      <c r="X1" s="26" t="s">
        <v>424</v>
      </c>
    </row>
    <row r="2" spans="1:24" s="35" customFormat="1" x14ac:dyDescent="0.3">
      <c r="A2" s="17" t="s">
        <v>440</v>
      </c>
      <c r="B2" s="33" t="s">
        <v>1381</v>
      </c>
      <c r="C2" s="3" t="s">
        <v>263</v>
      </c>
      <c r="D2" s="3" t="s">
        <v>19</v>
      </c>
      <c r="E2" s="3" t="s">
        <v>469</v>
      </c>
      <c r="F2" s="3" t="s">
        <v>470</v>
      </c>
      <c r="G2" s="3"/>
      <c r="H2" s="5" t="s">
        <v>13</v>
      </c>
      <c r="I2" s="2">
        <v>2472523.6747766202</v>
      </c>
      <c r="J2" s="30">
        <v>4434558.9119701302</v>
      </c>
      <c r="K2" s="41">
        <f>I2*100/17791659.95</f>
        <v>13.897093816570052</v>
      </c>
      <c r="L2" s="41">
        <f>J2*100/21642495.33</f>
        <v>20.490053685367393</v>
      </c>
      <c r="M2" s="2">
        <v>0.55755797224896009</v>
      </c>
      <c r="N2" s="30">
        <v>-0.25370997003964529</v>
      </c>
      <c r="O2" s="35">
        <v>-7.58435539584283</v>
      </c>
      <c r="P2" s="36">
        <v>1.26E-2</v>
      </c>
      <c r="Q2" s="3"/>
      <c r="R2" s="16"/>
      <c r="S2" s="3"/>
      <c r="T2" s="3"/>
      <c r="U2" s="5"/>
      <c r="V2" s="3"/>
      <c r="W2" s="3" t="s">
        <v>471</v>
      </c>
      <c r="X2" s="5" t="s">
        <v>472</v>
      </c>
    </row>
    <row r="3" spans="1:24" s="35" customFormat="1" x14ac:dyDescent="0.3">
      <c r="A3" s="17" t="s">
        <v>440</v>
      </c>
      <c r="B3" s="33" t="s">
        <v>1381</v>
      </c>
      <c r="C3" s="3" t="s">
        <v>262</v>
      </c>
      <c r="D3" s="3" t="s">
        <v>18</v>
      </c>
      <c r="E3" s="3" t="s">
        <v>463</v>
      </c>
      <c r="F3" s="3" t="s">
        <v>464</v>
      </c>
      <c r="G3" s="3"/>
      <c r="H3" s="5" t="s">
        <v>13</v>
      </c>
      <c r="I3" s="2">
        <v>167086.68905827551</v>
      </c>
      <c r="J3" s="30">
        <v>1216489.2006942984</v>
      </c>
      <c r="K3" s="41">
        <f t="shared" ref="K3:K28" si="0">I3*100/17791659.95</f>
        <v>0.9391292860128857</v>
      </c>
      <c r="L3" s="41">
        <f t="shared" ref="L3:L27" si="1">J3*100/21642495.33</f>
        <v>5.6208361473367061</v>
      </c>
      <c r="M3" s="2">
        <v>0.13735155968742882</v>
      </c>
      <c r="N3" s="30">
        <v>-0.86216640461038008</v>
      </c>
      <c r="O3" s="35">
        <v>-14.8606034992514</v>
      </c>
      <c r="P3" s="36">
        <v>1.15E-3</v>
      </c>
      <c r="Q3" s="3" t="s">
        <v>465</v>
      </c>
      <c r="R3" s="16" t="s">
        <v>466</v>
      </c>
      <c r="S3" s="3" t="s">
        <v>466</v>
      </c>
      <c r="T3" s="3"/>
      <c r="U3" s="5"/>
      <c r="V3" s="3"/>
      <c r="W3" s="3" t="s">
        <v>467</v>
      </c>
      <c r="X3" s="5" t="s">
        <v>468</v>
      </c>
    </row>
    <row r="4" spans="1:24" s="35" customFormat="1" x14ac:dyDescent="0.3">
      <c r="A4" s="17" t="s">
        <v>440</v>
      </c>
      <c r="B4" s="33" t="s">
        <v>1381</v>
      </c>
      <c r="C4" s="3" t="s">
        <v>265</v>
      </c>
      <c r="D4" s="3" t="s">
        <v>21</v>
      </c>
      <c r="E4" s="3" t="s">
        <v>481</v>
      </c>
      <c r="F4" s="3" t="s">
        <v>482</v>
      </c>
      <c r="G4" s="3"/>
      <c r="H4" s="5" t="s">
        <v>13</v>
      </c>
      <c r="I4" s="2">
        <v>120778.326409751</v>
      </c>
      <c r="J4" s="30">
        <v>510.49361467731097</v>
      </c>
      <c r="K4" s="41">
        <f t="shared" si="0"/>
        <v>0.67884799253793626</v>
      </c>
      <c r="L4" s="41">
        <f t="shared" si="1"/>
        <v>2.3587558037713161E-3</v>
      </c>
      <c r="M4" s="2">
        <v>236.59125782816383</v>
      </c>
      <c r="N4" s="30">
        <v>2.3739986931780823</v>
      </c>
      <c r="O4" s="35">
        <v>3.9946344803932199</v>
      </c>
      <c r="P4" s="36">
        <v>5.7329999999999999E-2</v>
      </c>
      <c r="Q4" s="3" t="s">
        <v>465</v>
      </c>
      <c r="R4" s="16" t="s">
        <v>466</v>
      </c>
      <c r="S4" s="3" t="s">
        <v>466</v>
      </c>
      <c r="T4" s="3"/>
      <c r="U4" s="5"/>
      <c r="V4" s="3"/>
      <c r="W4" s="3" t="s">
        <v>467</v>
      </c>
      <c r="X4" s="5" t="s">
        <v>468</v>
      </c>
    </row>
    <row r="5" spans="1:24" s="35" customFormat="1" x14ac:dyDescent="0.3">
      <c r="A5" s="17" t="s">
        <v>440</v>
      </c>
      <c r="B5" s="33" t="s">
        <v>1380</v>
      </c>
      <c r="C5" s="3" t="s">
        <v>135</v>
      </c>
      <c r="D5" s="3" t="s">
        <v>745</v>
      </c>
      <c r="E5" s="3" t="s">
        <v>135</v>
      </c>
      <c r="F5" s="3" t="s">
        <v>745</v>
      </c>
      <c r="G5" s="3" t="s">
        <v>1053</v>
      </c>
      <c r="H5" s="5" t="s">
        <v>100</v>
      </c>
      <c r="I5" s="2">
        <v>1682687.9550395601</v>
      </c>
      <c r="J5" s="30">
        <v>763324.16702306899</v>
      </c>
      <c r="K5" s="41">
        <f t="shared" si="0"/>
        <v>9.4577344652968165</v>
      </c>
      <c r="L5" s="41">
        <f t="shared" si="1"/>
        <v>3.5269693045282917</v>
      </c>
      <c r="M5" s="2">
        <v>2.2044211722025908</v>
      </c>
      <c r="N5" s="30">
        <v>0.34329457352318393</v>
      </c>
      <c r="O5" s="35">
        <v>1.77440077703655</v>
      </c>
      <c r="P5" s="36">
        <v>0.21770999999999999</v>
      </c>
      <c r="Q5" s="3" t="s">
        <v>431</v>
      </c>
      <c r="R5" s="16" t="s">
        <v>432</v>
      </c>
      <c r="S5" s="3" t="s">
        <v>432</v>
      </c>
      <c r="T5" s="3"/>
      <c r="U5" s="5"/>
      <c r="V5" s="3"/>
      <c r="W5" s="3" t="s">
        <v>624</v>
      </c>
      <c r="X5" s="5" t="s">
        <v>625</v>
      </c>
    </row>
    <row r="6" spans="1:24" s="35" customFormat="1" x14ac:dyDescent="0.3">
      <c r="A6" s="17" t="s">
        <v>440</v>
      </c>
      <c r="B6" s="33" t="s">
        <v>1380</v>
      </c>
      <c r="C6" s="3" t="s">
        <v>102</v>
      </c>
      <c r="D6" s="3" t="s">
        <v>758</v>
      </c>
      <c r="E6" s="3" t="s">
        <v>102</v>
      </c>
      <c r="F6" s="3" t="s">
        <v>759</v>
      </c>
      <c r="G6" s="3" t="s">
        <v>760</v>
      </c>
      <c r="H6" s="5" t="s">
        <v>100</v>
      </c>
      <c r="I6" s="2">
        <v>1430999.0875228764</v>
      </c>
      <c r="J6" s="30">
        <v>1045883.729462669</v>
      </c>
      <c r="K6" s="41">
        <f t="shared" si="0"/>
        <v>8.0430892426250349</v>
      </c>
      <c r="L6" s="41">
        <f t="shared" si="1"/>
        <v>4.8325468644685579</v>
      </c>
      <c r="M6" s="2">
        <v>1.3682200489513912</v>
      </c>
      <c r="N6" s="30">
        <v>0.13615594998647157</v>
      </c>
      <c r="O6" s="35">
        <v>5.2500021522585101</v>
      </c>
      <c r="P6" s="36">
        <v>3.4419999999999999E-2</v>
      </c>
      <c r="Q6" s="3" t="s">
        <v>761</v>
      </c>
      <c r="R6" s="16" t="s">
        <v>762</v>
      </c>
      <c r="S6" s="3" t="s">
        <v>432</v>
      </c>
      <c r="T6" s="3"/>
      <c r="U6" s="5" t="s">
        <v>763</v>
      </c>
      <c r="V6" s="3"/>
      <c r="W6" s="3" t="s">
        <v>764</v>
      </c>
      <c r="X6" s="5" t="s">
        <v>765</v>
      </c>
    </row>
    <row r="7" spans="1:24" s="35" customFormat="1" x14ac:dyDescent="0.3">
      <c r="A7" s="17" t="s">
        <v>440</v>
      </c>
      <c r="B7" s="33" t="s">
        <v>1380</v>
      </c>
      <c r="C7" s="3" t="s">
        <v>321</v>
      </c>
      <c r="D7" s="3" t="s">
        <v>80</v>
      </c>
      <c r="E7" s="3" t="s">
        <v>712</v>
      </c>
      <c r="F7" s="3" t="s">
        <v>713</v>
      </c>
      <c r="G7" s="3"/>
      <c r="H7" s="5" t="s">
        <v>81</v>
      </c>
      <c r="I7" s="2">
        <v>424669.24114536401</v>
      </c>
      <c r="J7" s="30">
        <v>565987.42523195199</v>
      </c>
      <c r="K7" s="41">
        <f t="shared" si="0"/>
        <v>2.3869006171364244</v>
      </c>
      <c r="L7" s="41">
        <f t="shared" si="1"/>
        <v>2.6151671357757067</v>
      </c>
      <c r="M7" s="2">
        <v>0.75031568231631085</v>
      </c>
      <c r="N7" s="30">
        <v>-0.12475597628439289</v>
      </c>
      <c r="O7" s="35">
        <v>-1.06385758035405</v>
      </c>
      <c r="P7" s="36">
        <v>0.38433</v>
      </c>
      <c r="Q7" s="3" t="s">
        <v>431</v>
      </c>
      <c r="R7" s="16" t="s">
        <v>432</v>
      </c>
      <c r="S7" s="3" t="s">
        <v>432</v>
      </c>
      <c r="T7" s="3"/>
      <c r="U7" s="5"/>
      <c r="V7" s="3"/>
      <c r="W7" s="3" t="s">
        <v>653</v>
      </c>
      <c r="X7" s="5" t="s">
        <v>654</v>
      </c>
    </row>
    <row r="8" spans="1:24" s="35" customFormat="1" x14ac:dyDescent="0.3">
      <c r="A8" s="17" t="s">
        <v>440</v>
      </c>
      <c r="B8" s="33" t="s">
        <v>1380</v>
      </c>
      <c r="C8" s="3" t="s">
        <v>400</v>
      </c>
      <c r="D8" s="3" t="s">
        <v>238</v>
      </c>
      <c r="E8" s="3"/>
      <c r="F8" s="3"/>
      <c r="G8" s="3"/>
      <c r="H8" s="5" t="s">
        <v>234</v>
      </c>
      <c r="I8" s="2">
        <v>19513.831488436299</v>
      </c>
      <c r="J8" s="30">
        <v>52256.294691921299</v>
      </c>
      <c r="K8" s="41">
        <f t="shared" si="0"/>
        <v>0.10967965632929209</v>
      </c>
      <c r="L8" s="41">
        <f t="shared" si="1"/>
        <v>0.2414522627595794</v>
      </c>
      <c r="M8" s="2">
        <v>0.3734254715815718</v>
      </c>
      <c r="N8" s="30">
        <v>-0.42779606188229458</v>
      </c>
      <c r="O8" s="35">
        <v>-6.1912689602257798</v>
      </c>
      <c r="P8" s="36">
        <v>4.1799999999999997E-3</v>
      </c>
      <c r="Q8" s="3"/>
      <c r="R8" s="16"/>
      <c r="S8" s="3"/>
      <c r="T8" s="3"/>
      <c r="U8" s="5"/>
      <c r="V8" s="3"/>
      <c r="W8" s="3"/>
      <c r="X8" s="5"/>
    </row>
    <row r="9" spans="1:24" s="35" customFormat="1" x14ac:dyDescent="0.3">
      <c r="A9" s="17" t="s">
        <v>440</v>
      </c>
      <c r="B9" s="33" t="s">
        <v>1384</v>
      </c>
      <c r="C9" s="3" t="s">
        <v>259</v>
      </c>
      <c r="D9" s="3" t="s">
        <v>14</v>
      </c>
      <c r="E9" s="3" t="s">
        <v>438</v>
      </c>
      <c r="F9" s="3" t="s">
        <v>439</v>
      </c>
      <c r="G9" s="3"/>
      <c r="H9" s="5" t="s">
        <v>13</v>
      </c>
      <c r="I9" s="2">
        <v>72792.402542640601</v>
      </c>
      <c r="J9" s="30">
        <v>11257.3788090786</v>
      </c>
      <c r="K9" s="41">
        <f t="shared" si="0"/>
        <v>0.40913777998910444</v>
      </c>
      <c r="L9" s="41">
        <f t="shared" si="1"/>
        <v>5.2015161086688806E-2</v>
      </c>
      <c r="M9" s="2">
        <v>6.4661946423919394</v>
      </c>
      <c r="N9" s="30">
        <v>0.81064877340335628</v>
      </c>
      <c r="O9" s="35">
        <v>2.5006246663393399</v>
      </c>
      <c r="P9" s="36">
        <v>0.12517</v>
      </c>
      <c r="Q9" s="3" t="s">
        <v>441</v>
      </c>
      <c r="R9" s="16" t="s">
        <v>442</v>
      </c>
      <c r="S9" s="3" t="s">
        <v>432</v>
      </c>
      <c r="T9" s="3"/>
      <c r="U9" s="5" t="s">
        <v>443</v>
      </c>
      <c r="V9" s="3"/>
      <c r="W9" s="3" t="s">
        <v>444</v>
      </c>
      <c r="X9" s="5" t="s">
        <v>445</v>
      </c>
    </row>
    <row r="10" spans="1:24" s="35" customFormat="1" x14ac:dyDescent="0.3">
      <c r="A10" s="17" t="s">
        <v>440</v>
      </c>
      <c r="B10" s="33" t="s">
        <v>1383</v>
      </c>
      <c r="C10" s="3" t="s">
        <v>351</v>
      </c>
      <c r="D10" s="3" t="s">
        <v>182</v>
      </c>
      <c r="E10" s="3"/>
      <c r="F10" s="3"/>
      <c r="G10" s="3"/>
      <c r="H10" s="5" t="s">
        <v>183</v>
      </c>
      <c r="I10" s="2">
        <v>623872.63364483695</v>
      </c>
      <c r="J10" s="30">
        <v>611563.53583165305</v>
      </c>
      <c r="K10" s="41">
        <f t="shared" si="0"/>
        <v>3.5065454004747716</v>
      </c>
      <c r="L10" s="41">
        <f t="shared" si="1"/>
        <v>2.8257533454745722</v>
      </c>
      <c r="M10" s="2">
        <v>1.0201272592167305</v>
      </c>
      <c r="N10" s="30">
        <v>8.6543526718773651E-3</v>
      </c>
      <c r="O10" s="35">
        <v>4.05297065625536E-2</v>
      </c>
      <c r="P10" s="36">
        <v>0.97131999999999996</v>
      </c>
      <c r="Q10" s="3" t="s">
        <v>431</v>
      </c>
      <c r="R10" s="16" t="s">
        <v>432</v>
      </c>
      <c r="S10" s="3" t="s">
        <v>432</v>
      </c>
      <c r="T10" s="3"/>
      <c r="U10" s="5"/>
      <c r="V10" s="3"/>
      <c r="W10" s="3"/>
      <c r="X10" s="5"/>
    </row>
    <row r="11" spans="1:24" s="35" customFormat="1" x14ac:dyDescent="0.3">
      <c r="A11" s="17" t="s">
        <v>440</v>
      </c>
      <c r="B11" s="33" t="s">
        <v>1383</v>
      </c>
      <c r="C11" s="3" t="s">
        <v>357</v>
      </c>
      <c r="D11" s="3" t="s">
        <v>1341</v>
      </c>
      <c r="E11" s="3" t="s">
        <v>357</v>
      </c>
      <c r="F11" s="3" t="s">
        <v>1342</v>
      </c>
      <c r="G11" s="3"/>
      <c r="H11" s="5" t="s">
        <v>189</v>
      </c>
      <c r="I11" s="2">
        <v>181716.86602302801</v>
      </c>
      <c r="J11" s="30">
        <v>201876.85449183799</v>
      </c>
      <c r="K11" s="41">
        <f t="shared" si="0"/>
        <v>1.0213598199027405</v>
      </c>
      <c r="L11" s="41">
        <f t="shared" si="1"/>
        <v>0.93277993786605573</v>
      </c>
      <c r="M11" s="2">
        <v>0.90013719740404874</v>
      </c>
      <c r="N11" s="30">
        <v>-4.5691291077978903E-2</v>
      </c>
      <c r="O11" s="35">
        <v>-0.404893870413641</v>
      </c>
      <c r="P11" s="36">
        <v>0.72416000000000003</v>
      </c>
      <c r="Q11" s="3" t="s">
        <v>1343</v>
      </c>
      <c r="R11" s="16" t="s">
        <v>1344</v>
      </c>
      <c r="S11" s="3" t="s">
        <v>432</v>
      </c>
      <c r="T11" s="3"/>
      <c r="U11" s="5" t="s">
        <v>478</v>
      </c>
      <c r="V11" s="3"/>
      <c r="W11" s="3" t="s">
        <v>653</v>
      </c>
      <c r="X11" s="5" t="s">
        <v>654</v>
      </c>
    </row>
    <row r="12" spans="1:24" s="35" customFormat="1" x14ac:dyDescent="0.3">
      <c r="A12" s="17" t="s">
        <v>440</v>
      </c>
      <c r="B12" s="33" t="s">
        <v>1383</v>
      </c>
      <c r="C12" s="3" t="s">
        <v>402</v>
      </c>
      <c r="D12" s="3" t="s">
        <v>240</v>
      </c>
      <c r="E12" s="3"/>
      <c r="F12" s="3"/>
      <c r="G12" s="3"/>
      <c r="H12" s="5" t="s">
        <v>234</v>
      </c>
      <c r="I12" s="2">
        <v>126126.501010109</v>
      </c>
      <c r="J12" s="30">
        <v>137802.84453279301</v>
      </c>
      <c r="K12" s="41">
        <f t="shared" si="0"/>
        <v>0.70890800163988632</v>
      </c>
      <c r="L12" s="41">
        <f t="shared" si="1"/>
        <v>0.63672345739992375</v>
      </c>
      <c r="M12" s="2">
        <v>0.91526776125506337</v>
      </c>
      <c r="N12" s="30">
        <v>-3.8451834650504717E-2</v>
      </c>
      <c r="O12" s="35">
        <v>-0.40373691856751798</v>
      </c>
      <c r="P12" s="36">
        <v>0.72445999999999999</v>
      </c>
      <c r="Q12" s="3"/>
      <c r="R12" s="16"/>
      <c r="S12" s="3"/>
      <c r="T12" s="3"/>
      <c r="U12" s="5"/>
      <c r="V12" s="3"/>
      <c r="W12" s="3"/>
      <c r="X12" s="5"/>
    </row>
    <row r="13" spans="1:24" s="35" customFormat="1" x14ac:dyDescent="0.3">
      <c r="A13" s="17" t="s">
        <v>440</v>
      </c>
      <c r="B13" s="33" t="s">
        <v>1383</v>
      </c>
      <c r="C13" s="3" t="s">
        <v>332</v>
      </c>
      <c r="D13" s="3" t="s">
        <v>91</v>
      </c>
      <c r="E13" s="3" t="s">
        <v>1076</v>
      </c>
      <c r="F13" s="3" t="s">
        <v>1077</v>
      </c>
      <c r="G13" s="3"/>
      <c r="H13" s="5" t="s">
        <v>36</v>
      </c>
      <c r="I13" s="2">
        <v>103676.95779918499</v>
      </c>
      <c r="J13" s="30">
        <v>81666.682777779497</v>
      </c>
      <c r="K13" s="41">
        <f t="shared" si="0"/>
        <v>0.58272785164818197</v>
      </c>
      <c r="L13" s="41">
        <f t="shared" si="1"/>
        <v>0.37734411643640864</v>
      </c>
      <c r="M13" s="2">
        <v>1.2695135185213402</v>
      </c>
      <c r="N13" s="30">
        <v>0.10363732985563501</v>
      </c>
      <c r="O13" s="35">
        <v>0.43828758863075101</v>
      </c>
      <c r="P13" s="36">
        <v>0.70362999999999998</v>
      </c>
      <c r="Q13" s="3" t="s">
        <v>431</v>
      </c>
      <c r="R13" s="16" t="s">
        <v>432</v>
      </c>
      <c r="S13" s="3" t="s">
        <v>432</v>
      </c>
      <c r="T13" s="3"/>
      <c r="U13" s="5"/>
      <c r="V13" s="3"/>
      <c r="W13" s="3" t="s">
        <v>653</v>
      </c>
      <c r="X13" s="5" t="s">
        <v>654</v>
      </c>
    </row>
    <row r="14" spans="1:24" s="35" customFormat="1" x14ac:dyDescent="0.3">
      <c r="A14" s="17" t="s">
        <v>440</v>
      </c>
      <c r="B14" s="33" t="s">
        <v>1383</v>
      </c>
      <c r="C14" s="3" t="s">
        <v>348</v>
      </c>
      <c r="D14" s="3" t="s">
        <v>1296</v>
      </c>
      <c r="E14" s="3" t="s">
        <v>348</v>
      </c>
      <c r="F14" s="3" t="s">
        <v>1297</v>
      </c>
      <c r="G14" s="3"/>
      <c r="H14" s="5" t="s">
        <v>179</v>
      </c>
      <c r="I14" s="2">
        <v>76088.406124975707</v>
      </c>
      <c r="J14" s="30">
        <v>118173.51240465</v>
      </c>
      <c r="K14" s="41">
        <f t="shared" si="0"/>
        <v>0.42766333404981538</v>
      </c>
      <c r="L14" s="41">
        <f t="shared" si="1"/>
        <v>0.54602535707073674</v>
      </c>
      <c r="M14" s="2">
        <v>0.64387022587966769</v>
      </c>
      <c r="N14" s="30">
        <v>-0.19120165727335725</v>
      </c>
      <c r="O14" s="35">
        <v>-1.7179466469690201</v>
      </c>
      <c r="P14" s="36">
        <v>0.20774999999999999</v>
      </c>
      <c r="Q14" s="3" t="s">
        <v>1298</v>
      </c>
      <c r="R14" s="16" t="s">
        <v>1299</v>
      </c>
      <c r="S14" s="3" t="s">
        <v>1300</v>
      </c>
      <c r="T14" s="3" t="s">
        <v>1301</v>
      </c>
      <c r="U14" s="5" t="s">
        <v>1302</v>
      </c>
      <c r="V14" s="3"/>
      <c r="W14" s="3" t="s">
        <v>653</v>
      </c>
      <c r="X14" s="5" t="s">
        <v>654</v>
      </c>
    </row>
    <row r="15" spans="1:24" s="35" customFormat="1" x14ac:dyDescent="0.3">
      <c r="A15" s="17" t="s">
        <v>440</v>
      </c>
      <c r="B15" s="33" t="s">
        <v>1385</v>
      </c>
      <c r="C15" s="3" t="s">
        <v>277</v>
      </c>
      <c r="D15" s="3" t="s">
        <v>35</v>
      </c>
      <c r="E15" s="3" t="s">
        <v>548</v>
      </c>
      <c r="F15" s="3" t="s">
        <v>549</v>
      </c>
      <c r="G15" s="3"/>
      <c r="H15" s="5" t="s">
        <v>36</v>
      </c>
      <c r="I15" s="2">
        <v>49658.339262942303</v>
      </c>
      <c r="J15" s="30">
        <v>2439.9049030456299</v>
      </c>
      <c r="K15" s="41">
        <f t="shared" si="0"/>
        <v>0.27911020895463046</v>
      </c>
      <c r="L15" s="41">
        <f t="shared" si="1"/>
        <v>1.1273676467720093E-2</v>
      </c>
      <c r="M15" s="2">
        <v>20.352571610867251</v>
      </c>
      <c r="N15" s="30">
        <v>1.3086192914899071</v>
      </c>
      <c r="O15" s="35">
        <v>16.386925931204701</v>
      </c>
      <c r="P15" s="36">
        <v>2.8900000000000002E-3</v>
      </c>
      <c r="Q15" s="3" t="s">
        <v>441</v>
      </c>
      <c r="R15" s="16" t="s">
        <v>442</v>
      </c>
      <c r="S15" s="3" t="s">
        <v>432</v>
      </c>
      <c r="T15" s="3"/>
      <c r="U15" s="5" t="s">
        <v>443</v>
      </c>
      <c r="V15" s="3" t="s">
        <v>550</v>
      </c>
      <c r="W15" s="3" t="s">
        <v>551</v>
      </c>
      <c r="X15" s="5" t="s">
        <v>552</v>
      </c>
    </row>
    <row r="16" spans="1:24" s="35" customFormat="1" x14ac:dyDescent="0.3">
      <c r="A16" s="17" t="s">
        <v>440</v>
      </c>
      <c r="B16" s="33" t="s">
        <v>1382</v>
      </c>
      <c r="C16" s="3" t="s">
        <v>375</v>
      </c>
      <c r="D16" s="3" t="s">
        <v>209</v>
      </c>
      <c r="E16" s="3"/>
      <c r="F16" s="3"/>
      <c r="G16" s="3"/>
      <c r="H16" s="5" t="s">
        <v>207</v>
      </c>
      <c r="I16" s="2">
        <v>7161526.1508336188</v>
      </c>
      <c r="J16" s="30">
        <v>1838731.4776588785</v>
      </c>
      <c r="K16" s="41">
        <f t="shared" si="0"/>
        <v>40.252152811821354</v>
      </c>
      <c r="L16" s="41">
        <f t="shared" si="1"/>
        <v>8.4959310357807922</v>
      </c>
      <c r="M16" s="2">
        <v>3.8948189215490361</v>
      </c>
      <c r="N16" s="30">
        <v>0.59048727119982347</v>
      </c>
      <c r="O16" s="35">
        <v>-3.7833866711522699</v>
      </c>
      <c r="P16" s="36">
        <v>4.2889999999999998E-2</v>
      </c>
      <c r="Q16" s="3"/>
      <c r="R16" s="16"/>
      <c r="S16" s="3"/>
      <c r="T16" s="3"/>
      <c r="U16" s="5"/>
      <c r="V16" s="3"/>
      <c r="W16" s="3"/>
      <c r="X16" s="5"/>
    </row>
    <row r="17" spans="1:24" s="35" customFormat="1" x14ac:dyDescent="0.3">
      <c r="A17" s="17" t="s">
        <v>440</v>
      </c>
      <c r="B17" s="33" t="s">
        <v>1382</v>
      </c>
      <c r="C17" s="3" t="s">
        <v>166</v>
      </c>
      <c r="D17" s="3" t="s">
        <v>1032</v>
      </c>
      <c r="E17" s="3" t="s">
        <v>166</v>
      </c>
      <c r="F17" s="3" t="s">
        <v>1033</v>
      </c>
      <c r="G17" s="3" t="s">
        <v>1034</v>
      </c>
      <c r="H17" s="5" t="s">
        <v>100</v>
      </c>
      <c r="I17" s="2">
        <v>1308482.381692247</v>
      </c>
      <c r="J17" s="30">
        <v>3209729.8023717641</v>
      </c>
      <c r="K17" s="41">
        <f t="shared" si="0"/>
        <v>7.3544704955551214</v>
      </c>
      <c r="L17" s="41">
        <f t="shared" si="1"/>
        <v>14.830682661266696</v>
      </c>
      <c r="M17" s="2">
        <v>0.40766122454462389</v>
      </c>
      <c r="N17" s="30">
        <v>-0.38970059531056117</v>
      </c>
      <c r="O17" s="35">
        <v>-5.9605168782565503</v>
      </c>
      <c r="P17" s="36">
        <v>4.0000000000000001E-3</v>
      </c>
      <c r="Q17" s="3" t="s">
        <v>431</v>
      </c>
      <c r="R17" s="16" t="s">
        <v>432</v>
      </c>
      <c r="S17" s="3" t="s">
        <v>432</v>
      </c>
      <c r="T17" s="3"/>
      <c r="U17" s="5"/>
      <c r="V17" s="3"/>
      <c r="W17" s="3" t="s">
        <v>624</v>
      </c>
      <c r="X17" s="5" t="s">
        <v>625</v>
      </c>
    </row>
    <row r="18" spans="1:24" s="35" customFormat="1" x14ac:dyDescent="0.3">
      <c r="A18" s="17" t="s">
        <v>440</v>
      </c>
      <c r="B18" s="33" t="s">
        <v>1382</v>
      </c>
      <c r="C18" s="3" t="s">
        <v>341</v>
      </c>
      <c r="D18" s="3" t="s">
        <v>169</v>
      </c>
      <c r="E18" s="3" t="s">
        <v>1256</v>
      </c>
      <c r="F18" s="3" t="s">
        <v>1257</v>
      </c>
      <c r="G18" s="3" t="s">
        <v>1258</v>
      </c>
      <c r="H18" s="5" t="s">
        <v>170</v>
      </c>
      <c r="I18" s="2">
        <v>631612.02040625096</v>
      </c>
      <c r="J18" s="30">
        <v>667745.87726781098</v>
      </c>
      <c r="K18" s="41">
        <f t="shared" si="0"/>
        <v>3.5500454830031245</v>
      </c>
      <c r="L18" s="41">
        <f t="shared" si="1"/>
        <v>3.0853460614692025</v>
      </c>
      <c r="M18" s="2">
        <v>0.94588681399365959</v>
      </c>
      <c r="N18" s="30">
        <v>-2.416082871332656E-2</v>
      </c>
      <c r="O18" s="35">
        <v>-4.5189782549109703</v>
      </c>
      <c r="P18" s="36">
        <v>4.2529999999999998E-2</v>
      </c>
      <c r="Q18" s="3" t="s">
        <v>431</v>
      </c>
      <c r="R18" s="16" t="s">
        <v>432</v>
      </c>
      <c r="S18" s="3" t="s">
        <v>432</v>
      </c>
      <c r="T18" s="3"/>
      <c r="U18" s="5"/>
      <c r="V18" s="3"/>
      <c r="W18" s="3" t="s">
        <v>1259</v>
      </c>
      <c r="X18" s="5" t="s">
        <v>765</v>
      </c>
    </row>
    <row r="19" spans="1:24" s="35" customFormat="1" x14ac:dyDescent="0.3">
      <c r="A19" s="17" t="s">
        <v>440</v>
      </c>
      <c r="B19" s="33" t="s">
        <v>1382</v>
      </c>
      <c r="C19" s="3" t="s">
        <v>349</v>
      </c>
      <c r="D19" s="3" t="s">
        <v>1303</v>
      </c>
      <c r="E19" s="3" t="s">
        <v>349</v>
      </c>
      <c r="F19" s="3" t="s">
        <v>1303</v>
      </c>
      <c r="G19" s="3"/>
      <c r="H19" s="5" t="s">
        <v>62</v>
      </c>
      <c r="I19" s="2">
        <v>382066.24382693588</v>
      </c>
      <c r="J19" s="30">
        <v>759339.16758195893</v>
      </c>
      <c r="K19" s="41">
        <f t="shared" si="0"/>
        <v>2.1474457408733012</v>
      </c>
      <c r="L19" s="41">
        <f t="shared" si="1"/>
        <v>3.5085564580411024</v>
      </c>
      <c r="M19" s="2">
        <v>0.50315624445343488</v>
      </c>
      <c r="N19" s="30">
        <v>-0.29829713310067252</v>
      </c>
      <c r="O19" s="35">
        <v>-13.914672570906699</v>
      </c>
      <c r="P19" s="36">
        <v>2.2599999999999999E-3</v>
      </c>
      <c r="Q19" s="3" t="s">
        <v>1304</v>
      </c>
      <c r="R19" s="16" t="s">
        <v>1305</v>
      </c>
      <c r="S19" s="3" t="s">
        <v>432</v>
      </c>
      <c r="T19" s="3" t="s">
        <v>1306</v>
      </c>
      <c r="U19" s="5"/>
      <c r="V19" s="3"/>
      <c r="W19" s="3" t="s">
        <v>624</v>
      </c>
      <c r="X19" s="5" t="s">
        <v>625</v>
      </c>
    </row>
    <row r="20" spans="1:24" s="35" customFormat="1" x14ac:dyDescent="0.3">
      <c r="A20" s="17" t="s">
        <v>440</v>
      </c>
      <c r="B20" s="33" t="s">
        <v>1382</v>
      </c>
      <c r="C20" s="3" t="s">
        <v>307</v>
      </c>
      <c r="D20" s="3" t="s">
        <v>61</v>
      </c>
      <c r="E20" s="3" t="s">
        <v>651</v>
      </c>
      <c r="F20" s="3" t="s">
        <v>652</v>
      </c>
      <c r="G20" s="3"/>
      <c r="H20" s="5" t="s">
        <v>62</v>
      </c>
      <c r="I20" s="2">
        <v>233557.87460160162</v>
      </c>
      <c r="J20" s="30">
        <v>3678452.3828567886</v>
      </c>
      <c r="K20" s="41">
        <f t="shared" si="0"/>
        <v>1.3127379640683927</v>
      </c>
      <c r="L20" s="41">
        <f t="shared" si="1"/>
        <v>16.996433760380018</v>
      </c>
      <c r="M20" s="2">
        <v>6.3493515830212829E-2</v>
      </c>
      <c r="N20" s="30">
        <v>-1.1972706240457418</v>
      </c>
      <c r="O20" s="35">
        <v>-25.359432079329</v>
      </c>
      <c r="P20" s="36">
        <v>1.3699999999999999E-3</v>
      </c>
      <c r="Q20" s="3" t="s">
        <v>431</v>
      </c>
      <c r="R20" s="16" t="s">
        <v>432</v>
      </c>
      <c r="S20" s="3" t="s">
        <v>432</v>
      </c>
      <c r="T20" s="3"/>
      <c r="U20" s="5"/>
      <c r="V20" s="3"/>
      <c r="W20" s="3" t="s">
        <v>653</v>
      </c>
      <c r="X20" s="5" t="s">
        <v>654</v>
      </c>
    </row>
    <row r="21" spans="1:24" s="35" customFormat="1" x14ac:dyDescent="0.3">
      <c r="A21" s="17" t="s">
        <v>440</v>
      </c>
      <c r="B21" s="33" t="s">
        <v>1382</v>
      </c>
      <c r="C21" s="3" t="s">
        <v>385</v>
      </c>
      <c r="D21" s="3" t="s">
        <v>219</v>
      </c>
      <c r="E21" s="3"/>
      <c r="F21" s="3"/>
      <c r="G21" s="3"/>
      <c r="H21" s="5" t="s">
        <v>220</v>
      </c>
      <c r="I21" s="2">
        <v>195846.871109484</v>
      </c>
      <c r="J21" s="30">
        <v>1493559.07545306</v>
      </c>
      <c r="K21" s="41">
        <f t="shared" si="0"/>
        <v>1.1007790822209593</v>
      </c>
      <c r="L21" s="41">
        <f t="shared" si="1"/>
        <v>6.9010483896593273</v>
      </c>
      <c r="M21" s="2">
        <v>0.13112763621356946</v>
      </c>
      <c r="N21" s="30">
        <v>-0.88230576757628709</v>
      </c>
      <c r="O21" s="35">
        <v>-7.4731838788643303</v>
      </c>
      <c r="P21" s="36">
        <v>1.729E-2</v>
      </c>
      <c r="Q21" s="3"/>
      <c r="R21" s="16"/>
      <c r="S21" s="3"/>
      <c r="T21" s="3"/>
      <c r="U21" s="5"/>
      <c r="V21" s="3"/>
      <c r="W21" s="3"/>
      <c r="X21" s="5"/>
    </row>
    <row r="22" spans="1:24" s="35" customFormat="1" x14ac:dyDescent="0.3">
      <c r="A22" s="17" t="s">
        <v>440</v>
      </c>
      <c r="B22" s="33" t="s">
        <v>1382</v>
      </c>
      <c r="C22" s="3" t="s">
        <v>165</v>
      </c>
      <c r="D22" s="3" t="s">
        <v>1242</v>
      </c>
      <c r="E22" s="34" t="s">
        <v>1243</v>
      </c>
      <c r="F22" s="34" t="s">
        <v>1244</v>
      </c>
      <c r="G22" s="34" t="s">
        <v>1245</v>
      </c>
      <c r="H22" s="5" t="s">
        <v>100</v>
      </c>
      <c r="I22" s="2">
        <v>142746.057397208</v>
      </c>
      <c r="J22" s="30">
        <v>342418.09548659</v>
      </c>
      <c r="K22" s="41">
        <f t="shared" si="0"/>
        <v>0.80232006343628448</v>
      </c>
      <c r="L22" s="41">
        <f t="shared" si="1"/>
        <v>1.5821562637093105</v>
      </c>
      <c r="M22" s="2">
        <v>0.41687650062523729</v>
      </c>
      <c r="N22" s="30">
        <v>-0.37999258541203074</v>
      </c>
      <c r="O22" s="35">
        <v>-3.9328621342128698</v>
      </c>
      <c r="P22" s="36">
        <v>5.0939999999999999E-2</v>
      </c>
      <c r="Q22" s="34" t="s">
        <v>431</v>
      </c>
      <c r="R22" s="37" t="s">
        <v>432</v>
      </c>
      <c r="S22" s="34" t="s">
        <v>432</v>
      </c>
      <c r="T22" s="34"/>
      <c r="U22" s="38"/>
      <c r="V22" s="34"/>
      <c r="W22" s="34" t="s">
        <v>624</v>
      </c>
      <c r="X22" s="38" t="s">
        <v>625</v>
      </c>
    </row>
    <row r="23" spans="1:24" s="35" customFormat="1" x14ac:dyDescent="0.3">
      <c r="A23" s="17" t="s">
        <v>440</v>
      </c>
      <c r="B23" s="33" t="s">
        <v>1382</v>
      </c>
      <c r="C23" s="3" t="s">
        <v>387</v>
      </c>
      <c r="D23" s="3" t="s">
        <v>209</v>
      </c>
      <c r="E23" s="3"/>
      <c r="F23" s="3"/>
      <c r="G23" s="3"/>
      <c r="H23" s="5" t="s">
        <v>222</v>
      </c>
      <c r="I23" s="2">
        <v>70574.190415718404</v>
      </c>
      <c r="J23" s="30">
        <v>173906.53465380101</v>
      </c>
      <c r="K23" s="41">
        <f t="shared" si="0"/>
        <v>0.39667007246121749</v>
      </c>
      <c r="L23" s="41">
        <f t="shared" si="1"/>
        <v>0.80354197610817291</v>
      </c>
      <c r="M23" s="2">
        <v>0.4058167828840461</v>
      </c>
      <c r="N23" s="30">
        <v>-0.39166999632875904</v>
      </c>
      <c r="O23" s="35">
        <v>-4.1607678458755801</v>
      </c>
      <c r="P23" s="36">
        <v>4.2790000000000002E-2</v>
      </c>
      <c r="Q23" s="3"/>
      <c r="R23" s="16"/>
      <c r="S23" s="3"/>
      <c r="T23" s="3"/>
      <c r="U23" s="5"/>
      <c r="V23" s="3"/>
      <c r="W23" s="3"/>
      <c r="X23" s="5"/>
    </row>
    <row r="24" spans="1:24" s="35" customFormat="1" x14ac:dyDescent="0.3">
      <c r="A24" s="17" t="s">
        <v>440</v>
      </c>
      <c r="B24" s="33" t="s">
        <v>1382</v>
      </c>
      <c r="C24" s="3" t="s">
        <v>331</v>
      </c>
      <c r="D24" s="3" t="s">
        <v>90</v>
      </c>
      <c r="E24" s="3" t="s">
        <v>1074</v>
      </c>
      <c r="F24" s="3" t="s">
        <v>652</v>
      </c>
      <c r="G24" s="3" t="s">
        <v>1075</v>
      </c>
      <c r="H24" s="5" t="s">
        <v>52</v>
      </c>
      <c r="I24" s="2">
        <v>38824.243328659097</v>
      </c>
      <c r="J24" s="30">
        <v>56.573348005792297</v>
      </c>
      <c r="K24" s="41">
        <f t="shared" si="0"/>
        <v>0.21821596994191145</v>
      </c>
      <c r="L24" s="41">
        <f t="shared" si="1"/>
        <v>2.6139937721216688E-4</v>
      </c>
      <c r="M24" s="2">
        <v>686.26384502971348</v>
      </c>
      <c r="N24" s="30">
        <v>2.8364911192204114</v>
      </c>
      <c r="O24" s="35">
        <v>1.5777453324599799</v>
      </c>
      <c r="P24" s="36">
        <v>0.25535999999999998</v>
      </c>
      <c r="Q24" s="3" t="s">
        <v>431</v>
      </c>
      <c r="R24" s="16" t="s">
        <v>432</v>
      </c>
      <c r="S24" s="3" t="s">
        <v>432</v>
      </c>
      <c r="T24" s="3"/>
      <c r="U24" s="5"/>
      <c r="V24" s="3"/>
      <c r="W24" s="3" t="s">
        <v>653</v>
      </c>
      <c r="X24" s="5" t="s">
        <v>654</v>
      </c>
    </row>
    <row r="25" spans="1:24" s="35" customFormat="1" x14ac:dyDescent="0.3">
      <c r="A25" s="17" t="s">
        <v>440</v>
      </c>
      <c r="B25" s="33" t="s">
        <v>1382</v>
      </c>
      <c r="C25" s="3" t="s">
        <v>384</v>
      </c>
      <c r="D25" s="3" t="s">
        <v>219</v>
      </c>
      <c r="E25" s="3"/>
      <c r="F25" s="3"/>
      <c r="G25" s="3"/>
      <c r="H25" s="5" t="s">
        <v>218</v>
      </c>
      <c r="I25" s="2">
        <v>35236.625786327299</v>
      </c>
      <c r="J25" s="30">
        <v>83645.576938385202</v>
      </c>
      <c r="K25" s="41">
        <f t="shared" si="0"/>
        <v>0.19805136724371411</v>
      </c>
      <c r="L25" s="41">
        <f t="shared" si="1"/>
        <v>0.38648767465569878</v>
      </c>
      <c r="M25" s="2">
        <v>0.42126107650955907</v>
      </c>
      <c r="N25" s="30">
        <v>-0.37544866676455219</v>
      </c>
      <c r="O25" s="35">
        <v>-2.8454528943497102</v>
      </c>
      <c r="P25" s="36">
        <v>6.3850000000000004E-2</v>
      </c>
      <c r="Q25" s="3"/>
      <c r="R25" s="16"/>
      <c r="S25" s="3"/>
      <c r="T25" s="3"/>
      <c r="U25" s="5"/>
      <c r="V25" s="3"/>
      <c r="W25" s="3"/>
      <c r="X25" s="5"/>
    </row>
    <row r="26" spans="1:24" s="35" customFormat="1" x14ac:dyDescent="0.3">
      <c r="A26" s="17" t="s">
        <v>440</v>
      </c>
      <c r="B26" s="33" t="s">
        <v>1382</v>
      </c>
      <c r="C26" s="3" t="s">
        <v>391</v>
      </c>
      <c r="D26" s="3" t="s">
        <v>226</v>
      </c>
      <c r="E26" s="3"/>
      <c r="F26" s="3"/>
      <c r="G26" s="3"/>
      <c r="H26" s="5" t="s">
        <v>192</v>
      </c>
      <c r="I26" s="2">
        <v>22222.0784159961</v>
      </c>
      <c r="J26" s="30">
        <v>62056.889579625204</v>
      </c>
      <c r="K26" s="41">
        <f t="shared" si="0"/>
        <v>0.12490165885840293</v>
      </c>
      <c r="L26" s="41">
        <f t="shared" si="1"/>
        <v>0.28673629650091376</v>
      </c>
      <c r="M26" s="2">
        <v>0.3580920437122932</v>
      </c>
      <c r="N26" s="30">
        <v>-0.44600532827665862</v>
      </c>
      <c r="O26" s="35">
        <v>-10.872091157504</v>
      </c>
      <c r="P26" s="36">
        <v>7.0800000000000004E-3</v>
      </c>
      <c r="Q26" s="3"/>
      <c r="R26" s="16"/>
      <c r="S26" s="3"/>
      <c r="T26" s="3"/>
      <c r="U26" s="5"/>
      <c r="V26" s="3"/>
      <c r="W26" s="3"/>
      <c r="X26" s="5"/>
    </row>
    <row r="27" spans="1:24" s="35" customFormat="1" x14ac:dyDescent="0.3">
      <c r="A27" s="17" t="s">
        <v>440</v>
      </c>
      <c r="B27" s="33" t="s">
        <v>1382</v>
      </c>
      <c r="C27" s="3" t="s">
        <v>293</v>
      </c>
      <c r="D27" s="3" t="s">
        <v>53</v>
      </c>
      <c r="E27" s="3" t="s">
        <v>622</v>
      </c>
      <c r="F27" s="3" t="s">
        <v>623</v>
      </c>
      <c r="G27" s="3"/>
      <c r="H27" s="5" t="s">
        <v>54</v>
      </c>
      <c r="I27" s="2">
        <v>16774.304752019099</v>
      </c>
      <c r="J27" s="30">
        <v>89062.936140831604</v>
      </c>
      <c r="K27" s="41">
        <f t="shared" si="0"/>
        <v>9.4281842161777041E-2</v>
      </c>
      <c r="L27" s="41">
        <f t="shared" si="1"/>
        <v>0.41151879569716698</v>
      </c>
      <c r="M27" s="2">
        <v>0.18834214858462078</v>
      </c>
      <c r="N27" s="30">
        <v>-0.7250524795087413</v>
      </c>
      <c r="O27" s="35">
        <v>-19.4946203152933</v>
      </c>
      <c r="P27" s="36">
        <v>1.8799999999999999E-3</v>
      </c>
      <c r="Q27" s="3" t="s">
        <v>431</v>
      </c>
      <c r="R27" s="16" t="s">
        <v>432</v>
      </c>
      <c r="S27" s="3" t="s">
        <v>432</v>
      </c>
      <c r="T27" s="3"/>
      <c r="U27" s="5"/>
      <c r="V27" s="3"/>
      <c r="W27" s="3" t="s">
        <v>624</v>
      </c>
      <c r="X27" s="5" t="s">
        <v>625</v>
      </c>
    </row>
    <row r="28" spans="1:24" s="35" customFormat="1" x14ac:dyDescent="0.3">
      <c r="A28" s="39"/>
      <c r="B28" s="39"/>
      <c r="I28" s="31">
        <f>SUM(I2:I27)</f>
        <v>17791659.954414673</v>
      </c>
      <c r="J28" s="31">
        <f>SUM(J2:J27)</f>
        <v>21642495.325777058</v>
      </c>
      <c r="K28" s="41"/>
      <c r="L28" s="41"/>
      <c r="M28" s="2"/>
      <c r="N28" s="2"/>
    </row>
    <row r="29" spans="1:24" s="35" customFormat="1" x14ac:dyDescent="0.3">
      <c r="A29" s="39"/>
      <c r="B29" s="39"/>
      <c r="I29" s="2"/>
      <c r="J29" s="2"/>
      <c r="K29" s="2"/>
      <c r="L29" s="2"/>
      <c r="M29" s="2"/>
      <c r="N29" s="2"/>
    </row>
    <row r="30" spans="1:24" s="35" customFormat="1" x14ac:dyDescent="0.3">
      <c r="A30" s="39"/>
      <c r="B30" s="39"/>
      <c r="I30" s="2"/>
      <c r="J30" s="2"/>
      <c r="K30" s="2"/>
      <c r="L30" s="2"/>
      <c r="M30" s="2"/>
      <c r="N30" s="2"/>
    </row>
    <row r="31" spans="1:24" s="35" customFormat="1" x14ac:dyDescent="0.3">
      <c r="A31" s="39"/>
      <c r="B31" s="39"/>
      <c r="I31" s="2"/>
      <c r="J31" s="2"/>
      <c r="K31" s="2"/>
      <c r="L31" s="2"/>
      <c r="M31" s="2"/>
      <c r="N31" s="2"/>
    </row>
    <row r="32" spans="1:24" s="35" customFormat="1" x14ac:dyDescent="0.3">
      <c r="A32" s="39"/>
      <c r="B32" s="39"/>
      <c r="I32" s="2"/>
      <c r="J32" s="2"/>
      <c r="K32" s="2"/>
      <c r="L32" s="2"/>
      <c r="M32" s="2"/>
      <c r="N32" s="2"/>
    </row>
    <row r="33" spans="1:14" s="35" customFormat="1" x14ac:dyDescent="0.3">
      <c r="A33" s="39"/>
      <c r="B33" s="39"/>
      <c r="I33" s="2"/>
      <c r="J33" s="2"/>
      <c r="K33" s="2"/>
      <c r="L33" s="2"/>
      <c r="M33" s="2"/>
      <c r="N33" s="2"/>
    </row>
    <row r="34" spans="1:14" s="35" customFormat="1" x14ac:dyDescent="0.3">
      <c r="A34" s="39"/>
      <c r="B34" s="39"/>
      <c r="I34" s="2"/>
      <c r="J34" s="2"/>
      <c r="K34" s="2"/>
      <c r="L34" s="2"/>
      <c r="M34" s="2"/>
      <c r="N34" s="2"/>
    </row>
    <row r="35" spans="1:14" s="35" customFormat="1" x14ac:dyDescent="0.3">
      <c r="A35" s="39"/>
      <c r="B35" s="39"/>
      <c r="I35" s="31"/>
      <c r="J35" s="2"/>
      <c r="K35" s="2"/>
      <c r="L35" s="2"/>
      <c r="M35" s="2"/>
      <c r="N35" s="2"/>
    </row>
    <row r="36" spans="1:14" s="35" customFormat="1" x14ac:dyDescent="0.3">
      <c r="A36" s="39"/>
      <c r="B36" s="39"/>
      <c r="I36" s="2"/>
      <c r="J36" s="2"/>
      <c r="K36" s="2"/>
      <c r="L36" s="2"/>
      <c r="M36" s="2"/>
      <c r="N36" s="2"/>
    </row>
    <row r="37" spans="1:14" s="35" customFormat="1" x14ac:dyDescent="0.3">
      <c r="A37" s="39"/>
      <c r="B37" s="39"/>
      <c r="I37" s="2"/>
      <c r="J37" s="2"/>
      <c r="K37" s="2"/>
      <c r="L37" s="2"/>
      <c r="M37" s="2"/>
      <c r="N37" s="2"/>
    </row>
    <row r="38" spans="1:14" s="35" customFormat="1" x14ac:dyDescent="0.3">
      <c r="A38" s="39"/>
      <c r="B38" s="39"/>
      <c r="I38" s="2"/>
      <c r="J38" s="2"/>
      <c r="K38" s="2"/>
      <c r="L38" s="2"/>
      <c r="M38" s="2"/>
      <c r="N38" s="2"/>
    </row>
    <row r="39" spans="1:14" s="35" customFormat="1" x14ac:dyDescent="0.3">
      <c r="A39" s="39"/>
      <c r="B39" s="39"/>
      <c r="I39" s="2"/>
      <c r="J39" s="2"/>
      <c r="K39" s="2"/>
      <c r="L39" s="2"/>
      <c r="M39" s="2"/>
      <c r="N39" s="2"/>
    </row>
    <row r="40" spans="1:14" s="35" customFormat="1" x14ac:dyDescent="0.3">
      <c r="A40" s="39"/>
      <c r="B40" s="39"/>
      <c r="I40" s="2"/>
      <c r="J40" s="2"/>
      <c r="K40" s="2"/>
      <c r="L40" s="2"/>
      <c r="M40" s="2"/>
      <c r="N40" s="2"/>
    </row>
    <row r="41" spans="1:14" s="35" customFormat="1" x14ac:dyDescent="0.3">
      <c r="A41" s="39"/>
      <c r="B41" s="39"/>
      <c r="I41" s="2"/>
      <c r="J41" s="2"/>
      <c r="K41" s="2"/>
      <c r="L41" s="2"/>
      <c r="M41" s="2"/>
      <c r="N41" s="2"/>
    </row>
    <row r="42" spans="1:14" s="35" customFormat="1" x14ac:dyDescent="0.3">
      <c r="A42" s="39"/>
      <c r="B42" s="39"/>
      <c r="I42" s="2"/>
      <c r="J42" s="2"/>
      <c r="K42" s="2"/>
      <c r="L42" s="2"/>
      <c r="M42" s="2"/>
      <c r="N42" s="2"/>
    </row>
    <row r="43" spans="1:14" s="35" customFormat="1" x14ac:dyDescent="0.3">
      <c r="A43" s="39"/>
      <c r="B43" s="39"/>
      <c r="I43" s="2"/>
      <c r="J43" s="2"/>
      <c r="K43" s="2"/>
      <c r="L43" s="2"/>
      <c r="M43" s="2"/>
      <c r="N43" s="2"/>
    </row>
    <row r="44" spans="1:14" s="35" customFormat="1" x14ac:dyDescent="0.3">
      <c r="A44" s="39"/>
      <c r="B44" s="39"/>
      <c r="I44" s="2"/>
      <c r="J44" s="2"/>
      <c r="K44" s="2"/>
      <c r="L44" s="2"/>
      <c r="M44" s="2"/>
      <c r="N44" s="2"/>
    </row>
    <row r="45" spans="1:14" s="35" customFormat="1" x14ac:dyDescent="0.3">
      <c r="A45" s="39"/>
      <c r="B45" s="39"/>
      <c r="I45" s="2"/>
      <c r="J45" s="2"/>
      <c r="K45" s="2"/>
      <c r="L45" s="2"/>
      <c r="M45" s="2"/>
      <c r="N45" s="2"/>
    </row>
    <row r="46" spans="1:14" s="35" customFormat="1" x14ac:dyDescent="0.3">
      <c r="A46" s="39"/>
      <c r="B46" s="39"/>
      <c r="I46" s="2"/>
      <c r="J46" s="2"/>
      <c r="K46" s="2"/>
      <c r="L46" s="2"/>
      <c r="M46" s="2"/>
      <c r="N46" s="2"/>
    </row>
  </sheetData>
  <autoFilter ref="A1:X27">
    <sortState ref="A2:V27">
      <sortCondition descending="1" ref="I1"/>
    </sortState>
  </autoFilter>
  <sortState ref="A2:V46">
    <sortCondition ref="B2:B46"/>
    <sortCondition descending="1" ref="I2:I46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6"/>
  <sheetViews>
    <sheetView topLeftCell="D1" workbookViewId="0">
      <pane ySplit="1" topLeftCell="A2" activePane="bottomLeft" state="frozen"/>
      <selection pane="bottomLeft" activeCell="K1" sqref="K1:L2"/>
    </sheetView>
  </sheetViews>
  <sheetFormatPr baseColWidth="10" defaultRowHeight="14.4" x14ac:dyDescent="0.3"/>
  <cols>
    <col min="1" max="1" width="14.77734375" style="18" customWidth="1"/>
    <col min="2" max="2" width="17.44140625" style="18" customWidth="1"/>
    <col min="3" max="3" width="16.44140625" customWidth="1"/>
    <col min="4" max="4" width="34.109375" customWidth="1"/>
    <col min="5" max="5" width="10.88671875" customWidth="1"/>
    <col min="6" max="6" width="30.88671875" customWidth="1"/>
    <col min="7" max="7" width="12.6640625" customWidth="1"/>
    <col min="8" max="8" width="12.33203125" customWidth="1"/>
    <col min="9" max="12" width="16.33203125" style="2" customWidth="1"/>
    <col min="13" max="13" width="12.6640625" style="2" customWidth="1"/>
    <col min="14" max="14" width="11.44140625" style="2" customWidth="1"/>
    <col min="19" max="19" width="14.77734375" customWidth="1"/>
    <col min="20" max="20" width="16" customWidth="1"/>
    <col min="21" max="21" width="16.5546875" customWidth="1"/>
  </cols>
  <sheetData>
    <row r="1" spans="1:24" s="1" customFormat="1" ht="43.2" x14ac:dyDescent="0.3">
      <c r="A1" s="19" t="s">
        <v>416</v>
      </c>
      <c r="B1" s="32" t="s">
        <v>1397</v>
      </c>
      <c r="C1" s="20" t="s">
        <v>6</v>
      </c>
      <c r="D1" s="20" t="s">
        <v>5</v>
      </c>
      <c r="E1" s="20" t="s">
        <v>413</v>
      </c>
      <c r="F1" s="20" t="s">
        <v>414</v>
      </c>
      <c r="G1" s="20" t="s">
        <v>415</v>
      </c>
      <c r="H1" s="21" t="s">
        <v>7</v>
      </c>
      <c r="I1" s="22" t="s">
        <v>1</v>
      </c>
      <c r="J1" s="29" t="s">
        <v>2</v>
      </c>
      <c r="K1" s="40" t="s">
        <v>1402</v>
      </c>
      <c r="L1" s="40" t="s">
        <v>1403</v>
      </c>
      <c r="M1" s="22" t="s">
        <v>3</v>
      </c>
      <c r="N1" s="29" t="s">
        <v>4</v>
      </c>
      <c r="O1" s="23" t="s">
        <v>0</v>
      </c>
      <c r="P1" s="27" t="s">
        <v>1379</v>
      </c>
      <c r="Q1" s="24" t="s">
        <v>417</v>
      </c>
      <c r="R1" s="25" t="s">
        <v>418</v>
      </c>
      <c r="S1" s="24" t="s">
        <v>419</v>
      </c>
      <c r="T1" s="24" t="s">
        <v>420</v>
      </c>
      <c r="U1" s="26" t="s">
        <v>421</v>
      </c>
      <c r="V1" s="24" t="s">
        <v>422</v>
      </c>
      <c r="W1" s="24" t="s">
        <v>423</v>
      </c>
      <c r="X1" s="26" t="s">
        <v>424</v>
      </c>
    </row>
    <row r="2" spans="1:24" s="35" customFormat="1" x14ac:dyDescent="0.3">
      <c r="A2" s="17" t="s">
        <v>448</v>
      </c>
      <c r="B2" s="33" t="s">
        <v>51</v>
      </c>
      <c r="C2" s="3" t="s">
        <v>292</v>
      </c>
      <c r="D2" s="3" t="s">
        <v>51</v>
      </c>
      <c r="E2" s="3" t="s">
        <v>614</v>
      </c>
      <c r="F2" s="3" t="s">
        <v>615</v>
      </c>
      <c r="G2" s="3" t="s">
        <v>616</v>
      </c>
      <c r="H2" s="5" t="s">
        <v>52</v>
      </c>
      <c r="I2" s="2">
        <v>260943.96778382</v>
      </c>
      <c r="J2" s="30">
        <v>6655.9036824619898</v>
      </c>
      <c r="K2" s="41">
        <f>I2*100/14719101.48</f>
        <v>1.772825387054944</v>
      </c>
      <c r="L2" s="41">
        <f>J2*100/4214325.27</f>
        <v>0.15793521515395489</v>
      </c>
      <c r="M2" s="2">
        <v>39.204889408390294</v>
      </c>
      <c r="N2" s="30">
        <v>1.5933402331088848</v>
      </c>
      <c r="O2" s="35">
        <v>1.9904303996435</v>
      </c>
      <c r="P2" s="36">
        <v>0.18479999999999999</v>
      </c>
      <c r="Q2" s="3" t="s">
        <v>617</v>
      </c>
      <c r="R2" s="16" t="s">
        <v>618</v>
      </c>
      <c r="S2" s="3" t="s">
        <v>618</v>
      </c>
      <c r="T2" s="3"/>
      <c r="U2" s="5"/>
      <c r="V2" s="3" t="s">
        <v>619</v>
      </c>
      <c r="W2" s="3" t="s">
        <v>620</v>
      </c>
      <c r="X2" s="5" t="s">
        <v>621</v>
      </c>
    </row>
    <row r="3" spans="1:24" s="35" customFormat="1" x14ac:dyDescent="0.3">
      <c r="A3" s="17" t="s">
        <v>448</v>
      </c>
      <c r="B3" s="33" t="s">
        <v>1388</v>
      </c>
      <c r="C3" s="3" t="s">
        <v>364</v>
      </c>
      <c r="D3" s="3" t="s">
        <v>196</v>
      </c>
      <c r="E3" s="3"/>
      <c r="F3" s="3"/>
      <c r="G3" s="3"/>
      <c r="H3" s="5" t="s">
        <v>192</v>
      </c>
      <c r="I3" s="2">
        <v>4456210.5493113501</v>
      </c>
      <c r="J3" s="30">
        <v>1628009.9808583001</v>
      </c>
      <c r="K3" s="41">
        <f t="shared" ref="K3:K26" si="0">I3*100/14719101.48</f>
        <v>30.275017502707982</v>
      </c>
      <c r="L3" s="41">
        <f t="shared" ref="L3:L26" si="1">J3*100/4214325.27</f>
        <v>38.630382719801318</v>
      </c>
      <c r="M3" s="2">
        <v>2.7372132859787501</v>
      </c>
      <c r="N3" s="30">
        <v>0.43730863932268582</v>
      </c>
      <c r="O3" s="35">
        <v>1.51632134465521</v>
      </c>
      <c r="P3" s="36">
        <v>0.26804</v>
      </c>
      <c r="Q3" s="3"/>
      <c r="R3" s="16"/>
      <c r="S3" s="3"/>
      <c r="T3" s="3"/>
      <c r="U3" s="5"/>
      <c r="V3" s="3"/>
      <c r="W3" s="3"/>
      <c r="X3" s="5"/>
    </row>
    <row r="4" spans="1:24" s="35" customFormat="1" x14ac:dyDescent="0.3">
      <c r="A4" s="17" t="s">
        <v>448</v>
      </c>
      <c r="B4" s="33" t="s">
        <v>1388</v>
      </c>
      <c r="C4" s="3" t="s">
        <v>278</v>
      </c>
      <c r="D4" s="3" t="s">
        <v>37</v>
      </c>
      <c r="E4" s="3" t="s">
        <v>553</v>
      </c>
      <c r="F4" s="3" t="s">
        <v>554</v>
      </c>
      <c r="G4" s="3"/>
      <c r="H4" s="5" t="s">
        <v>36</v>
      </c>
      <c r="I4" s="2">
        <v>659137.24919630005</v>
      </c>
      <c r="J4" s="30">
        <v>131987.85543742299</v>
      </c>
      <c r="K4" s="41">
        <f t="shared" si="0"/>
        <v>4.4781079204591503</v>
      </c>
      <c r="L4" s="41">
        <f t="shared" si="1"/>
        <v>3.1318858175705788</v>
      </c>
      <c r="M4" s="2">
        <v>4.9939234713060765</v>
      </c>
      <c r="N4" s="30">
        <v>0.69844188278021935</v>
      </c>
      <c r="O4" s="35">
        <v>8.7081182689293595</v>
      </c>
      <c r="P4" s="36">
        <v>1.257E-2</v>
      </c>
      <c r="Q4" s="3" t="s">
        <v>555</v>
      </c>
      <c r="R4" s="16" t="s">
        <v>556</v>
      </c>
      <c r="S4" s="3" t="s">
        <v>556</v>
      </c>
      <c r="T4" s="3"/>
      <c r="U4" s="5"/>
      <c r="V4" s="3"/>
      <c r="W4" s="3" t="s">
        <v>557</v>
      </c>
      <c r="X4" s="5" t="s">
        <v>558</v>
      </c>
    </row>
    <row r="5" spans="1:24" s="35" customFormat="1" x14ac:dyDescent="0.3">
      <c r="A5" s="17" t="s">
        <v>448</v>
      </c>
      <c r="B5" s="33" t="s">
        <v>1388</v>
      </c>
      <c r="C5" s="3" t="s">
        <v>411</v>
      </c>
      <c r="D5" s="3" t="s">
        <v>252</v>
      </c>
      <c r="E5" s="3"/>
      <c r="F5" s="3"/>
      <c r="G5" s="3"/>
      <c r="H5" s="5" t="s">
        <v>253</v>
      </c>
      <c r="I5" s="2">
        <v>208644.92096931499</v>
      </c>
      <c r="J5" s="30">
        <v>85730.202519175393</v>
      </c>
      <c r="K5" s="41">
        <f t="shared" si="0"/>
        <v>1.417511260811791</v>
      </c>
      <c r="L5" s="41">
        <f t="shared" si="1"/>
        <v>2.0342568982383127</v>
      </c>
      <c r="M5" s="2">
        <v>2.4337388089413072</v>
      </c>
      <c r="N5" s="30">
        <v>0.38627396751680454</v>
      </c>
      <c r="O5" s="35">
        <v>1.7719577210811399</v>
      </c>
      <c r="P5" s="36">
        <v>0.21812000000000001</v>
      </c>
      <c r="Q5" s="3"/>
      <c r="R5" s="16"/>
      <c r="S5" s="3"/>
      <c r="T5" s="3"/>
      <c r="U5" s="5"/>
      <c r="V5" s="3"/>
      <c r="W5" s="3"/>
      <c r="X5" s="5"/>
    </row>
    <row r="6" spans="1:24" s="35" customFormat="1" x14ac:dyDescent="0.3">
      <c r="A6" s="17" t="s">
        <v>448</v>
      </c>
      <c r="B6" s="33" t="s">
        <v>1388</v>
      </c>
      <c r="C6" s="3" t="s">
        <v>105</v>
      </c>
      <c r="D6" s="3" t="s">
        <v>801</v>
      </c>
      <c r="E6" s="3" t="s">
        <v>105</v>
      </c>
      <c r="F6" s="3" t="s">
        <v>802</v>
      </c>
      <c r="G6" s="3" t="s">
        <v>803</v>
      </c>
      <c r="H6" s="5" t="s">
        <v>100</v>
      </c>
      <c r="I6" s="2">
        <v>63263.703372431301</v>
      </c>
      <c r="J6" s="30">
        <v>126.276225271573</v>
      </c>
      <c r="K6" s="41">
        <f t="shared" si="0"/>
        <v>0.42980682929859998</v>
      </c>
      <c r="L6" s="41">
        <f t="shared" si="1"/>
        <v>2.9963568823336935E-3</v>
      </c>
      <c r="M6" s="2">
        <v>500.99457151474638</v>
      </c>
      <c r="N6" s="30">
        <v>2.6998330201307921</v>
      </c>
      <c r="O6" s="35">
        <v>6.1162679545216996</v>
      </c>
      <c r="P6" s="36">
        <v>2.5700000000000001E-2</v>
      </c>
      <c r="Q6" s="3" t="s">
        <v>750</v>
      </c>
      <c r="R6" s="16" t="s">
        <v>751</v>
      </c>
      <c r="S6" s="3" t="s">
        <v>752</v>
      </c>
      <c r="T6" s="3" t="s">
        <v>753</v>
      </c>
      <c r="U6" s="5" t="s">
        <v>754</v>
      </c>
      <c r="V6" s="3"/>
      <c r="W6" s="3" t="s">
        <v>755</v>
      </c>
      <c r="X6" s="5" t="s">
        <v>756</v>
      </c>
    </row>
    <row r="7" spans="1:24" s="35" customFormat="1" x14ac:dyDescent="0.3">
      <c r="A7" s="17" t="s">
        <v>448</v>
      </c>
      <c r="B7" s="33" t="s">
        <v>1388</v>
      </c>
      <c r="C7" s="3" t="s">
        <v>99</v>
      </c>
      <c r="D7" s="3" t="s">
        <v>747</v>
      </c>
      <c r="E7" s="3" t="s">
        <v>99</v>
      </c>
      <c r="F7" s="3" t="s">
        <v>748</v>
      </c>
      <c r="G7" s="3" t="s">
        <v>749</v>
      </c>
      <c r="H7" s="5" t="s">
        <v>100</v>
      </c>
      <c r="I7" s="2">
        <v>40648.361901208802</v>
      </c>
      <c r="J7" s="30">
        <v>97038.355531097404</v>
      </c>
      <c r="K7" s="41">
        <f t="shared" si="0"/>
        <v>0.27616061997018582</v>
      </c>
      <c r="L7" s="41">
        <f t="shared" si="1"/>
        <v>2.302583434218342</v>
      </c>
      <c r="M7" s="2">
        <v>0.41888964089238323</v>
      </c>
      <c r="N7" s="30">
        <v>-0.37790037957409611</v>
      </c>
      <c r="O7" s="35">
        <v>-3.1322643232260199</v>
      </c>
      <c r="P7" s="36">
        <v>8.7679999999999994E-2</v>
      </c>
      <c r="Q7" s="3" t="s">
        <v>750</v>
      </c>
      <c r="R7" s="16" t="s">
        <v>751</v>
      </c>
      <c r="S7" s="3" t="s">
        <v>752</v>
      </c>
      <c r="T7" s="3" t="s">
        <v>753</v>
      </c>
      <c r="U7" s="5" t="s">
        <v>754</v>
      </c>
      <c r="V7" s="3"/>
      <c r="W7" s="3" t="s">
        <v>755</v>
      </c>
      <c r="X7" s="5" t="s">
        <v>756</v>
      </c>
    </row>
    <row r="8" spans="1:24" s="35" customFormat="1" x14ac:dyDescent="0.3">
      <c r="A8" s="17" t="s">
        <v>448</v>
      </c>
      <c r="B8" s="33" t="s">
        <v>1388</v>
      </c>
      <c r="C8" s="3" t="s">
        <v>101</v>
      </c>
      <c r="D8" s="3" t="s">
        <v>747</v>
      </c>
      <c r="E8" s="3" t="s">
        <v>101</v>
      </c>
      <c r="F8" s="3" t="s">
        <v>748</v>
      </c>
      <c r="G8" s="3" t="s">
        <v>757</v>
      </c>
      <c r="H8" s="5" t="s">
        <v>100</v>
      </c>
      <c r="I8" s="2">
        <v>21202.165291871701</v>
      </c>
      <c r="J8" s="30">
        <v>31333.726716293499</v>
      </c>
      <c r="K8" s="41">
        <f t="shared" si="0"/>
        <v>0.14404524162484203</v>
      </c>
      <c r="L8" s="41">
        <f t="shared" si="1"/>
        <v>0.74350518075443905</v>
      </c>
      <c r="M8" s="2">
        <v>0.67665635447208394</v>
      </c>
      <c r="N8" s="30">
        <v>-0.16963183537294654</v>
      </c>
      <c r="O8" s="35">
        <v>-1.36535346156426</v>
      </c>
      <c r="P8" s="36">
        <v>0.25729999999999997</v>
      </c>
      <c r="Q8" s="3" t="s">
        <v>750</v>
      </c>
      <c r="R8" s="16" t="s">
        <v>751</v>
      </c>
      <c r="S8" s="3" t="s">
        <v>752</v>
      </c>
      <c r="T8" s="3" t="s">
        <v>753</v>
      </c>
      <c r="U8" s="5" t="s">
        <v>754</v>
      </c>
      <c r="V8" s="3"/>
      <c r="W8" s="3" t="s">
        <v>755</v>
      </c>
      <c r="X8" s="5" t="s">
        <v>756</v>
      </c>
    </row>
    <row r="9" spans="1:24" s="35" customFormat="1" x14ac:dyDescent="0.3">
      <c r="A9" s="17" t="s">
        <v>448</v>
      </c>
      <c r="B9" s="33" t="s">
        <v>1386</v>
      </c>
      <c r="C9" s="3" t="s">
        <v>392</v>
      </c>
      <c r="D9" s="3" t="s">
        <v>227</v>
      </c>
      <c r="E9" s="3"/>
      <c r="F9" s="3"/>
      <c r="G9" s="3"/>
      <c r="H9" s="5" t="s">
        <v>192</v>
      </c>
      <c r="I9" s="2">
        <v>645669.06259383901</v>
      </c>
      <c r="J9" s="30">
        <v>870.64653540335701</v>
      </c>
      <c r="K9" s="41">
        <f t="shared" si="0"/>
        <v>4.3866065022458081</v>
      </c>
      <c r="L9" s="41">
        <f t="shared" si="1"/>
        <v>2.0659215405159199E-2</v>
      </c>
      <c r="M9" s="2">
        <v>741.59723416887039</v>
      </c>
      <c r="N9" s="30">
        <v>2.8701681014122804</v>
      </c>
      <c r="O9" s="35">
        <v>2.10443295659273</v>
      </c>
      <c r="P9" s="36">
        <v>0.17</v>
      </c>
      <c r="Q9" s="3"/>
      <c r="R9" s="16"/>
      <c r="S9" s="3"/>
      <c r="T9" s="3"/>
      <c r="U9" s="5"/>
      <c r="V9" s="3"/>
      <c r="W9" s="3"/>
      <c r="X9" s="5"/>
    </row>
    <row r="10" spans="1:24" s="35" customFormat="1" x14ac:dyDescent="0.3">
      <c r="A10" s="17" t="s">
        <v>448</v>
      </c>
      <c r="B10" s="33" t="s">
        <v>1386</v>
      </c>
      <c r="C10" s="3" t="s">
        <v>274</v>
      </c>
      <c r="D10" s="3" t="s">
        <v>32</v>
      </c>
      <c r="E10" s="3" t="s">
        <v>527</v>
      </c>
      <c r="F10" s="3" t="s">
        <v>528</v>
      </c>
      <c r="G10" s="3"/>
      <c r="H10" s="5" t="s">
        <v>28</v>
      </c>
      <c r="I10" s="2">
        <v>450020.14205578499</v>
      </c>
      <c r="J10" s="30">
        <v>211190.67231202501</v>
      </c>
      <c r="K10" s="41">
        <f t="shared" si="0"/>
        <v>3.0573886773405476</v>
      </c>
      <c r="L10" s="41">
        <f t="shared" si="1"/>
        <v>5.0112570525916009</v>
      </c>
      <c r="M10" s="2">
        <v>2.1308712980983358</v>
      </c>
      <c r="N10" s="30">
        <v>0.32855721967494894</v>
      </c>
      <c r="O10" s="35">
        <v>5.1440049266000303</v>
      </c>
      <c r="P10" s="36">
        <v>3.2590000000000001E-2</v>
      </c>
      <c r="Q10" s="3" t="s">
        <v>529</v>
      </c>
      <c r="R10" s="16" t="s">
        <v>530</v>
      </c>
      <c r="S10" s="3" t="s">
        <v>530</v>
      </c>
      <c r="T10" s="3"/>
      <c r="U10" s="5"/>
      <c r="V10" s="3"/>
      <c r="W10" s="3" t="s">
        <v>531</v>
      </c>
      <c r="X10" s="5"/>
    </row>
    <row r="11" spans="1:24" s="35" customFormat="1" x14ac:dyDescent="0.3">
      <c r="A11" s="17" t="s">
        <v>448</v>
      </c>
      <c r="B11" s="33" t="s">
        <v>1386</v>
      </c>
      <c r="C11" s="3" t="s">
        <v>383</v>
      </c>
      <c r="D11" s="3" t="s">
        <v>216</v>
      </c>
      <c r="E11" s="34" t="s">
        <v>1369</v>
      </c>
      <c r="F11" s="34" t="s">
        <v>1370</v>
      </c>
      <c r="G11" s="34" t="s">
        <v>1371</v>
      </c>
      <c r="H11" s="5" t="s">
        <v>217</v>
      </c>
      <c r="I11" s="2">
        <v>97362.478070123296</v>
      </c>
      <c r="J11" s="30">
        <v>43484.673883035597</v>
      </c>
      <c r="K11" s="41">
        <f t="shared" si="0"/>
        <v>0.66147025484142041</v>
      </c>
      <c r="L11" s="41">
        <f t="shared" si="1"/>
        <v>1.0318300343968372</v>
      </c>
      <c r="M11" s="2">
        <v>2.2390067436634657</v>
      </c>
      <c r="N11" s="30">
        <v>0.35005540163236676</v>
      </c>
      <c r="O11" s="35">
        <v>6.60895808533256</v>
      </c>
      <c r="P11" s="36">
        <v>2.214E-2</v>
      </c>
      <c r="Q11" s="34" t="s">
        <v>1372</v>
      </c>
      <c r="R11" s="37" t="s">
        <v>1373</v>
      </c>
      <c r="S11" s="34" t="s">
        <v>986</v>
      </c>
      <c r="T11" s="34"/>
      <c r="U11" s="38" t="s">
        <v>1374</v>
      </c>
      <c r="V11" s="34" t="s">
        <v>987</v>
      </c>
      <c r="W11" s="34" t="s">
        <v>988</v>
      </c>
      <c r="X11" s="38" t="s">
        <v>989</v>
      </c>
    </row>
    <row r="12" spans="1:24" s="35" customFormat="1" x14ac:dyDescent="0.3">
      <c r="A12" s="17" t="s">
        <v>448</v>
      </c>
      <c r="B12" s="33" t="s">
        <v>1386</v>
      </c>
      <c r="C12" s="3" t="s">
        <v>406</v>
      </c>
      <c r="D12" s="3" t="s">
        <v>244</v>
      </c>
      <c r="E12" s="3"/>
      <c r="F12" s="3"/>
      <c r="G12" s="3"/>
      <c r="H12" s="5" t="s">
        <v>245</v>
      </c>
      <c r="I12" s="2">
        <v>94092.718032133795</v>
      </c>
      <c r="J12" s="30">
        <v>223076.873877551</v>
      </c>
      <c r="K12" s="41">
        <f t="shared" si="0"/>
        <v>0.63925585512121763</v>
      </c>
      <c r="L12" s="41">
        <f t="shared" si="1"/>
        <v>5.2932998661859578</v>
      </c>
      <c r="M12" s="2">
        <v>0.42179503592910389</v>
      </c>
      <c r="N12" s="30">
        <v>-0.37489853574229826</v>
      </c>
      <c r="O12" s="35">
        <v>-2.9245648769220098</v>
      </c>
      <c r="P12" s="36">
        <v>6.8580000000000002E-2</v>
      </c>
      <c r="Q12" s="3"/>
      <c r="R12" s="16"/>
      <c r="S12" s="3"/>
      <c r="T12" s="3"/>
      <c r="U12" s="5"/>
      <c r="V12" s="3"/>
      <c r="W12" s="3"/>
      <c r="X12" s="5"/>
    </row>
    <row r="13" spans="1:24" s="35" customFormat="1" x14ac:dyDescent="0.3">
      <c r="A13" s="17" t="s">
        <v>448</v>
      </c>
      <c r="B13" s="33" t="s">
        <v>1386</v>
      </c>
      <c r="C13" s="3" t="s">
        <v>320</v>
      </c>
      <c r="D13" s="3" t="s">
        <v>78</v>
      </c>
      <c r="E13" s="3" t="s">
        <v>703</v>
      </c>
      <c r="F13" s="3" t="s">
        <v>704</v>
      </c>
      <c r="G13" s="3"/>
      <c r="H13" s="5" t="s">
        <v>79</v>
      </c>
      <c r="I13" s="2">
        <v>86216.622150855706</v>
      </c>
      <c r="J13" s="30">
        <v>1898.87333004175</v>
      </c>
      <c r="K13" s="41">
        <f t="shared" si="0"/>
        <v>0.58574650271964623</v>
      </c>
      <c r="L13" s="41">
        <f t="shared" si="1"/>
        <v>4.5057588306223702E-2</v>
      </c>
      <c r="M13" s="2">
        <v>45.404093462600841</v>
      </c>
      <c r="N13" s="30">
        <v>1.6570950089821823</v>
      </c>
      <c r="O13" s="35">
        <v>4.5373076043074301</v>
      </c>
      <c r="P13" s="36">
        <v>4.5269999999999998E-2</v>
      </c>
      <c r="Q13" s="3" t="s">
        <v>705</v>
      </c>
      <c r="R13" s="16" t="s">
        <v>706</v>
      </c>
      <c r="S13" s="3" t="s">
        <v>707</v>
      </c>
      <c r="T13" s="3"/>
      <c r="U13" s="5" t="s">
        <v>708</v>
      </c>
      <c r="V13" s="3" t="s">
        <v>709</v>
      </c>
      <c r="W13" s="3" t="s">
        <v>710</v>
      </c>
      <c r="X13" s="5" t="s">
        <v>711</v>
      </c>
    </row>
    <row r="14" spans="1:24" s="35" customFormat="1" x14ac:dyDescent="0.3">
      <c r="A14" s="17" t="s">
        <v>448</v>
      </c>
      <c r="B14" s="33" t="s">
        <v>1386</v>
      </c>
      <c r="C14" s="3" t="s">
        <v>137</v>
      </c>
      <c r="D14" s="3" t="s">
        <v>1179</v>
      </c>
      <c r="E14" s="34" t="s">
        <v>1180</v>
      </c>
      <c r="F14" s="34" t="s">
        <v>1181</v>
      </c>
      <c r="G14" s="34" t="s">
        <v>1182</v>
      </c>
      <c r="H14" s="5" t="s">
        <v>100</v>
      </c>
      <c r="I14" s="2">
        <v>74904.169759906697</v>
      </c>
      <c r="J14" s="30">
        <v>5240.3255216799098</v>
      </c>
      <c r="K14" s="41">
        <f t="shared" si="0"/>
        <v>0.50889091200087777</v>
      </c>
      <c r="L14" s="41">
        <f t="shared" si="1"/>
        <v>0.12434554017421419</v>
      </c>
      <c r="M14" s="2">
        <v>14.293800919431128</v>
      </c>
      <c r="N14" s="30">
        <v>1.1551477290597749</v>
      </c>
      <c r="O14" s="35">
        <v>3.25726022398936</v>
      </c>
      <c r="P14" s="36">
        <v>8.0909999999999996E-2</v>
      </c>
      <c r="Q14" s="34" t="s">
        <v>1183</v>
      </c>
      <c r="R14" s="37" t="s">
        <v>1184</v>
      </c>
      <c r="S14" s="34" t="s">
        <v>1184</v>
      </c>
      <c r="T14" s="34"/>
      <c r="U14" s="38"/>
      <c r="V14" s="34"/>
      <c r="W14" s="34" t="s">
        <v>1185</v>
      </c>
      <c r="X14" s="38" t="s">
        <v>1186</v>
      </c>
    </row>
    <row r="15" spans="1:24" s="35" customFormat="1" x14ac:dyDescent="0.3">
      <c r="A15" s="17" t="s">
        <v>448</v>
      </c>
      <c r="B15" s="33" t="s">
        <v>1386</v>
      </c>
      <c r="C15" s="3" t="s">
        <v>142</v>
      </c>
      <c r="D15" s="3" t="s">
        <v>824</v>
      </c>
      <c r="E15" s="3" t="s">
        <v>142</v>
      </c>
      <c r="F15" s="3" t="s">
        <v>825</v>
      </c>
      <c r="G15" s="3" t="s">
        <v>826</v>
      </c>
      <c r="H15" s="5" t="s">
        <v>100</v>
      </c>
      <c r="I15" s="2">
        <v>18327.138779369299</v>
      </c>
      <c r="J15" s="30">
        <v>14574.617421184799</v>
      </c>
      <c r="K15" s="41">
        <f t="shared" si="0"/>
        <v>0.12451261922660037</v>
      </c>
      <c r="L15" s="41">
        <f t="shared" si="1"/>
        <v>0.34583513344200889</v>
      </c>
      <c r="M15" s="2">
        <v>1.2574696302305719</v>
      </c>
      <c r="N15" s="30">
        <v>9.9497504994326719E-2</v>
      </c>
      <c r="O15" s="35">
        <v>0.77569202101840296</v>
      </c>
      <c r="P15" s="36">
        <v>0.51227</v>
      </c>
      <c r="Q15" s="3" t="s">
        <v>827</v>
      </c>
      <c r="R15" s="16" t="s">
        <v>828</v>
      </c>
      <c r="S15" s="3" t="s">
        <v>829</v>
      </c>
      <c r="T15" s="3" t="s">
        <v>830</v>
      </c>
      <c r="U15" s="5"/>
      <c r="V15" s="3"/>
      <c r="W15" s="3" t="s">
        <v>831</v>
      </c>
      <c r="X15" s="5" t="s">
        <v>832</v>
      </c>
    </row>
    <row r="16" spans="1:24" s="35" customFormat="1" x14ac:dyDescent="0.3">
      <c r="A16" s="17" t="s">
        <v>448</v>
      </c>
      <c r="B16" s="33" t="s">
        <v>1386</v>
      </c>
      <c r="C16" s="3" t="s">
        <v>124</v>
      </c>
      <c r="D16" s="3" t="s">
        <v>982</v>
      </c>
      <c r="E16" s="3" t="s">
        <v>124</v>
      </c>
      <c r="F16" s="3" t="s">
        <v>983</v>
      </c>
      <c r="G16" s="3" t="s">
        <v>984</v>
      </c>
      <c r="H16" s="5" t="s">
        <v>100</v>
      </c>
      <c r="I16" s="2">
        <v>14524.9835032996</v>
      </c>
      <c r="J16" s="30">
        <v>42302.057961913801</v>
      </c>
      <c r="K16" s="41">
        <f t="shared" si="0"/>
        <v>9.8681183243663595E-2</v>
      </c>
      <c r="L16" s="41">
        <f t="shared" si="1"/>
        <v>1.0037682250832483</v>
      </c>
      <c r="M16" s="2">
        <v>0.34336351948590804</v>
      </c>
      <c r="N16" s="30">
        <v>-0.46424584816045172</v>
      </c>
      <c r="O16" s="35">
        <v>-1.9649798336570099</v>
      </c>
      <c r="P16" s="36">
        <v>0.16728000000000001</v>
      </c>
      <c r="Q16" s="3" t="s">
        <v>985</v>
      </c>
      <c r="R16" s="16" t="s">
        <v>986</v>
      </c>
      <c r="S16" s="3" t="s">
        <v>986</v>
      </c>
      <c r="T16" s="3"/>
      <c r="U16" s="5"/>
      <c r="V16" s="3" t="s">
        <v>987</v>
      </c>
      <c r="W16" s="3" t="s">
        <v>988</v>
      </c>
      <c r="X16" s="5" t="s">
        <v>989</v>
      </c>
    </row>
    <row r="17" spans="1:24" s="35" customFormat="1" x14ac:dyDescent="0.3">
      <c r="A17" s="17" t="s">
        <v>448</v>
      </c>
      <c r="B17" s="33" t="s">
        <v>1387</v>
      </c>
      <c r="C17" s="3" t="s">
        <v>159</v>
      </c>
      <c r="D17" s="3" t="s">
        <v>1011</v>
      </c>
      <c r="E17" s="3" t="s">
        <v>159</v>
      </c>
      <c r="F17" s="3" t="s">
        <v>1012</v>
      </c>
      <c r="G17" s="3" t="s">
        <v>1013</v>
      </c>
      <c r="H17" s="5" t="s">
        <v>100</v>
      </c>
      <c r="I17" s="2">
        <v>3638353.4214629536</v>
      </c>
      <c r="J17" s="30">
        <v>626042.17325014551</v>
      </c>
      <c r="K17" s="41">
        <f t="shared" si="0"/>
        <v>24.718583715226572</v>
      </c>
      <c r="L17" s="41">
        <f t="shared" si="1"/>
        <v>14.855098577859549</v>
      </c>
      <c r="M17" s="2">
        <v>5.811674639384381</v>
      </c>
      <c r="N17" s="30">
        <v>0.76430129277752379</v>
      </c>
      <c r="O17" s="35">
        <v>3.0946849244978099</v>
      </c>
      <c r="P17" s="36">
        <v>9.0469999999999995E-2</v>
      </c>
      <c r="Q17" s="3" t="s">
        <v>841</v>
      </c>
      <c r="R17" s="16" t="s">
        <v>842</v>
      </c>
      <c r="S17" s="3" t="s">
        <v>842</v>
      </c>
      <c r="T17" s="3"/>
      <c r="U17" s="5"/>
      <c r="V17" s="3" t="s">
        <v>1014</v>
      </c>
      <c r="W17" s="3" t="s">
        <v>1015</v>
      </c>
      <c r="X17" s="5" t="s">
        <v>844</v>
      </c>
    </row>
    <row r="18" spans="1:24" s="35" customFormat="1" x14ac:dyDescent="0.3">
      <c r="A18" s="17" t="s">
        <v>448</v>
      </c>
      <c r="B18" s="33" t="s">
        <v>1387</v>
      </c>
      <c r="C18" s="3" t="s">
        <v>164</v>
      </c>
      <c r="D18" s="3" t="s">
        <v>838</v>
      </c>
      <c r="E18" s="3" t="s">
        <v>164</v>
      </c>
      <c r="F18" s="3" t="s">
        <v>839</v>
      </c>
      <c r="G18" s="3" t="s">
        <v>840</v>
      </c>
      <c r="H18" s="5" t="s">
        <v>100</v>
      </c>
      <c r="I18" s="2">
        <v>1492779.434558667</v>
      </c>
      <c r="J18" s="30">
        <v>648265.50513941504</v>
      </c>
      <c r="K18" s="41">
        <f t="shared" si="0"/>
        <v>10.141783699141035</v>
      </c>
      <c r="L18" s="41">
        <f t="shared" si="1"/>
        <v>15.382426927369446</v>
      </c>
      <c r="M18" s="2">
        <v>2.3027284696223842</v>
      </c>
      <c r="N18" s="30">
        <v>0.36224273036674376</v>
      </c>
      <c r="O18" s="35">
        <v>7.2967557182605498</v>
      </c>
      <c r="P18" s="36">
        <v>1.9E-3</v>
      </c>
      <c r="Q18" s="3" t="s">
        <v>841</v>
      </c>
      <c r="R18" s="16" t="s">
        <v>842</v>
      </c>
      <c r="S18" s="3" t="s">
        <v>842</v>
      </c>
      <c r="T18" s="3"/>
      <c r="U18" s="5"/>
      <c r="V18" s="3"/>
      <c r="W18" s="3" t="s">
        <v>843</v>
      </c>
      <c r="X18" s="5" t="s">
        <v>844</v>
      </c>
    </row>
    <row r="19" spans="1:24" s="35" customFormat="1" x14ac:dyDescent="0.3">
      <c r="A19" s="17" t="s">
        <v>448</v>
      </c>
      <c r="B19" s="33" t="s">
        <v>1387</v>
      </c>
      <c r="C19" s="3" t="s">
        <v>260</v>
      </c>
      <c r="D19" s="3" t="s">
        <v>15</v>
      </c>
      <c r="E19" s="3" t="s">
        <v>446</v>
      </c>
      <c r="F19" s="3" t="s">
        <v>447</v>
      </c>
      <c r="G19" s="3"/>
      <c r="H19" s="5" t="s">
        <v>16</v>
      </c>
      <c r="I19" s="2">
        <v>865136.91693524201</v>
      </c>
      <c r="J19" s="30">
        <v>226064.24332604001</v>
      </c>
      <c r="K19" s="41">
        <f t="shared" si="0"/>
        <v>5.8776476139577642</v>
      </c>
      <c r="L19" s="41">
        <f t="shared" si="1"/>
        <v>5.3641859335181321</v>
      </c>
      <c r="M19" s="2">
        <v>3.8269515966198275</v>
      </c>
      <c r="N19" s="30">
        <v>0.58285296929169217</v>
      </c>
      <c r="O19" s="35">
        <v>3.3990070719101402</v>
      </c>
      <c r="P19" s="36">
        <v>7.4060000000000001E-2</v>
      </c>
      <c r="Q19" s="3" t="s">
        <v>449</v>
      </c>
      <c r="R19" s="16" t="s">
        <v>450</v>
      </c>
      <c r="S19" s="3" t="s">
        <v>450</v>
      </c>
      <c r="T19" s="3"/>
      <c r="U19" s="5"/>
      <c r="V19" s="3"/>
      <c r="W19" s="3" t="s">
        <v>451</v>
      </c>
      <c r="X19" s="5" t="s">
        <v>452</v>
      </c>
    </row>
    <row r="20" spans="1:24" s="35" customFormat="1" x14ac:dyDescent="0.3">
      <c r="A20" s="17" t="s">
        <v>448</v>
      </c>
      <c r="B20" s="33" t="s">
        <v>1387</v>
      </c>
      <c r="C20" s="3" t="s">
        <v>140</v>
      </c>
      <c r="D20" s="3" t="s">
        <v>786</v>
      </c>
      <c r="E20" s="3" t="s">
        <v>140</v>
      </c>
      <c r="F20" s="3" t="s">
        <v>787</v>
      </c>
      <c r="G20" s="3" t="s">
        <v>788</v>
      </c>
      <c r="H20" s="5" t="s">
        <v>100</v>
      </c>
      <c r="I20" s="2">
        <v>447851.28721968632</v>
      </c>
      <c r="J20" s="30">
        <v>6927.8904841044678</v>
      </c>
      <c r="K20" s="41">
        <f t="shared" si="0"/>
        <v>3.0426537097268946</v>
      </c>
      <c r="L20" s="41">
        <f t="shared" si="1"/>
        <v>0.16438907868410613</v>
      </c>
      <c r="M20" s="2">
        <v>64.644683435347019</v>
      </c>
      <c r="N20" s="30">
        <v>1.8105328130580771</v>
      </c>
      <c r="O20" s="35">
        <v>2.2858361925734298</v>
      </c>
      <c r="P20" s="36">
        <v>0.14960000000000001</v>
      </c>
      <c r="Q20" s="3" t="s">
        <v>449</v>
      </c>
      <c r="R20" s="16" t="s">
        <v>450</v>
      </c>
      <c r="S20" s="3" t="s">
        <v>450</v>
      </c>
      <c r="T20" s="3"/>
      <c r="U20" s="5"/>
      <c r="V20" s="3"/>
      <c r="W20" s="3" t="s">
        <v>789</v>
      </c>
      <c r="X20" s="5" t="s">
        <v>790</v>
      </c>
    </row>
    <row r="21" spans="1:24" s="35" customFormat="1" x14ac:dyDescent="0.3">
      <c r="A21" s="17" t="s">
        <v>448</v>
      </c>
      <c r="B21" s="33" t="s">
        <v>1387</v>
      </c>
      <c r="C21" s="3" t="s">
        <v>108</v>
      </c>
      <c r="D21" s="3" t="s">
        <v>1117</v>
      </c>
      <c r="E21" s="34" t="s">
        <v>1118</v>
      </c>
      <c r="F21" s="34" t="s">
        <v>1119</v>
      </c>
      <c r="G21" s="34" t="s">
        <v>1120</v>
      </c>
      <c r="H21" s="5" t="s">
        <v>100</v>
      </c>
      <c r="I21" s="2">
        <v>294510.37804195698</v>
      </c>
      <c r="J21" s="30">
        <v>60378.0042698162</v>
      </c>
      <c r="K21" s="41">
        <f t="shared" si="0"/>
        <v>2.0008719855769144</v>
      </c>
      <c r="L21" s="41">
        <f t="shared" si="1"/>
        <v>1.4326849590756956</v>
      </c>
      <c r="M21" s="2">
        <v>4.877775964999671</v>
      </c>
      <c r="N21" s="30">
        <v>0.68822184940149644</v>
      </c>
      <c r="O21" s="35">
        <v>5.9414455120890697</v>
      </c>
      <c r="P21" s="36">
        <v>2.1499999999999998E-2</v>
      </c>
      <c r="Q21" s="34" t="s">
        <v>884</v>
      </c>
      <c r="R21" s="37" t="s">
        <v>885</v>
      </c>
      <c r="S21" s="34" t="s">
        <v>450</v>
      </c>
      <c r="T21" s="34" t="s">
        <v>830</v>
      </c>
      <c r="U21" s="38" t="s">
        <v>443</v>
      </c>
      <c r="V21" s="34"/>
      <c r="W21" s="34" t="s">
        <v>1121</v>
      </c>
      <c r="X21" s="38" t="s">
        <v>790</v>
      </c>
    </row>
    <row r="22" spans="1:24" s="35" customFormat="1" x14ac:dyDescent="0.3">
      <c r="A22" s="17" t="s">
        <v>448</v>
      </c>
      <c r="B22" s="33" t="s">
        <v>1387</v>
      </c>
      <c r="C22" s="3" t="s">
        <v>360</v>
      </c>
      <c r="D22" s="3" t="s">
        <v>193</v>
      </c>
      <c r="E22" s="3"/>
      <c r="F22" s="3"/>
      <c r="G22" s="3"/>
      <c r="H22" s="5" t="s">
        <v>192</v>
      </c>
      <c r="I22" s="2">
        <v>270525.37235829898</v>
      </c>
      <c r="J22" s="30">
        <v>117027.71336857</v>
      </c>
      <c r="K22" s="41">
        <f t="shared" si="0"/>
        <v>1.8379204241908587</v>
      </c>
      <c r="L22" s="41">
        <f t="shared" si="1"/>
        <v>2.7769027275051794</v>
      </c>
      <c r="M22" s="2">
        <v>2.3116351210443602</v>
      </c>
      <c r="N22" s="30">
        <v>0.36391928415041658</v>
      </c>
      <c r="O22" s="35">
        <v>4.0415260209832704</v>
      </c>
      <c r="P22" s="36">
        <v>3.4709999999999998E-2</v>
      </c>
      <c r="Q22" s="3"/>
      <c r="R22" s="16"/>
      <c r="S22" s="3"/>
      <c r="T22" s="3"/>
      <c r="U22" s="5"/>
      <c r="V22" s="3"/>
      <c r="W22" s="3"/>
      <c r="X22" s="5"/>
    </row>
    <row r="23" spans="1:24" s="35" customFormat="1" x14ac:dyDescent="0.3">
      <c r="A23" s="17" t="s">
        <v>448</v>
      </c>
      <c r="B23" s="33" t="s">
        <v>1387</v>
      </c>
      <c r="C23" s="3" t="s">
        <v>156</v>
      </c>
      <c r="D23" s="3" t="s">
        <v>957</v>
      </c>
      <c r="E23" s="3" t="s">
        <v>156</v>
      </c>
      <c r="F23" s="3" t="s">
        <v>958</v>
      </c>
      <c r="G23" s="3" t="s">
        <v>959</v>
      </c>
      <c r="H23" s="5" t="s">
        <v>100</v>
      </c>
      <c r="I23" s="2">
        <v>254924.740515757</v>
      </c>
      <c r="J23" s="30">
        <v>3919.94063216514</v>
      </c>
      <c r="K23" s="41">
        <f t="shared" si="0"/>
        <v>1.731931401262117</v>
      </c>
      <c r="L23" s="41">
        <f t="shared" si="1"/>
        <v>9.3014667379130431E-2</v>
      </c>
      <c r="M23" s="2">
        <v>65.03280647262045</v>
      </c>
      <c r="N23" s="30">
        <v>1.813132496269517</v>
      </c>
      <c r="O23" s="35">
        <v>4.0565412306007804</v>
      </c>
      <c r="P23" s="36">
        <v>5.5719999999999999E-2</v>
      </c>
      <c r="Q23" s="3" t="s">
        <v>449</v>
      </c>
      <c r="R23" s="16" t="s">
        <v>450</v>
      </c>
      <c r="S23" s="3" t="s">
        <v>450</v>
      </c>
      <c r="T23" s="3"/>
      <c r="U23" s="5"/>
      <c r="V23" s="3"/>
      <c r="W23" s="3" t="s">
        <v>960</v>
      </c>
      <c r="X23" s="5" t="s">
        <v>961</v>
      </c>
    </row>
    <row r="24" spans="1:24" s="35" customFormat="1" x14ac:dyDescent="0.3">
      <c r="A24" s="17" t="s">
        <v>448</v>
      </c>
      <c r="B24" s="33" t="s">
        <v>1387</v>
      </c>
      <c r="C24" s="3" t="s">
        <v>113</v>
      </c>
      <c r="D24" s="3" t="s">
        <v>881</v>
      </c>
      <c r="E24" s="3" t="s">
        <v>113</v>
      </c>
      <c r="F24" s="3" t="s">
        <v>882</v>
      </c>
      <c r="G24" s="3" t="s">
        <v>883</v>
      </c>
      <c r="H24" s="5" t="s">
        <v>100</v>
      </c>
      <c r="I24" s="2">
        <v>224485.52807369499</v>
      </c>
      <c r="J24" s="30">
        <v>1058.2672495582899</v>
      </c>
      <c r="K24" s="41">
        <f t="shared" si="0"/>
        <v>1.525130649983772</v>
      </c>
      <c r="L24" s="41">
        <f t="shared" si="1"/>
        <v>2.5111190564516869E-2</v>
      </c>
      <c r="M24" s="2">
        <v>212.12555539953919</v>
      </c>
      <c r="N24" s="30">
        <v>2.3265929924224409</v>
      </c>
      <c r="O24" s="35">
        <v>3.36846831992059</v>
      </c>
      <c r="P24" s="36">
        <v>7.7960000000000002E-2</v>
      </c>
      <c r="Q24" s="3" t="s">
        <v>884</v>
      </c>
      <c r="R24" s="16" t="s">
        <v>885</v>
      </c>
      <c r="S24" s="3" t="s">
        <v>450</v>
      </c>
      <c r="T24" s="3" t="s">
        <v>830</v>
      </c>
      <c r="U24" s="5" t="s">
        <v>443</v>
      </c>
      <c r="V24" s="3"/>
      <c r="W24" s="3" t="s">
        <v>886</v>
      </c>
      <c r="X24" s="5" t="s">
        <v>790</v>
      </c>
    </row>
    <row r="25" spans="1:24" s="35" customFormat="1" x14ac:dyDescent="0.3">
      <c r="A25" s="17" t="s">
        <v>448</v>
      </c>
      <c r="B25" s="33" t="s">
        <v>1387</v>
      </c>
      <c r="C25" s="3" t="s">
        <v>365</v>
      </c>
      <c r="D25" s="3" t="s">
        <v>197</v>
      </c>
      <c r="E25" s="3"/>
      <c r="F25" s="3"/>
      <c r="G25" s="3"/>
      <c r="H25" s="5" t="s">
        <v>192</v>
      </c>
      <c r="I25" s="2">
        <v>39366.171950180302</v>
      </c>
      <c r="J25" s="30">
        <v>1120.4908164349999</v>
      </c>
      <c r="K25" s="41">
        <f t="shared" si="0"/>
        <v>0.26744955868175929</v>
      </c>
      <c r="L25" s="41">
        <f t="shared" si="1"/>
        <v>2.6587668123561805E-2</v>
      </c>
      <c r="M25" s="2">
        <v>35.132971527093233</v>
      </c>
      <c r="N25" s="30">
        <v>1.5457148837300341</v>
      </c>
      <c r="O25" s="35">
        <v>3.3654528491299498</v>
      </c>
      <c r="P25" s="36">
        <v>7.7869999999999995E-2</v>
      </c>
      <c r="Q25" s="3"/>
      <c r="R25" s="16"/>
      <c r="S25" s="3"/>
      <c r="T25" s="3"/>
      <c r="U25" s="5"/>
      <c r="V25" s="3"/>
      <c r="W25" s="3"/>
      <c r="X25" s="5"/>
    </row>
    <row r="26" spans="1:24" s="35" customFormat="1" x14ac:dyDescent="0.3">
      <c r="A26" s="39"/>
      <c r="B26" s="39"/>
      <c r="I26" s="31">
        <f>SUM(I2:I25)</f>
        <v>14719101.483888049</v>
      </c>
      <c r="J26" s="31">
        <f>SUM(J2:J25)</f>
        <v>4214325.2703491077</v>
      </c>
      <c r="K26" s="41"/>
      <c r="L26" s="41"/>
    </row>
    <row r="27" spans="1:24" x14ac:dyDescent="0.3">
      <c r="I27"/>
      <c r="J27"/>
      <c r="K27"/>
      <c r="L27"/>
      <c r="M27"/>
      <c r="N27"/>
    </row>
    <row r="28" spans="1:24" x14ac:dyDescent="0.3">
      <c r="I28"/>
      <c r="J28"/>
      <c r="K28"/>
      <c r="L28"/>
      <c r="M28"/>
      <c r="N28"/>
    </row>
    <row r="29" spans="1:24" x14ac:dyDescent="0.3">
      <c r="I29"/>
      <c r="J29"/>
      <c r="K29"/>
      <c r="L29"/>
      <c r="M29"/>
      <c r="N29"/>
    </row>
    <row r="30" spans="1:24" x14ac:dyDescent="0.3">
      <c r="I30"/>
      <c r="J30"/>
      <c r="K30"/>
      <c r="L30"/>
      <c r="M30"/>
      <c r="N30"/>
    </row>
    <row r="31" spans="1:24" x14ac:dyDescent="0.3">
      <c r="I31"/>
      <c r="J31"/>
      <c r="K31"/>
      <c r="L31"/>
      <c r="M31"/>
      <c r="N31"/>
    </row>
    <row r="32" spans="1:24" x14ac:dyDescent="0.3">
      <c r="I32"/>
      <c r="J32"/>
      <c r="K32"/>
      <c r="L32"/>
      <c r="M32"/>
      <c r="N32"/>
    </row>
    <row r="33" spans="9:14" x14ac:dyDescent="0.3">
      <c r="I33"/>
      <c r="J33"/>
      <c r="K33"/>
      <c r="L33"/>
      <c r="M33"/>
      <c r="N33"/>
    </row>
    <row r="34" spans="9:14" x14ac:dyDescent="0.3">
      <c r="I34"/>
      <c r="J34"/>
      <c r="K34"/>
      <c r="L34"/>
      <c r="M34"/>
      <c r="N34"/>
    </row>
    <row r="35" spans="9:14" x14ac:dyDescent="0.3">
      <c r="I35"/>
      <c r="J35"/>
      <c r="K35"/>
      <c r="L35"/>
      <c r="M35"/>
      <c r="N35"/>
    </row>
    <row r="36" spans="9:14" x14ac:dyDescent="0.3">
      <c r="I36"/>
      <c r="J36"/>
      <c r="K36"/>
      <c r="L36"/>
      <c r="M36"/>
      <c r="N36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0"/>
  <sheetViews>
    <sheetView topLeftCell="D1" workbookViewId="0">
      <pane ySplit="1" topLeftCell="A2" activePane="bottomLeft" state="frozen"/>
      <selection pane="bottomLeft" activeCell="K1" sqref="K1:L2"/>
    </sheetView>
  </sheetViews>
  <sheetFormatPr baseColWidth="10" defaultRowHeight="14.4" x14ac:dyDescent="0.3"/>
  <cols>
    <col min="1" max="1" width="15" style="18" customWidth="1"/>
    <col min="2" max="2" width="14.44140625" style="18" customWidth="1"/>
    <col min="3" max="3" width="12.109375" customWidth="1"/>
    <col min="4" max="4" width="34.109375" customWidth="1"/>
    <col min="5" max="5" width="10.88671875" customWidth="1"/>
    <col min="6" max="6" width="26" customWidth="1"/>
    <col min="7" max="7" width="12.6640625" customWidth="1"/>
    <col min="8" max="8" width="18" customWidth="1"/>
    <col min="9" max="12" width="16.33203125" style="2" customWidth="1"/>
    <col min="13" max="13" width="12.6640625" style="2" customWidth="1"/>
    <col min="14" max="14" width="11.44140625" style="2" customWidth="1"/>
    <col min="19" max="19" width="14.77734375" customWidth="1"/>
    <col min="20" max="20" width="16" customWidth="1"/>
    <col min="21" max="21" width="16.5546875" customWidth="1"/>
  </cols>
  <sheetData>
    <row r="1" spans="1:24" s="1" customFormat="1" ht="43.2" x14ac:dyDescent="0.3">
      <c r="A1" s="19" t="s">
        <v>416</v>
      </c>
      <c r="B1" s="32" t="s">
        <v>1398</v>
      </c>
      <c r="C1" s="20" t="s">
        <v>6</v>
      </c>
      <c r="D1" s="20" t="s">
        <v>5</v>
      </c>
      <c r="E1" s="20" t="s">
        <v>413</v>
      </c>
      <c r="F1" s="20" t="s">
        <v>414</v>
      </c>
      <c r="G1" s="20" t="s">
        <v>415</v>
      </c>
      <c r="H1" s="21" t="s">
        <v>7</v>
      </c>
      <c r="I1" s="22" t="s">
        <v>1</v>
      </c>
      <c r="J1" s="29" t="s">
        <v>2</v>
      </c>
      <c r="K1" s="40" t="s">
        <v>1402</v>
      </c>
      <c r="L1" s="40" t="s">
        <v>1403</v>
      </c>
      <c r="M1" s="22" t="s">
        <v>3</v>
      </c>
      <c r="N1" s="29" t="s">
        <v>4</v>
      </c>
      <c r="O1" s="23" t="s">
        <v>0</v>
      </c>
      <c r="P1" s="27" t="s">
        <v>1379</v>
      </c>
      <c r="Q1" s="24" t="s">
        <v>417</v>
      </c>
      <c r="R1" s="25" t="s">
        <v>418</v>
      </c>
      <c r="S1" s="24" t="s">
        <v>419</v>
      </c>
      <c r="T1" s="24" t="s">
        <v>420</v>
      </c>
      <c r="U1" s="26" t="s">
        <v>421</v>
      </c>
      <c r="V1" s="24" t="s">
        <v>422</v>
      </c>
      <c r="W1" s="24" t="s">
        <v>423</v>
      </c>
      <c r="X1" s="26" t="s">
        <v>424</v>
      </c>
    </row>
    <row r="2" spans="1:24" s="35" customFormat="1" x14ac:dyDescent="0.3">
      <c r="A2" s="17" t="s">
        <v>29</v>
      </c>
      <c r="B2" s="16" t="s">
        <v>64</v>
      </c>
      <c r="C2" s="3" t="s">
        <v>309</v>
      </c>
      <c r="D2" s="3" t="s">
        <v>64</v>
      </c>
      <c r="E2" s="3" t="s">
        <v>666</v>
      </c>
      <c r="F2" s="3" t="s">
        <v>667</v>
      </c>
      <c r="G2" s="3"/>
      <c r="H2" s="5" t="s">
        <v>11</v>
      </c>
      <c r="I2" s="2">
        <v>2749890.8474822529</v>
      </c>
      <c r="J2" s="30">
        <v>2389575.9118644223</v>
      </c>
      <c r="K2" s="41">
        <f>I2*100/8367593.17</f>
        <v>32.863582055367218</v>
      </c>
      <c r="L2" s="41">
        <f>J2*100/20703800.63</f>
        <v>11.541725862651056</v>
      </c>
      <c r="M2" s="2">
        <v>1.1507861431933759</v>
      </c>
      <c r="N2" s="30">
        <v>6.0994623837957375E-2</v>
      </c>
      <c r="O2" s="35">
        <v>-15.868397142792199</v>
      </c>
      <c r="P2" s="36">
        <v>1.6000000000000001E-4</v>
      </c>
      <c r="Q2" s="3"/>
      <c r="R2" s="16"/>
      <c r="S2" s="3"/>
      <c r="T2" s="3"/>
      <c r="U2" s="5"/>
      <c r="V2" s="3"/>
      <c r="W2" s="3" t="s">
        <v>584</v>
      </c>
      <c r="X2" s="5"/>
    </row>
    <row r="3" spans="1:24" s="35" customFormat="1" x14ac:dyDescent="0.3">
      <c r="A3" s="17" t="s">
        <v>29</v>
      </c>
      <c r="B3" s="16" t="s">
        <v>1390</v>
      </c>
      <c r="C3" s="3" t="s">
        <v>304</v>
      </c>
      <c r="D3" s="3" t="s">
        <v>48</v>
      </c>
      <c r="E3" s="3" t="s">
        <v>646</v>
      </c>
      <c r="F3" s="3" t="s">
        <v>592</v>
      </c>
      <c r="G3" s="3"/>
      <c r="H3" s="5" t="s">
        <v>54</v>
      </c>
      <c r="I3" s="2">
        <v>2161014.1607246539</v>
      </c>
      <c r="J3" s="30">
        <v>667579.6282214683</v>
      </c>
      <c r="K3" s="41">
        <f t="shared" ref="K3:K17" si="0">I3*100/8367593.17</f>
        <v>25.825994605861723</v>
      </c>
      <c r="L3" s="41">
        <f t="shared" ref="L3:L18" si="1">J3*100/20703800.63</f>
        <v>3.2244303360134721</v>
      </c>
      <c r="M3" s="2">
        <v>3.237088235424316</v>
      </c>
      <c r="N3" s="30">
        <v>0.51015453741172523</v>
      </c>
      <c r="O3" s="35">
        <v>4.8348031606148796</v>
      </c>
      <c r="P3" s="36">
        <v>3.8559999999999997E-2</v>
      </c>
      <c r="Q3" s="3" t="s">
        <v>515</v>
      </c>
      <c r="R3" s="16" t="s">
        <v>516</v>
      </c>
      <c r="S3" s="3" t="s">
        <v>517</v>
      </c>
      <c r="T3" s="3" t="s">
        <v>518</v>
      </c>
      <c r="U3" s="5"/>
      <c r="V3" s="3"/>
      <c r="W3" s="3" t="s">
        <v>519</v>
      </c>
      <c r="X3" s="5" t="s">
        <v>520</v>
      </c>
    </row>
    <row r="4" spans="1:24" s="35" customFormat="1" x14ac:dyDescent="0.3">
      <c r="A4" s="17" t="s">
        <v>29</v>
      </c>
      <c r="B4" s="16" t="s">
        <v>1390</v>
      </c>
      <c r="C4" s="3" t="s">
        <v>270</v>
      </c>
      <c r="D4" s="3" t="s">
        <v>27</v>
      </c>
      <c r="E4" s="3" t="s">
        <v>513</v>
      </c>
      <c r="F4" s="3" t="s">
        <v>514</v>
      </c>
      <c r="G4" s="3"/>
      <c r="H4" s="5" t="s">
        <v>28</v>
      </c>
      <c r="I4" s="2">
        <v>1149912.5328407469</v>
      </c>
      <c r="J4" s="30">
        <v>2585766.005008419</v>
      </c>
      <c r="K4" s="41">
        <f t="shared" si="0"/>
        <v>13.742452691933957</v>
      </c>
      <c r="L4" s="41">
        <f t="shared" si="1"/>
        <v>12.489330105225319</v>
      </c>
      <c r="M4" s="2">
        <v>0.44470865910274154</v>
      </c>
      <c r="N4" s="30">
        <v>-0.3519244141446643</v>
      </c>
      <c r="O4" s="35">
        <v>-9.46260893619481</v>
      </c>
      <c r="P4" s="36">
        <v>7.5000000000000002E-4</v>
      </c>
      <c r="Q4" s="3" t="s">
        <v>515</v>
      </c>
      <c r="R4" s="16" t="s">
        <v>516</v>
      </c>
      <c r="S4" s="3" t="s">
        <v>517</v>
      </c>
      <c r="T4" s="3" t="s">
        <v>518</v>
      </c>
      <c r="U4" s="5"/>
      <c r="V4" s="3"/>
      <c r="W4" s="3" t="s">
        <v>519</v>
      </c>
      <c r="X4" s="5" t="s">
        <v>520</v>
      </c>
    </row>
    <row r="5" spans="1:24" s="35" customFormat="1" x14ac:dyDescent="0.3">
      <c r="A5" s="17" t="s">
        <v>29</v>
      </c>
      <c r="B5" s="16" t="s">
        <v>1390</v>
      </c>
      <c r="C5" s="3" t="s">
        <v>271</v>
      </c>
      <c r="D5" s="3" t="s">
        <v>29</v>
      </c>
      <c r="E5" s="3" t="s">
        <v>521</v>
      </c>
      <c r="F5" s="3" t="s">
        <v>522</v>
      </c>
      <c r="G5" s="3"/>
      <c r="H5" s="5" t="s">
        <v>28</v>
      </c>
      <c r="I5" s="2">
        <v>785863.0527743604</v>
      </c>
      <c r="J5" s="30">
        <v>196682.2020586764</v>
      </c>
      <c r="K5" s="41">
        <f t="shared" si="0"/>
        <v>9.3917454733803751</v>
      </c>
      <c r="L5" s="41">
        <f t="shared" si="1"/>
        <v>0.94998114391462052</v>
      </c>
      <c r="M5" s="2">
        <v>3.9955982013050328</v>
      </c>
      <c r="N5" s="30">
        <v>0.60158180895094093</v>
      </c>
      <c r="O5" s="35">
        <v>15.239127001359099</v>
      </c>
      <c r="P5" s="36">
        <v>1.1E-4</v>
      </c>
      <c r="Q5" s="3" t="s">
        <v>515</v>
      </c>
      <c r="R5" s="16" t="s">
        <v>516</v>
      </c>
      <c r="S5" s="3" t="s">
        <v>517</v>
      </c>
      <c r="T5" s="3" t="s">
        <v>518</v>
      </c>
      <c r="U5" s="5"/>
      <c r="V5" s="3"/>
      <c r="W5" s="3" t="s">
        <v>519</v>
      </c>
      <c r="X5" s="5" t="s">
        <v>520</v>
      </c>
    </row>
    <row r="6" spans="1:24" s="35" customFormat="1" x14ac:dyDescent="0.3">
      <c r="A6" s="17" t="s">
        <v>29</v>
      </c>
      <c r="B6" s="16" t="s">
        <v>1389</v>
      </c>
      <c r="C6" s="3" t="s">
        <v>284</v>
      </c>
      <c r="D6" s="3" t="s">
        <v>44</v>
      </c>
      <c r="E6" s="3" t="s">
        <v>582</v>
      </c>
      <c r="F6" s="3" t="s">
        <v>583</v>
      </c>
      <c r="G6" s="3"/>
      <c r="H6" s="5" t="s">
        <v>40</v>
      </c>
      <c r="I6" s="2">
        <v>466286.05358761561</v>
      </c>
      <c r="J6" s="30">
        <v>6238998.0099202897</v>
      </c>
      <c r="K6" s="41">
        <f t="shared" si="0"/>
        <v>5.5725229957327818</v>
      </c>
      <c r="L6" s="41">
        <f t="shared" si="1"/>
        <v>30.134554140170398</v>
      </c>
      <c r="M6" s="2">
        <v>7.4737330072264754E-2</v>
      </c>
      <c r="N6" s="30">
        <v>-1.1264624210113203</v>
      </c>
      <c r="O6" s="35">
        <v>-17.566493549670199</v>
      </c>
      <c r="P6" s="36">
        <v>2.0999999999999999E-3</v>
      </c>
      <c r="Q6" s="3"/>
      <c r="R6" s="16"/>
      <c r="S6" s="3"/>
      <c r="T6" s="3"/>
      <c r="U6" s="5"/>
      <c r="V6" s="3"/>
      <c r="W6" s="3" t="s">
        <v>584</v>
      </c>
      <c r="X6" s="5"/>
    </row>
    <row r="7" spans="1:24" s="35" customFormat="1" x14ac:dyDescent="0.3">
      <c r="A7" s="17" t="s">
        <v>29</v>
      </c>
      <c r="B7" s="16"/>
      <c r="C7" s="3" t="s">
        <v>288</v>
      </c>
      <c r="D7" s="3" t="s">
        <v>48</v>
      </c>
      <c r="E7" s="3" t="s">
        <v>591</v>
      </c>
      <c r="F7" s="3" t="s">
        <v>592</v>
      </c>
      <c r="G7" s="3"/>
      <c r="H7" s="5" t="s">
        <v>40</v>
      </c>
      <c r="I7" s="2">
        <v>304405.36192998302</v>
      </c>
      <c r="J7" s="30">
        <v>336599.856819621</v>
      </c>
      <c r="K7" s="41">
        <f t="shared" si="0"/>
        <v>3.6379082460815075</v>
      </c>
      <c r="L7" s="41">
        <f t="shared" si="1"/>
        <v>1.6257877615566134</v>
      </c>
      <c r="M7" s="2">
        <v>0.90435380693910827</v>
      </c>
      <c r="N7" s="30">
        <v>-4.3661628882838817E-2</v>
      </c>
      <c r="O7" s="35">
        <v>-0.24123820381491501</v>
      </c>
      <c r="P7" s="36">
        <v>0.82523000000000002</v>
      </c>
      <c r="Q7" s="3"/>
      <c r="R7" s="16"/>
      <c r="S7" s="3"/>
      <c r="T7" s="3"/>
      <c r="U7" s="5"/>
      <c r="V7" s="3"/>
      <c r="W7" s="3" t="s">
        <v>584</v>
      </c>
      <c r="X7" s="5"/>
    </row>
    <row r="8" spans="1:24" s="35" customFormat="1" x14ac:dyDescent="0.3">
      <c r="A8" s="17" t="s">
        <v>29</v>
      </c>
      <c r="B8" s="16"/>
      <c r="C8" s="3" t="s">
        <v>302</v>
      </c>
      <c r="D8" s="3" t="s">
        <v>48</v>
      </c>
      <c r="E8" s="3" t="s">
        <v>644</v>
      </c>
      <c r="F8" s="3" t="s">
        <v>592</v>
      </c>
      <c r="G8" s="3"/>
      <c r="H8" s="5" t="s">
        <v>54</v>
      </c>
      <c r="I8" s="2">
        <v>248630.5778245437</v>
      </c>
      <c r="J8" s="30">
        <v>603767.30004887795</v>
      </c>
      <c r="K8" s="41">
        <f t="shared" si="0"/>
        <v>2.9713511731897899</v>
      </c>
      <c r="L8" s="41">
        <f t="shared" si="1"/>
        <v>2.9162148092462479</v>
      </c>
      <c r="M8" s="2">
        <v>0.4117986810554593</v>
      </c>
      <c r="N8" s="30">
        <v>-0.38531504871180305</v>
      </c>
      <c r="O8" s="35">
        <v>-2.9349633491318898</v>
      </c>
      <c r="P8" s="36">
        <v>9.8799999999999999E-2</v>
      </c>
      <c r="Q8" s="3"/>
      <c r="R8" s="16"/>
      <c r="S8" s="3"/>
      <c r="T8" s="3"/>
      <c r="U8" s="5"/>
      <c r="V8" s="3"/>
      <c r="W8" s="3" t="s">
        <v>584</v>
      </c>
      <c r="X8" s="5"/>
    </row>
    <row r="9" spans="1:24" s="35" customFormat="1" x14ac:dyDescent="0.3">
      <c r="A9" s="17" t="s">
        <v>29</v>
      </c>
      <c r="B9" s="16" t="s">
        <v>1389</v>
      </c>
      <c r="C9" s="3" t="s">
        <v>285</v>
      </c>
      <c r="D9" s="3" t="s">
        <v>45</v>
      </c>
      <c r="E9" s="3" t="s">
        <v>585</v>
      </c>
      <c r="F9" s="3" t="s">
        <v>586</v>
      </c>
      <c r="G9" s="3"/>
      <c r="H9" s="5" t="s">
        <v>40</v>
      </c>
      <c r="I9" s="2">
        <v>203259.57623433761</v>
      </c>
      <c r="J9" s="30">
        <v>406823.30057819979</v>
      </c>
      <c r="K9" s="41">
        <f t="shared" si="0"/>
        <v>2.4291283300325368</v>
      </c>
      <c r="L9" s="41">
        <f t="shared" si="1"/>
        <v>1.9649691757015331</v>
      </c>
      <c r="M9" s="2">
        <v>0.4996261913844508</v>
      </c>
      <c r="N9" s="30">
        <v>-0.30135480313298774</v>
      </c>
      <c r="O9" s="35">
        <v>-7.3104918421193199</v>
      </c>
      <c r="P9" s="36">
        <v>6.8100000000000001E-3</v>
      </c>
      <c r="Q9" s="3"/>
      <c r="R9" s="16"/>
      <c r="S9" s="3"/>
      <c r="T9" s="3"/>
      <c r="U9" s="5"/>
      <c r="V9" s="3"/>
      <c r="W9" s="3" t="s">
        <v>584</v>
      </c>
      <c r="X9" s="5"/>
    </row>
    <row r="10" spans="1:24" s="35" customFormat="1" x14ac:dyDescent="0.3">
      <c r="A10" s="17" t="s">
        <v>29</v>
      </c>
      <c r="B10" s="16"/>
      <c r="C10" s="3" t="s">
        <v>306</v>
      </c>
      <c r="D10" s="3" t="s">
        <v>60</v>
      </c>
      <c r="E10" s="3" t="s">
        <v>649</v>
      </c>
      <c r="F10" s="3" t="s">
        <v>650</v>
      </c>
      <c r="G10" s="3"/>
      <c r="H10" s="5" t="s">
        <v>54</v>
      </c>
      <c r="I10" s="2">
        <v>94712.779116203004</v>
      </c>
      <c r="J10" s="30">
        <v>31307.1104978203</v>
      </c>
      <c r="K10" s="41">
        <f t="shared" si="0"/>
        <v>1.1318999046915064</v>
      </c>
      <c r="L10" s="41">
        <f t="shared" si="1"/>
        <v>0.15121431594765264</v>
      </c>
      <c r="M10" s="2">
        <v>3.0252801235935589</v>
      </c>
      <c r="N10" s="30">
        <v>0.48076559402929087</v>
      </c>
      <c r="O10" s="35">
        <v>5.5467224411717604</v>
      </c>
      <c r="P10" s="36">
        <v>2.929E-2</v>
      </c>
      <c r="Q10" s="3"/>
      <c r="R10" s="16"/>
      <c r="S10" s="3"/>
      <c r="T10" s="3"/>
      <c r="U10" s="5"/>
      <c r="V10" s="3"/>
      <c r="W10" s="3" t="s">
        <v>584</v>
      </c>
      <c r="X10" s="5"/>
    </row>
    <row r="11" spans="1:24" s="35" customFormat="1" x14ac:dyDescent="0.3">
      <c r="A11" s="17" t="s">
        <v>29</v>
      </c>
      <c r="B11" s="16" t="s">
        <v>1390</v>
      </c>
      <c r="C11" s="3" t="s">
        <v>297</v>
      </c>
      <c r="D11" s="3" t="s">
        <v>48</v>
      </c>
      <c r="E11" s="3" t="s">
        <v>632</v>
      </c>
      <c r="F11" s="3" t="s">
        <v>592</v>
      </c>
      <c r="G11" s="3"/>
      <c r="H11" s="5" t="s">
        <v>54</v>
      </c>
      <c r="I11" s="2">
        <v>74260.140834390899</v>
      </c>
      <c r="J11" s="30">
        <v>83977.10838998179</v>
      </c>
      <c r="K11" s="41">
        <f t="shared" si="0"/>
        <v>0.88747312788380828</v>
      </c>
      <c r="L11" s="41">
        <f t="shared" si="1"/>
        <v>0.40561204143503099</v>
      </c>
      <c r="M11" s="2">
        <v>0.88429028169836232</v>
      </c>
      <c r="N11" s="30">
        <v>-5.3405147831148823E-2</v>
      </c>
      <c r="O11" s="35">
        <v>-0.47340681698399101</v>
      </c>
      <c r="P11" s="36">
        <v>0.68181999999999998</v>
      </c>
      <c r="Q11" s="3" t="s">
        <v>515</v>
      </c>
      <c r="R11" s="16" t="s">
        <v>516</v>
      </c>
      <c r="S11" s="3" t="s">
        <v>517</v>
      </c>
      <c r="T11" s="3" t="s">
        <v>518</v>
      </c>
      <c r="U11" s="5"/>
      <c r="V11" s="3"/>
      <c r="W11" s="3" t="s">
        <v>519</v>
      </c>
      <c r="X11" s="5" t="s">
        <v>520</v>
      </c>
    </row>
    <row r="12" spans="1:24" s="35" customFormat="1" x14ac:dyDescent="0.3">
      <c r="A12" s="17" t="s">
        <v>29</v>
      </c>
      <c r="B12" s="16"/>
      <c r="C12" s="3" t="s">
        <v>287</v>
      </c>
      <c r="D12" s="3" t="s">
        <v>47</v>
      </c>
      <c r="E12" s="3" t="s">
        <v>589</v>
      </c>
      <c r="F12" s="3" t="s">
        <v>590</v>
      </c>
      <c r="G12" s="3"/>
      <c r="H12" s="5" t="s">
        <v>40</v>
      </c>
      <c r="I12" s="2">
        <v>35762.1458123868</v>
      </c>
      <c r="J12" s="30">
        <v>1031184.91129479</v>
      </c>
      <c r="K12" s="41">
        <f t="shared" si="0"/>
        <v>0.4273886777933158</v>
      </c>
      <c r="L12" s="41">
        <f t="shared" si="1"/>
        <v>4.9806551450297167</v>
      </c>
      <c r="M12" s="2">
        <v>3.4680633338091287E-2</v>
      </c>
      <c r="N12" s="30">
        <v>-1.4599129800330051</v>
      </c>
      <c r="O12" s="35">
        <v>-18.185386567633302</v>
      </c>
      <c r="P12" s="36">
        <v>2.63E-3</v>
      </c>
      <c r="Q12" s="3"/>
      <c r="R12" s="16"/>
      <c r="S12" s="3"/>
      <c r="T12" s="3"/>
      <c r="U12" s="5"/>
      <c r="V12" s="3"/>
      <c r="W12" s="3" t="s">
        <v>584</v>
      </c>
      <c r="X12" s="5"/>
    </row>
    <row r="13" spans="1:24" s="35" customFormat="1" x14ac:dyDescent="0.3">
      <c r="A13" s="17" t="s">
        <v>29</v>
      </c>
      <c r="B13" s="16" t="s">
        <v>1390</v>
      </c>
      <c r="C13" s="3" t="s">
        <v>128</v>
      </c>
      <c r="D13" s="3" t="s">
        <v>855</v>
      </c>
      <c r="E13" s="3" t="s">
        <v>128</v>
      </c>
      <c r="F13" s="3" t="s">
        <v>856</v>
      </c>
      <c r="G13" s="3" t="s">
        <v>990</v>
      </c>
      <c r="H13" s="5" t="s">
        <v>100</v>
      </c>
      <c r="I13" s="2">
        <v>28728.259992094601</v>
      </c>
      <c r="J13" s="30">
        <v>99579.000615122306</v>
      </c>
      <c r="K13" s="41">
        <f t="shared" si="0"/>
        <v>0.34332763804881067</v>
      </c>
      <c r="L13" s="41">
        <f t="shared" si="1"/>
        <v>0.48096966539965325</v>
      </c>
      <c r="M13" s="2">
        <v>0.28849717123724433</v>
      </c>
      <c r="N13" s="30">
        <v>-0.53985844081701329</v>
      </c>
      <c r="O13" s="35">
        <v>-10.1815440530705</v>
      </c>
      <c r="P13" s="36">
        <v>2.2899999999999999E-3</v>
      </c>
      <c r="Q13" s="3" t="s">
        <v>991</v>
      </c>
      <c r="R13" s="16" t="s">
        <v>992</v>
      </c>
      <c r="S13" s="3" t="s">
        <v>517</v>
      </c>
      <c r="T13" s="3" t="s">
        <v>518</v>
      </c>
      <c r="U13" s="5" t="s">
        <v>503</v>
      </c>
      <c r="V13" s="3"/>
      <c r="W13" s="3" t="s">
        <v>519</v>
      </c>
      <c r="X13" s="5" t="s">
        <v>520</v>
      </c>
    </row>
    <row r="14" spans="1:24" s="35" customFormat="1" x14ac:dyDescent="0.3">
      <c r="A14" s="17" t="s">
        <v>29</v>
      </c>
      <c r="B14" s="16" t="s">
        <v>1389</v>
      </c>
      <c r="C14" s="3" t="s">
        <v>286</v>
      </c>
      <c r="D14" s="3" t="s">
        <v>46</v>
      </c>
      <c r="E14" s="3" t="s">
        <v>587</v>
      </c>
      <c r="F14" s="3" t="s">
        <v>588</v>
      </c>
      <c r="G14" s="3"/>
      <c r="H14" s="5" t="s">
        <v>40</v>
      </c>
      <c r="I14" s="2">
        <v>20914.7619163856</v>
      </c>
      <c r="J14" s="30">
        <v>5377.0429402999698</v>
      </c>
      <c r="K14" s="41">
        <f t="shared" si="0"/>
        <v>0.2499495552839551</v>
      </c>
      <c r="L14" s="41">
        <f t="shared" si="1"/>
        <v>2.5971284385865774E-2</v>
      </c>
      <c r="M14" s="2">
        <v>3.8896401142035191</v>
      </c>
      <c r="N14" s="30">
        <v>0.58990942043987138</v>
      </c>
      <c r="O14" s="35">
        <v>1.44287630677103</v>
      </c>
      <c r="P14" s="36">
        <v>0.26651000000000002</v>
      </c>
      <c r="Q14" s="3"/>
      <c r="R14" s="16"/>
      <c r="S14" s="3"/>
      <c r="T14" s="3"/>
      <c r="U14" s="5"/>
      <c r="V14" s="3"/>
      <c r="W14" s="3" t="s">
        <v>584</v>
      </c>
      <c r="X14" s="5"/>
    </row>
    <row r="15" spans="1:24" s="35" customFormat="1" x14ac:dyDescent="0.3">
      <c r="A15" s="17" t="s">
        <v>29</v>
      </c>
      <c r="B15" s="16"/>
      <c r="C15" s="3" t="s">
        <v>303</v>
      </c>
      <c r="D15" s="3" t="s">
        <v>48</v>
      </c>
      <c r="E15" s="3" t="s">
        <v>645</v>
      </c>
      <c r="F15" s="3" t="s">
        <v>592</v>
      </c>
      <c r="G15" s="3"/>
      <c r="H15" s="5" t="s">
        <v>54</v>
      </c>
      <c r="I15" s="2">
        <v>15904.360737983799</v>
      </c>
      <c r="J15" s="30">
        <v>9728.7611268842902</v>
      </c>
      <c r="K15" s="41">
        <f t="shared" si="0"/>
        <v>0.19007091304349108</v>
      </c>
      <c r="L15" s="41">
        <f t="shared" si="1"/>
        <v>4.6990218369796444E-2</v>
      </c>
      <c r="M15" s="2">
        <v>1.6347775971222034</v>
      </c>
      <c r="N15" s="30">
        <v>0.21345867753914521</v>
      </c>
      <c r="O15" s="35">
        <v>0.76949675794156602</v>
      </c>
      <c r="P15" s="36">
        <v>0.48505999999999999</v>
      </c>
      <c r="Q15" s="3"/>
      <c r="R15" s="16"/>
      <c r="S15" s="3"/>
      <c r="T15" s="3"/>
      <c r="U15" s="5"/>
      <c r="V15" s="3"/>
      <c r="W15" s="3" t="s">
        <v>584</v>
      </c>
      <c r="X15" s="5"/>
    </row>
    <row r="16" spans="1:24" s="35" customFormat="1" x14ac:dyDescent="0.3">
      <c r="A16" s="17" t="s">
        <v>29</v>
      </c>
      <c r="B16" s="16" t="s">
        <v>1390</v>
      </c>
      <c r="C16" s="3" t="s">
        <v>283</v>
      </c>
      <c r="D16" s="3" t="s">
        <v>43</v>
      </c>
      <c r="E16" s="3" t="s">
        <v>580</v>
      </c>
      <c r="F16" s="3" t="s">
        <v>581</v>
      </c>
      <c r="G16" s="3"/>
      <c r="H16" s="5" t="s">
        <v>40</v>
      </c>
      <c r="I16" s="2">
        <v>15889.1190202092</v>
      </c>
      <c r="J16" s="30">
        <v>84783.347002559094</v>
      </c>
      <c r="K16" s="41">
        <f t="shared" si="0"/>
        <v>0.18988876128891913</v>
      </c>
      <c r="L16" s="41">
        <f t="shared" si="1"/>
        <v>0.40950619897154172</v>
      </c>
      <c r="M16" s="2">
        <v>0.18740848977959793</v>
      </c>
      <c r="N16" s="30">
        <v>-0.72721073905700806</v>
      </c>
      <c r="O16" s="35">
        <v>-10.271522797593301</v>
      </c>
      <c r="P16" s="36">
        <v>2.2399999999999998E-3</v>
      </c>
      <c r="Q16" s="3" t="s">
        <v>515</v>
      </c>
      <c r="R16" s="16" t="s">
        <v>516</v>
      </c>
      <c r="S16" s="3" t="s">
        <v>517</v>
      </c>
      <c r="T16" s="3" t="s">
        <v>518</v>
      </c>
      <c r="U16" s="5"/>
      <c r="V16" s="3"/>
      <c r="W16" s="3" t="s">
        <v>519</v>
      </c>
      <c r="X16" s="5" t="s">
        <v>520</v>
      </c>
    </row>
    <row r="17" spans="1:24" s="35" customFormat="1" x14ac:dyDescent="0.3">
      <c r="A17" s="17" t="s">
        <v>29</v>
      </c>
      <c r="B17" s="16" t="s">
        <v>1389</v>
      </c>
      <c r="C17" s="3" t="s">
        <v>290</v>
      </c>
      <c r="D17" s="3" t="s">
        <v>50</v>
      </c>
      <c r="E17" s="3" t="s">
        <v>601</v>
      </c>
      <c r="F17" s="3" t="s">
        <v>602</v>
      </c>
      <c r="G17" s="3"/>
      <c r="H17" s="5" t="s">
        <v>40</v>
      </c>
      <c r="I17" s="2">
        <v>12159.435311352099</v>
      </c>
      <c r="J17" s="30">
        <v>5932071.1040060101</v>
      </c>
      <c r="K17" s="41">
        <f t="shared" si="0"/>
        <v>0.14531580424998242</v>
      </c>
      <c r="L17" s="41">
        <f t="shared" si="1"/>
        <v>28.652087652980896</v>
      </c>
      <c r="M17" s="2">
        <v>2.0497790903316487E-3</v>
      </c>
      <c r="N17" s="30">
        <v>-2.6882929413928376</v>
      </c>
      <c r="O17" s="35">
        <v>-29.840983643375001</v>
      </c>
      <c r="P17" s="36">
        <v>1.1199999999999999E-3</v>
      </c>
      <c r="Q17" s="3"/>
      <c r="R17" s="16"/>
      <c r="S17" s="3"/>
      <c r="T17" s="3"/>
      <c r="U17" s="5"/>
      <c r="V17" s="3"/>
      <c r="W17" s="3" t="s">
        <v>584</v>
      </c>
      <c r="X17" s="5"/>
    </row>
    <row r="18" spans="1:24" x14ac:dyDescent="0.3">
      <c r="I18" s="31">
        <f>SUM(I2:I17)</f>
        <v>8367593.1661395011</v>
      </c>
      <c r="J18" s="31">
        <f>SUM(J2:J17)</f>
        <v>20703800.600393441</v>
      </c>
      <c r="K18" s="41"/>
      <c r="L18" s="41"/>
      <c r="M18"/>
      <c r="N18"/>
    </row>
    <row r="19" spans="1:24" x14ac:dyDescent="0.3">
      <c r="M19"/>
      <c r="N19"/>
    </row>
    <row r="20" spans="1:24" x14ac:dyDescent="0.3">
      <c r="M20"/>
      <c r="N20"/>
    </row>
    <row r="21" spans="1:24" x14ac:dyDescent="0.3">
      <c r="M21"/>
      <c r="N21"/>
    </row>
    <row r="22" spans="1:24" x14ac:dyDescent="0.3">
      <c r="M22"/>
      <c r="N22"/>
    </row>
    <row r="23" spans="1:24" x14ac:dyDescent="0.3">
      <c r="M23"/>
      <c r="N23"/>
    </row>
    <row r="24" spans="1:24" x14ac:dyDescent="0.3">
      <c r="M24"/>
      <c r="N24"/>
    </row>
    <row r="25" spans="1:24" x14ac:dyDescent="0.3">
      <c r="M25"/>
      <c r="N25"/>
    </row>
    <row r="26" spans="1:24" x14ac:dyDescent="0.3">
      <c r="M26"/>
      <c r="N26"/>
    </row>
    <row r="27" spans="1:24" x14ac:dyDescent="0.3">
      <c r="M27"/>
      <c r="N27"/>
    </row>
    <row r="28" spans="1:24" x14ac:dyDescent="0.3">
      <c r="M28"/>
      <c r="N28"/>
    </row>
    <row r="29" spans="1:24" x14ac:dyDescent="0.3">
      <c r="M29"/>
      <c r="N29"/>
    </row>
    <row r="30" spans="1:24" x14ac:dyDescent="0.3">
      <c r="M30"/>
      <c r="N30"/>
    </row>
  </sheetData>
  <autoFilter ref="A1:X17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opLeftCell="C1" workbookViewId="0">
      <pane ySplit="1" topLeftCell="A2" activePane="bottomLeft" state="frozen"/>
      <selection pane="bottomLeft" activeCell="J1" sqref="J1:K2"/>
    </sheetView>
  </sheetViews>
  <sheetFormatPr baseColWidth="10" defaultRowHeight="14.4" x14ac:dyDescent="0.3"/>
  <cols>
    <col min="1" max="1" width="17.88671875" style="18" customWidth="1"/>
    <col min="2" max="2" width="12.109375" customWidth="1"/>
    <col min="3" max="3" width="34.109375" customWidth="1"/>
    <col min="4" max="4" width="10.88671875" customWidth="1"/>
    <col min="5" max="5" width="30.88671875" customWidth="1"/>
    <col min="6" max="6" width="12.6640625" customWidth="1"/>
    <col min="7" max="7" width="17.109375" customWidth="1"/>
    <col min="8" max="11" width="16.33203125" style="2" customWidth="1"/>
    <col min="12" max="12" width="12.6640625" style="2" customWidth="1"/>
    <col min="13" max="13" width="11.44140625" style="2" customWidth="1"/>
    <col min="18" max="18" width="14.77734375" customWidth="1"/>
    <col min="19" max="19" width="16" customWidth="1"/>
    <col min="20" max="20" width="16.5546875" customWidth="1"/>
  </cols>
  <sheetData>
    <row r="1" spans="1:23" s="1" customFormat="1" ht="43.2" x14ac:dyDescent="0.3">
      <c r="A1" s="19" t="s">
        <v>416</v>
      </c>
      <c r="B1" s="20" t="s">
        <v>6</v>
      </c>
      <c r="C1" s="20" t="s">
        <v>5</v>
      </c>
      <c r="D1" s="20" t="s">
        <v>413</v>
      </c>
      <c r="E1" s="20" t="s">
        <v>414</v>
      </c>
      <c r="F1" s="20" t="s">
        <v>415</v>
      </c>
      <c r="G1" s="21" t="s">
        <v>7</v>
      </c>
      <c r="H1" s="22" t="s">
        <v>1</v>
      </c>
      <c r="I1" s="29" t="s">
        <v>2</v>
      </c>
      <c r="J1" s="40" t="s">
        <v>1402</v>
      </c>
      <c r="K1" s="40" t="s">
        <v>1403</v>
      </c>
      <c r="L1" s="22" t="s">
        <v>3</v>
      </c>
      <c r="M1" s="29" t="s">
        <v>4</v>
      </c>
      <c r="N1" s="23" t="s">
        <v>0</v>
      </c>
      <c r="O1" s="27" t="s">
        <v>1379</v>
      </c>
      <c r="P1" s="24" t="s">
        <v>417</v>
      </c>
      <c r="Q1" s="25" t="s">
        <v>418</v>
      </c>
      <c r="R1" s="24" t="s">
        <v>419</v>
      </c>
      <c r="S1" s="24" t="s">
        <v>420</v>
      </c>
      <c r="T1" s="26" t="s">
        <v>421</v>
      </c>
      <c r="U1" s="24" t="s">
        <v>422</v>
      </c>
      <c r="V1" s="24" t="s">
        <v>423</v>
      </c>
      <c r="W1" s="26" t="s">
        <v>424</v>
      </c>
    </row>
    <row r="2" spans="1:23" x14ac:dyDescent="0.3">
      <c r="A2" s="17" t="s">
        <v>428</v>
      </c>
      <c r="B2" s="3" t="s">
        <v>157</v>
      </c>
      <c r="C2" s="3" t="s">
        <v>962</v>
      </c>
      <c r="D2" s="4" t="s">
        <v>157</v>
      </c>
      <c r="E2" s="4" t="s">
        <v>962</v>
      </c>
      <c r="F2" s="4" t="s">
        <v>963</v>
      </c>
      <c r="G2" s="5" t="s">
        <v>100</v>
      </c>
      <c r="H2" s="2">
        <v>3993506.0565423123</v>
      </c>
      <c r="I2" s="30">
        <v>779567.49985334976</v>
      </c>
      <c r="J2" s="41">
        <f>H2*100/6684422.29</f>
        <v>59.743473456437066</v>
      </c>
      <c r="K2" s="41">
        <f>I2*100/4741726.29</f>
        <v>16.440584128556896</v>
      </c>
      <c r="L2" s="2">
        <v>5.1227200432208377</v>
      </c>
      <c r="M2" s="30">
        <v>0.70950062232049949</v>
      </c>
      <c r="N2">
        <v>7.5675189051301901</v>
      </c>
      <c r="O2" s="28">
        <v>1.319E-2</v>
      </c>
      <c r="P2" s="4"/>
      <c r="Q2" s="6"/>
      <c r="R2" s="4"/>
      <c r="S2" s="4"/>
      <c r="T2" s="7"/>
      <c r="U2" s="4"/>
      <c r="V2" s="4"/>
      <c r="W2" s="7"/>
    </row>
    <row r="3" spans="1:23" x14ac:dyDescent="0.3">
      <c r="A3" s="17" t="s">
        <v>428</v>
      </c>
      <c r="B3" s="3" t="s">
        <v>395</v>
      </c>
      <c r="C3" s="3" t="s">
        <v>232</v>
      </c>
      <c r="D3" s="4"/>
      <c r="E3" s="4"/>
      <c r="F3" s="4"/>
      <c r="G3" s="5" t="s">
        <v>231</v>
      </c>
      <c r="H3" s="2">
        <v>2433674.28718794</v>
      </c>
      <c r="I3" s="30">
        <v>2706502.7007625299</v>
      </c>
      <c r="J3" s="41">
        <f t="shared" ref="J3:J9" si="0">H3*100/6684422.29</f>
        <v>36.408146906408867</v>
      </c>
      <c r="K3" s="41">
        <f t="shared" ref="K3:K9" si="1">I3*100/4741726.29</f>
        <v>57.078425350496772</v>
      </c>
      <c r="L3" s="2">
        <v>0.89919521842792793</v>
      </c>
      <c r="M3" s="30">
        <v>-4.614601117880307E-2</v>
      </c>
      <c r="N3">
        <v>-0.59856223099039296</v>
      </c>
      <c r="O3" s="28">
        <v>0.60936000000000001</v>
      </c>
      <c r="P3" s="4"/>
      <c r="Q3" s="6"/>
      <c r="R3" s="4"/>
      <c r="S3" s="4"/>
      <c r="T3" s="7"/>
      <c r="U3" s="4"/>
      <c r="V3" s="4"/>
      <c r="W3" s="7"/>
    </row>
    <row r="4" spans="1:23" x14ac:dyDescent="0.3">
      <c r="A4" s="17" t="s">
        <v>428</v>
      </c>
      <c r="B4" s="3" t="s">
        <v>257</v>
      </c>
      <c r="C4" s="3" t="s">
        <v>10</v>
      </c>
      <c r="D4" s="4" t="s">
        <v>429</v>
      </c>
      <c r="E4" s="4" t="s">
        <v>430</v>
      </c>
      <c r="F4" s="4"/>
      <c r="G4" s="5" t="s">
        <v>11</v>
      </c>
      <c r="H4" s="2">
        <v>92224.447050233997</v>
      </c>
      <c r="I4" s="30">
        <v>1021829.76784519</v>
      </c>
      <c r="J4" s="41">
        <f t="shared" si="0"/>
        <v>1.3796921117357175</v>
      </c>
      <c r="K4" s="41">
        <f t="shared" si="1"/>
        <v>21.549741704833622</v>
      </c>
      <c r="L4" s="2">
        <v>9.0254218415181511E-2</v>
      </c>
      <c r="M4" s="30">
        <v>-1.0445324903461706</v>
      </c>
      <c r="N4">
        <v>-34.253732939075697</v>
      </c>
      <c r="O4" s="28">
        <v>4.3838999999999997E-6</v>
      </c>
      <c r="P4" s="4" t="s">
        <v>431</v>
      </c>
      <c r="Q4" s="6" t="s">
        <v>432</v>
      </c>
      <c r="R4" s="4" t="s">
        <v>432</v>
      </c>
      <c r="S4" s="4"/>
      <c r="T4" s="7"/>
      <c r="U4" s="4"/>
      <c r="V4" s="4" t="s">
        <v>433</v>
      </c>
      <c r="W4" s="7"/>
    </row>
    <row r="5" spans="1:23" x14ac:dyDescent="0.3">
      <c r="A5" s="17" t="s">
        <v>428</v>
      </c>
      <c r="B5" s="3" t="s">
        <v>116</v>
      </c>
      <c r="C5" s="3" t="s">
        <v>1122</v>
      </c>
      <c r="D5" s="13" t="s">
        <v>1123</v>
      </c>
      <c r="E5" s="13" t="s">
        <v>1124</v>
      </c>
      <c r="F5" s="13" t="s">
        <v>1125</v>
      </c>
      <c r="G5" s="5" t="s">
        <v>100</v>
      </c>
      <c r="H5" s="2">
        <v>61765.653511020901</v>
      </c>
      <c r="I5" s="30">
        <v>67776.700126504395</v>
      </c>
      <c r="J5" s="41">
        <f t="shared" si="0"/>
        <v>0.92402380985748445</v>
      </c>
      <c r="K5" s="41">
        <f t="shared" si="1"/>
        <v>1.4293676180643569</v>
      </c>
      <c r="L5" s="2">
        <v>0.91131101684998017</v>
      </c>
      <c r="M5" s="30">
        <v>-4.0333379503489163E-2</v>
      </c>
      <c r="N5">
        <v>-0.24366827732188501</v>
      </c>
      <c r="O5" s="28">
        <v>0.82964000000000004</v>
      </c>
      <c r="P5" s="13" t="s">
        <v>1126</v>
      </c>
      <c r="Q5" s="14" t="s">
        <v>1127</v>
      </c>
      <c r="R5" s="13" t="s">
        <v>1128</v>
      </c>
      <c r="S5" s="13" t="s">
        <v>1129</v>
      </c>
      <c r="T5" s="15" t="s">
        <v>1130</v>
      </c>
      <c r="U5" s="13"/>
      <c r="V5" s="13" t="s">
        <v>1131</v>
      </c>
      <c r="W5" s="15" t="s">
        <v>1132</v>
      </c>
    </row>
    <row r="6" spans="1:23" x14ac:dyDescent="0.3">
      <c r="A6" s="17" t="s">
        <v>428</v>
      </c>
      <c r="B6" s="3" t="s">
        <v>338</v>
      </c>
      <c r="C6" s="3" t="s">
        <v>1105</v>
      </c>
      <c r="D6" s="4" t="s">
        <v>1106</v>
      </c>
      <c r="E6" s="4" t="s">
        <v>1107</v>
      </c>
      <c r="F6" s="4"/>
      <c r="G6" s="5" t="s">
        <v>96</v>
      </c>
      <c r="H6" s="2">
        <v>44012.873465404198</v>
      </c>
      <c r="I6" s="30">
        <v>135431.61074732101</v>
      </c>
      <c r="J6" s="41">
        <f t="shared" si="0"/>
        <v>0.65843945154763994</v>
      </c>
      <c r="K6" s="41">
        <f t="shared" si="1"/>
        <v>2.8561667726991682</v>
      </c>
      <c r="L6" s="2">
        <v>0.32498227867584317</v>
      </c>
      <c r="M6" s="30">
        <v>-0.48814032050767603</v>
      </c>
      <c r="N6">
        <v>-3.6122109606797399</v>
      </c>
      <c r="O6" s="28">
        <v>3.9620000000000002E-2</v>
      </c>
      <c r="P6" s="4"/>
      <c r="Q6" s="6"/>
      <c r="R6" s="4"/>
      <c r="S6" s="4"/>
      <c r="T6" s="7"/>
      <c r="U6" s="4"/>
      <c r="V6" s="4"/>
      <c r="W6" s="7"/>
    </row>
    <row r="7" spans="1:23" x14ac:dyDescent="0.3">
      <c r="A7" s="17" t="s">
        <v>428</v>
      </c>
      <c r="B7" s="3" t="s">
        <v>256</v>
      </c>
      <c r="C7" s="3" t="s">
        <v>8</v>
      </c>
      <c r="D7" s="4" t="s">
        <v>425</v>
      </c>
      <c r="E7" s="4" t="s">
        <v>426</v>
      </c>
      <c r="F7" s="4" t="s">
        <v>427</v>
      </c>
      <c r="G7" s="5" t="s">
        <v>9</v>
      </c>
      <c r="H7" s="2">
        <v>42964.803029993098</v>
      </c>
      <c r="I7" s="30">
        <v>25741.500857523701</v>
      </c>
      <c r="J7" s="41">
        <f t="shared" si="0"/>
        <v>0.64276015437069434</v>
      </c>
      <c r="K7" s="41">
        <f t="shared" si="1"/>
        <v>0.54287192645030757</v>
      </c>
      <c r="L7" s="2">
        <v>1.6690869451551573</v>
      </c>
      <c r="M7" s="30">
        <v>0.22247896029675099</v>
      </c>
      <c r="N7">
        <v>1.06456048037882</v>
      </c>
      <c r="O7" s="28">
        <v>0.39602999999999999</v>
      </c>
      <c r="P7" s="4"/>
      <c r="Q7" s="6"/>
      <c r="R7" s="4"/>
      <c r="S7" s="4"/>
      <c r="T7" s="7"/>
      <c r="U7" s="4"/>
      <c r="V7" s="4"/>
      <c r="W7" s="7"/>
    </row>
    <row r="8" spans="1:23" x14ac:dyDescent="0.3">
      <c r="A8" s="17" t="s">
        <v>428</v>
      </c>
      <c r="B8" s="3" t="s">
        <v>361</v>
      </c>
      <c r="C8" s="3" t="s">
        <v>1348</v>
      </c>
      <c r="D8" s="4"/>
      <c r="E8" s="4"/>
      <c r="F8" s="4"/>
      <c r="G8" s="5" t="s">
        <v>192</v>
      </c>
      <c r="H8" s="2">
        <v>16274.164244731601</v>
      </c>
      <c r="I8" s="30">
        <v>4876.5129597575997</v>
      </c>
      <c r="J8" s="41">
        <f t="shared" si="0"/>
        <v>0.24346403531503397</v>
      </c>
      <c r="K8" s="41">
        <f t="shared" si="1"/>
        <v>0.10284256537628197</v>
      </c>
      <c r="L8" s="2">
        <v>3.3372543821847143</v>
      </c>
      <c r="M8" s="30">
        <v>0.52338931200944161</v>
      </c>
      <c r="N8">
        <v>3.1203034373277099</v>
      </c>
      <c r="O8" s="28">
        <v>8.7010000000000004E-2</v>
      </c>
      <c r="P8" s="4"/>
      <c r="Q8" s="6"/>
      <c r="R8" s="4"/>
      <c r="S8" s="4"/>
      <c r="T8" s="7"/>
      <c r="U8" s="4"/>
      <c r="V8" s="4"/>
      <c r="W8" s="7"/>
    </row>
    <row r="9" spans="1:23" x14ac:dyDescent="0.3">
      <c r="H9" s="31">
        <f>SUM(H2:H8)</f>
        <v>6684422.2850316372</v>
      </c>
      <c r="I9" s="31">
        <f>SUM(I2:I8)</f>
        <v>4741726.2931521758</v>
      </c>
      <c r="J9" s="41"/>
      <c r="K9" s="4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1"/>
  <sheetViews>
    <sheetView topLeftCell="C1" workbookViewId="0">
      <selection activeCell="L24" sqref="L24"/>
    </sheetView>
  </sheetViews>
  <sheetFormatPr baseColWidth="10" defaultRowHeight="14.4" x14ac:dyDescent="0.3"/>
  <cols>
    <col min="1" max="1" width="24.109375" style="18" customWidth="1"/>
    <col min="2" max="2" width="17" style="18" customWidth="1"/>
    <col min="3" max="3" width="12.109375" customWidth="1"/>
    <col min="4" max="4" width="34.109375" customWidth="1"/>
    <col min="5" max="5" width="10.88671875" customWidth="1"/>
    <col min="6" max="6" width="30.88671875" customWidth="1"/>
    <col min="7" max="7" width="12.6640625" customWidth="1"/>
    <col min="8" max="8" width="12.33203125" customWidth="1"/>
    <col min="9" max="12" width="16.33203125" style="2" customWidth="1"/>
    <col min="13" max="13" width="12.6640625" style="2" customWidth="1"/>
    <col min="14" max="14" width="11.44140625" style="2" customWidth="1"/>
    <col min="19" max="19" width="14.77734375" customWidth="1"/>
    <col min="20" max="20" width="16" customWidth="1"/>
    <col min="21" max="21" width="16.5546875" customWidth="1"/>
  </cols>
  <sheetData>
    <row r="1" spans="1:24" s="1" customFormat="1" ht="43.2" x14ac:dyDescent="0.3">
      <c r="A1" s="19" t="s">
        <v>416</v>
      </c>
      <c r="B1" s="32" t="s">
        <v>1399</v>
      </c>
      <c r="C1" s="20" t="s">
        <v>6</v>
      </c>
      <c r="D1" s="20" t="s">
        <v>5</v>
      </c>
      <c r="E1" s="20" t="s">
        <v>413</v>
      </c>
      <c r="F1" s="20" t="s">
        <v>414</v>
      </c>
      <c r="G1" s="20" t="s">
        <v>415</v>
      </c>
      <c r="H1" s="21" t="s">
        <v>7</v>
      </c>
      <c r="I1" s="22" t="s">
        <v>1</v>
      </c>
      <c r="J1" s="29" t="s">
        <v>2</v>
      </c>
      <c r="K1" s="40" t="s">
        <v>1402</v>
      </c>
      <c r="L1" s="40" t="s">
        <v>1403</v>
      </c>
      <c r="M1" s="22" t="s">
        <v>3</v>
      </c>
      <c r="N1" s="29" t="s">
        <v>4</v>
      </c>
      <c r="O1" s="23" t="s">
        <v>0</v>
      </c>
      <c r="P1" s="27" t="s">
        <v>1379</v>
      </c>
      <c r="Q1" s="24" t="s">
        <v>417</v>
      </c>
      <c r="R1" s="25" t="s">
        <v>418</v>
      </c>
      <c r="S1" s="24" t="s">
        <v>419</v>
      </c>
      <c r="T1" s="24" t="s">
        <v>420</v>
      </c>
      <c r="U1" s="26" t="s">
        <v>421</v>
      </c>
      <c r="V1" s="24" t="s">
        <v>422</v>
      </c>
      <c r="W1" s="24" t="s">
        <v>423</v>
      </c>
      <c r="X1" s="26" t="s">
        <v>424</v>
      </c>
    </row>
    <row r="2" spans="1:24" s="35" customFormat="1" x14ac:dyDescent="0.3">
      <c r="A2" s="17" t="s">
        <v>657</v>
      </c>
      <c r="B2" s="33" t="s">
        <v>1391</v>
      </c>
      <c r="C2" s="3" t="s">
        <v>322</v>
      </c>
      <c r="D2" s="3" t="s">
        <v>82</v>
      </c>
      <c r="E2" s="3" t="s">
        <v>714</v>
      </c>
      <c r="F2" s="3" t="s">
        <v>715</v>
      </c>
      <c r="G2" s="3" t="s">
        <v>716</v>
      </c>
      <c r="H2" s="5" t="s">
        <v>52</v>
      </c>
      <c r="I2" s="2">
        <v>917273.07614349504</v>
      </c>
      <c r="J2" s="30">
        <v>15028548.293226</v>
      </c>
      <c r="K2" s="41">
        <f>I2*100/6331619.89</f>
        <v>14.48717851165091</v>
      </c>
      <c r="L2" s="41">
        <f>J2*100/37355944.68</f>
        <v>40.23067391807156</v>
      </c>
      <c r="M2" s="2">
        <v>6.1035374691309915E-2</v>
      </c>
      <c r="N2" s="30">
        <v>-1.2144183849835735</v>
      </c>
      <c r="O2" s="35">
        <v>-52.074376209968001</v>
      </c>
      <c r="P2" s="36">
        <v>1.2E-4</v>
      </c>
      <c r="Q2" s="3" t="s">
        <v>717</v>
      </c>
      <c r="R2" s="16" t="s">
        <v>718</v>
      </c>
      <c r="S2" s="3" t="s">
        <v>719</v>
      </c>
      <c r="T2" s="3" t="s">
        <v>661</v>
      </c>
      <c r="U2" s="5"/>
      <c r="V2" s="3"/>
      <c r="W2" s="3" t="s">
        <v>720</v>
      </c>
      <c r="X2" s="5" t="s">
        <v>721</v>
      </c>
    </row>
    <row r="3" spans="1:24" s="35" customFormat="1" x14ac:dyDescent="0.3">
      <c r="A3" s="17" t="s">
        <v>657</v>
      </c>
      <c r="B3" s="33" t="s">
        <v>1391</v>
      </c>
      <c r="C3" s="3" t="s">
        <v>144</v>
      </c>
      <c r="D3" s="3" t="s">
        <v>1187</v>
      </c>
      <c r="E3" s="34" t="s">
        <v>1188</v>
      </c>
      <c r="F3" s="34" t="s">
        <v>1189</v>
      </c>
      <c r="G3" s="34" t="s">
        <v>1190</v>
      </c>
      <c r="H3" s="5" t="s">
        <v>100</v>
      </c>
      <c r="I3" s="2">
        <v>659810.08491060196</v>
      </c>
      <c r="J3" s="30">
        <v>5964822.2086865203</v>
      </c>
      <c r="K3" s="41">
        <f t="shared" ref="K3:K21" si="0">I3*100/6331619.89</f>
        <v>10.420873273720828</v>
      </c>
      <c r="L3" s="41">
        <f t="shared" ref="L3:L21" si="1">J3*100/37355944.68</f>
        <v>15.967531432500557</v>
      </c>
      <c r="M3" s="2">
        <v>0.11061689046652994</v>
      </c>
      <c r="N3" s="30">
        <v>-0.95617855407701735</v>
      </c>
      <c r="O3" s="35">
        <v>-22.375894400199101</v>
      </c>
      <c r="P3" s="36">
        <v>1.2999999999999999E-3</v>
      </c>
      <c r="Q3" s="34" t="s">
        <v>1191</v>
      </c>
      <c r="R3" s="37" t="s">
        <v>1192</v>
      </c>
      <c r="S3" s="34" t="s">
        <v>1193</v>
      </c>
      <c r="T3" s="34" t="s">
        <v>1194</v>
      </c>
      <c r="U3" s="38" t="s">
        <v>902</v>
      </c>
      <c r="V3" s="34" t="s">
        <v>1195</v>
      </c>
      <c r="W3" s="34" t="s">
        <v>1196</v>
      </c>
      <c r="X3" s="38" t="s">
        <v>1197</v>
      </c>
    </row>
    <row r="4" spans="1:24" s="35" customFormat="1" x14ac:dyDescent="0.3">
      <c r="A4" s="17" t="s">
        <v>657</v>
      </c>
      <c r="B4" s="33" t="s">
        <v>1391</v>
      </c>
      <c r="C4" s="3" t="s">
        <v>149</v>
      </c>
      <c r="D4" s="3" t="s">
        <v>1198</v>
      </c>
      <c r="E4" s="34" t="s">
        <v>1199</v>
      </c>
      <c r="F4" s="34" t="s">
        <v>1200</v>
      </c>
      <c r="G4" s="34" t="s">
        <v>1201</v>
      </c>
      <c r="H4" s="5" t="s">
        <v>100</v>
      </c>
      <c r="I4" s="2">
        <v>273946.22867766098</v>
      </c>
      <c r="J4" s="30">
        <v>3468122.04007927</v>
      </c>
      <c r="K4" s="41">
        <f t="shared" si="0"/>
        <v>4.3266373129935474</v>
      </c>
      <c r="L4" s="41">
        <f t="shared" si="1"/>
        <v>9.2839896562328619</v>
      </c>
      <c r="M4" s="2">
        <v>7.8989789145770511E-2</v>
      </c>
      <c r="N4" s="30">
        <v>-1.1024290454722891</v>
      </c>
      <c r="O4" s="35">
        <v>-21.208229637820899</v>
      </c>
      <c r="P4" s="36">
        <v>1.74E-3</v>
      </c>
      <c r="Q4" s="34" t="s">
        <v>1202</v>
      </c>
      <c r="R4" s="37" t="s">
        <v>1203</v>
      </c>
      <c r="S4" s="34" t="s">
        <v>1204</v>
      </c>
      <c r="T4" s="34" t="s">
        <v>661</v>
      </c>
      <c r="U4" s="38" t="s">
        <v>565</v>
      </c>
      <c r="V4" s="34" t="s">
        <v>1205</v>
      </c>
      <c r="W4" s="34" t="s">
        <v>1206</v>
      </c>
      <c r="X4" s="38" t="s">
        <v>1207</v>
      </c>
    </row>
    <row r="5" spans="1:24" s="35" customFormat="1" x14ac:dyDescent="0.3">
      <c r="A5" s="17" t="s">
        <v>657</v>
      </c>
      <c r="B5" s="33" t="s">
        <v>1391</v>
      </c>
      <c r="C5" s="3" t="s">
        <v>308</v>
      </c>
      <c r="D5" s="3" t="s">
        <v>63</v>
      </c>
      <c r="E5" s="3" t="s">
        <v>655</v>
      </c>
      <c r="F5" s="3" t="s">
        <v>656</v>
      </c>
      <c r="G5" s="3"/>
      <c r="H5" s="5" t="s">
        <v>13</v>
      </c>
      <c r="I5" s="2">
        <v>474651.35589630698</v>
      </c>
      <c r="J5" s="30">
        <v>2936960.1173641002</v>
      </c>
      <c r="K5" s="41">
        <f t="shared" si="0"/>
        <v>7.4965232301130289</v>
      </c>
      <c r="L5" s="41">
        <f t="shared" si="1"/>
        <v>7.8620956919248233</v>
      </c>
      <c r="M5" s="2">
        <v>0.16161314315779782</v>
      </c>
      <c r="N5" s="30">
        <v>-0.79152332320995344</v>
      </c>
      <c r="O5" s="35">
        <v>-35.778918023189298</v>
      </c>
      <c r="P5" s="36">
        <v>2.4000000000000001E-4</v>
      </c>
      <c r="Q5" s="3" t="s">
        <v>658</v>
      </c>
      <c r="R5" s="16" t="s">
        <v>659</v>
      </c>
      <c r="S5" s="3" t="s">
        <v>660</v>
      </c>
      <c r="T5" s="3" t="s">
        <v>661</v>
      </c>
      <c r="U5" s="5" t="s">
        <v>662</v>
      </c>
      <c r="V5" s="3" t="s">
        <v>663</v>
      </c>
      <c r="W5" s="3" t="s">
        <v>664</v>
      </c>
      <c r="X5" s="5" t="s">
        <v>665</v>
      </c>
    </row>
    <row r="6" spans="1:24" s="35" customFormat="1" x14ac:dyDescent="0.3">
      <c r="A6" s="17" t="s">
        <v>657</v>
      </c>
      <c r="B6" s="33" t="s">
        <v>1391</v>
      </c>
      <c r="C6" s="3" t="s">
        <v>136</v>
      </c>
      <c r="D6" s="3" t="s">
        <v>1168</v>
      </c>
      <c r="E6" s="34" t="s">
        <v>1169</v>
      </c>
      <c r="F6" s="34" t="s">
        <v>1170</v>
      </c>
      <c r="G6" s="34" t="s">
        <v>1171</v>
      </c>
      <c r="H6" s="5" t="s">
        <v>100</v>
      </c>
      <c r="I6" s="2">
        <v>437284.9326486995</v>
      </c>
      <c r="J6" s="30">
        <v>2707910.4006816018</v>
      </c>
      <c r="K6" s="41">
        <f t="shared" si="0"/>
        <v>6.9063674106422006</v>
      </c>
      <c r="L6" s="41">
        <f t="shared" si="1"/>
        <v>7.2489410290067973</v>
      </c>
      <c r="M6" s="2">
        <v>0.16148426939777311</v>
      </c>
      <c r="N6" s="30">
        <v>-0.79186977702625816</v>
      </c>
      <c r="O6" s="35">
        <v>-22.970949950138301</v>
      </c>
      <c r="P6" s="36">
        <v>1.7000000000000001E-4</v>
      </c>
      <c r="Q6" s="34" t="s">
        <v>1172</v>
      </c>
      <c r="R6" s="37" t="s">
        <v>1173</v>
      </c>
      <c r="S6" s="34" t="s">
        <v>1174</v>
      </c>
      <c r="T6" s="34" t="s">
        <v>1175</v>
      </c>
      <c r="U6" s="38" t="s">
        <v>902</v>
      </c>
      <c r="V6" s="34" t="s">
        <v>1176</v>
      </c>
      <c r="W6" s="34" t="s">
        <v>1177</v>
      </c>
      <c r="X6" s="38" t="s">
        <v>1178</v>
      </c>
    </row>
    <row r="7" spans="1:24" s="35" customFormat="1" x14ac:dyDescent="0.3">
      <c r="A7" s="17" t="s">
        <v>657</v>
      </c>
      <c r="B7" s="33" t="s">
        <v>1396</v>
      </c>
      <c r="C7" s="3" t="s">
        <v>146</v>
      </c>
      <c r="D7" s="3" t="s">
        <v>896</v>
      </c>
      <c r="E7" s="3" t="s">
        <v>146</v>
      </c>
      <c r="F7" s="3" t="s">
        <v>897</v>
      </c>
      <c r="G7" s="3" t="s">
        <v>898</v>
      </c>
      <c r="H7" s="5" t="s">
        <v>100</v>
      </c>
      <c r="I7" s="2">
        <v>1198634.2523161401</v>
      </c>
      <c r="J7" s="30">
        <v>1918738.8432678101</v>
      </c>
      <c r="K7" s="41">
        <f t="shared" si="0"/>
        <v>18.930925626303509</v>
      </c>
      <c r="L7" s="41">
        <f t="shared" si="1"/>
        <v>5.1363681462326491</v>
      </c>
      <c r="M7" s="2">
        <v>0.6246990081645204</v>
      </c>
      <c r="N7" s="30">
        <v>-0.20432918358338067</v>
      </c>
      <c r="O7" s="35">
        <v>-1.1469814924073201</v>
      </c>
      <c r="P7" s="36">
        <v>0.36975000000000002</v>
      </c>
      <c r="Q7" s="3" t="s">
        <v>899</v>
      </c>
      <c r="R7" s="16" t="s">
        <v>900</v>
      </c>
      <c r="S7" s="3" t="s">
        <v>901</v>
      </c>
      <c r="T7" s="3"/>
      <c r="U7" s="5" t="s">
        <v>902</v>
      </c>
      <c r="V7" s="3"/>
      <c r="W7" s="3" t="s">
        <v>903</v>
      </c>
      <c r="X7" s="5" t="s">
        <v>904</v>
      </c>
    </row>
    <row r="8" spans="1:24" s="35" customFormat="1" x14ac:dyDescent="0.3">
      <c r="A8" s="17" t="s">
        <v>657</v>
      </c>
      <c r="B8" s="33" t="s">
        <v>1391</v>
      </c>
      <c r="C8" s="3" t="s">
        <v>117</v>
      </c>
      <c r="D8" s="3" t="s">
        <v>1392</v>
      </c>
      <c r="E8" s="3" t="s">
        <v>117</v>
      </c>
      <c r="F8" s="3" t="s">
        <v>948</v>
      </c>
      <c r="G8" s="3" t="s">
        <v>949</v>
      </c>
      <c r="H8" s="5" t="s">
        <v>100</v>
      </c>
      <c r="I8" s="2">
        <v>240419.08861156899</v>
      </c>
      <c r="J8" s="30">
        <v>1591721.2350310199</v>
      </c>
      <c r="K8" s="41">
        <f t="shared" si="0"/>
        <v>3.7971181591504068</v>
      </c>
      <c r="L8" s="41">
        <f t="shared" si="1"/>
        <v>4.2609583258195896</v>
      </c>
      <c r="M8" s="2">
        <v>0.1510434637173661</v>
      </c>
      <c r="N8" s="30">
        <v>-0.8208980637233706</v>
      </c>
      <c r="O8" s="35">
        <v>-62.244331293589497</v>
      </c>
      <c r="P8" s="36">
        <v>3.2471000000000001E-5</v>
      </c>
      <c r="Q8" s="3" t="s">
        <v>950</v>
      </c>
      <c r="R8" s="16" t="s">
        <v>951</v>
      </c>
      <c r="S8" s="3" t="s">
        <v>952</v>
      </c>
      <c r="T8" s="3" t="s">
        <v>953</v>
      </c>
      <c r="U8" s="5" t="s">
        <v>902</v>
      </c>
      <c r="V8" s="3" t="s">
        <v>954</v>
      </c>
      <c r="W8" s="3" t="s">
        <v>955</v>
      </c>
      <c r="X8" s="5" t="s">
        <v>956</v>
      </c>
    </row>
    <row r="9" spans="1:24" s="35" customFormat="1" x14ac:dyDescent="0.3">
      <c r="A9" s="17" t="s">
        <v>657</v>
      </c>
      <c r="B9" s="33" t="s">
        <v>1391</v>
      </c>
      <c r="C9" s="3" t="s">
        <v>150</v>
      </c>
      <c r="D9" s="3" t="s">
        <v>929</v>
      </c>
      <c r="E9" s="3" t="s">
        <v>150</v>
      </c>
      <c r="F9" s="3" t="s">
        <v>930</v>
      </c>
      <c r="G9" s="3" t="s">
        <v>931</v>
      </c>
      <c r="H9" s="5" t="s">
        <v>100</v>
      </c>
      <c r="I9" s="2">
        <v>238665.757278298</v>
      </c>
      <c r="J9" s="30">
        <v>1208544.59861359</v>
      </c>
      <c r="K9" s="41">
        <f t="shared" si="0"/>
        <v>3.7694264883973951</v>
      </c>
      <c r="L9" s="41">
        <f t="shared" si="1"/>
        <v>3.2352135890720297</v>
      </c>
      <c r="M9" s="2">
        <v>0.19748196099017692</v>
      </c>
      <c r="N9" s="30">
        <v>-0.70447256889941512</v>
      </c>
      <c r="O9" s="35">
        <v>-21.872539105205</v>
      </c>
      <c r="P9" s="36">
        <v>2.0799999999999998E-3</v>
      </c>
      <c r="Q9" s="3" t="s">
        <v>932</v>
      </c>
      <c r="R9" s="16" t="s">
        <v>933</v>
      </c>
      <c r="S9" s="3" t="s">
        <v>934</v>
      </c>
      <c r="T9" s="3" t="s">
        <v>935</v>
      </c>
      <c r="U9" s="5" t="s">
        <v>565</v>
      </c>
      <c r="V9" s="3" t="s">
        <v>936</v>
      </c>
      <c r="W9" s="3" t="s">
        <v>937</v>
      </c>
      <c r="X9" s="5" t="s">
        <v>938</v>
      </c>
    </row>
    <row r="10" spans="1:24" s="35" customFormat="1" x14ac:dyDescent="0.3">
      <c r="A10" s="17" t="s">
        <v>657</v>
      </c>
      <c r="B10" s="33" t="s">
        <v>1391</v>
      </c>
      <c r="C10" s="3" t="s">
        <v>363</v>
      </c>
      <c r="D10" s="3" t="s">
        <v>195</v>
      </c>
      <c r="E10" s="3"/>
      <c r="F10" s="3"/>
      <c r="G10" s="3"/>
      <c r="H10" s="5" t="s">
        <v>192</v>
      </c>
      <c r="I10" s="2">
        <v>271796.97327892599</v>
      </c>
      <c r="J10" s="30">
        <v>808751.94380926096</v>
      </c>
      <c r="K10" s="41">
        <f t="shared" si="0"/>
        <v>4.2926925178846451</v>
      </c>
      <c r="L10" s="41">
        <f t="shared" si="1"/>
        <v>2.1649886001738801</v>
      </c>
      <c r="M10" s="2">
        <v>0.33606963836000076</v>
      </c>
      <c r="N10" s="30">
        <v>-0.47357072135475281</v>
      </c>
      <c r="O10" s="35">
        <v>-7.4308330678817098</v>
      </c>
      <c r="P10" s="36">
        <v>7.1500000000000001E-3</v>
      </c>
      <c r="Q10" s="3"/>
      <c r="R10" s="16"/>
      <c r="S10" s="3"/>
      <c r="T10" s="3"/>
      <c r="U10" s="5"/>
      <c r="V10" s="3"/>
      <c r="W10" s="3"/>
      <c r="X10" s="5"/>
    </row>
    <row r="11" spans="1:24" s="35" customFormat="1" x14ac:dyDescent="0.3">
      <c r="A11" s="17" t="s">
        <v>657</v>
      </c>
      <c r="B11" s="33" t="s">
        <v>1391</v>
      </c>
      <c r="C11" s="3" t="s">
        <v>110</v>
      </c>
      <c r="D11" s="3" t="s">
        <v>869</v>
      </c>
      <c r="E11" s="3" t="s">
        <v>110</v>
      </c>
      <c r="F11" s="3" t="s">
        <v>870</v>
      </c>
      <c r="G11" s="3" t="s">
        <v>871</v>
      </c>
      <c r="H11" s="5" t="s">
        <v>100</v>
      </c>
      <c r="I11" s="2">
        <v>128302.3381884</v>
      </c>
      <c r="J11" s="30">
        <v>534108.748601089</v>
      </c>
      <c r="K11" s="41">
        <f t="shared" si="0"/>
        <v>2.0263746153024358</v>
      </c>
      <c r="L11" s="41">
        <f t="shared" si="1"/>
        <v>1.4297824701701238</v>
      </c>
      <c r="M11" s="2">
        <v>0.24021763081852354</v>
      </c>
      <c r="N11" s="30">
        <v>-0.61939512063753799</v>
      </c>
      <c r="O11" s="35">
        <v>-8.3023884035031106</v>
      </c>
      <c r="P11" s="36">
        <v>1.2099999999999999E-3</v>
      </c>
      <c r="Q11" s="3" t="s">
        <v>872</v>
      </c>
      <c r="R11" s="16" t="s">
        <v>873</v>
      </c>
      <c r="S11" s="3" t="s">
        <v>874</v>
      </c>
      <c r="T11" s="3" t="s">
        <v>875</v>
      </c>
      <c r="U11" s="5" t="s">
        <v>876</v>
      </c>
      <c r="V11" s="3" t="s">
        <v>877</v>
      </c>
      <c r="W11" s="3" t="s">
        <v>878</v>
      </c>
      <c r="X11" s="5" t="s">
        <v>879</v>
      </c>
    </row>
    <row r="12" spans="1:24" s="35" customFormat="1" x14ac:dyDescent="0.3">
      <c r="A12" s="17" t="s">
        <v>657</v>
      </c>
      <c r="B12" s="33" t="s">
        <v>1400</v>
      </c>
      <c r="C12" s="3" t="s">
        <v>337</v>
      </c>
      <c r="D12" s="3" t="s">
        <v>1098</v>
      </c>
      <c r="E12" s="3" t="s">
        <v>1099</v>
      </c>
      <c r="F12" s="3" t="s">
        <v>805</v>
      </c>
      <c r="G12" s="3"/>
      <c r="H12" s="5" t="s">
        <v>96</v>
      </c>
      <c r="I12" s="2">
        <v>81637.003518951897</v>
      </c>
      <c r="J12" s="30">
        <v>330485.11300677102</v>
      </c>
      <c r="K12" s="41">
        <f t="shared" si="0"/>
        <v>1.2893541453410258</v>
      </c>
      <c r="L12" s="41">
        <f t="shared" si="1"/>
        <v>0.88469215766803899</v>
      </c>
      <c r="M12" s="2">
        <v>0.24702172747272677</v>
      </c>
      <c r="N12" s="30">
        <v>-0.60726484549940785</v>
      </c>
      <c r="O12" s="35">
        <v>-30.3778562456041</v>
      </c>
      <c r="P12" s="36">
        <v>7.3409999999999997E-6</v>
      </c>
      <c r="Q12" s="3" t="s">
        <v>1100</v>
      </c>
      <c r="R12" s="16" t="s">
        <v>1101</v>
      </c>
      <c r="S12" s="3" t="s">
        <v>809</v>
      </c>
      <c r="T12" s="3" t="s">
        <v>1102</v>
      </c>
      <c r="U12" s="5"/>
      <c r="V12" s="3" t="s">
        <v>1103</v>
      </c>
      <c r="W12" s="3" t="s">
        <v>1104</v>
      </c>
      <c r="X12" s="5" t="s">
        <v>813</v>
      </c>
    </row>
    <row r="13" spans="1:24" s="35" customFormat="1" x14ac:dyDescent="0.3">
      <c r="A13" s="17" t="s">
        <v>657</v>
      </c>
      <c r="B13" s="33" t="s">
        <v>1391</v>
      </c>
      <c r="C13" s="3" t="s">
        <v>350</v>
      </c>
      <c r="D13" s="3" t="s">
        <v>180</v>
      </c>
      <c r="E13" s="3" t="s">
        <v>1307</v>
      </c>
      <c r="F13" s="3" t="s">
        <v>856</v>
      </c>
      <c r="G13" s="3" t="s">
        <v>1308</v>
      </c>
      <c r="H13" s="5" t="s">
        <v>181</v>
      </c>
      <c r="I13" s="2">
        <v>147187.854569068</v>
      </c>
      <c r="J13" s="30">
        <v>258790.054682958</v>
      </c>
      <c r="K13" s="41">
        <f t="shared" si="0"/>
        <v>2.3246476751002185</v>
      </c>
      <c r="L13" s="41">
        <f t="shared" si="1"/>
        <v>0.69276806382442158</v>
      </c>
      <c r="M13" s="2">
        <v>0.56875390651849766</v>
      </c>
      <c r="N13" s="30">
        <v>-0.24507560734828093</v>
      </c>
      <c r="O13" s="35">
        <v>-2.3054126802284798</v>
      </c>
      <c r="P13" s="36">
        <v>0.13811000000000001</v>
      </c>
      <c r="Q13" s="3" t="s">
        <v>687</v>
      </c>
      <c r="R13" s="16" t="s">
        <v>688</v>
      </c>
      <c r="S13" s="3" t="s">
        <v>689</v>
      </c>
      <c r="T13" s="3" t="s">
        <v>690</v>
      </c>
      <c r="U13" s="5"/>
      <c r="V13" s="3"/>
      <c r="W13" s="3" t="s">
        <v>1309</v>
      </c>
      <c r="X13" s="5" t="s">
        <v>1310</v>
      </c>
    </row>
    <row r="14" spans="1:24" s="35" customFormat="1" x14ac:dyDescent="0.3">
      <c r="A14" s="17" t="s">
        <v>657</v>
      </c>
      <c r="B14" s="33" t="s">
        <v>1401</v>
      </c>
      <c r="C14" s="3" t="s">
        <v>339</v>
      </c>
      <c r="D14" s="3" t="s">
        <v>97</v>
      </c>
      <c r="E14" s="3" t="s">
        <v>1108</v>
      </c>
      <c r="F14" s="3" t="s">
        <v>1109</v>
      </c>
      <c r="G14" s="3" t="s">
        <v>1110</v>
      </c>
      <c r="H14" s="5" t="s">
        <v>98</v>
      </c>
      <c r="I14" s="2">
        <v>571924.15942570695</v>
      </c>
      <c r="J14" s="30">
        <v>158958.988999275</v>
      </c>
      <c r="K14" s="41">
        <f t="shared" si="0"/>
        <v>9.0328252384352616</v>
      </c>
      <c r="L14" s="41">
        <f t="shared" si="1"/>
        <v>0.42552528214975122</v>
      </c>
      <c r="M14" s="2">
        <v>3.5979353103983032</v>
      </c>
      <c r="N14" s="30">
        <v>0.55605335061886685</v>
      </c>
      <c r="O14" s="35">
        <v>2.9545272306124399</v>
      </c>
      <c r="P14" s="36">
        <v>9.7290000000000001E-2</v>
      </c>
      <c r="Q14" s="3" t="s">
        <v>1111</v>
      </c>
      <c r="R14" s="16" t="s">
        <v>1112</v>
      </c>
      <c r="S14" s="3" t="s">
        <v>1113</v>
      </c>
      <c r="T14" s="3" t="s">
        <v>1114</v>
      </c>
      <c r="U14" s="5" t="s">
        <v>478</v>
      </c>
      <c r="V14" s="3"/>
      <c r="W14" s="3" t="s">
        <v>1115</v>
      </c>
      <c r="X14" s="5" t="s">
        <v>1116</v>
      </c>
    </row>
    <row r="15" spans="1:24" s="35" customFormat="1" x14ac:dyDescent="0.3">
      <c r="A15" s="17" t="s">
        <v>657</v>
      </c>
      <c r="B15" s="33" t="s">
        <v>1400</v>
      </c>
      <c r="C15" s="3" t="s">
        <v>104</v>
      </c>
      <c r="D15" s="3" t="s">
        <v>804</v>
      </c>
      <c r="E15" s="3" t="s">
        <v>104</v>
      </c>
      <c r="F15" s="3" t="s">
        <v>805</v>
      </c>
      <c r="G15" s="3" t="s">
        <v>806</v>
      </c>
      <c r="H15" s="5" t="s">
        <v>100</v>
      </c>
      <c r="I15" s="2">
        <v>51096.511248092102</v>
      </c>
      <c r="J15" s="30">
        <v>137772.72313668201</v>
      </c>
      <c r="K15" s="41">
        <f t="shared" si="0"/>
        <v>0.80700534990725892</v>
      </c>
      <c r="L15" s="41">
        <f t="shared" si="1"/>
        <v>0.36881070554332451</v>
      </c>
      <c r="M15" s="2">
        <v>0.37087538145994337</v>
      </c>
      <c r="N15" s="30">
        <v>-0.43077199398588495</v>
      </c>
      <c r="O15" s="35">
        <v>-3.74041902428718</v>
      </c>
      <c r="P15" s="36">
        <v>5.2600000000000001E-2</v>
      </c>
      <c r="Q15" s="3" t="s">
        <v>807</v>
      </c>
      <c r="R15" s="16" t="s">
        <v>808</v>
      </c>
      <c r="S15" s="3" t="s">
        <v>809</v>
      </c>
      <c r="T15" s="3" t="s">
        <v>810</v>
      </c>
      <c r="U15" s="5" t="s">
        <v>811</v>
      </c>
      <c r="V15" s="3"/>
      <c r="W15" s="3" t="s">
        <v>812</v>
      </c>
      <c r="X15" s="5" t="s">
        <v>813</v>
      </c>
    </row>
    <row r="16" spans="1:24" s="35" customFormat="1" x14ac:dyDescent="0.3">
      <c r="A16" s="17" t="s">
        <v>657</v>
      </c>
      <c r="B16" s="33"/>
      <c r="C16" s="3" t="s">
        <v>127</v>
      </c>
      <c r="D16" s="3" t="s">
        <v>1002</v>
      </c>
      <c r="E16" s="3" t="s">
        <v>127</v>
      </c>
      <c r="F16" s="3" t="s">
        <v>1003</v>
      </c>
      <c r="G16" s="3" t="s">
        <v>1004</v>
      </c>
      <c r="H16" s="5" t="s">
        <v>100</v>
      </c>
      <c r="I16" s="2">
        <v>41510.6804293971</v>
      </c>
      <c r="J16" s="30">
        <v>96618.358535363601</v>
      </c>
      <c r="K16" s="41">
        <f t="shared" si="0"/>
        <v>0.65560916717312767</v>
      </c>
      <c r="L16" s="41">
        <f t="shared" si="1"/>
        <v>0.2586425249395235</v>
      </c>
      <c r="M16" s="2">
        <v>0.42963553778657543</v>
      </c>
      <c r="N16" s="30">
        <v>-0.36689980266633032</v>
      </c>
      <c r="O16" s="35">
        <v>-7.9569347194426001</v>
      </c>
      <c r="P16" s="36">
        <v>1.2160000000000001E-2</v>
      </c>
      <c r="Q16" s="3" t="s">
        <v>1005</v>
      </c>
      <c r="R16" s="16" t="s">
        <v>1006</v>
      </c>
      <c r="S16" s="3" t="s">
        <v>1006</v>
      </c>
      <c r="T16" s="3"/>
      <c r="U16" s="5"/>
      <c r="V16" s="3" t="s">
        <v>1007</v>
      </c>
      <c r="W16" s="3" t="s">
        <v>1008</v>
      </c>
      <c r="X16" s="5" t="s">
        <v>1009</v>
      </c>
    </row>
    <row r="17" spans="1:24" s="35" customFormat="1" x14ac:dyDescent="0.3">
      <c r="A17" s="17" t="s">
        <v>657</v>
      </c>
      <c r="B17" s="33" t="s">
        <v>1395</v>
      </c>
      <c r="C17" s="3" t="s">
        <v>316</v>
      </c>
      <c r="D17" s="3" t="s">
        <v>72</v>
      </c>
      <c r="E17" s="3" t="s">
        <v>685</v>
      </c>
      <c r="F17" s="3" t="s">
        <v>686</v>
      </c>
      <c r="G17" s="3"/>
      <c r="H17" s="5" t="s">
        <v>62</v>
      </c>
      <c r="I17" s="2">
        <v>15027.3407005916</v>
      </c>
      <c r="J17" s="30">
        <v>89673.4162370431</v>
      </c>
      <c r="K17" s="41">
        <f t="shared" si="0"/>
        <v>0.23733801083551148</v>
      </c>
      <c r="L17" s="41">
        <f t="shared" si="1"/>
        <v>0.24005126093104362</v>
      </c>
      <c r="M17" s="2">
        <v>0.16757854591898519</v>
      </c>
      <c r="N17" s="30">
        <v>-0.77578158227733207</v>
      </c>
      <c r="O17" s="35">
        <v>-20.329994584854798</v>
      </c>
      <c r="P17" s="36">
        <v>3.4644999999999998E-5</v>
      </c>
      <c r="Q17" s="3" t="s">
        <v>687</v>
      </c>
      <c r="R17" s="16" t="s">
        <v>688</v>
      </c>
      <c r="S17" s="3" t="s">
        <v>689</v>
      </c>
      <c r="T17" s="3" t="s">
        <v>690</v>
      </c>
      <c r="U17" s="5"/>
      <c r="V17" s="3"/>
      <c r="W17" s="3" t="s">
        <v>691</v>
      </c>
      <c r="X17" s="5" t="s">
        <v>692</v>
      </c>
    </row>
    <row r="18" spans="1:24" s="35" customFormat="1" x14ac:dyDescent="0.3">
      <c r="A18" s="17" t="s">
        <v>657</v>
      </c>
      <c r="B18" s="33" t="s">
        <v>1391</v>
      </c>
      <c r="C18" s="3" t="s">
        <v>353</v>
      </c>
      <c r="D18" s="3" t="s">
        <v>1393</v>
      </c>
      <c r="E18" s="3"/>
      <c r="G18" s="3"/>
      <c r="H18" s="5" t="s">
        <v>183</v>
      </c>
      <c r="I18" s="2">
        <v>62807.6071299955</v>
      </c>
      <c r="J18" s="30">
        <v>82945.478298234899</v>
      </c>
      <c r="K18" s="41">
        <f t="shared" si="0"/>
        <v>0.99196743047055369</v>
      </c>
      <c r="L18" s="41">
        <f t="shared" si="1"/>
        <v>0.22204090676535101</v>
      </c>
      <c r="M18" s="2">
        <v>0.75721556398972578</v>
      </c>
      <c r="N18" s="30">
        <v>-0.1207804680238944</v>
      </c>
      <c r="O18" s="35">
        <v>-0.92153388663216496</v>
      </c>
      <c r="P18" s="36">
        <v>0.44388</v>
      </c>
      <c r="Q18" s="3" t="s">
        <v>1313</v>
      </c>
      <c r="R18" s="16" t="s">
        <v>1314</v>
      </c>
      <c r="S18" s="3" t="s">
        <v>1315</v>
      </c>
      <c r="T18" s="3" t="s">
        <v>1316</v>
      </c>
      <c r="U18" s="5" t="s">
        <v>565</v>
      </c>
      <c r="V18" s="3"/>
      <c r="W18" s="3"/>
      <c r="X18" s="5"/>
    </row>
    <row r="19" spans="1:24" s="35" customFormat="1" x14ac:dyDescent="0.3">
      <c r="A19" s="17" t="s">
        <v>657</v>
      </c>
      <c r="B19" s="33"/>
      <c r="C19" s="3" t="s">
        <v>347</v>
      </c>
      <c r="D19" s="3" t="s">
        <v>177</v>
      </c>
      <c r="E19" s="3" t="s">
        <v>1287</v>
      </c>
      <c r="F19" s="3" t="s">
        <v>1288</v>
      </c>
      <c r="G19" s="3" t="s">
        <v>1289</v>
      </c>
      <c r="H19" s="5" t="s">
        <v>178</v>
      </c>
      <c r="I19" s="2">
        <v>367267.79624120903</v>
      </c>
      <c r="J19" s="30">
        <v>21836.269779590599</v>
      </c>
      <c r="K19" s="41">
        <f t="shared" si="0"/>
        <v>5.8005345017830674</v>
      </c>
      <c r="L19" s="41">
        <f t="shared" si="1"/>
        <v>5.8454604659700982E-2</v>
      </c>
      <c r="M19" s="2">
        <v>16.819163710116737</v>
      </c>
      <c r="N19" s="30">
        <v>1.2258043978167732</v>
      </c>
      <c r="O19" s="35">
        <v>3.8335667913309002</v>
      </c>
      <c r="P19" s="36">
        <v>6.1420000000000002E-2</v>
      </c>
      <c r="Q19" s="3" t="s">
        <v>1290</v>
      </c>
      <c r="R19" s="16" t="s">
        <v>1291</v>
      </c>
      <c r="S19" s="3" t="s">
        <v>1292</v>
      </c>
      <c r="T19" s="3" t="s">
        <v>1293</v>
      </c>
      <c r="U19" s="5"/>
      <c r="V19" s="3"/>
      <c r="W19" s="3" t="s">
        <v>1294</v>
      </c>
      <c r="X19" s="5" t="s">
        <v>1295</v>
      </c>
    </row>
    <row r="20" spans="1:24" s="35" customFormat="1" x14ac:dyDescent="0.3">
      <c r="A20" s="17" t="s">
        <v>657</v>
      </c>
      <c r="B20" s="33"/>
      <c r="C20" s="3" t="s">
        <v>378</v>
      </c>
      <c r="D20" s="3" t="s">
        <v>212</v>
      </c>
      <c r="E20" s="3"/>
      <c r="F20" s="3"/>
      <c r="G20" s="3"/>
      <c r="H20" s="5" t="s">
        <v>207</v>
      </c>
      <c r="I20" s="2">
        <v>152376.85124651299</v>
      </c>
      <c r="J20" s="30">
        <v>10635.845769854999</v>
      </c>
      <c r="K20" s="41">
        <f t="shared" si="0"/>
        <v>2.4066013736417302</v>
      </c>
      <c r="L20" s="41">
        <f t="shared" si="1"/>
        <v>2.8471628440839093E-2</v>
      </c>
      <c r="M20" s="2">
        <v>14.326726293680581</v>
      </c>
      <c r="N20" s="30">
        <v>1.1561469639482722</v>
      </c>
      <c r="O20" s="35">
        <v>4.0410522552935104</v>
      </c>
      <c r="P20" s="36">
        <v>5.4089999999999999E-2</v>
      </c>
      <c r="Q20" s="3"/>
      <c r="R20" s="16"/>
      <c r="S20" s="3"/>
      <c r="T20" s="3"/>
      <c r="U20" s="5"/>
      <c r="V20" s="3"/>
      <c r="W20" s="3"/>
      <c r="X20" s="5"/>
    </row>
    <row r="21" spans="1:24" x14ac:dyDescent="0.3">
      <c r="I21" s="31">
        <f>SUM(I2:I20)</f>
        <v>6331619.8924596226</v>
      </c>
      <c r="J21" s="31">
        <f>SUM(J2:J20)</f>
        <v>37355944.677806027</v>
      </c>
      <c r="K21" s="41"/>
      <c r="L21" s="41"/>
    </row>
  </sheetData>
  <sortState ref="A2:V20">
    <sortCondition descending="1" ref="J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224 proteins</vt:lpstr>
      <vt:lpstr>10 heme-iron</vt:lpstr>
      <vt:lpstr>26 protease inhibitor</vt:lpstr>
      <vt:lpstr>24 proteases</vt:lpstr>
      <vt:lpstr>16 lipocalins</vt:lpstr>
      <vt:lpstr>7 immune related</vt:lpstr>
      <vt:lpstr>19 carbohydrate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Pérez Sánchez</dc:creator>
  <cp:lastModifiedBy>Ricardo Pérez Sánchez</cp:lastModifiedBy>
  <dcterms:created xsi:type="dcterms:W3CDTF">2021-05-27T11:34:14Z</dcterms:created>
  <dcterms:modified xsi:type="dcterms:W3CDTF">2021-07-28T12:57:51Z</dcterms:modified>
</cp:coreProperties>
</file>