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combinant" sheetId="1" r:id="rId5"/>
    <sheet state="visible" name="Wild type " sheetId="2" r:id="rId6"/>
  </sheets>
  <definedNames/>
  <calcPr/>
</workbook>
</file>

<file path=xl/sharedStrings.xml><?xml version="1.0" encoding="utf-8"?>
<sst xmlns="http://schemas.openxmlformats.org/spreadsheetml/2006/main" count="133" uniqueCount="27">
  <si>
    <t>Day</t>
  </si>
  <si>
    <t>Rep</t>
  </si>
  <si>
    <t>Carbon source</t>
  </si>
  <si>
    <t>Concentration (g/L)</t>
  </si>
  <si>
    <t>OD (600nm)</t>
  </si>
  <si>
    <t>Konikel</t>
  </si>
  <si>
    <t>Konikel + pelet (g)</t>
  </si>
  <si>
    <t>CDW (g)</t>
  </si>
  <si>
    <t>CDW (g/L)</t>
  </si>
  <si>
    <t>CDW (mg)</t>
  </si>
  <si>
    <t>OD (540nm)</t>
  </si>
  <si>
    <t>V sample</t>
  </si>
  <si>
    <t>V dilution</t>
  </si>
  <si>
    <t>Total dilution</t>
  </si>
  <si>
    <t xml:space="preserve">Dilution factor </t>
  </si>
  <si>
    <t>Wadah (g)</t>
  </si>
  <si>
    <t>Wadah+lipid (g)</t>
  </si>
  <si>
    <t>Lipid (g)</t>
  </si>
  <si>
    <t>Lipid (mg)
(mg/10mL)</t>
  </si>
  <si>
    <t>Lipid titer (g/L)</t>
  </si>
  <si>
    <t>Std. dev</t>
  </si>
  <si>
    <t>Lipid content (%DCW)</t>
  </si>
  <si>
    <t>Glucose</t>
  </si>
  <si>
    <t>CDW (g/10mL)</t>
  </si>
  <si>
    <t>Lipid content (%)</t>
  </si>
  <si>
    <t>Lipid (g/10 mL)</t>
  </si>
  <si>
    <t>Standar deviasi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</si>
</sst>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0.000"/>
    <numFmt numFmtId="165" formatCode="#,##0.0000"/>
  </numFmts>
  <fonts count="4">
    <font>
      <sz val="10.0"/>
      <color rgb="FF000000"/>
      <name val="Arial"/>
      <scheme val="minor"/>
    </font>
    <font>
      <b/>
      <sz val="11.0"/>
      <color theme="1"/>
      <name val="Times New Roman"/>
    </font>
    <font>
      <sz val="11.0"/>
      <color theme="1"/>
      <name val="Times New Roman"/>
    </font>
    <font>
      <color theme="1"/>
      <name val="Times New Roman"/>
    </font>
  </fonts>
  <fills count="7">
    <fill>
      <patternFill patternType="none"/>
    </fill>
    <fill>
      <patternFill patternType="lightGray"/>
    </fill>
    <fill>
      <patternFill patternType="solid">
        <fgColor rgb="FFFF9900"/>
        <bgColor rgb="FFFF9900"/>
      </patternFill>
    </fill>
    <fill>
      <patternFill patternType="solid">
        <fgColor rgb="FF00FF00"/>
        <bgColor rgb="FF00FF00"/>
      </patternFill>
    </fill>
    <fill>
      <patternFill patternType="solid">
        <fgColor rgb="FFED7D31"/>
        <bgColor rgb="FFED7D31"/>
      </patternFill>
    </fill>
    <fill>
      <patternFill patternType="solid">
        <fgColor rgb="FFFFFF00"/>
        <bgColor rgb="FFFFFF00"/>
      </patternFill>
    </fill>
    <fill>
      <patternFill patternType="solid">
        <fgColor rgb="FFE06666"/>
        <bgColor rgb="FFE06666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bottom" wrapText="1"/>
    </xf>
    <xf borderId="1" fillId="3" fontId="1" numFmtId="164" xfId="0" applyAlignment="1" applyBorder="1" applyFill="1" applyFont="1" applyNumberFormat="1">
      <alignment horizontal="center" shrinkToFit="0" vertical="bottom" wrapText="1"/>
    </xf>
    <xf borderId="1" fillId="3" fontId="2" numFmtId="0" xfId="0" applyAlignment="1" applyBorder="1" applyFont="1">
      <alignment horizontal="center" readingOrder="0" vertical="bottom"/>
    </xf>
    <xf borderId="1" fillId="3" fontId="2" numFmtId="0" xfId="0" applyAlignment="1" applyBorder="1" applyFont="1">
      <alignment horizontal="center" shrinkToFit="0" vertical="bottom" wrapText="1"/>
    </xf>
    <xf borderId="1" fillId="4" fontId="2" numFmtId="0" xfId="0" applyAlignment="1" applyBorder="1" applyFill="1" applyFont="1">
      <alignment horizontal="center" readingOrder="0" vertical="bottom"/>
    </xf>
    <xf borderId="1" fillId="3" fontId="1" numFmtId="165" xfId="0" applyAlignment="1" applyBorder="1" applyFont="1" applyNumberFormat="1">
      <alignment horizontal="center" shrinkToFit="0" vertical="bottom" wrapText="1"/>
    </xf>
    <xf borderId="1" fillId="0" fontId="2" numFmtId="0" xfId="0" applyAlignment="1" applyBorder="1" applyFont="1">
      <alignment horizontal="center" vertical="bottom"/>
    </xf>
    <xf borderId="1" fillId="2" fontId="2" numFmtId="164" xfId="0" applyAlignment="1" applyBorder="1" applyFont="1" applyNumberFormat="1">
      <alignment horizontal="center" vertical="bottom"/>
    </xf>
    <xf borderId="1" fillId="0" fontId="2" numFmtId="4" xfId="0" applyAlignment="1" applyBorder="1" applyFont="1" applyNumberFormat="1">
      <alignment horizontal="center" vertical="bottom"/>
    </xf>
    <xf borderId="1" fillId="3" fontId="2" numFmtId="4" xfId="0" applyAlignment="1" applyBorder="1" applyFont="1" applyNumberFormat="1">
      <alignment horizontal="center" vertical="bottom"/>
    </xf>
    <xf borderId="1" fillId="0" fontId="3" numFmtId="0" xfId="0" applyAlignment="1" applyBorder="1" applyFont="1">
      <alignment horizontal="right" vertical="bottom"/>
    </xf>
    <xf borderId="1" fillId="0" fontId="2" numFmtId="165" xfId="0" applyAlignment="1" applyBorder="1" applyFont="1" applyNumberFormat="1">
      <alignment horizontal="center" vertical="bottom"/>
    </xf>
    <xf borderId="1" fillId="0" fontId="3" numFmtId="0" xfId="0" applyAlignment="1" applyBorder="1" applyFont="1">
      <alignment vertical="bottom"/>
    </xf>
    <xf borderId="0" fillId="0" fontId="3" numFmtId="0" xfId="0" applyFont="1"/>
    <xf borderId="1" fillId="3" fontId="2" numFmtId="0" xfId="0" applyAlignment="1" applyBorder="1" applyFont="1">
      <alignment horizontal="center" vertical="bottom"/>
    </xf>
    <xf borderId="0" fillId="0" fontId="3" numFmtId="0" xfId="0" applyAlignment="1" applyFont="1">
      <alignment vertical="bottom"/>
    </xf>
    <xf borderId="1" fillId="5" fontId="2" numFmtId="0" xfId="0" applyAlignment="1" applyBorder="1" applyFill="1" applyFont="1">
      <alignment horizontal="center" vertical="bottom"/>
    </xf>
    <xf borderId="1" fillId="6" fontId="2" numFmtId="0" xfId="0" applyAlignment="1" applyBorder="1" applyFill="1" applyFont="1">
      <alignment horizontal="center" vertical="bottom"/>
    </xf>
    <xf borderId="1" fillId="0" fontId="2" numFmtId="164" xfId="0" applyAlignment="1" applyBorder="1" applyFont="1" applyNumberFormat="1">
      <alignment horizontal="center" vertical="bottom"/>
    </xf>
    <xf borderId="0" fillId="0" fontId="3" numFmtId="0" xfId="0" applyAlignment="1" applyFont="1">
      <alignment horizontal="right" vertical="bottom"/>
    </xf>
    <xf borderId="1" fillId="5" fontId="2" numFmtId="4" xfId="0" applyAlignment="1" applyBorder="1" applyFont="1" applyNumberForma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2" t="s">
        <v>19</v>
      </c>
      <c r="U1" s="3" t="s">
        <v>20</v>
      </c>
      <c r="V1" s="4" t="s">
        <v>21</v>
      </c>
      <c r="W1" s="5" t="s">
        <v>20</v>
      </c>
      <c r="X1" s="6" t="s">
        <v>8</v>
      </c>
    </row>
    <row r="2">
      <c r="A2" s="7">
        <v>1.0</v>
      </c>
      <c r="B2" s="7">
        <v>1.0</v>
      </c>
      <c r="C2" s="7" t="s">
        <v>22</v>
      </c>
      <c r="D2" s="7">
        <v>30.0</v>
      </c>
      <c r="E2" s="7">
        <v>0.38</v>
      </c>
      <c r="F2" s="7">
        <v>5.313</v>
      </c>
      <c r="G2" s="7">
        <v>5.3145</v>
      </c>
      <c r="H2" s="7">
        <f t="shared" ref="H2:H46" si="1">G2-F2</f>
        <v>0.0015</v>
      </c>
      <c r="I2" s="7">
        <f t="shared" ref="I2:I46" si="2">H2*100</f>
        <v>0.15</v>
      </c>
      <c r="J2" s="7">
        <f t="shared" ref="J2:J46" si="3">H2*1000</f>
        <v>1.5</v>
      </c>
      <c r="K2" s="7">
        <v>0.585</v>
      </c>
      <c r="L2" s="7">
        <v>1.0</v>
      </c>
      <c r="M2" s="7">
        <v>299.0</v>
      </c>
      <c r="N2" s="7">
        <f>sum(L2+M2)/L2</f>
        <v>300</v>
      </c>
      <c r="O2" s="7">
        <f t="shared" ref="O2:O46" si="4">N2/L2</f>
        <v>300</v>
      </c>
      <c r="P2" s="7">
        <v>0.993</v>
      </c>
      <c r="Q2" s="7">
        <v>0.9933</v>
      </c>
      <c r="R2" s="7">
        <f t="shared" ref="R2:R46" si="5">Q2-P2</f>
        <v>0.0003</v>
      </c>
      <c r="S2" s="7">
        <f t="shared" ref="S2:S46" si="6">R2*1000</f>
        <v>0.3</v>
      </c>
      <c r="T2" s="8">
        <f t="shared" ref="T2:T46" si="7">R2/0.01</f>
        <v>0.03</v>
      </c>
      <c r="U2" s="9">
        <f t="shared" ref="U2:U45" si="8">_xlfn.STDEV.S(T2:T4)</f>
        <v>0.01</v>
      </c>
      <c r="V2" s="10">
        <f t="shared" ref="V2:V46" si="9">R2/H2*100</f>
        <v>20</v>
      </c>
      <c r="W2" s="11">
        <f>_xlfn.STDEV.S(V2:V4)</f>
        <v>1.355898359</v>
      </c>
      <c r="X2" s="12">
        <f t="shared" ref="X2:X46" si="10">H2/0.01</f>
        <v>0.15</v>
      </c>
    </row>
    <row r="3">
      <c r="A3" s="13"/>
      <c r="B3" s="7">
        <v>2.0</v>
      </c>
      <c r="C3" s="7" t="s">
        <v>22</v>
      </c>
      <c r="D3" s="7">
        <v>30.0</v>
      </c>
      <c r="E3" s="7">
        <v>0.399</v>
      </c>
      <c r="F3" s="7">
        <v>5.222</v>
      </c>
      <c r="G3" s="7">
        <v>5.2244</v>
      </c>
      <c r="H3" s="7">
        <f t="shared" si="1"/>
        <v>0.0024</v>
      </c>
      <c r="I3" s="7">
        <f t="shared" si="2"/>
        <v>0.24</v>
      </c>
      <c r="J3" s="7">
        <f t="shared" si="3"/>
        <v>2.4</v>
      </c>
      <c r="K3" s="7">
        <v>0.597</v>
      </c>
      <c r="L3" s="7">
        <v>1.0</v>
      </c>
      <c r="M3" s="7">
        <v>299.0</v>
      </c>
      <c r="N3" s="7">
        <f t="shared" ref="N3:N46" si="11">L3+M3</f>
        <v>300</v>
      </c>
      <c r="O3" s="7">
        <f t="shared" si="4"/>
        <v>300</v>
      </c>
      <c r="P3" s="7">
        <v>0.992</v>
      </c>
      <c r="Q3" s="7">
        <v>0.9925</v>
      </c>
      <c r="R3" s="7">
        <f t="shared" si="5"/>
        <v>0.0005</v>
      </c>
      <c r="S3" s="7">
        <f t="shared" si="6"/>
        <v>0.5</v>
      </c>
      <c r="T3" s="8">
        <f t="shared" si="7"/>
        <v>0.05</v>
      </c>
      <c r="U3" s="9">
        <f t="shared" si="8"/>
        <v>0.01858314649</v>
      </c>
      <c r="V3" s="10">
        <f t="shared" si="9"/>
        <v>20.83333333</v>
      </c>
      <c r="W3" s="13"/>
      <c r="X3" s="12">
        <f t="shared" si="10"/>
        <v>0.24</v>
      </c>
    </row>
    <row r="4">
      <c r="A4" s="13"/>
      <c r="B4" s="7">
        <v>3.0</v>
      </c>
      <c r="C4" s="7" t="s">
        <v>22</v>
      </c>
      <c r="D4" s="7">
        <v>30.0</v>
      </c>
      <c r="E4" s="7">
        <v>0.408</v>
      </c>
      <c r="F4" s="7">
        <v>5.332</v>
      </c>
      <c r="G4" s="7">
        <v>5.3342</v>
      </c>
      <c r="H4" s="7">
        <f t="shared" si="1"/>
        <v>0.0022</v>
      </c>
      <c r="I4" s="7">
        <f t="shared" si="2"/>
        <v>0.22</v>
      </c>
      <c r="J4" s="7">
        <f t="shared" si="3"/>
        <v>2.2</v>
      </c>
      <c r="K4" s="7">
        <v>0.668</v>
      </c>
      <c r="L4" s="7">
        <v>1.0</v>
      </c>
      <c r="M4" s="7">
        <v>299.0</v>
      </c>
      <c r="N4" s="7">
        <f t="shared" si="11"/>
        <v>300</v>
      </c>
      <c r="O4" s="7">
        <f t="shared" si="4"/>
        <v>300</v>
      </c>
      <c r="P4" s="7">
        <v>1.012</v>
      </c>
      <c r="Q4" s="7">
        <v>1.0124</v>
      </c>
      <c r="R4" s="7">
        <f t="shared" si="5"/>
        <v>0.0004</v>
      </c>
      <c r="S4" s="7">
        <f t="shared" si="6"/>
        <v>0.4</v>
      </c>
      <c r="T4" s="8">
        <f t="shared" si="7"/>
        <v>0.04</v>
      </c>
      <c r="U4" s="9">
        <f t="shared" si="8"/>
        <v>0.01361371857</v>
      </c>
      <c r="V4" s="10">
        <f t="shared" si="9"/>
        <v>18.18181818</v>
      </c>
      <c r="W4" s="13"/>
      <c r="X4" s="12">
        <f t="shared" si="10"/>
        <v>0.22</v>
      </c>
    </row>
    <row r="5">
      <c r="A5" s="13"/>
      <c r="B5" s="7">
        <v>1.0</v>
      </c>
      <c r="C5" s="7" t="s">
        <v>22</v>
      </c>
      <c r="D5" s="7">
        <v>60.0</v>
      </c>
      <c r="E5" s="7">
        <v>0.482</v>
      </c>
      <c r="F5" s="7">
        <v>5.244</v>
      </c>
      <c r="G5" s="7">
        <v>5.2448</v>
      </c>
      <c r="H5" s="7">
        <f t="shared" si="1"/>
        <v>0.0008</v>
      </c>
      <c r="I5" s="7">
        <f t="shared" si="2"/>
        <v>0.08</v>
      </c>
      <c r="J5" s="7">
        <f t="shared" si="3"/>
        <v>0.8</v>
      </c>
      <c r="K5" s="7">
        <v>0.021</v>
      </c>
      <c r="L5" s="7">
        <v>1.0</v>
      </c>
      <c r="M5" s="7">
        <v>599.0</v>
      </c>
      <c r="N5" s="7">
        <f t="shared" si="11"/>
        <v>600</v>
      </c>
      <c r="O5" s="7">
        <f t="shared" si="4"/>
        <v>600</v>
      </c>
      <c r="P5" s="7">
        <v>1.0</v>
      </c>
      <c r="Q5" s="7">
        <v>1.00014</v>
      </c>
      <c r="R5" s="7">
        <f t="shared" si="5"/>
        <v>0.00014</v>
      </c>
      <c r="S5" s="7">
        <f t="shared" si="6"/>
        <v>0.14</v>
      </c>
      <c r="T5" s="8">
        <f t="shared" si="7"/>
        <v>0.014</v>
      </c>
      <c r="U5" s="9">
        <f t="shared" si="8"/>
        <v>0.003464101615</v>
      </c>
      <c r="V5" s="10">
        <f t="shared" si="9"/>
        <v>17.5</v>
      </c>
      <c r="W5" s="11">
        <f>_xlfn.STDEV.S(V5:V7)</f>
        <v>1.06559467</v>
      </c>
      <c r="X5" s="12">
        <f t="shared" si="10"/>
        <v>0.08</v>
      </c>
    </row>
    <row r="6">
      <c r="A6" s="13"/>
      <c r="B6" s="7">
        <v>2.0</v>
      </c>
      <c r="C6" s="7" t="s">
        <v>22</v>
      </c>
      <c r="D6" s="7">
        <v>60.0</v>
      </c>
      <c r="E6" s="7">
        <v>0.5</v>
      </c>
      <c r="F6" s="7">
        <v>5.291</v>
      </c>
      <c r="G6" s="7">
        <v>5.2923</v>
      </c>
      <c r="H6" s="7">
        <f t="shared" si="1"/>
        <v>0.0013</v>
      </c>
      <c r="I6" s="7">
        <f t="shared" si="2"/>
        <v>0.13</v>
      </c>
      <c r="J6" s="7">
        <f t="shared" si="3"/>
        <v>1.3</v>
      </c>
      <c r="K6" s="7">
        <v>0.267</v>
      </c>
      <c r="L6" s="7">
        <v>1.0</v>
      </c>
      <c r="M6" s="7">
        <v>599.0</v>
      </c>
      <c r="N6" s="7">
        <f t="shared" si="11"/>
        <v>600</v>
      </c>
      <c r="O6" s="7">
        <f t="shared" si="4"/>
        <v>600</v>
      </c>
      <c r="P6" s="7">
        <v>0.99</v>
      </c>
      <c r="Q6" s="7">
        <v>0.9902</v>
      </c>
      <c r="R6" s="7">
        <f t="shared" si="5"/>
        <v>0.0002</v>
      </c>
      <c r="S6" s="7">
        <f t="shared" si="6"/>
        <v>0.2</v>
      </c>
      <c r="T6" s="8">
        <f t="shared" si="7"/>
        <v>0.02</v>
      </c>
      <c r="U6" s="9">
        <f t="shared" si="8"/>
        <v>0</v>
      </c>
      <c r="V6" s="10">
        <f t="shared" si="9"/>
        <v>15.38461538</v>
      </c>
      <c r="W6" s="13"/>
      <c r="X6" s="12">
        <f t="shared" si="10"/>
        <v>0.13</v>
      </c>
    </row>
    <row r="7">
      <c r="A7" s="13"/>
      <c r="B7" s="7">
        <v>3.0</v>
      </c>
      <c r="C7" s="7" t="s">
        <v>22</v>
      </c>
      <c r="D7" s="7">
        <v>60.0</v>
      </c>
      <c r="E7" s="7">
        <v>0.515</v>
      </c>
      <c r="F7" s="7">
        <v>5.293</v>
      </c>
      <c r="G7" s="7">
        <v>5.2942</v>
      </c>
      <c r="H7" s="7">
        <f t="shared" si="1"/>
        <v>0.0012</v>
      </c>
      <c r="I7" s="7">
        <f t="shared" si="2"/>
        <v>0.12</v>
      </c>
      <c r="J7" s="7">
        <f t="shared" si="3"/>
        <v>1.2</v>
      </c>
      <c r="K7" s="7">
        <v>0.033</v>
      </c>
      <c r="L7" s="7">
        <v>1.0</v>
      </c>
      <c r="M7" s="7">
        <v>599.0</v>
      </c>
      <c r="N7" s="7">
        <f t="shared" si="11"/>
        <v>600</v>
      </c>
      <c r="O7" s="7">
        <f t="shared" si="4"/>
        <v>600</v>
      </c>
      <c r="P7" s="7">
        <v>1.002</v>
      </c>
      <c r="Q7" s="7">
        <v>1.0022</v>
      </c>
      <c r="R7" s="7">
        <f t="shared" si="5"/>
        <v>0.0002</v>
      </c>
      <c r="S7" s="7">
        <f t="shared" si="6"/>
        <v>0.2</v>
      </c>
      <c r="T7" s="8">
        <f t="shared" si="7"/>
        <v>0.02</v>
      </c>
      <c r="U7" s="9">
        <f t="shared" si="8"/>
        <v>0</v>
      </c>
      <c r="V7" s="10">
        <f t="shared" si="9"/>
        <v>16.66666667</v>
      </c>
      <c r="W7" s="13"/>
      <c r="X7" s="12">
        <f t="shared" si="10"/>
        <v>0.12</v>
      </c>
    </row>
    <row r="8">
      <c r="A8" s="13"/>
      <c r="B8" s="7">
        <v>1.0</v>
      </c>
      <c r="C8" s="7" t="s">
        <v>22</v>
      </c>
      <c r="D8" s="7">
        <v>90.0</v>
      </c>
      <c r="E8" s="7">
        <v>0.48</v>
      </c>
      <c r="F8" s="7">
        <v>5.183</v>
      </c>
      <c r="G8" s="7">
        <v>5.1842</v>
      </c>
      <c r="H8" s="7">
        <f t="shared" si="1"/>
        <v>0.0012</v>
      </c>
      <c r="I8" s="7">
        <f t="shared" si="2"/>
        <v>0.12</v>
      </c>
      <c r="J8" s="7">
        <f t="shared" si="3"/>
        <v>1.2</v>
      </c>
      <c r="K8" s="7">
        <v>0.584</v>
      </c>
      <c r="L8" s="7">
        <v>1.0</v>
      </c>
      <c r="M8" s="7">
        <v>899.0</v>
      </c>
      <c r="N8" s="7">
        <f t="shared" si="11"/>
        <v>900</v>
      </c>
      <c r="O8" s="7">
        <f t="shared" si="4"/>
        <v>900</v>
      </c>
      <c r="P8" s="7">
        <v>1.002</v>
      </c>
      <c r="Q8" s="7">
        <v>1.0022</v>
      </c>
      <c r="R8" s="7">
        <f t="shared" si="5"/>
        <v>0.0002</v>
      </c>
      <c r="S8" s="7">
        <f t="shared" si="6"/>
        <v>0.2</v>
      </c>
      <c r="T8" s="8">
        <f t="shared" si="7"/>
        <v>0.02</v>
      </c>
      <c r="U8" s="9">
        <f t="shared" si="8"/>
        <v>0.001732050808</v>
      </c>
      <c r="V8" s="10">
        <f t="shared" si="9"/>
        <v>16.66666667</v>
      </c>
      <c r="W8" s="11">
        <f>_xlfn.STDEV.S(V8:V10)</f>
        <v>0.7208540695</v>
      </c>
      <c r="X8" s="12">
        <f t="shared" si="10"/>
        <v>0.12</v>
      </c>
    </row>
    <row r="9">
      <c r="A9" s="13"/>
      <c r="B9" s="7">
        <v>2.0</v>
      </c>
      <c r="C9" s="7" t="s">
        <v>22</v>
      </c>
      <c r="D9" s="7">
        <v>90.0</v>
      </c>
      <c r="E9" s="7">
        <v>0.496</v>
      </c>
      <c r="F9" s="7">
        <v>5.213</v>
      </c>
      <c r="G9" s="7">
        <v>5.2143</v>
      </c>
      <c r="H9" s="7">
        <f t="shared" si="1"/>
        <v>0.0013</v>
      </c>
      <c r="I9" s="7">
        <f t="shared" si="2"/>
        <v>0.13</v>
      </c>
      <c r="J9" s="7">
        <f t="shared" si="3"/>
        <v>1.3</v>
      </c>
      <c r="K9" s="7">
        <v>0.015</v>
      </c>
      <c r="L9" s="7">
        <v>1.0</v>
      </c>
      <c r="M9" s="7">
        <v>899.0</v>
      </c>
      <c r="N9" s="7">
        <f t="shared" si="11"/>
        <v>900</v>
      </c>
      <c r="O9" s="7">
        <f t="shared" si="4"/>
        <v>900</v>
      </c>
      <c r="P9" s="7">
        <v>0.99</v>
      </c>
      <c r="Q9" s="7">
        <v>0.9902</v>
      </c>
      <c r="R9" s="7">
        <f t="shared" si="5"/>
        <v>0.0002</v>
      </c>
      <c r="S9" s="7">
        <f t="shared" si="6"/>
        <v>0.2</v>
      </c>
      <c r="T9" s="8">
        <f t="shared" si="7"/>
        <v>0.02</v>
      </c>
      <c r="U9" s="9">
        <f t="shared" si="8"/>
        <v>0.2202642353</v>
      </c>
      <c r="V9" s="10">
        <f t="shared" si="9"/>
        <v>15.38461538</v>
      </c>
      <c r="W9" s="13"/>
      <c r="X9" s="12">
        <f t="shared" si="10"/>
        <v>0.13</v>
      </c>
    </row>
    <row r="10">
      <c r="A10" s="13"/>
      <c r="B10" s="7">
        <v>3.0</v>
      </c>
      <c r="C10" s="7" t="s">
        <v>22</v>
      </c>
      <c r="D10" s="7">
        <v>90.0</v>
      </c>
      <c r="E10" s="7">
        <v>0.502</v>
      </c>
      <c r="F10" s="7">
        <v>5.252</v>
      </c>
      <c r="G10" s="7">
        <v>5.2531</v>
      </c>
      <c r="H10" s="7">
        <f t="shared" si="1"/>
        <v>0.0011</v>
      </c>
      <c r="I10" s="7">
        <f t="shared" si="2"/>
        <v>0.11</v>
      </c>
      <c r="J10" s="7">
        <f t="shared" si="3"/>
        <v>1.1</v>
      </c>
      <c r="K10" s="7">
        <v>0.024</v>
      </c>
      <c r="L10" s="7">
        <v>1.0</v>
      </c>
      <c r="M10" s="7">
        <v>899.0</v>
      </c>
      <c r="N10" s="7">
        <f t="shared" si="11"/>
        <v>900</v>
      </c>
      <c r="O10" s="7">
        <f t="shared" si="4"/>
        <v>900</v>
      </c>
      <c r="P10" s="7">
        <v>0.982</v>
      </c>
      <c r="Q10" s="7">
        <v>0.98217</v>
      </c>
      <c r="R10" s="7">
        <f t="shared" si="5"/>
        <v>0.00017</v>
      </c>
      <c r="S10" s="7">
        <f t="shared" si="6"/>
        <v>0.17</v>
      </c>
      <c r="T10" s="8">
        <f t="shared" si="7"/>
        <v>0.017</v>
      </c>
      <c r="U10" s="9">
        <f t="shared" si="8"/>
        <v>0.2549437847</v>
      </c>
      <c r="V10" s="10">
        <f t="shared" si="9"/>
        <v>15.45454545</v>
      </c>
      <c r="W10" s="13"/>
      <c r="X10" s="12">
        <f t="shared" si="10"/>
        <v>0.11</v>
      </c>
    </row>
    <row r="11">
      <c r="A11" s="7">
        <v>2.0</v>
      </c>
      <c r="B11" s="7">
        <v>1.0</v>
      </c>
      <c r="C11" s="7" t="s">
        <v>22</v>
      </c>
      <c r="D11" s="7">
        <v>30.0</v>
      </c>
      <c r="E11" s="7">
        <v>1.459</v>
      </c>
      <c r="F11" s="7">
        <v>5.255</v>
      </c>
      <c r="G11" s="7">
        <v>5.2684</v>
      </c>
      <c r="H11" s="7">
        <f t="shared" si="1"/>
        <v>0.0134</v>
      </c>
      <c r="I11" s="7">
        <f t="shared" si="2"/>
        <v>1.34</v>
      </c>
      <c r="J11" s="7">
        <f t="shared" si="3"/>
        <v>13.4</v>
      </c>
      <c r="K11" s="7">
        <v>1.302</v>
      </c>
      <c r="L11" s="7">
        <v>2.0</v>
      </c>
      <c r="M11" s="7">
        <v>298.0</v>
      </c>
      <c r="N11" s="7">
        <f t="shared" si="11"/>
        <v>300</v>
      </c>
      <c r="O11" s="7">
        <f t="shared" si="4"/>
        <v>150</v>
      </c>
      <c r="P11" s="7">
        <v>1.008</v>
      </c>
      <c r="Q11" s="7">
        <v>1.012</v>
      </c>
      <c r="R11" s="7">
        <f t="shared" si="5"/>
        <v>0.004</v>
      </c>
      <c r="S11" s="7">
        <f t="shared" si="6"/>
        <v>4</v>
      </c>
      <c r="T11" s="8">
        <f t="shared" si="7"/>
        <v>0.4</v>
      </c>
      <c r="U11" s="9">
        <f t="shared" si="8"/>
        <v>0.05773502692</v>
      </c>
      <c r="V11" s="10">
        <f t="shared" si="9"/>
        <v>29.85074627</v>
      </c>
      <c r="W11" s="11">
        <f>_xlfn.STDEV.S(V11:V13)</f>
        <v>1.510802216</v>
      </c>
      <c r="X11" s="12">
        <f t="shared" si="10"/>
        <v>1.34</v>
      </c>
    </row>
    <row r="12">
      <c r="A12" s="13"/>
      <c r="B12" s="7">
        <v>2.0</v>
      </c>
      <c r="C12" s="7" t="s">
        <v>22</v>
      </c>
      <c r="D12" s="7">
        <v>30.0</v>
      </c>
      <c r="E12" s="7">
        <v>1.801</v>
      </c>
      <c r="F12" s="7">
        <v>5.213</v>
      </c>
      <c r="G12" s="7">
        <v>5.2284</v>
      </c>
      <c r="H12" s="7">
        <f t="shared" si="1"/>
        <v>0.0154</v>
      </c>
      <c r="I12" s="7">
        <f t="shared" si="2"/>
        <v>1.54</v>
      </c>
      <c r="J12" s="7">
        <f t="shared" si="3"/>
        <v>15.4</v>
      </c>
      <c r="K12" s="7">
        <v>0.93</v>
      </c>
      <c r="L12" s="7">
        <v>2.0</v>
      </c>
      <c r="M12" s="7">
        <v>298.0</v>
      </c>
      <c r="N12" s="7">
        <f t="shared" si="11"/>
        <v>300</v>
      </c>
      <c r="O12" s="7">
        <f t="shared" si="4"/>
        <v>150</v>
      </c>
      <c r="P12" s="7">
        <v>1.006</v>
      </c>
      <c r="Q12" s="7">
        <v>1.011</v>
      </c>
      <c r="R12" s="7">
        <f t="shared" si="5"/>
        <v>0.005</v>
      </c>
      <c r="S12" s="7">
        <f t="shared" si="6"/>
        <v>5</v>
      </c>
      <c r="T12" s="8">
        <f t="shared" si="7"/>
        <v>0.5</v>
      </c>
      <c r="U12" s="9">
        <f t="shared" si="8"/>
        <v>0.2424871131</v>
      </c>
      <c r="V12" s="10">
        <f t="shared" si="9"/>
        <v>32.46753247</v>
      </c>
      <c r="W12" s="13"/>
      <c r="X12" s="12">
        <f t="shared" si="10"/>
        <v>1.54</v>
      </c>
    </row>
    <row r="13">
      <c r="A13" s="13"/>
      <c r="B13" s="7">
        <v>3.0</v>
      </c>
      <c r="C13" s="7" t="s">
        <v>22</v>
      </c>
      <c r="D13" s="7">
        <v>30.0</v>
      </c>
      <c r="E13" s="7">
        <v>1.754</v>
      </c>
      <c r="F13" s="7">
        <v>5.205</v>
      </c>
      <c r="G13" s="7">
        <v>5.2204</v>
      </c>
      <c r="H13" s="7">
        <f t="shared" si="1"/>
        <v>0.0154</v>
      </c>
      <c r="I13" s="7">
        <f t="shared" si="2"/>
        <v>1.54</v>
      </c>
      <c r="J13" s="7">
        <f t="shared" si="3"/>
        <v>15.4</v>
      </c>
      <c r="K13" s="7">
        <v>0.966</v>
      </c>
      <c r="L13" s="7">
        <v>2.0</v>
      </c>
      <c r="M13" s="7">
        <v>298.0</v>
      </c>
      <c r="N13" s="7">
        <f t="shared" si="11"/>
        <v>300</v>
      </c>
      <c r="O13" s="7">
        <f t="shared" si="4"/>
        <v>150</v>
      </c>
      <c r="P13" s="7">
        <v>1.007</v>
      </c>
      <c r="Q13" s="7">
        <v>1.012</v>
      </c>
      <c r="R13" s="7">
        <f t="shared" si="5"/>
        <v>0.005</v>
      </c>
      <c r="S13" s="7">
        <f t="shared" si="6"/>
        <v>5</v>
      </c>
      <c r="T13" s="8">
        <f t="shared" si="7"/>
        <v>0.5</v>
      </c>
      <c r="U13" s="9">
        <f t="shared" si="8"/>
        <v>0.2424871131</v>
      </c>
      <c r="V13" s="10">
        <f t="shared" si="9"/>
        <v>32.46753247</v>
      </c>
      <c r="W13" s="13"/>
      <c r="X13" s="12">
        <f t="shared" si="10"/>
        <v>1.54</v>
      </c>
    </row>
    <row r="14">
      <c r="A14" s="13"/>
      <c r="B14" s="7">
        <v>1.0</v>
      </c>
      <c r="C14" s="7" t="s">
        <v>22</v>
      </c>
      <c r="D14" s="7">
        <v>60.0</v>
      </c>
      <c r="E14" s="7">
        <v>0.66</v>
      </c>
      <c r="F14" s="7">
        <v>5.265</v>
      </c>
      <c r="G14" s="7">
        <v>5.2684</v>
      </c>
      <c r="H14" s="7">
        <f t="shared" si="1"/>
        <v>0.0034</v>
      </c>
      <c r="I14" s="7">
        <f t="shared" si="2"/>
        <v>0.34</v>
      </c>
      <c r="J14" s="7">
        <f t="shared" si="3"/>
        <v>3.4</v>
      </c>
      <c r="K14" s="7">
        <v>1.496</v>
      </c>
      <c r="L14" s="7">
        <v>2.0</v>
      </c>
      <c r="M14" s="7">
        <v>598.0</v>
      </c>
      <c r="N14" s="7">
        <f t="shared" si="11"/>
        <v>600</v>
      </c>
      <c r="O14" s="7">
        <f t="shared" si="4"/>
        <v>300</v>
      </c>
      <c r="P14" s="7">
        <v>0.996</v>
      </c>
      <c r="Q14" s="7">
        <v>0.9968</v>
      </c>
      <c r="R14" s="7">
        <f t="shared" si="5"/>
        <v>0.0008</v>
      </c>
      <c r="S14" s="7">
        <f t="shared" si="6"/>
        <v>0.8</v>
      </c>
      <c r="T14" s="8">
        <f t="shared" si="7"/>
        <v>0.08</v>
      </c>
      <c r="U14" s="9">
        <f t="shared" si="8"/>
        <v>0</v>
      </c>
      <c r="V14" s="10">
        <f t="shared" si="9"/>
        <v>23.52941176</v>
      </c>
      <c r="W14" s="11" t="str">
        <f>_xlfn.STDEV.S(#REF!)</f>
        <v>#REF!</v>
      </c>
      <c r="X14" s="12">
        <f t="shared" si="10"/>
        <v>0.34</v>
      </c>
    </row>
    <row r="15">
      <c r="A15" s="13"/>
      <c r="B15" s="7">
        <v>2.0</v>
      </c>
      <c r="C15" s="7" t="s">
        <v>22</v>
      </c>
      <c r="D15" s="7">
        <v>60.0</v>
      </c>
      <c r="E15" s="7">
        <v>0.665</v>
      </c>
      <c r="F15" s="7">
        <v>5.235</v>
      </c>
      <c r="G15" s="7">
        <v>5.2378</v>
      </c>
      <c r="H15" s="7">
        <f t="shared" si="1"/>
        <v>0.0028</v>
      </c>
      <c r="I15" s="7">
        <f t="shared" si="2"/>
        <v>0.28</v>
      </c>
      <c r="J15" s="7">
        <f t="shared" si="3"/>
        <v>2.8</v>
      </c>
      <c r="K15" s="7">
        <v>1.555</v>
      </c>
      <c r="L15" s="7">
        <v>2.0</v>
      </c>
      <c r="M15" s="7">
        <v>598.0</v>
      </c>
      <c r="N15" s="7">
        <f t="shared" si="11"/>
        <v>600</v>
      </c>
      <c r="O15" s="7">
        <f t="shared" si="4"/>
        <v>300</v>
      </c>
      <c r="P15" s="7">
        <v>0.992</v>
      </c>
      <c r="Q15" s="7">
        <v>0.9928</v>
      </c>
      <c r="R15" s="7">
        <f t="shared" si="5"/>
        <v>0.0008</v>
      </c>
      <c r="S15" s="7">
        <f t="shared" si="6"/>
        <v>0.8</v>
      </c>
      <c r="T15" s="8">
        <f t="shared" si="7"/>
        <v>0.08</v>
      </c>
      <c r="U15" s="9">
        <f t="shared" si="8"/>
        <v>0.02309401077</v>
      </c>
      <c r="V15" s="10">
        <f t="shared" si="9"/>
        <v>28.57142857</v>
      </c>
      <c r="W15" s="13"/>
      <c r="X15" s="12">
        <f t="shared" si="10"/>
        <v>0.28</v>
      </c>
    </row>
    <row r="16">
      <c r="A16" s="13"/>
      <c r="B16" s="7">
        <v>3.0</v>
      </c>
      <c r="C16" s="7" t="s">
        <v>22</v>
      </c>
      <c r="D16" s="7">
        <v>60.0</v>
      </c>
      <c r="E16" s="7">
        <v>0.633</v>
      </c>
      <c r="F16" s="7">
        <v>5.171</v>
      </c>
      <c r="G16" s="7">
        <v>5.1742</v>
      </c>
      <c r="H16" s="7">
        <f t="shared" si="1"/>
        <v>0.0032</v>
      </c>
      <c r="I16" s="7">
        <f t="shared" si="2"/>
        <v>0.32</v>
      </c>
      <c r="J16" s="7">
        <f t="shared" si="3"/>
        <v>3.2</v>
      </c>
      <c r="K16" s="7">
        <v>0.016</v>
      </c>
      <c r="L16" s="7">
        <v>2.0</v>
      </c>
      <c r="M16" s="7">
        <v>598.0</v>
      </c>
      <c r="N16" s="7">
        <f t="shared" si="11"/>
        <v>600</v>
      </c>
      <c r="O16" s="7">
        <f t="shared" si="4"/>
        <v>300</v>
      </c>
      <c r="P16" s="7">
        <v>0.994</v>
      </c>
      <c r="Q16" s="7">
        <v>0.9948</v>
      </c>
      <c r="R16" s="7">
        <f t="shared" si="5"/>
        <v>0.0008</v>
      </c>
      <c r="S16" s="7">
        <f t="shared" si="6"/>
        <v>0.8</v>
      </c>
      <c r="T16" s="8">
        <f t="shared" si="7"/>
        <v>0.08</v>
      </c>
      <c r="U16" s="9">
        <f t="shared" si="8"/>
        <v>0.02645751311</v>
      </c>
      <c r="V16" s="10">
        <f t="shared" si="9"/>
        <v>25</v>
      </c>
      <c r="W16" s="13"/>
      <c r="X16" s="12">
        <f t="shared" si="10"/>
        <v>0.32</v>
      </c>
    </row>
    <row r="17">
      <c r="A17" s="13"/>
      <c r="B17" s="7">
        <v>1.0</v>
      </c>
      <c r="C17" s="7" t="s">
        <v>22</v>
      </c>
      <c r="D17" s="7">
        <v>90.0</v>
      </c>
      <c r="E17" s="7">
        <v>0.588</v>
      </c>
      <c r="F17" s="7">
        <v>5.265</v>
      </c>
      <c r="G17" s="7">
        <v>5.2674</v>
      </c>
      <c r="H17" s="7">
        <f t="shared" si="1"/>
        <v>0.0024</v>
      </c>
      <c r="I17" s="7">
        <f t="shared" si="2"/>
        <v>0.24</v>
      </c>
      <c r="J17" s="7">
        <f t="shared" si="3"/>
        <v>2.4</v>
      </c>
      <c r="K17" s="7">
        <v>0.028</v>
      </c>
      <c r="L17" s="7">
        <v>2.0</v>
      </c>
      <c r="M17" s="7">
        <v>898.0</v>
      </c>
      <c r="N17" s="7">
        <f t="shared" si="11"/>
        <v>900</v>
      </c>
      <c r="O17" s="7">
        <f t="shared" si="4"/>
        <v>450</v>
      </c>
      <c r="P17" s="7">
        <v>1.0</v>
      </c>
      <c r="Q17" s="7">
        <v>1.0004</v>
      </c>
      <c r="R17" s="7">
        <f t="shared" si="5"/>
        <v>0.0004</v>
      </c>
      <c r="S17" s="7">
        <f t="shared" si="6"/>
        <v>0.4</v>
      </c>
      <c r="T17" s="8">
        <f t="shared" si="7"/>
        <v>0.04</v>
      </c>
      <c r="U17" s="9">
        <f t="shared" si="8"/>
        <v>0.005773502692</v>
      </c>
      <c r="V17" s="10">
        <f t="shared" si="9"/>
        <v>16.66666667</v>
      </c>
      <c r="W17" s="11">
        <f>_xlfn.STDEV.S(V17:V19)</f>
        <v>1.8411762</v>
      </c>
      <c r="X17" s="12">
        <f t="shared" si="10"/>
        <v>0.24</v>
      </c>
    </row>
    <row r="18">
      <c r="A18" s="13"/>
      <c r="B18" s="7">
        <v>2.0</v>
      </c>
      <c r="C18" s="7" t="s">
        <v>22</v>
      </c>
      <c r="D18" s="7">
        <v>90.0</v>
      </c>
      <c r="E18" s="7">
        <v>0.611</v>
      </c>
      <c r="F18" s="7">
        <v>5.261</v>
      </c>
      <c r="G18" s="7">
        <v>5.2631</v>
      </c>
      <c r="H18" s="7">
        <f t="shared" si="1"/>
        <v>0.0021</v>
      </c>
      <c r="I18" s="7">
        <f t="shared" si="2"/>
        <v>0.21</v>
      </c>
      <c r="J18" s="7">
        <f t="shared" si="3"/>
        <v>2.1</v>
      </c>
      <c r="K18" s="7">
        <v>0.016</v>
      </c>
      <c r="L18" s="7">
        <v>2.0</v>
      </c>
      <c r="M18" s="7">
        <v>898.0</v>
      </c>
      <c r="N18" s="7">
        <f t="shared" si="11"/>
        <v>900</v>
      </c>
      <c r="O18" s="7">
        <f t="shared" si="4"/>
        <v>450</v>
      </c>
      <c r="P18" s="7">
        <v>1.002</v>
      </c>
      <c r="Q18" s="7">
        <v>1.0023</v>
      </c>
      <c r="R18" s="7">
        <f t="shared" si="5"/>
        <v>0.0003</v>
      </c>
      <c r="S18" s="7">
        <f t="shared" si="6"/>
        <v>0.3</v>
      </c>
      <c r="T18" s="8">
        <f t="shared" si="7"/>
        <v>0.03</v>
      </c>
      <c r="U18" s="9">
        <f t="shared" si="8"/>
        <v>0.5196152423</v>
      </c>
      <c r="V18" s="10">
        <f t="shared" si="9"/>
        <v>14.28571429</v>
      </c>
      <c r="W18" s="13"/>
      <c r="X18" s="12">
        <f t="shared" si="10"/>
        <v>0.21</v>
      </c>
    </row>
    <row r="19">
      <c r="A19" s="13"/>
      <c r="B19" s="7">
        <v>3.0</v>
      </c>
      <c r="C19" s="7" t="s">
        <v>22</v>
      </c>
      <c r="D19" s="7">
        <v>90.0</v>
      </c>
      <c r="E19" s="7">
        <v>0.597</v>
      </c>
      <c r="F19" s="7">
        <v>5.382</v>
      </c>
      <c r="G19" s="7">
        <v>5.3843</v>
      </c>
      <c r="H19" s="7">
        <f t="shared" si="1"/>
        <v>0.0023</v>
      </c>
      <c r="I19" s="7">
        <f t="shared" si="2"/>
        <v>0.23</v>
      </c>
      <c r="J19" s="7">
        <f t="shared" si="3"/>
        <v>2.3</v>
      </c>
      <c r="K19" s="7">
        <v>1.292</v>
      </c>
      <c r="L19" s="7">
        <v>2.0</v>
      </c>
      <c r="M19" s="7">
        <v>898.0</v>
      </c>
      <c r="N19" s="7">
        <f t="shared" si="11"/>
        <v>900</v>
      </c>
      <c r="O19" s="7">
        <f t="shared" si="4"/>
        <v>450</v>
      </c>
      <c r="P19" s="7">
        <v>0.989</v>
      </c>
      <c r="Q19" s="7">
        <v>0.9893</v>
      </c>
      <c r="R19" s="7">
        <f t="shared" si="5"/>
        <v>0.0003</v>
      </c>
      <c r="S19" s="7">
        <f t="shared" si="6"/>
        <v>0.3</v>
      </c>
      <c r="T19" s="8">
        <f t="shared" si="7"/>
        <v>0.03</v>
      </c>
      <c r="U19" s="9">
        <f t="shared" si="8"/>
        <v>0.5750072463</v>
      </c>
      <c r="V19" s="10">
        <f t="shared" si="9"/>
        <v>13.04347826</v>
      </c>
      <c r="W19" s="13"/>
      <c r="X19" s="12">
        <f t="shared" si="10"/>
        <v>0.23</v>
      </c>
    </row>
    <row r="20">
      <c r="A20" s="7">
        <v>3.0</v>
      </c>
      <c r="B20" s="7">
        <v>1.0</v>
      </c>
      <c r="C20" s="7" t="s">
        <v>22</v>
      </c>
      <c r="D20" s="7">
        <v>30.0</v>
      </c>
      <c r="E20" s="7">
        <v>1.469</v>
      </c>
      <c r="F20" s="7">
        <v>5.285</v>
      </c>
      <c r="G20" s="7">
        <v>5.3021</v>
      </c>
      <c r="H20" s="7">
        <f t="shared" si="1"/>
        <v>0.0171</v>
      </c>
      <c r="I20" s="7">
        <f t="shared" si="2"/>
        <v>1.71</v>
      </c>
      <c r="J20" s="7">
        <f t="shared" si="3"/>
        <v>17.1</v>
      </c>
      <c r="K20" s="7">
        <v>1.186</v>
      </c>
      <c r="L20" s="7">
        <v>2.0</v>
      </c>
      <c r="M20" s="7">
        <v>298.0</v>
      </c>
      <c r="N20" s="7">
        <f t="shared" si="11"/>
        <v>300</v>
      </c>
      <c r="O20" s="7">
        <f t="shared" si="4"/>
        <v>150</v>
      </c>
      <c r="P20" s="7">
        <v>1.001</v>
      </c>
      <c r="Q20" s="7">
        <v>1.0103</v>
      </c>
      <c r="R20" s="7">
        <f t="shared" si="5"/>
        <v>0.0093</v>
      </c>
      <c r="S20" s="7">
        <f t="shared" si="6"/>
        <v>9.3</v>
      </c>
      <c r="T20" s="8">
        <f t="shared" si="7"/>
        <v>0.93</v>
      </c>
      <c r="U20" s="9">
        <f t="shared" si="8"/>
        <v>0.08544003745</v>
      </c>
      <c r="V20" s="10">
        <f t="shared" si="9"/>
        <v>54.38596491</v>
      </c>
      <c r="W20" s="11">
        <f>_xlfn.STDEV.S((V20:V22))</f>
        <v>3.635538273</v>
      </c>
      <c r="X20" s="12">
        <f t="shared" si="10"/>
        <v>1.71</v>
      </c>
    </row>
    <row r="21">
      <c r="A21" s="13"/>
      <c r="B21" s="7">
        <v>2.0</v>
      </c>
      <c r="C21" s="7" t="s">
        <v>22</v>
      </c>
      <c r="D21" s="7">
        <v>30.0</v>
      </c>
      <c r="E21" s="7">
        <v>1.874</v>
      </c>
      <c r="F21" s="7">
        <v>5.183</v>
      </c>
      <c r="G21" s="7">
        <v>5.2011</v>
      </c>
      <c r="H21" s="7">
        <f t="shared" si="1"/>
        <v>0.0181</v>
      </c>
      <c r="I21" s="7">
        <f t="shared" si="2"/>
        <v>1.81</v>
      </c>
      <c r="J21" s="7">
        <f t="shared" si="3"/>
        <v>18.1</v>
      </c>
      <c r="K21" s="7">
        <v>0.801</v>
      </c>
      <c r="L21" s="7">
        <v>2.0</v>
      </c>
      <c r="M21" s="7">
        <v>298.0</v>
      </c>
      <c r="N21" s="7">
        <f t="shared" si="11"/>
        <v>300</v>
      </c>
      <c r="O21" s="7">
        <f t="shared" si="4"/>
        <v>150</v>
      </c>
      <c r="P21" s="7">
        <v>0.993</v>
      </c>
      <c r="Q21" s="7">
        <v>1.004</v>
      </c>
      <c r="R21" s="7">
        <f t="shared" si="5"/>
        <v>0.011</v>
      </c>
      <c r="S21" s="7">
        <f t="shared" si="6"/>
        <v>11</v>
      </c>
      <c r="T21" s="8">
        <f t="shared" si="7"/>
        <v>1.1</v>
      </c>
      <c r="U21" s="9">
        <f t="shared" si="8"/>
        <v>0.5755287424</v>
      </c>
      <c r="V21" s="10">
        <f t="shared" si="9"/>
        <v>60.77348066</v>
      </c>
      <c r="W21" s="13"/>
      <c r="X21" s="12">
        <f t="shared" si="10"/>
        <v>1.81</v>
      </c>
    </row>
    <row r="22">
      <c r="A22" s="13"/>
      <c r="B22" s="7">
        <v>3.0</v>
      </c>
      <c r="C22" s="7" t="s">
        <v>22</v>
      </c>
      <c r="D22" s="7">
        <v>30.0</v>
      </c>
      <c r="E22" s="7">
        <v>1.987</v>
      </c>
      <c r="F22" s="7">
        <v>5.173</v>
      </c>
      <c r="G22" s="7">
        <v>5.19</v>
      </c>
      <c r="H22" s="7">
        <f t="shared" si="1"/>
        <v>0.017</v>
      </c>
      <c r="I22" s="7">
        <f t="shared" si="2"/>
        <v>1.7</v>
      </c>
      <c r="J22" s="7">
        <f t="shared" si="3"/>
        <v>17</v>
      </c>
      <c r="K22" s="7">
        <v>1.166</v>
      </c>
      <c r="L22" s="7">
        <v>2.0</v>
      </c>
      <c r="M22" s="7">
        <v>298.0</v>
      </c>
      <c r="N22" s="7">
        <f t="shared" si="11"/>
        <v>300</v>
      </c>
      <c r="O22" s="7">
        <f t="shared" si="4"/>
        <v>150</v>
      </c>
      <c r="P22" s="7">
        <v>1.008</v>
      </c>
      <c r="Q22" s="7">
        <v>1.0183</v>
      </c>
      <c r="R22" s="7">
        <f t="shared" si="5"/>
        <v>0.0103</v>
      </c>
      <c r="S22" s="7">
        <f t="shared" si="6"/>
        <v>10.3</v>
      </c>
      <c r="T22" s="8">
        <f t="shared" si="7"/>
        <v>1.03</v>
      </c>
      <c r="U22" s="9">
        <f t="shared" si="8"/>
        <v>0.5404010856</v>
      </c>
      <c r="V22" s="10">
        <f t="shared" si="9"/>
        <v>60.58823529</v>
      </c>
      <c r="W22" s="13"/>
      <c r="X22" s="12">
        <f t="shared" si="10"/>
        <v>1.7</v>
      </c>
    </row>
    <row r="23">
      <c r="A23" s="13"/>
      <c r="B23" s="7">
        <v>1.0</v>
      </c>
      <c r="C23" s="7" t="s">
        <v>22</v>
      </c>
      <c r="D23" s="7">
        <v>60.0</v>
      </c>
      <c r="E23" s="7">
        <v>0.66</v>
      </c>
      <c r="F23" s="7">
        <v>5.2</v>
      </c>
      <c r="G23" s="7">
        <v>5.2022</v>
      </c>
      <c r="H23" s="7">
        <f t="shared" si="1"/>
        <v>0.0022</v>
      </c>
      <c r="I23" s="7">
        <f t="shared" si="2"/>
        <v>0.22</v>
      </c>
      <c r="J23" s="7">
        <f t="shared" si="3"/>
        <v>2.2</v>
      </c>
      <c r="K23" s="7">
        <v>1.525</v>
      </c>
      <c r="L23" s="7">
        <v>2.0</v>
      </c>
      <c r="M23" s="7">
        <v>298.0</v>
      </c>
      <c r="N23" s="7">
        <f t="shared" si="11"/>
        <v>300</v>
      </c>
      <c r="O23" s="7">
        <f t="shared" si="4"/>
        <v>150</v>
      </c>
      <c r="P23" s="7">
        <v>1.005</v>
      </c>
      <c r="Q23" s="7">
        <v>1.0057</v>
      </c>
      <c r="R23" s="7">
        <f t="shared" si="5"/>
        <v>0.0007</v>
      </c>
      <c r="S23" s="7">
        <f t="shared" si="6"/>
        <v>0.7</v>
      </c>
      <c r="T23" s="8">
        <f t="shared" si="7"/>
        <v>0.07</v>
      </c>
      <c r="U23" s="9">
        <f t="shared" si="8"/>
        <v>0.02516611478</v>
      </c>
      <c r="V23" s="10">
        <f t="shared" si="9"/>
        <v>31.81818182</v>
      </c>
      <c r="W23" s="11">
        <f>_xlfn.STDEV.S(V23:V25)</f>
        <v>2.151040389</v>
      </c>
      <c r="X23" s="12">
        <f t="shared" si="10"/>
        <v>0.22</v>
      </c>
    </row>
    <row r="24">
      <c r="A24" s="13"/>
      <c r="B24" s="7">
        <v>2.0</v>
      </c>
      <c r="C24" s="7" t="s">
        <v>22</v>
      </c>
      <c r="D24" s="7">
        <v>60.0</v>
      </c>
      <c r="E24" s="7">
        <v>0.697</v>
      </c>
      <c r="F24" s="7">
        <v>5.267</v>
      </c>
      <c r="G24" s="7">
        <v>5.2705</v>
      </c>
      <c r="H24" s="7">
        <f t="shared" si="1"/>
        <v>0.0035</v>
      </c>
      <c r="I24" s="7">
        <f t="shared" si="2"/>
        <v>0.35</v>
      </c>
      <c r="J24" s="7">
        <f t="shared" si="3"/>
        <v>3.5</v>
      </c>
      <c r="K24" s="7">
        <v>1.549</v>
      </c>
      <c r="L24" s="7">
        <v>2.0</v>
      </c>
      <c r="M24" s="7">
        <v>298.0</v>
      </c>
      <c r="N24" s="7">
        <f t="shared" si="11"/>
        <v>300</v>
      </c>
      <c r="O24" s="7">
        <f t="shared" si="4"/>
        <v>150</v>
      </c>
      <c r="P24" s="7">
        <v>0.994</v>
      </c>
      <c r="Q24" s="7">
        <v>0.9952</v>
      </c>
      <c r="R24" s="7">
        <f t="shared" si="5"/>
        <v>0.0012</v>
      </c>
      <c r="S24" s="7">
        <f t="shared" si="6"/>
        <v>1.2</v>
      </c>
      <c r="T24" s="8">
        <f t="shared" si="7"/>
        <v>0.12</v>
      </c>
      <c r="U24" s="9">
        <f t="shared" si="8"/>
        <v>0.02516611478</v>
      </c>
      <c r="V24" s="10">
        <f t="shared" si="9"/>
        <v>34.28571429</v>
      </c>
      <c r="W24" s="13"/>
      <c r="X24" s="12">
        <f t="shared" si="10"/>
        <v>0.35</v>
      </c>
    </row>
    <row r="25">
      <c r="A25" s="13"/>
      <c r="B25" s="7">
        <v>3.0</v>
      </c>
      <c r="C25" s="7" t="s">
        <v>22</v>
      </c>
      <c r="D25" s="7">
        <v>60.0</v>
      </c>
      <c r="E25" s="7">
        <v>0.681</v>
      </c>
      <c r="F25" s="7">
        <v>5.211</v>
      </c>
      <c r="G25" s="7">
        <v>5.214</v>
      </c>
      <c r="H25" s="7">
        <f t="shared" si="1"/>
        <v>0.003</v>
      </c>
      <c r="I25" s="7">
        <f t="shared" si="2"/>
        <v>0.3</v>
      </c>
      <c r="J25" s="7">
        <f t="shared" si="3"/>
        <v>3</v>
      </c>
      <c r="K25" s="7">
        <v>1.618</v>
      </c>
      <c r="L25" s="7">
        <v>2.0</v>
      </c>
      <c r="M25" s="7">
        <v>298.0</v>
      </c>
      <c r="N25" s="7">
        <f t="shared" si="11"/>
        <v>300</v>
      </c>
      <c r="O25" s="7">
        <f t="shared" si="4"/>
        <v>150</v>
      </c>
      <c r="P25" s="7">
        <v>0.14</v>
      </c>
      <c r="Q25" s="7">
        <v>0.1409</v>
      </c>
      <c r="R25" s="7">
        <f t="shared" si="5"/>
        <v>0.0009</v>
      </c>
      <c r="S25" s="7">
        <f t="shared" si="6"/>
        <v>0.9</v>
      </c>
      <c r="T25" s="8">
        <f t="shared" si="7"/>
        <v>0.09</v>
      </c>
      <c r="U25" s="9">
        <f t="shared" si="8"/>
        <v>0.02516611478</v>
      </c>
      <c r="V25" s="10">
        <f t="shared" si="9"/>
        <v>30</v>
      </c>
      <c r="W25" s="13"/>
      <c r="X25" s="12">
        <f t="shared" si="10"/>
        <v>0.3</v>
      </c>
    </row>
    <row r="26">
      <c r="A26" s="13"/>
      <c r="B26" s="7">
        <v>1.0</v>
      </c>
      <c r="C26" s="7" t="s">
        <v>22</v>
      </c>
      <c r="D26" s="7">
        <v>90.0</v>
      </c>
      <c r="E26" s="7">
        <v>0.647</v>
      </c>
      <c r="F26" s="7">
        <v>5.262</v>
      </c>
      <c r="G26" s="7">
        <v>5.2656</v>
      </c>
      <c r="H26" s="7">
        <f t="shared" si="1"/>
        <v>0.0036</v>
      </c>
      <c r="I26" s="7">
        <f t="shared" si="2"/>
        <v>0.36</v>
      </c>
      <c r="J26" s="7">
        <f t="shared" si="3"/>
        <v>3.6</v>
      </c>
      <c r="K26" s="7">
        <v>1.52</v>
      </c>
      <c r="L26" s="7">
        <v>2.0</v>
      </c>
      <c r="M26" s="7">
        <v>598.0</v>
      </c>
      <c r="N26" s="7">
        <f t="shared" si="11"/>
        <v>600</v>
      </c>
      <c r="O26" s="7">
        <f t="shared" si="4"/>
        <v>300</v>
      </c>
      <c r="P26" s="7">
        <v>0.132</v>
      </c>
      <c r="Q26" s="7">
        <v>0.1334</v>
      </c>
      <c r="R26" s="7">
        <f t="shared" si="5"/>
        <v>0.0014</v>
      </c>
      <c r="S26" s="7">
        <f t="shared" si="6"/>
        <v>1.4</v>
      </c>
      <c r="T26" s="8">
        <f t="shared" si="7"/>
        <v>0.14</v>
      </c>
      <c r="U26" s="9">
        <f t="shared" si="8"/>
        <v>0.01527525232</v>
      </c>
      <c r="V26" s="10">
        <f t="shared" si="9"/>
        <v>38.88888889</v>
      </c>
      <c r="W26" s="11">
        <f>_xlfn.STDEV.S(V26:V28)</f>
        <v>2.047147315</v>
      </c>
      <c r="X26" s="12">
        <f t="shared" si="10"/>
        <v>0.36</v>
      </c>
    </row>
    <row r="27">
      <c r="A27" s="13"/>
      <c r="B27" s="7">
        <v>2.0</v>
      </c>
      <c r="C27" s="7" t="s">
        <v>22</v>
      </c>
      <c r="D27" s="7">
        <v>90.0</v>
      </c>
      <c r="E27" s="7">
        <v>0.677</v>
      </c>
      <c r="F27" s="7">
        <v>5.197</v>
      </c>
      <c r="G27" s="7">
        <v>5.2</v>
      </c>
      <c r="H27" s="7">
        <f t="shared" si="1"/>
        <v>0.003</v>
      </c>
      <c r="I27" s="7">
        <f t="shared" si="2"/>
        <v>0.3</v>
      </c>
      <c r="J27" s="7">
        <f t="shared" si="3"/>
        <v>3</v>
      </c>
      <c r="K27" s="7">
        <v>1.659</v>
      </c>
      <c r="L27" s="7">
        <v>2.0</v>
      </c>
      <c r="M27" s="7">
        <v>598.0</v>
      </c>
      <c r="N27" s="7">
        <f t="shared" si="11"/>
        <v>600</v>
      </c>
      <c r="O27" s="7">
        <f t="shared" si="4"/>
        <v>300</v>
      </c>
      <c r="P27" s="7">
        <v>0.139</v>
      </c>
      <c r="Q27" s="7">
        <v>0.1402</v>
      </c>
      <c r="R27" s="7">
        <f t="shared" si="5"/>
        <v>0.0012</v>
      </c>
      <c r="S27" s="7">
        <f t="shared" si="6"/>
        <v>1.2</v>
      </c>
      <c r="T27" s="8">
        <f t="shared" si="7"/>
        <v>0.12</v>
      </c>
      <c r="U27" s="9">
        <f t="shared" si="8"/>
        <v>0.4592385001</v>
      </c>
      <c r="V27" s="10">
        <f t="shared" si="9"/>
        <v>40</v>
      </c>
      <c r="W27" s="13"/>
      <c r="X27" s="12">
        <f t="shared" si="10"/>
        <v>0.3</v>
      </c>
    </row>
    <row r="28">
      <c r="A28" s="13"/>
      <c r="B28" s="7">
        <v>3.0</v>
      </c>
      <c r="C28" s="7" t="s">
        <v>22</v>
      </c>
      <c r="D28" s="7">
        <v>90.0</v>
      </c>
      <c r="E28" s="7">
        <v>0.653</v>
      </c>
      <c r="F28" s="7">
        <v>5.344</v>
      </c>
      <c r="G28" s="7">
        <v>5.3475</v>
      </c>
      <c r="H28" s="7">
        <f t="shared" si="1"/>
        <v>0.0035</v>
      </c>
      <c r="I28" s="7">
        <f t="shared" si="2"/>
        <v>0.35</v>
      </c>
      <c r="J28" s="7">
        <f t="shared" si="3"/>
        <v>3.5</v>
      </c>
      <c r="K28" s="7">
        <v>1.657</v>
      </c>
      <c r="L28" s="7">
        <v>2.0</v>
      </c>
      <c r="M28" s="7">
        <v>598.0</v>
      </c>
      <c r="N28" s="7">
        <f t="shared" si="11"/>
        <v>600</v>
      </c>
      <c r="O28" s="7">
        <f t="shared" si="4"/>
        <v>300</v>
      </c>
      <c r="P28" s="7">
        <v>0.137</v>
      </c>
      <c r="Q28" s="7">
        <v>0.1385</v>
      </c>
      <c r="R28" s="7">
        <f t="shared" si="5"/>
        <v>0.0015</v>
      </c>
      <c r="S28" s="7">
        <f t="shared" si="6"/>
        <v>1.5</v>
      </c>
      <c r="T28" s="8">
        <f t="shared" si="7"/>
        <v>0.15</v>
      </c>
      <c r="U28" s="9">
        <f t="shared" si="8"/>
        <v>0.4419275959</v>
      </c>
      <c r="V28" s="10">
        <f t="shared" si="9"/>
        <v>42.85714286</v>
      </c>
      <c r="W28" s="13"/>
      <c r="X28" s="12">
        <f t="shared" si="10"/>
        <v>0.35</v>
      </c>
    </row>
    <row r="29">
      <c r="A29" s="7">
        <v>4.0</v>
      </c>
      <c r="B29" s="7">
        <v>1.0</v>
      </c>
      <c r="C29" s="7" t="s">
        <v>22</v>
      </c>
      <c r="D29" s="7">
        <v>30.0</v>
      </c>
      <c r="E29" s="7">
        <v>1.494</v>
      </c>
      <c r="F29" s="7">
        <v>5.226</v>
      </c>
      <c r="G29" s="7">
        <v>5.2432</v>
      </c>
      <c r="H29" s="7">
        <f t="shared" si="1"/>
        <v>0.0172</v>
      </c>
      <c r="I29" s="7">
        <f t="shared" si="2"/>
        <v>1.72</v>
      </c>
      <c r="J29" s="7">
        <f t="shared" si="3"/>
        <v>17.2</v>
      </c>
      <c r="K29" s="7">
        <v>1.042</v>
      </c>
      <c r="L29" s="7">
        <v>2.0</v>
      </c>
      <c r="M29" s="7">
        <v>898.0</v>
      </c>
      <c r="N29" s="7">
        <f t="shared" si="11"/>
        <v>900</v>
      </c>
      <c r="O29" s="7">
        <f t="shared" si="4"/>
        <v>450</v>
      </c>
      <c r="P29" s="7">
        <v>1.0</v>
      </c>
      <c r="Q29" s="7">
        <v>1.0093</v>
      </c>
      <c r="R29" s="7">
        <f t="shared" si="5"/>
        <v>0.0093</v>
      </c>
      <c r="S29" s="7">
        <f t="shared" si="6"/>
        <v>9.3</v>
      </c>
      <c r="T29" s="8">
        <f t="shared" si="7"/>
        <v>0.93</v>
      </c>
      <c r="U29" s="9">
        <f t="shared" si="8"/>
        <v>0.06806859286</v>
      </c>
      <c r="V29" s="10">
        <f t="shared" si="9"/>
        <v>54.06976744</v>
      </c>
      <c r="W29" s="11">
        <f>_xlfn.STDEV.S(V29:V31)</f>
        <v>3.802501182</v>
      </c>
      <c r="X29" s="12">
        <f t="shared" si="10"/>
        <v>1.72</v>
      </c>
    </row>
    <row r="30">
      <c r="A30" s="13"/>
      <c r="B30" s="7">
        <v>2.0</v>
      </c>
      <c r="C30" s="7" t="s">
        <v>22</v>
      </c>
      <c r="D30" s="7">
        <v>30.0</v>
      </c>
      <c r="E30" s="7">
        <v>1.965</v>
      </c>
      <c r="F30" s="7">
        <v>5.237</v>
      </c>
      <c r="G30" s="7">
        <v>5.2555</v>
      </c>
      <c r="H30" s="7">
        <f t="shared" si="1"/>
        <v>0.0185</v>
      </c>
      <c r="I30" s="7">
        <f t="shared" si="2"/>
        <v>1.85</v>
      </c>
      <c r="J30" s="7">
        <f t="shared" si="3"/>
        <v>18.5</v>
      </c>
      <c r="K30" s="7">
        <v>0.539</v>
      </c>
      <c r="L30" s="7">
        <v>2.0</v>
      </c>
      <c r="M30" s="7">
        <v>898.0</v>
      </c>
      <c r="N30" s="7">
        <f t="shared" si="11"/>
        <v>900</v>
      </c>
      <c r="O30" s="7">
        <f t="shared" si="4"/>
        <v>450</v>
      </c>
      <c r="P30" s="7">
        <v>1.003</v>
      </c>
      <c r="Q30" s="7">
        <v>1.012</v>
      </c>
      <c r="R30" s="7">
        <f t="shared" si="5"/>
        <v>0.009</v>
      </c>
      <c r="S30" s="7">
        <f t="shared" si="6"/>
        <v>9</v>
      </c>
      <c r="T30" s="8">
        <f t="shared" si="7"/>
        <v>0.9</v>
      </c>
      <c r="U30" s="9">
        <f t="shared" si="8"/>
        <v>0.4921720566</v>
      </c>
      <c r="V30" s="10">
        <f t="shared" si="9"/>
        <v>48.64864865</v>
      </c>
      <c r="W30" s="13"/>
      <c r="X30" s="12">
        <f t="shared" si="10"/>
        <v>1.85</v>
      </c>
    </row>
    <row r="31">
      <c r="A31" s="13"/>
      <c r="B31" s="7">
        <v>3.0</v>
      </c>
      <c r="C31" s="7" t="s">
        <v>22</v>
      </c>
      <c r="D31" s="7">
        <v>30.0</v>
      </c>
      <c r="E31" s="7">
        <v>1.993</v>
      </c>
      <c r="F31" s="7">
        <v>5.253</v>
      </c>
      <c r="G31" s="7">
        <v>5.2714</v>
      </c>
      <c r="H31" s="7">
        <f t="shared" si="1"/>
        <v>0.0184</v>
      </c>
      <c r="I31" s="7">
        <f t="shared" si="2"/>
        <v>1.84</v>
      </c>
      <c r="J31" s="7">
        <f t="shared" si="3"/>
        <v>18.4</v>
      </c>
      <c r="K31" s="7">
        <v>0.675</v>
      </c>
      <c r="L31" s="7">
        <v>2.0</v>
      </c>
      <c r="M31" s="7">
        <v>898.0</v>
      </c>
      <c r="N31" s="7">
        <f t="shared" si="11"/>
        <v>900</v>
      </c>
      <c r="O31" s="7">
        <f t="shared" si="4"/>
        <v>450</v>
      </c>
      <c r="P31" s="7">
        <v>1.004</v>
      </c>
      <c r="Q31" s="7">
        <v>1.0143</v>
      </c>
      <c r="R31" s="7">
        <f t="shared" si="5"/>
        <v>0.0103</v>
      </c>
      <c r="S31" s="7">
        <f t="shared" si="6"/>
        <v>10.3</v>
      </c>
      <c r="T31" s="8">
        <f t="shared" si="7"/>
        <v>1.03</v>
      </c>
      <c r="U31" s="9">
        <f t="shared" si="8"/>
        <v>0.5342596123</v>
      </c>
      <c r="V31" s="10">
        <f t="shared" si="9"/>
        <v>55.97826087</v>
      </c>
      <c r="W31" s="13"/>
      <c r="X31" s="12">
        <f t="shared" si="10"/>
        <v>1.84</v>
      </c>
    </row>
    <row r="32">
      <c r="A32" s="13"/>
      <c r="B32" s="7">
        <v>1.0</v>
      </c>
      <c r="C32" s="7" t="s">
        <v>22</v>
      </c>
      <c r="D32" s="7">
        <v>60.0</v>
      </c>
      <c r="E32" s="7">
        <v>0.688</v>
      </c>
      <c r="F32" s="7">
        <v>5.249</v>
      </c>
      <c r="G32" s="7">
        <v>5.2523</v>
      </c>
      <c r="H32" s="7">
        <f t="shared" si="1"/>
        <v>0.0033</v>
      </c>
      <c r="I32" s="7">
        <f t="shared" si="2"/>
        <v>0.33</v>
      </c>
      <c r="J32" s="7">
        <f t="shared" si="3"/>
        <v>3.3</v>
      </c>
      <c r="K32" s="7">
        <v>1.754</v>
      </c>
      <c r="L32" s="7">
        <v>2.0</v>
      </c>
      <c r="M32" s="7">
        <v>298.0</v>
      </c>
      <c r="N32" s="7">
        <f t="shared" si="11"/>
        <v>300</v>
      </c>
      <c r="O32" s="7">
        <f t="shared" si="4"/>
        <v>150</v>
      </c>
      <c r="P32" s="7">
        <v>0.998</v>
      </c>
      <c r="Q32" s="7">
        <v>0.9992</v>
      </c>
      <c r="R32" s="7">
        <f t="shared" si="5"/>
        <v>0.0012</v>
      </c>
      <c r="S32" s="7">
        <f t="shared" si="6"/>
        <v>1.2</v>
      </c>
      <c r="T32" s="8">
        <f t="shared" si="7"/>
        <v>0.12</v>
      </c>
      <c r="U32" s="9">
        <f t="shared" si="8"/>
        <v>0.01527525232</v>
      </c>
      <c r="V32" s="10">
        <f t="shared" si="9"/>
        <v>36.36363636</v>
      </c>
      <c r="W32" s="11">
        <f>_xlfn.STDEV.S(V32:V34)</f>
        <v>2.2267816</v>
      </c>
      <c r="X32" s="12">
        <f t="shared" si="10"/>
        <v>0.33</v>
      </c>
    </row>
    <row r="33">
      <c r="A33" s="13"/>
      <c r="B33" s="7">
        <v>2.0</v>
      </c>
      <c r="C33" s="7" t="s">
        <v>22</v>
      </c>
      <c r="D33" s="7">
        <v>60.0</v>
      </c>
      <c r="E33" s="7">
        <v>0.696</v>
      </c>
      <c r="F33" s="7">
        <v>5.296</v>
      </c>
      <c r="G33" s="7">
        <v>5.2988</v>
      </c>
      <c r="H33" s="7">
        <f t="shared" si="1"/>
        <v>0.0028</v>
      </c>
      <c r="I33" s="7">
        <f t="shared" si="2"/>
        <v>0.28</v>
      </c>
      <c r="J33" s="7">
        <f t="shared" si="3"/>
        <v>2.8</v>
      </c>
      <c r="K33" s="7">
        <v>1.302</v>
      </c>
      <c r="L33" s="7">
        <v>2.0</v>
      </c>
      <c r="M33" s="7">
        <v>298.0</v>
      </c>
      <c r="N33" s="7">
        <f t="shared" si="11"/>
        <v>300</v>
      </c>
      <c r="O33" s="7">
        <f t="shared" si="4"/>
        <v>150</v>
      </c>
      <c r="P33" s="7">
        <v>1.001</v>
      </c>
      <c r="Q33" s="7">
        <v>1.0019</v>
      </c>
      <c r="R33" s="7">
        <f t="shared" si="5"/>
        <v>0.0009</v>
      </c>
      <c r="S33" s="7">
        <f t="shared" si="6"/>
        <v>0.9</v>
      </c>
      <c r="T33" s="8">
        <f t="shared" si="7"/>
        <v>0.09</v>
      </c>
      <c r="U33" s="9">
        <f t="shared" si="8"/>
        <v>0.01154700538</v>
      </c>
      <c r="V33" s="10">
        <f t="shared" si="9"/>
        <v>32.14285714</v>
      </c>
      <c r="W33" s="13"/>
      <c r="X33" s="12">
        <f t="shared" si="10"/>
        <v>0.28</v>
      </c>
    </row>
    <row r="34">
      <c r="A34" s="13"/>
      <c r="B34" s="7">
        <v>3.0</v>
      </c>
      <c r="C34" s="7" t="s">
        <v>22</v>
      </c>
      <c r="D34" s="7">
        <v>60.0</v>
      </c>
      <c r="E34" s="7">
        <v>0.709</v>
      </c>
      <c r="F34" s="7">
        <v>5.241</v>
      </c>
      <c r="G34" s="7">
        <v>5.2441</v>
      </c>
      <c r="H34" s="7">
        <f t="shared" si="1"/>
        <v>0.0031</v>
      </c>
      <c r="I34" s="7">
        <f t="shared" si="2"/>
        <v>0.31</v>
      </c>
      <c r="J34" s="7">
        <f t="shared" si="3"/>
        <v>3.1</v>
      </c>
      <c r="K34" s="7">
        <v>1.283</v>
      </c>
      <c r="L34" s="7">
        <v>2.0</v>
      </c>
      <c r="M34" s="7">
        <v>298.0</v>
      </c>
      <c r="N34" s="7">
        <f t="shared" si="11"/>
        <v>300</v>
      </c>
      <c r="O34" s="7">
        <f t="shared" si="4"/>
        <v>150</v>
      </c>
      <c r="P34" s="7">
        <v>1.001</v>
      </c>
      <c r="Q34" s="7">
        <v>1.0021</v>
      </c>
      <c r="R34" s="7">
        <f t="shared" si="5"/>
        <v>0.0011</v>
      </c>
      <c r="S34" s="7">
        <f t="shared" si="6"/>
        <v>1.1</v>
      </c>
      <c r="T34" s="8">
        <f t="shared" si="7"/>
        <v>0.11</v>
      </c>
      <c r="U34" s="9">
        <f t="shared" si="8"/>
        <v>0.01</v>
      </c>
      <c r="V34" s="10">
        <f t="shared" si="9"/>
        <v>35.48387097</v>
      </c>
      <c r="W34" s="13"/>
      <c r="X34" s="12">
        <f t="shared" si="10"/>
        <v>0.31</v>
      </c>
    </row>
    <row r="35">
      <c r="A35" s="13"/>
      <c r="B35" s="7">
        <v>1.0</v>
      </c>
      <c r="C35" s="7" t="s">
        <v>22</v>
      </c>
      <c r="D35" s="7">
        <v>90.0</v>
      </c>
      <c r="E35" s="7">
        <v>0.672</v>
      </c>
      <c r="F35" s="7">
        <v>5.263</v>
      </c>
      <c r="G35" s="7">
        <v>5.2654</v>
      </c>
      <c r="H35" s="7">
        <f t="shared" si="1"/>
        <v>0.0024</v>
      </c>
      <c r="I35" s="7">
        <f t="shared" si="2"/>
        <v>0.24</v>
      </c>
      <c r="J35" s="7">
        <f t="shared" si="3"/>
        <v>2.4</v>
      </c>
      <c r="K35" s="7">
        <v>1.216</v>
      </c>
      <c r="L35" s="7">
        <v>2.0</v>
      </c>
      <c r="M35" s="7">
        <v>298.0</v>
      </c>
      <c r="N35" s="7">
        <f t="shared" si="11"/>
        <v>300</v>
      </c>
      <c r="O35" s="7">
        <f t="shared" si="4"/>
        <v>150</v>
      </c>
      <c r="P35" s="7">
        <v>1.01</v>
      </c>
      <c r="Q35" s="7">
        <v>1.0109</v>
      </c>
      <c r="R35" s="7">
        <f t="shared" si="5"/>
        <v>0.0009</v>
      </c>
      <c r="S35" s="7">
        <f t="shared" si="6"/>
        <v>0.9</v>
      </c>
      <c r="T35" s="8">
        <f t="shared" si="7"/>
        <v>0.09</v>
      </c>
      <c r="U35" s="9">
        <f t="shared" si="8"/>
        <v>0.005773502692</v>
      </c>
      <c r="V35" s="10">
        <f t="shared" si="9"/>
        <v>37.5</v>
      </c>
      <c r="W35" s="11">
        <f>_xlfn.STDEV.S(V35:V37)</f>
        <v>1.708662613</v>
      </c>
      <c r="X35" s="12">
        <f t="shared" si="10"/>
        <v>0.24</v>
      </c>
    </row>
    <row r="36">
      <c r="A36" s="13"/>
      <c r="B36" s="7">
        <v>2.0</v>
      </c>
      <c r="C36" s="7" t="s">
        <v>22</v>
      </c>
      <c r="D36" s="7">
        <v>90.0</v>
      </c>
      <c r="E36" s="7">
        <v>0.784</v>
      </c>
      <c r="F36" s="7">
        <v>5.259</v>
      </c>
      <c r="G36" s="7">
        <v>5.2618</v>
      </c>
      <c r="H36" s="7">
        <f t="shared" si="1"/>
        <v>0.0028</v>
      </c>
      <c r="I36" s="7">
        <f t="shared" si="2"/>
        <v>0.28</v>
      </c>
      <c r="J36" s="7">
        <f t="shared" si="3"/>
        <v>2.8</v>
      </c>
      <c r="K36" s="7">
        <v>1.079</v>
      </c>
      <c r="L36" s="7">
        <v>2.0</v>
      </c>
      <c r="M36" s="7">
        <v>298.0</v>
      </c>
      <c r="N36" s="7">
        <f t="shared" si="11"/>
        <v>300</v>
      </c>
      <c r="O36" s="7">
        <f t="shared" si="4"/>
        <v>150</v>
      </c>
      <c r="P36" s="7">
        <v>0.983</v>
      </c>
      <c r="Q36" s="7">
        <v>0.984</v>
      </c>
      <c r="R36" s="7">
        <f t="shared" si="5"/>
        <v>0.001</v>
      </c>
      <c r="S36" s="7">
        <f t="shared" si="6"/>
        <v>1</v>
      </c>
      <c r="T36" s="8">
        <f t="shared" si="7"/>
        <v>0.1</v>
      </c>
      <c r="U36" s="9">
        <f t="shared" si="8"/>
        <v>0.5282991577</v>
      </c>
      <c r="V36" s="10">
        <f t="shared" si="9"/>
        <v>35.71428571</v>
      </c>
      <c r="W36" s="13"/>
      <c r="X36" s="12">
        <f t="shared" si="10"/>
        <v>0.28</v>
      </c>
    </row>
    <row r="37">
      <c r="A37" s="13"/>
      <c r="B37" s="7">
        <v>3.0</v>
      </c>
      <c r="C37" s="7" t="s">
        <v>22</v>
      </c>
      <c r="D37" s="7">
        <v>90.0</v>
      </c>
      <c r="E37" s="7">
        <v>0.681</v>
      </c>
      <c r="F37" s="7">
        <v>5.211</v>
      </c>
      <c r="G37" s="7">
        <v>5.2133</v>
      </c>
      <c r="H37" s="7">
        <f t="shared" si="1"/>
        <v>0.0023</v>
      </c>
      <c r="I37" s="7">
        <f t="shared" si="2"/>
        <v>0.23</v>
      </c>
      <c r="J37" s="7">
        <f t="shared" si="3"/>
        <v>2.3</v>
      </c>
      <c r="K37" s="7">
        <v>1.101</v>
      </c>
      <c r="L37" s="7">
        <v>2.0</v>
      </c>
      <c r="M37" s="7">
        <v>298.0</v>
      </c>
      <c r="N37" s="7">
        <f t="shared" si="11"/>
        <v>300</v>
      </c>
      <c r="O37" s="7">
        <f t="shared" si="4"/>
        <v>150</v>
      </c>
      <c r="P37" s="7">
        <v>1.012</v>
      </c>
      <c r="Q37" s="7">
        <v>1.0129</v>
      </c>
      <c r="R37" s="7">
        <f t="shared" si="5"/>
        <v>0.0009</v>
      </c>
      <c r="S37" s="7">
        <f t="shared" si="6"/>
        <v>0.9</v>
      </c>
      <c r="T37" s="8">
        <f t="shared" si="7"/>
        <v>0.09</v>
      </c>
      <c r="U37" s="9">
        <f t="shared" si="8"/>
        <v>0.5556977596</v>
      </c>
      <c r="V37" s="10">
        <f t="shared" si="9"/>
        <v>39.13043478</v>
      </c>
      <c r="W37" s="13"/>
      <c r="X37" s="12">
        <f t="shared" si="10"/>
        <v>0.23</v>
      </c>
    </row>
    <row r="38">
      <c r="A38" s="7">
        <v>5.0</v>
      </c>
      <c r="B38" s="7">
        <v>1.0</v>
      </c>
      <c r="C38" s="7" t="s">
        <v>22</v>
      </c>
      <c r="D38" s="7">
        <v>30.0</v>
      </c>
      <c r="E38" s="7">
        <v>1.433</v>
      </c>
      <c r="F38" s="7">
        <v>5.447</v>
      </c>
      <c r="G38" s="7">
        <v>5.4695</v>
      </c>
      <c r="H38" s="7">
        <f t="shared" si="1"/>
        <v>0.0225</v>
      </c>
      <c r="I38" s="7">
        <f t="shared" si="2"/>
        <v>2.25</v>
      </c>
      <c r="J38" s="7">
        <f t="shared" si="3"/>
        <v>22.5</v>
      </c>
      <c r="K38" s="7">
        <v>0.927</v>
      </c>
      <c r="L38" s="7">
        <v>2.0</v>
      </c>
      <c r="M38" s="7">
        <v>598.0</v>
      </c>
      <c r="N38" s="7">
        <f t="shared" si="11"/>
        <v>600</v>
      </c>
      <c r="O38" s="7">
        <f t="shared" si="4"/>
        <v>300</v>
      </c>
      <c r="P38" s="7">
        <v>1.007</v>
      </c>
      <c r="Q38" s="7">
        <v>1.0171</v>
      </c>
      <c r="R38" s="7">
        <f t="shared" si="5"/>
        <v>0.0101</v>
      </c>
      <c r="S38" s="7">
        <f t="shared" si="6"/>
        <v>10.1</v>
      </c>
      <c r="T38" s="8">
        <f t="shared" si="7"/>
        <v>1.01</v>
      </c>
      <c r="U38" s="9">
        <f t="shared" si="8"/>
        <v>0.3659234893</v>
      </c>
      <c r="V38" s="10">
        <f t="shared" si="9"/>
        <v>44.88888889</v>
      </c>
      <c r="W38" s="11">
        <f>_xlfn.STDEV.S(V38:V40)</f>
        <v>2.074056587</v>
      </c>
      <c r="X38" s="12">
        <f t="shared" si="10"/>
        <v>2.25</v>
      </c>
    </row>
    <row r="39">
      <c r="A39" s="13"/>
      <c r="B39" s="7">
        <v>2.0</v>
      </c>
      <c r="C39" s="7" t="s">
        <v>22</v>
      </c>
      <c r="D39" s="7">
        <v>30.0</v>
      </c>
      <c r="E39" s="7">
        <v>1.954</v>
      </c>
      <c r="F39" s="7">
        <v>5.294</v>
      </c>
      <c r="G39" s="7">
        <v>5.3163</v>
      </c>
      <c r="H39" s="7">
        <f t="shared" si="1"/>
        <v>0.0223</v>
      </c>
      <c r="I39" s="7">
        <f t="shared" si="2"/>
        <v>2.23</v>
      </c>
      <c r="J39" s="7">
        <f t="shared" si="3"/>
        <v>22.3</v>
      </c>
      <c r="K39" s="7">
        <v>0.586</v>
      </c>
      <c r="L39" s="7">
        <v>2.0</v>
      </c>
      <c r="M39" s="7">
        <v>598.0</v>
      </c>
      <c r="N39" s="7">
        <f t="shared" si="11"/>
        <v>600</v>
      </c>
      <c r="O39" s="7">
        <f t="shared" si="4"/>
        <v>300</v>
      </c>
      <c r="P39" s="7">
        <v>0.993</v>
      </c>
      <c r="Q39" s="7">
        <v>1.0039</v>
      </c>
      <c r="R39" s="7">
        <f t="shared" si="5"/>
        <v>0.0109</v>
      </c>
      <c r="S39" s="7">
        <f t="shared" si="6"/>
        <v>10.9</v>
      </c>
      <c r="T39" s="8">
        <f t="shared" si="7"/>
        <v>1.09</v>
      </c>
      <c r="U39" s="9">
        <f t="shared" si="8"/>
        <v>0.7663115119</v>
      </c>
      <c r="V39" s="10">
        <f t="shared" si="9"/>
        <v>48.87892377</v>
      </c>
      <c r="W39" s="13"/>
      <c r="X39" s="12">
        <f t="shared" si="10"/>
        <v>2.23</v>
      </c>
    </row>
    <row r="40">
      <c r="A40" s="13"/>
      <c r="B40" s="7">
        <v>3.0</v>
      </c>
      <c r="C40" s="7" t="s">
        <v>22</v>
      </c>
      <c r="D40" s="7">
        <v>30.0</v>
      </c>
      <c r="E40" s="7">
        <v>1.989</v>
      </c>
      <c r="F40" s="7">
        <v>5.286</v>
      </c>
      <c r="G40" s="7">
        <v>5.3226</v>
      </c>
      <c r="H40" s="7">
        <f t="shared" si="1"/>
        <v>0.0366</v>
      </c>
      <c r="I40" s="7">
        <f t="shared" si="2"/>
        <v>3.66</v>
      </c>
      <c r="J40" s="7">
        <f t="shared" si="3"/>
        <v>36.6</v>
      </c>
      <c r="K40" s="7">
        <v>0.608</v>
      </c>
      <c r="L40" s="7">
        <v>2.0</v>
      </c>
      <c r="M40" s="7">
        <v>598.0</v>
      </c>
      <c r="N40" s="7">
        <f t="shared" si="11"/>
        <v>600</v>
      </c>
      <c r="O40" s="7">
        <f t="shared" si="4"/>
        <v>300</v>
      </c>
      <c r="P40" s="7">
        <v>1.01</v>
      </c>
      <c r="Q40" s="7">
        <v>1.0268</v>
      </c>
      <c r="R40" s="7">
        <f t="shared" si="5"/>
        <v>0.0168</v>
      </c>
      <c r="S40" s="7">
        <f t="shared" si="6"/>
        <v>16.8</v>
      </c>
      <c r="T40" s="8">
        <f t="shared" si="7"/>
        <v>1.68</v>
      </c>
      <c r="U40" s="9">
        <f t="shared" si="8"/>
        <v>0.886359596</v>
      </c>
      <c r="V40" s="10">
        <f t="shared" si="9"/>
        <v>45.90163934</v>
      </c>
      <c r="W40" s="13"/>
      <c r="X40" s="12">
        <f t="shared" si="10"/>
        <v>3.66</v>
      </c>
    </row>
    <row r="41">
      <c r="A41" s="13"/>
      <c r="B41" s="7">
        <v>1.0</v>
      </c>
      <c r="C41" s="7" t="s">
        <v>22</v>
      </c>
      <c r="D41" s="7">
        <v>60.0</v>
      </c>
      <c r="E41" s="7">
        <v>0.684</v>
      </c>
      <c r="F41" s="7">
        <v>5.266</v>
      </c>
      <c r="G41" s="7">
        <v>5.2704</v>
      </c>
      <c r="H41" s="7">
        <f t="shared" si="1"/>
        <v>0.0044</v>
      </c>
      <c r="I41" s="7">
        <f t="shared" si="2"/>
        <v>0.44</v>
      </c>
      <c r="J41" s="7">
        <f t="shared" si="3"/>
        <v>4.4</v>
      </c>
      <c r="K41" s="7">
        <v>1.83</v>
      </c>
      <c r="L41" s="7">
        <v>2.0</v>
      </c>
      <c r="M41" s="7">
        <v>898.0</v>
      </c>
      <c r="N41" s="7">
        <f t="shared" si="11"/>
        <v>900</v>
      </c>
      <c r="O41" s="7">
        <f t="shared" si="4"/>
        <v>450</v>
      </c>
      <c r="P41" s="7">
        <v>1.03</v>
      </c>
      <c r="Q41" s="7">
        <v>1.0316</v>
      </c>
      <c r="R41" s="7">
        <f t="shared" si="5"/>
        <v>0.0016</v>
      </c>
      <c r="S41" s="7">
        <f t="shared" si="6"/>
        <v>1.6</v>
      </c>
      <c r="T41" s="8">
        <f t="shared" si="7"/>
        <v>0.16</v>
      </c>
      <c r="U41" s="9">
        <f t="shared" si="8"/>
        <v>0.02516611478</v>
      </c>
      <c r="V41" s="10">
        <f t="shared" si="9"/>
        <v>36.36363636</v>
      </c>
      <c r="W41" s="11">
        <f>_xlfn.STDEV.S(V41:V43)</f>
        <v>1.33917485</v>
      </c>
      <c r="X41" s="12">
        <f t="shared" si="10"/>
        <v>0.44</v>
      </c>
    </row>
    <row r="42">
      <c r="A42" s="13"/>
      <c r="B42" s="7">
        <v>2.0</v>
      </c>
      <c r="C42" s="7" t="s">
        <v>22</v>
      </c>
      <c r="D42" s="7">
        <v>60.0</v>
      </c>
      <c r="E42" s="7">
        <v>0.743</v>
      </c>
      <c r="F42" s="7">
        <v>5.292</v>
      </c>
      <c r="G42" s="7">
        <v>5.2958</v>
      </c>
      <c r="H42" s="7">
        <f t="shared" si="1"/>
        <v>0.0038</v>
      </c>
      <c r="I42" s="7">
        <f t="shared" si="2"/>
        <v>0.38</v>
      </c>
      <c r="J42" s="7">
        <f t="shared" si="3"/>
        <v>3.8</v>
      </c>
      <c r="K42" s="7">
        <v>1.365</v>
      </c>
      <c r="L42" s="7">
        <v>2.0</v>
      </c>
      <c r="M42" s="7">
        <v>898.0</v>
      </c>
      <c r="N42" s="7">
        <f t="shared" si="11"/>
        <v>900</v>
      </c>
      <c r="O42" s="7">
        <f t="shared" si="4"/>
        <v>450</v>
      </c>
      <c r="P42" s="7">
        <v>1.013</v>
      </c>
      <c r="Q42" s="7">
        <v>1.0143</v>
      </c>
      <c r="R42" s="7">
        <f t="shared" si="5"/>
        <v>0.0013</v>
      </c>
      <c r="S42" s="7">
        <f t="shared" si="6"/>
        <v>1.3</v>
      </c>
      <c r="T42" s="8">
        <f t="shared" si="7"/>
        <v>0.13</v>
      </c>
      <c r="U42" s="9">
        <f t="shared" si="8"/>
        <v>0.02516611478</v>
      </c>
      <c r="V42" s="10">
        <f t="shared" si="9"/>
        <v>34.21052632</v>
      </c>
      <c r="W42" s="13"/>
      <c r="X42" s="12">
        <f t="shared" si="10"/>
        <v>0.38</v>
      </c>
    </row>
    <row r="43">
      <c r="A43" s="13"/>
      <c r="B43" s="7">
        <v>3.0</v>
      </c>
      <c r="C43" s="7" t="s">
        <v>22</v>
      </c>
      <c r="D43" s="7">
        <v>60.0</v>
      </c>
      <c r="E43" s="7">
        <v>0.674</v>
      </c>
      <c r="F43" s="7">
        <v>5.239</v>
      </c>
      <c r="G43" s="7">
        <v>5.242</v>
      </c>
      <c r="H43" s="7">
        <f t="shared" si="1"/>
        <v>0.003</v>
      </c>
      <c r="I43" s="7">
        <f t="shared" si="2"/>
        <v>0.3</v>
      </c>
      <c r="J43" s="7">
        <f t="shared" si="3"/>
        <v>3</v>
      </c>
      <c r="K43" s="7">
        <v>1.481</v>
      </c>
      <c r="L43" s="7">
        <v>2.0</v>
      </c>
      <c r="M43" s="7">
        <v>898.0</v>
      </c>
      <c r="N43" s="7">
        <f t="shared" si="11"/>
        <v>900</v>
      </c>
      <c r="O43" s="7">
        <f t="shared" si="4"/>
        <v>450</v>
      </c>
      <c r="P43" s="7">
        <v>0.987</v>
      </c>
      <c r="Q43" s="7">
        <v>0.9881</v>
      </c>
      <c r="R43" s="7">
        <f t="shared" si="5"/>
        <v>0.0011</v>
      </c>
      <c r="S43" s="7">
        <f t="shared" si="6"/>
        <v>1.1</v>
      </c>
      <c r="T43" s="8">
        <f t="shared" si="7"/>
        <v>0.11</v>
      </c>
      <c r="U43" s="9">
        <f t="shared" si="8"/>
        <v>0.03</v>
      </c>
      <c r="V43" s="10">
        <f t="shared" si="9"/>
        <v>36.66666667</v>
      </c>
      <c r="W43" s="13"/>
      <c r="X43" s="12">
        <f t="shared" si="10"/>
        <v>0.3</v>
      </c>
    </row>
    <row r="44">
      <c r="A44" s="13"/>
      <c r="B44" s="7">
        <v>1.0</v>
      </c>
      <c r="C44" s="7" t="s">
        <v>22</v>
      </c>
      <c r="D44" s="7">
        <v>90.0</v>
      </c>
      <c r="E44" s="7">
        <v>0.662</v>
      </c>
      <c r="F44" s="7">
        <v>5.248</v>
      </c>
      <c r="G44" s="7">
        <v>5.25</v>
      </c>
      <c r="H44" s="7">
        <f t="shared" si="1"/>
        <v>0.002</v>
      </c>
      <c r="I44" s="7">
        <f t="shared" si="2"/>
        <v>0.2</v>
      </c>
      <c r="J44" s="7">
        <f t="shared" si="3"/>
        <v>2</v>
      </c>
      <c r="K44" s="7">
        <v>1.308</v>
      </c>
      <c r="L44" s="7">
        <v>2.0</v>
      </c>
      <c r="M44" s="7">
        <v>298.0</v>
      </c>
      <c r="N44" s="7">
        <f t="shared" si="11"/>
        <v>300</v>
      </c>
      <c r="O44" s="7">
        <f t="shared" si="4"/>
        <v>150</v>
      </c>
      <c r="P44" s="7">
        <v>0.991</v>
      </c>
      <c r="Q44" s="7">
        <v>0.9918</v>
      </c>
      <c r="R44" s="7">
        <f t="shared" si="5"/>
        <v>0.0008</v>
      </c>
      <c r="S44" s="7">
        <f t="shared" si="6"/>
        <v>0.8</v>
      </c>
      <c r="T44" s="8">
        <f t="shared" si="7"/>
        <v>0.08</v>
      </c>
      <c r="U44" s="9">
        <f t="shared" si="8"/>
        <v>0.01732050808</v>
      </c>
      <c r="V44" s="10">
        <f t="shared" si="9"/>
        <v>40</v>
      </c>
      <c r="W44" s="11">
        <f>_xlfn.STDEV.S(V44:V46)</f>
        <v>1.82919502</v>
      </c>
      <c r="X44" s="12">
        <f t="shared" si="10"/>
        <v>0.2</v>
      </c>
    </row>
    <row r="45">
      <c r="A45" s="13"/>
      <c r="B45" s="7">
        <v>2.0</v>
      </c>
      <c r="C45" s="7" t="s">
        <v>22</v>
      </c>
      <c r="D45" s="7">
        <v>90.0</v>
      </c>
      <c r="E45" s="7">
        <v>0.687</v>
      </c>
      <c r="F45" s="7">
        <v>5.345</v>
      </c>
      <c r="G45" s="7">
        <v>5.3463</v>
      </c>
      <c r="H45" s="7">
        <f t="shared" si="1"/>
        <v>0.0013</v>
      </c>
      <c r="I45" s="7">
        <f t="shared" si="2"/>
        <v>0.13</v>
      </c>
      <c r="J45" s="7">
        <f t="shared" si="3"/>
        <v>1.3</v>
      </c>
      <c r="K45" s="7">
        <v>1.296</v>
      </c>
      <c r="L45" s="7">
        <v>2.0</v>
      </c>
      <c r="M45" s="7">
        <v>298.0</v>
      </c>
      <c r="N45" s="7">
        <f t="shared" si="11"/>
        <v>300</v>
      </c>
      <c r="O45" s="7">
        <f t="shared" si="4"/>
        <v>150</v>
      </c>
      <c r="P45" s="7">
        <v>0.998</v>
      </c>
      <c r="Q45" s="7">
        <v>0.9985</v>
      </c>
      <c r="R45" s="7">
        <f t="shared" si="5"/>
        <v>0.0005</v>
      </c>
      <c r="S45" s="7">
        <f t="shared" si="6"/>
        <v>0.5</v>
      </c>
      <c r="T45" s="8">
        <f t="shared" si="7"/>
        <v>0.05</v>
      </c>
      <c r="U45" s="9">
        <f t="shared" si="8"/>
        <v>0.02121320344</v>
      </c>
      <c r="V45" s="10">
        <f t="shared" si="9"/>
        <v>38.46153846</v>
      </c>
      <c r="W45" s="13"/>
      <c r="X45" s="12">
        <f t="shared" si="10"/>
        <v>0.13</v>
      </c>
    </row>
    <row r="46">
      <c r="A46" s="13"/>
      <c r="B46" s="7">
        <v>3.0</v>
      </c>
      <c r="C46" s="7" t="s">
        <v>22</v>
      </c>
      <c r="D46" s="7">
        <v>90.0</v>
      </c>
      <c r="E46" s="7">
        <v>0.692</v>
      </c>
      <c r="F46" s="7">
        <v>5.211</v>
      </c>
      <c r="G46" s="7">
        <v>5.2129</v>
      </c>
      <c r="H46" s="7">
        <f t="shared" si="1"/>
        <v>0.0019</v>
      </c>
      <c r="I46" s="7">
        <f t="shared" si="2"/>
        <v>0.19</v>
      </c>
      <c r="J46" s="7">
        <f t="shared" si="3"/>
        <v>1.9</v>
      </c>
      <c r="K46" s="7">
        <v>1.355</v>
      </c>
      <c r="L46" s="7">
        <v>2.0</v>
      </c>
      <c r="M46" s="7">
        <v>298.0</v>
      </c>
      <c r="N46" s="7">
        <f t="shared" si="11"/>
        <v>300</v>
      </c>
      <c r="O46" s="7">
        <f t="shared" si="4"/>
        <v>150</v>
      </c>
      <c r="P46" s="7">
        <v>1.003</v>
      </c>
      <c r="Q46" s="7">
        <v>1.0038</v>
      </c>
      <c r="R46" s="7">
        <f t="shared" si="5"/>
        <v>0.0008</v>
      </c>
      <c r="S46" s="7">
        <f t="shared" si="6"/>
        <v>0.8</v>
      </c>
      <c r="T46" s="8">
        <f t="shared" si="7"/>
        <v>0.08</v>
      </c>
      <c r="U46" s="9">
        <f>_xlfn.STDEV.S(T44:T46)</f>
        <v>0.01732050808</v>
      </c>
      <c r="V46" s="10">
        <f t="shared" si="9"/>
        <v>42.10526316</v>
      </c>
      <c r="W46" s="13"/>
      <c r="X46" s="12">
        <f t="shared" si="10"/>
        <v>0.19</v>
      </c>
    </row>
    <row r="47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</row>
    <row r="48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</row>
    <row r="49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23</v>
      </c>
      <c r="I1" s="1" t="s">
        <v>8</v>
      </c>
      <c r="J1" s="1" t="s">
        <v>9</v>
      </c>
      <c r="K1" s="1" t="s">
        <v>24</v>
      </c>
      <c r="L1" s="1" t="s">
        <v>10</v>
      </c>
      <c r="M1" s="1" t="s">
        <v>15</v>
      </c>
      <c r="N1" s="1" t="s">
        <v>16</v>
      </c>
      <c r="O1" s="1" t="s">
        <v>25</v>
      </c>
      <c r="P1" s="1" t="s">
        <v>18</v>
      </c>
      <c r="Q1" s="2" t="s">
        <v>19</v>
      </c>
      <c r="R1" s="15" t="s">
        <v>21</v>
      </c>
      <c r="S1" s="16" t="s">
        <v>26</v>
      </c>
    </row>
    <row r="2">
      <c r="A2" s="7">
        <v>1.0</v>
      </c>
      <c r="B2" s="7">
        <v>1.0</v>
      </c>
      <c r="C2" s="7" t="s">
        <v>22</v>
      </c>
      <c r="D2" s="7">
        <v>30.0</v>
      </c>
      <c r="E2" s="17">
        <v>0.642</v>
      </c>
      <c r="F2" s="7">
        <v>5.242</v>
      </c>
      <c r="G2" s="7">
        <v>5.2459</v>
      </c>
      <c r="H2" s="7">
        <f t="shared" ref="H2:H46" si="1">G2-F2</f>
        <v>0.0039</v>
      </c>
      <c r="I2" s="18">
        <f t="shared" ref="I2:I46" si="2">H2*100</f>
        <v>0.39</v>
      </c>
      <c r="J2" s="7">
        <f t="shared" ref="J2:J46" si="3">H2*1000</f>
        <v>3.9</v>
      </c>
      <c r="K2" s="15">
        <f t="shared" ref="K2:K46" si="4">O2/H2*100</f>
        <v>15.38461538</v>
      </c>
      <c r="L2" s="7">
        <v>1.364</v>
      </c>
      <c r="M2" s="7">
        <v>1.005</v>
      </c>
      <c r="N2" s="7">
        <v>1.0056</v>
      </c>
      <c r="O2" s="7">
        <f t="shared" ref="O2:O46" si="5">N2-M2</f>
        <v>0.0006</v>
      </c>
      <c r="P2" s="7">
        <f t="shared" ref="P2:P46" si="6">O2*1000</f>
        <v>0.6</v>
      </c>
      <c r="Q2" s="19">
        <f t="shared" ref="Q2:Q46" si="7">O2/0.01</f>
        <v>0.06</v>
      </c>
      <c r="R2" s="10">
        <f t="shared" ref="R2:R46" si="8">O2/H2*100</f>
        <v>15.38461538</v>
      </c>
      <c r="S2" s="20">
        <f>_xlfn.STDEV.S(R2:R4)</f>
        <v>0.8158508159</v>
      </c>
    </row>
    <row r="3">
      <c r="A3" s="13"/>
      <c r="B3" s="7">
        <v>2.0</v>
      </c>
      <c r="C3" s="7" t="s">
        <v>22</v>
      </c>
      <c r="D3" s="7">
        <v>30.0</v>
      </c>
      <c r="E3" s="17">
        <v>0.697</v>
      </c>
      <c r="F3" s="7">
        <v>5.293</v>
      </c>
      <c r="G3" s="7">
        <v>5.2966</v>
      </c>
      <c r="H3" s="7">
        <f t="shared" si="1"/>
        <v>0.0036</v>
      </c>
      <c r="I3" s="18">
        <f t="shared" si="2"/>
        <v>0.36</v>
      </c>
      <c r="J3" s="7">
        <f t="shared" si="3"/>
        <v>3.6</v>
      </c>
      <c r="K3" s="15">
        <f t="shared" si="4"/>
        <v>16.66666667</v>
      </c>
      <c r="L3" s="7">
        <v>2.298</v>
      </c>
      <c r="M3" s="7">
        <v>1.0</v>
      </c>
      <c r="N3" s="7">
        <v>1.0006</v>
      </c>
      <c r="O3" s="7">
        <f t="shared" si="5"/>
        <v>0.0006</v>
      </c>
      <c r="P3" s="7">
        <f t="shared" si="6"/>
        <v>0.6</v>
      </c>
      <c r="Q3" s="19">
        <f t="shared" si="7"/>
        <v>0.06</v>
      </c>
      <c r="R3" s="10">
        <f t="shared" si="8"/>
        <v>16.66666667</v>
      </c>
      <c r="S3" s="16"/>
    </row>
    <row r="4">
      <c r="A4" s="13"/>
      <c r="B4" s="7">
        <v>3.0</v>
      </c>
      <c r="C4" s="7" t="s">
        <v>22</v>
      </c>
      <c r="D4" s="7">
        <v>30.0</v>
      </c>
      <c r="E4" s="17">
        <v>0.704</v>
      </c>
      <c r="F4" s="7">
        <v>5.403</v>
      </c>
      <c r="G4" s="7">
        <v>5.4063</v>
      </c>
      <c r="H4" s="7">
        <f t="shared" si="1"/>
        <v>0.0033</v>
      </c>
      <c r="I4" s="18">
        <f t="shared" si="2"/>
        <v>0.33</v>
      </c>
      <c r="J4" s="7">
        <f t="shared" si="3"/>
        <v>3.3</v>
      </c>
      <c r="K4" s="15">
        <f t="shared" si="4"/>
        <v>15.15151515</v>
      </c>
      <c r="L4" s="7">
        <v>1.247</v>
      </c>
      <c r="M4" s="7">
        <v>1.016</v>
      </c>
      <c r="N4" s="7">
        <v>1.0165</v>
      </c>
      <c r="O4" s="7">
        <f t="shared" si="5"/>
        <v>0.0005</v>
      </c>
      <c r="P4" s="7">
        <f t="shared" si="6"/>
        <v>0.5</v>
      </c>
      <c r="Q4" s="19">
        <f t="shared" si="7"/>
        <v>0.05</v>
      </c>
      <c r="R4" s="10">
        <f t="shared" si="8"/>
        <v>15.15151515</v>
      </c>
      <c r="S4" s="16"/>
    </row>
    <row r="5">
      <c r="A5" s="13"/>
      <c r="B5" s="7">
        <v>1.0</v>
      </c>
      <c r="C5" s="7" t="s">
        <v>22</v>
      </c>
      <c r="D5" s="7">
        <v>60.0</v>
      </c>
      <c r="E5" s="17">
        <v>0.61</v>
      </c>
      <c r="F5" s="7">
        <v>5.315</v>
      </c>
      <c r="G5" s="7">
        <v>5.3172</v>
      </c>
      <c r="H5" s="7">
        <f t="shared" si="1"/>
        <v>0.0022</v>
      </c>
      <c r="I5" s="18">
        <f t="shared" si="2"/>
        <v>0.22</v>
      </c>
      <c r="J5" s="7">
        <f t="shared" si="3"/>
        <v>2.2</v>
      </c>
      <c r="K5" s="15">
        <f t="shared" si="4"/>
        <v>9.090909091</v>
      </c>
      <c r="L5" s="7">
        <v>1.477</v>
      </c>
      <c r="M5" s="7">
        <v>1.002</v>
      </c>
      <c r="N5" s="7">
        <v>1.0022</v>
      </c>
      <c r="O5" s="7">
        <f t="shared" si="5"/>
        <v>0.0002</v>
      </c>
      <c r="P5" s="7">
        <f t="shared" si="6"/>
        <v>0.2</v>
      </c>
      <c r="Q5" s="19">
        <f t="shared" si="7"/>
        <v>0.02</v>
      </c>
      <c r="R5" s="10">
        <f t="shared" si="8"/>
        <v>9.090909091</v>
      </c>
      <c r="S5" s="20">
        <f>_xlfn.STDEV.S(R5:R7)</f>
        <v>1.3381076</v>
      </c>
    </row>
    <row r="6">
      <c r="A6" s="13"/>
      <c r="B6" s="7">
        <v>2.0</v>
      </c>
      <c r="C6" s="7" t="s">
        <v>22</v>
      </c>
      <c r="D6" s="7">
        <v>60.0</v>
      </c>
      <c r="E6" s="17">
        <v>0.612</v>
      </c>
      <c r="F6" s="7">
        <v>5.257</v>
      </c>
      <c r="G6" s="7">
        <v>5.2587</v>
      </c>
      <c r="H6" s="7">
        <f t="shared" si="1"/>
        <v>0.0017</v>
      </c>
      <c r="I6" s="18">
        <f t="shared" si="2"/>
        <v>0.17</v>
      </c>
      <c r="J6" s="7">
        <f t="shared" si="3"/>
        <v>1.7</v>
      </c>
      <c r="K6" s="15">
        <f t="shared" si="4"/>
        <v>11.76470588</v>
      </c>
      <c r="L6" s="7">
        <v>1.501</v>
      </c>
      <c r="M6" s="7">
        <v>1.0112</v>
      </c>
      <c r="N6" s="7">
        <v>1.0114</v>
      </c>
      <c r="O6" s="7">
        <f t="shared" si="5"/>
        <v>0.0002</v>
      </c>
      <c r="P6" s="7">
        <f t="shared" si="6"/>
        <v>0.2</v>
      </c>
      <c r="Q6" s="19">
        <f t="shared" si="7"/>
        <v>0.02</v>
      </c>
      <c r="R6" s="10">
        <f t="shared" si="8"/>
        <v>11.76470588</v>
      </c>
      <c r="S6" s="16"/>
    </row>
    <row r="7">
      <c r="A7" s="13"/>
      <c r="B7" s="7">
        <v>3.0</v>
      </c>
      <c r="C7" s="7" t="s">
        <v>22</v>
      </c>
      <c r="D7" s="7">
        <v>60.0</v>
      </c>
      <c r="E7" s="17">
        <v>0.667</v>
      </c>
      <c r="F7" s="7">
        <v>5.28</v>
      </c>
      <c r="G7" s="7">
        <v>5.2819</v>
      </c>
      <c r="H7" s="7">
        <f t="shared" si="1"/>
        <v>0.0019</v>
      </c>
      <c r="I7" s="18">
        <f t="shared" si="2"/>
        <v>0.19</v>
      </c>
      <c r="J7" s="7">
        <f t="shared" si="3"/>
        <v>1.9</v>
      </c>
      <c r="K7" s="15">
        <f t="shared" si="4"/>
        <v>10.52631579</v>
      </c>
      <c r="L7" s="7">
        <v>0.354</v>
      </c>
      <c r="M7" s="7">
        <v>1.01</v>
      </c>
      <c r="N7" s="7">
        <v>1.0102</v>
      </c>
      <c r="O7" s="7">
        <f t="shared" si="5"/>
        <v>0.0002</v>
      </c>
      <c r="P7" s="7">
        <f t="shared" si="6"/>
        <v>0.2</v>
      </c>
      <c r="Q7" s="19">
        <f t="shared" si="7"/>
        <v>0.02</v>
      </c>
      <c r="R7" s="10">
        <f t="shared" si="8"/>
        <v>10.52631579</v>
      </c>
      <c r="S7" s="16"/>
    </row>
    <row r="8">
      <c r="A8" s="13"/>
      <c r="B8" s="7">
        <v>1.0</v>
      </c>
      <c r="C8" s="7" t="s">
        <v>22</v>
      </c>
      <c r="D8" s="7">
        <v>90.0</v>
      </c>
      <c r="E8" s="17">
        <v>0.554</v>
      </c>
      <c r="F8" s="7">
        <v>5.236</v>
      </c>
      <c r="G8" s="7">
        <v>5.2381</v>
      </c>
      <c r="H8" s="7">
        <f t="shared" si="1"/>
        <v>0.0021</v>
      </c>
      <c r="I8" s="18">
        <f t="shared" si="2"/>
        <v>0.21</v>
      </c>
      <c r="J8" s="7">
        <f t="shared" si="3"/>
        <v>2.1</v>
      </c>
      <c r="K8" s="15">
        <f t="shared" si="4"/>
        <v>9.523809524</v>
      </c>
      <c r="L8" s="7">
        <v>1.209</v>
      </c>
      <c r="M8" s="7">
        <v>1.004</v>
      </c>
      <c r="N8" s="7">
        <v>1.0042</v>
      </c>
      <c r="O8" s="7">
        <f t="shared" si="5"/>
        <v>0.0002</v>
      </c>
      <c r="P8" s="7">
        <f t="shared" si="6"/>
        <v>0.2</v>
      </c>
      <c r="Q8" s="19">
        <f t="shared" si="7"/>
        <v>0.02</v>
      </c>
      <c r="R8" s="10">
        <f t="shared" si="8"/>
        <v>9.523809524</v>
      </c>
      <c r="S8" s="20">
        <f>_xlfn.STDEV.S(R8:R10)</f>
        <v>0.2433533268</v>
      </c>
    </row>
    <row r="9">
      <c r="A9" s="13"/>
      <c r="B9" s="7">
        <v>2.0</v>
      </c>
      <c r="C9" s="7" t="s">
        <v>22</v>
      </c>
      <c r="D9" s="7">
        <v>90.0</v>
      </c>
      <c r="E9" s="17">
        <v>0.636</v>
      </c>
      <c r="F9" s="7">
        <v>5.323</v>
      </c>
      <c r="G9" s="7">
        <v>5.325</v>
      </c>
      <c r="H9" s="7">
        <f t="shared" si="1"/>
        <v>0.002</v>
      </c>
      <c r="I9" s="18">
        <f t="shared" si="2"/>
        <v>0.2</v>
      </c>
      <c r="J9" s="7">
        <f t="shared" si="3"/>
        <v>2</v>
      </c>
      <c r="K9" s="15">
        <f t="shared" si="4"/>
        <v>9.5</v>
      </c>
      <c r="L9" s="7">
        <v>1.282</v>
      </c>
      <c r="M9" s="7">
        <v>1.008</v>
      </c>
      <c r="N9" s="7">
        <v>1.00819</v>
      </c>
      <c r="O9" s="7">
        <f t="shared" si="5"/>
        <v>0.00019</v>
      </c>
      <c r="P9" s="7">
        <f t="shared" si="6"/>
        <v>0.19</v>
      </c>
      <c r="Q9" s="19">
        <f t="shared" si="7"/>
        <v>0.019</v>
      </c>
      <c r="R9" s="10">
        <f t="shared" si="8"/>
        <v>9.5</v>
      </c>
      <c r="S9" s="16"/>
    </row>
    <row r="10">
      <c r="A10" s="13"/>
      <c r="B10" s="7">
        <v>3.0</v>
      </c>
      <c r="C10" s="7" t="s">
        <v>22</v>
      </c>
      <c r="D10" s="7">
        <v>90.0</v>
      </c>
      <c r="E10" s="17">
        <v>0.531</v>
      </c>
      <c r="F10" s="7">
        <v>5.456</v>
      </c>
      <c r="G10" s="7">
        <v>5.4582</v>
      </c>
      <c r="H10" s="7">
        <f t="shared" si="1"/>
        <v>0.0022</v>
      </c>
      <c r="I10" s="18">
        <f t="shared" si="2"/>
        <v>0.22</v>
      </c>
      <c r="J10" s="7">
        <f t="shared" si="3"/>
        <v>2.2</v>
      </c>
      <c r="K10" s="15">
        <f t="shared" si="4"/>
        <v>9.090909091</v>
      </c>
      <c r="L10" s="7">
        <v>0.012</v>
      </c>
      <c r="M10" s="7">
        <v>1.01</v>
      </c>
      <c r="N10" s="7">
        <v>1.0102</v>
      </c>
      <c r="O10" s="7">
        <f t="shared" si="5"/>
        <v>0.0002</v>
      </c>
      <c r="P10" s="7">
        <f t="shared" si="6"/>
        <v>0.2</v>
      </c>
      <c r="Q10" s="19">
        <f t="shared" si="7"/>
        <v>0.02</v>
      </c>
      <c r="R10" s="10">
        <f t="shared" si="8"/>
        <v>9.090909091</v>
      </c>
      <c r="S10" s="16"/>
    </row>
    <row r="11">
      <c r="A11" s="7">
        <v>2.0</v>
      </c>
      <c r="B11" s="7">
        <v>1.0</v>
      </c>
      <c r="C11" s="7" t="s">
        <v>22</v>
      </c>
      <c r="D11" s="7">
        <v>30.0</v>
      </c>
      <c r="E11" s="17">
        <v>0.855</v>
      </c>
      <c r="F11" s="7">
        <v>5.281</v>
      </c>
      <c r="G11" s="7">
        <v>5.2838</v>
      </c>
      <c r="H11" s="7">
        <f t="shared" si="1"/>
        <v>0.0028</v>
      </c>
      <c r="I11" s="18">
        <f t="shared" si="2"/>
        <v>0.28</v>
      </c>
      <c r="J11" s="7">
        <f t="shared" si="3"/>
        <v>2.8</v>
      </c>
      <c r="K11" s="15">
        <f t="shared" si="4"/>
        <v>21.42857143</v>
      </c>
      <c r="L11" s="7">
        <v>1.317</v>
      </c>
      <c r="M11" s="7">
        <v>0.999</v>
      </c>
      <c r="N11" s="7">
        <v>0.9996</v>
      </c>
      <c r="O11" s="7">
        <f t="shared" si="5"/>
        <v>0.0006</v>
      </c>
      <c r="P11" s="7">
        <f t="shared" si="6"/>
        <v>0.6</v>
      </c>
      <c r="Q11" s="19">
        <f t="shared" si="7"/>
        <v>0.06</v>
      </c>
      <c r="R11" s="10">
        <f t="shared" si="8"/>
        <v>21.42857143</v>
      </c>
      <c r="S11" s="20">
        <f>_xlfn.STDEV.S(R11:R13)</f>
        <v>1.365249093</v>
      </c>
    </row>
    <row r="12">
      <c r="A12" s="13"/>
      <c r="B12" s="7">
        <v>2.0</v>
      </c>
      <c r="C12" s="7" t="s">
        <v>22</v>
      </c>
      <c r="D12" s="7">
        <v>30.0</v>
      </c>
      <c r="E12" s="17">
        <v>1.045</v>
      </c>
      <c r="F12" s="7">
        <v>5.336</v>
      </c>
      <c r="G12" s="7">
        <v>5.3389</v>
      </c>
      <c r="H12" s="7">
        <f t="shared" si="1"/>
        <v>0.0029</v>
      </c>
      <c r="I12" s="18">
        <f t="shared" si="2"/>
        <v>0.29</v>
      </c>
      <c r="J12" s="7">
        <f t="shared" si="3"/>
        <v>2.9</v>
      </c>
      <c r="K12" s="15">
        <f t="shared" si="4"/>
        <v>24.13793103</v>
      </c>
      <c r="L12" s="7">
        <v>1.217</v>
      </c>
      <c r="M12" s="7">
        <v>1.007</v>
      </c>
      <c r="N12" s="7">
        <v>1.0077</v>
      </c>
      <c r="O12" s="7">
        <f t="shared" si="5"/>
        <v>0.0007</v>
      </c>
      <c r="P12" s="7">
        <f t="shared" si="6"/>
        <v>0.7</v>
      </c>
      <c r="Q12" s="19">
        <f t="shared" si="7"/>
        <v>0.07</v>
      </c>
      <c r="R12" s="10">
        <f t="shared" si="8"/>
        <v>24.13793103</v>
      </c>
      <c r="S12" s="16"/>
    </row>
    <row r="13">
      <c r="A13" s="13"/>
      <c r="B13" s="7">
        <v>3.0</v>
      </c>
      <c r="C13" s="7" t="s">
        <v>22</v>
      </c>
      <c r="D13" s="7">
        <v>30.0</v>
      </c>
      <c r="E13" s="17">
        <v>1.106</v>
      </c>
      <c r="F13" s="7">
        <v>5.335</v>
      </c>
      <c r="G13" s="7">
        <v>5.3376</v>
      </c>
      <c r="H13" s="7">
        <f t="shared" si="1"/>
        <v>0.0026</v>
      </c>
      <c r="I13" s="18">
        <f t="shared" si="2"/>
        <v>0.26</v>
      </c>
      <c r="J13" s="7">
        <f t="shared" si="3"/>
        <v>2.6</v>
      </c>
      <c r="K13" s="15">
        <f t="shared" si="4"/>
        <v>23.07692308</v>
      </c>
      <c r="L13" s="7">
        <v>1.296</v>
      </c>
      <c r="M13" s="7">
        <v>1.005</v>
      </c>
      <c r="N13" s="7">
        <v>1.0056</v>
      </c>
      <c r="O13" s="7">
        <f t="shared" si="5"/>
        <v>0.0006</v>
      </c>
      <c r="P13" s="7">
        <f t="shared" si="6"/>
        <v>0.6</v>
      </c>
      <c r="Q13" s="19">
        <f t="shared" si="7"/>
        <v>0.06</v>
      </c>
      <c r="R13" s="10">
        <f t="shared" si="8"/>
        <v>23.07692308</v>
      </c>
      <c r="S13" s="16"/>
    </row>
    <row r="14">
      <c r="A14" s="13"/>
      <c r="B14" s="7">
        <v>1.0</v>
      </c>
      <c r="C14" s="7" t="s">
        <v>22</v>
      </c>
      <c r="D14" s="7">
        <v>60.0</v>
      </c>
      <c r="E14" s="17">
        <v>0.776</v>
      </c>
      <c r="F14" s="7">
        <v>5.328</v>
      </c>
      <c r="G14" s="7">
        <v>5.33</v>
      </c>
      <c r="H14" s="7">
        <f t="shared" si="1"/>
        <v>0.002</v>
      </c>
      <c r="I14" s="18">
        <f t="shared" si="2"/>
        <v>0.2</v>
      </c>
      <c r="J14" s="7">
        <f t="shared" si="3"/>
        <v>2</v>
      </c>
      <c r="K14" s="15">
        <f t="shared" si="4"/>
        <v>20</v>
      </c>
      <c r="L14" s="7">
        <v>1.534</v>
      </c>
      <c r="M14" s="7">
        <v>1.006</v>
      </c>
      <c r="N14" s="7">
        <v>1.0064</v>
      </c>
      <c r="O14" s="7">
        <f t="shared" si="5"/>
        <v>0.0004</v>
      </c>
      <c r="P14" s="7">
        <f t="shared" si="6"/>
        <v>0.4</v>
      </c>
      <c r="Q14" s="19">
        <f t="shared" si="7"/>
        <v>0.04</v>
      </c>
      <c r="R14" s="10">
        <f t="shared" si="8"/>
        <v>20</v>
      </c>
      <c r="S14" s="20">
        <f>_xlfn.STDEV.S(R14:R16)</f>
        <v>0.8660254038</v>
      </c>
    </row>
    <row r="15">
      <c r="A15" s="13"/>
      <c r="B15" s="7">
        <v>2.0</v>
      </c>
      <c r="C15" s="7" t="s">
        <v>22</v>
      </c>
      <c r="D15" s="7">
        <v>60.0</v>
      </c>
      <c r="E15" s="17">
        <v>0.82</v>
      </c>
      <c r="F15" s="7">
        <v>5.243</v>
      </c>
      <c r="G15" s="7">
        <v>5.245</v>
      </c>
      <c r="H15" s="7">
        <f t="shared" si="1"/>
        <v>0.002</v>
      </c>
      <c r="I15" s="18">
        <f t="shared" si="2"/>
        <v>0.2</v>
      </c>
      <c r="J15" s="7">
        <f t="shared" si="3"/>
        <v>2</v>
      </c>
      <c r="K15" s="15">
        <f t="shared" si="4"/>
        <v>21.5</v>
      </c>
      <c r="L15" s="7">
        <v>1.48</v>
      </c>
      <c r="M15" s="7">
        <v>1.004</v>
      </c>
      <c r="N15" s="7">
        <v>1.00443</v>
      </c>
      <c r="O15" s="7">
        <f t="shared" si="5"/>
        <v>0.00043</v>
      </c>
      <c r="P15" s="7">
        <f t="shared" si="6"/>
        <v>0.43</v>
      </c>
      <c r="Q15" s="19">
        <f t="shared" si="7"/>
        <v>0.043</v>
      </c>
      <c r="R15" s="10">
        <f t="shared" si="8"/>
        <v>21.5</v>
      </c>
      <c r="S15" s="16"/>
    </row>
    <row r="16">
      <c r="A16" s="13"/>
      <c r="B16" s="7">
        <v>3.0</v>
      </c>
      <c r="C16" s="7" t="s">
        <v>22</v>
      </c>
      <c r="D16" s="7">
        <v>60.0</v>
      </c>
      <c r="E16" s="17">
        <v>0.843</v>
      </c>
      <c r="F16" s="7">
        <v>5.224</v>
      </c>
      <c r="G16" s="7">
        <v>5.2257</v>
      </c>
      <c r="H16" s="7">
        <f t="shared" si="1"/>
        <v>0.0017</v>
      </c>
      <c r="I16" s="18">
        <f t="shared" si="2"/>
        <v>0.17</v>
      </c>
      <c r="J16" s="7">
        <f t="shared" si="3"/>
        <v>1.7</v>
      </c>
      <c r="K16" s="15">
        <f t="shared" si="4"/>
        <v>20</v>
      </c>
      <c r="L16" s="7">
        <v>1.556</v>
      </c>
      <c r="M16" s="7">
        <v>1.001</v>
      </c>
      <c r="N16" s="7">
        <v>1.00134</v>
      </c>
      <c r="O16" s="7">
        <f t="shared" si="5"/>
        <v>0.00034</v>
      </c>
      <c r="P16" s="7">
        <f t="shared" si="6"/>
        <v>0.34</v>
      </c>
      <c r="Q16" s="19">
        <f t="shared" si="7"/>
        <v>0.034</v>
      </c>
      <c r="R16" s="10">
        <f t="shared" si="8"/>
        <v>20</v>
      </c>
      <c r="S16" s="16"/>
    </row>
    <row r="17">
      <c r="A17" s="13"/>
      <c r="B17" s="7">
        <v>1.0</v>
      </c>
      <c r="C17" s="7" t="s">
        <v>22</v>
      </c>
      <c r="D17" s="7">
        <v>90.0</v>
      </c>
      <c r="E17" s="17">
        <v>0.764</v>
      </c>
      <c r="F17" s="7">
        <v>5.385</v>
      </c>
      <c r="G17" s="7">
        <v>5.3873</v>
      </c>
      <c r="H17" s="7">
        <f t="shared" si="1"/>
        <v>0.0023</v>
      </c>
      <c r="I17" s="18">
        <f t="shared" si="2"/>
        <v>0.23</v>
      </c>
      <c r="J17" s="7">
        <f t="shared" si="3"/>
        <v>2.3</v>
      </c>
      <c r="K17" s="15">
        <f t="shared" si="4"/>
        <v>8.695652174</v>
      </c>
      <c r="L17" s="7">
        <v>1.396</v>
      </c>
      <c r="M17" s="7">
        <v>1.001</v>
      </c>
      <c r="N17" s="7">
        <v>1.0012</v>
      </c>
      <c r="O17" s="7">
        <f t="shared" si="5"/>
        <v>0.0002</v>
      </c>
      <c r="P17" s="7">
        <f t="shared" si="6"/>
        <v>0.2</v>
      </c>
      <c r="Q17" s="19">
        <f t="shared" si="7"/>
        <v>0.02</v>
      </c>
      <c r="R17" s="10">
        <f t="shared" si="8"/>
        <v>8.695652174</v>
      </c>
      <c r="S17" s="20">
        <f>_xlfn.STDEV.S(R17:R19)</f>
        <v>0.2167881987</v>
      </c>
    </row>
    <row r="18">
      <c r="A18" s="13"/>
      <c r="B18" s="7">
        <v>2.0</v>
      </c>
      <c r="C18" s="7" t="s">
        <v>22</v>
      </c>
      <c r="D18" s="7">
        <v>90.0</v>
      </c>
      <c r="E18" s="17">
        <v>0.897</v>
      </c>
      <c r="F18" s="7">
        <v>5.272</v>
      </c>
      <c r="G18" s="7">
        <v>5.2741</v>
      </c>
      <c r="H18" s="7">
        <f t="shared" si="1"/>
        <v>0.0021</v>
      </c>
      <c r="I18" s="18">
        <f t="shared" si="2"/>
        <v>0.21</v>
      </c>
      <c r="J18" s="7">
        <f t="shared" si="3"/>
        <v>2.1</v>
      </c>
      <c r="K18" s="15">
        <f t="shared" si="4"/>
        <v>9.047619048</v>
      </c>
      <c r="L18" s="7">
        <v>0.005</v>
      </c>
      <c r="M18" s="7">
        <v>0.999</v>
      </c>
      <c r="N18" s="7">
        <v>0.99919</v>
      </c>
      <c r="O18" s="7">
        <f t="shared" si="5"/>
        <v>0.00019</v>
      </c>
      <c r="P18" s="7">
        <f t="shared" si="6"/>
        <v>0.19</v>
      </c>
      <c r="Q18" s="19">
        <f t="shared" si="7"/>
        <v>0.019</v>
      </c>
      <c r="R18" s="10">
        <f t="shared" si="8"/>
        <v>9.047619048</v>
      </c>
      <c r="S18" s="16"/>
    </row>
    <row r="19">
      <c r="A19" s="13"/>
      <c r="B19" s="7">
        <v>3.0</v>
      </c>
      <c r="C19" s="7" t="s">
        <v>22</v>
      </c>
      <c r="D19" s="7">
        <v>90.0</v>
      </c>
      <c r="E19" s="17">
        <v>0.74</v>
      </c>
      <c r="F19" s="7">
        <v>5.225</v>
      </c>
      <c r="G19" s="7">
        <v>5.2272</v>
      </c>
      <c r="H19" s="7">
        <f t="shared" si="1"/>
        <v>0.0022</v>
      </c>
      <c r="I19" s="18">
        <f t="shared" si="2"/>
        <v>0.22</v>
      </c>
      <c r="J19" s="7">
        <f t="shared" si="3"/>
        <v>2.2</v>
      </c>
      <c r="K19" s="15">
        <f t="shared" si="4"/>
        <v>9.090909091</v>
      </c>
      <c r="L19" s="7">
        <v>1.303</v>
      </c>
      <c r="M19" s="7">
        <v>1.011</v>
      </c>
      <c r="N19" s="7">
        <v>1.0112</v>
      </c>
      <c r="O19" s="7">
        <f t="shared" si="5"/>
        <v>0.0002</v>
      </c>
      <c r="P19" s="7">
        <f t="shared" si="6"/>
        <v>0.2</v>
      </c>
      <c r="Q19" s="19">
        <f t="shared" si="7"/>
        <v>0.02</v>
      </c>
      <c r="R19" s="10">
        <f t="shared" si="8"/>
        <v>9.090909091</v>
      </c>
      <c r="S19" s="16"/>
    </row>
    <row r="20">
      <c r="A20" s="7">
        <v>3.0</v>
      </c>
      <c r="B20" s="7">
        <v>1.0</v>
      </c>
      <c r="C20" s="7" t="s">
        <v>22</v>
      </c>
      <c r="D20" s="7">
        <v>30.0</v>
      </c>
      <c r="E20" s="17">
        <v>0.913</v>
      </c>
      <c r="F20" s="7">
        <v>5.248</v>
      </c>
      <c r="G20" s="7">
        <v>5.2524</v>
      </c>
      <c r="H20" s="7">
        <f t="shared" si="1"/>
        <v>0.0044</v>
      </c>
      <c r="I20" s="18">
        <f t="shared" si="2"/>
        <v>0.44</v>
      </c>
      <c r="J20" s="7">
        <f t="shared" si="3"/>
        <v>4.4</v>
      </c>
      <c r="K20" s="15">
        <f t="shared" si="4"/>
        <v>29.54545455</v>
      </c>
      <c r="L20" s="7">
        <v>1.224</v>
      </c>
      <c r="M20" s="7">
        <v>1.002</v>
      </c>
      <c r="N20" s="7">
        <v>1.0033</v>
      </c>
      <c r="O20" s="7">
        <f t="shared" si="5"/>
        <v>0.0013</v>
      </c>
      <c r="P20" s="7">
        <f t="shared" si="6"/>
        <v>1.3</v>
      </c>
      <c r="Q20" s="19">
        <f t="shared" si="7"/>
        <v>0.13</v>
      </c>
      <c r="R20" s="10">
        <f t="shared" si="8"/>
        <v>29.54545455</v>
      </c>
      <c r="S20" s="20">
        <f>_xlfn.STDEV.S(R20:R22)</f>
        <v>1.000818478</v>
      </c>
    </row>
    <row r="21">
      <c r="A21" s="13"/>
      <c r="B21" s="7">
        <v>2.0</v>
      </c>
      <c r="C21" s="7" t="s">
        <v>22</v>
      </c>
      <c r="D21" s="7">
        <v>30.0</v>
      </c>
      <c r="E21" s="17">
        <v>1.15</v>
      </c>
      <c r="F21" s="7">
        <v>5.271</v>
      </c>
      <c r="G21" s="7">
        <v>5.2753</v>
      </c>
      <c r="H21" s="7">
        <f t="shared" si="1"/>
        <v>0.0043</v>
      </c>
      <c r="I21" s="18">
        <f t="shared" si="2"/>
        <v>0.43</v>
      </c>
      <c r="J21" s="7">
        <f t="shared" si="3"/>
        <v>4.3</v>
      </c>
      <c r="K21" s="15">
        <f t="shared" si="4"/>
        <v>30.23255814</v>
      </c>
      <c r="L21" s="7">
        <v>1.201</v>
      </c>
      <c r="M21" s="7">
        <v>0.993</v>
      </c>
      <c r="N21" s="7">
        <v>0.9943</v>
      </c>
      <c r="O21" s="7">
        <f t="shared" si="5"/>
        <v>0.0013</v>
      </c>
      <c r="P21" s="7">
        <f t="shared" si="6"/>
        <v>1.3</v>
      </c>
      <c r="Q21" s="19">
        <f t="shared" si="7"/>
        <v>0.13</v>
      </c>
      <c r="R21" s="10">
        <f t="shared" si="8"/>
        <v>30.23255814</v>
      </c>
      <c r="S21" s="16"/>
    </row>
    <row r="22">
      <c r="A22" s="13"/>
      <c r="B22" s="7">
        <v>3.0</v>
      </c>
      <c r="C22" s="7" t="s">
        <v>22</v>
      </c>
      <c r="D22" s="7">
        <v>30.0</v>
      </c>
      <c r="E22" s="17">
        <v>1.176</v>
      </c>
      <c r="F22" s="7">
        <v>5.282</v>
      </c>
      <c r="G22" s="7">
        <v>5.2866</v>
      </c>
      <c r="H22" s="7">
        <f t="shared" si="1"/>
        <v>0.0046</v>
      </c>
      <c r="I22" s="18">
        <f t="shared" si="2"/>
        <v>0.46</v>
      </c>
      <c r="J22" s="7">
        <f t="shared" si="3"/>
        <v>4.6</v>
      </c>
      <c r="K22" s="15">
        <f t="shared" si="4"/>
        <v>28.26086957</v>
      </c>
      <c r="L22" s="7">
        <v>1.168</v>
      </c>
      <c r="M22" s="7">
        <v>0.997</v>
      </c>
      <c r="N22" s="7">
        <v>0.9983</v>
      </c>
      <c r="O22" s="7">
        <f t="shared" si="5"/>
        <v>0.0013</v>
      </c>
      <c r="P22" s="7">
        <f t="shared" si="6"/>
        <v>1.3</v>
      </c>
      <c r="Q22" s="19">
        <f t="shared" si="7"/>
        <v>0.13</v>
      </c>
      <c r="R22" s="10">
        <f t="shared" si="8"/>
        <v>28.26086957</v>
      </c>
      <c r="S22" s="16"/>
    </row>
    <row r="23">
      <c r="A23" s="13"/>
      <c r="B23" s="7">
        <v>1.0</v>
      </c>
      <c r="C23" s="7" t="s">
        <v>22</v>
      </c>
      <c r="D23" s="7">
        <v>60.0</v>
      </c>
      <c r="E23" s="17">
        <v>0.819</v>
      </c>
      <c r="F23" s="7">
        <v>5.289</v>
      </c>
      <c r="G23" s="7">
        <v>5.2922</v>
      </c>
      <c r="H23" s="7">
        <f t="shared" si="1"/>
        <v>0.0032</v>
      </c>
      <c r="I23" s="18">
        <f t="shared" si="2"/>
        <v>0.32</v>
      </c>
      <c r="J23" s="7">
        <f t="shared" si="3"/>
        <v>3.2</v>
      </c>
      <c r="K23" s="15">
        <f t="shared" si="4"/>
        <v>28.125</v>
      </c>
      <c r="L23" s="7">
        <v>1.518</v>
      </c>
      <c r="M23" s="7">
        <v>0.992</v>
      </c>
      <c r="N23" s="7">
        <v>0.9929</v>
      </c>
      <c r="O23" s="7">
        <f t="shared" si="5"/>
        <v>0.0009</v>
      </c>
      <c r="P23" s="7">
        <f t="shared" si="6"/>
        <v>0.9</v>
      </c>
      <c r="Q23" s="19">
        <f t="shared" si="7"/>
        <v>0.09</v>
      </c>
      <c r="R23" s="10">
        <f t="shared" si="8"/>
        <v>28.125</v>
      </c>
      <c r="S23" s="20">
        <f>_xlfn.STDEV.S(R23:R25)</f>
        <v>3.51845515</v>
      </c>
    </row>
    <row r="24">
      <c r="A24" s="13"/>
      <c r="B24" s="7">
        <v>2.0</v>
      </c>
      <c r="C24" s="7" t="s">
        <v>22</v>
      </c>
      <c r="D24" s="7">
        <v>60.0</v>
      </c>
      <c r="E24" s="17">
        <v>0.887</v>
      </c>
      <c r="F24" s="7">
        <v>5.263</v>
      </c>
      <c r="G24" s="7">
        <v>5.2664</v>
      </c>
      <c r="H24" s="7">
        <f t="shared" si="1"/>
        <v>0.0034</v>
      </c>
      <c r="I24" s="18">
        <f t="shared" si="2"/>
        <v>0.34</v>
      </c>
      <c r="J24" s="7">
        <f t="shared" si="3"/>
        <v>3.4</v>
      </c>
      <c r="K24" s="15">
        <f t="shared" si="4"/>
        <v>23.52941176</v>
      </c>
      <c r="L24" s="7">
        <v>1.442</v>
      </c>
      <c r="M24" s="7">
        <v>1.001</v>
      </c>
      <c r="N24" s="7">
        <v>1.0018</v>
      </c>
      <c r="O24" s="7">
        <f t="shared" si="5"/>
        <v>0.0008</v>
      </c>
      <c r="P24" s="7">
        <f t="shared" si="6"/>
        <v>0.8</v>
      </c>
      <c r="Q24" s="19">
        <f t="shared" si="7"/>
        <v>0.08</v>
      </c>
      <c r="R24" s="10">
        <f t="shared" si="8"/>
        <v>23.52941176</v>
      </c>
      <c r="S24" s="16"/>
    </row>
    <row r="25">
      <c r="A25" s="13"/>
      <c r="B25" s="7">
        <v>3.0</v>
      </c>
      <c r="C25" s="7" t="s">
        <v>22</v>
      </c>
      <c r="D25" s="7">
        <v>60.0</v>
      </c>
      <c r="E25" s="17">
        <v>0.946</v>
      </c>
      <c r="F25" s="7">
        <v>5.235</v>
      </c>
      <c r="G25" s="7">
        <v>5.2383</v>
      </c>
      <c r="H25" s="7">
        <f t="shared" si="1"/>
        <v>0.0033</v>
      </c>
      <c r="I25" s="18">
        <f t="shared" si="2"/>
        <v>0.33</v>
      </c>
      <c r="J25" s="7">
        <f t="shared" si="3"/>
        <v>3.3</v>
      </c>
      <c r="K25" s="15">
        <f t="shared" si="4"/>
        <v>21.21212121</v>
      </c>
      <c r="L25" s="7">
        <v>1.964</v>
      </c>
      <c r="M25" s="7">
        <v>0.993</v>
      </c>
      <c r="N25" s="7">
        <v>0.9937</v>
      </c>
      <c r="O25" s="7">
        <f t="shared" si="5"/>
        <v>0.0007</v>
      </c>
      <c r="P25" s="7">
        <f t="shared" si="6"/>
        <v>0.7</v>
      </c>
      <c r="Q25" s="19">
        <f t="shared" si="7"/>
        <v>0.07</v>
      </c>
      <c r="R25" s="10">
        <f t="shared" si="8"/>
        <v>21.21212121</v>
      </c>
      <c r="S25" s="16"/>
    </row>
    <row r="26">
      <c r="A26" s="13"/>
      <c r="B26" s="7">
        <v>1.0</v>
      </c>
      <c r="C26" s="7" t="s">
        <v>22</v>
      </c>
      <c r="D26" s="7">
        <v>90.0</v>
      </c>
      <c r="E26" s="17">
        <v>0.822</v>
      </c>
      <c r="F26" s="7">
        <v>5.314</v>
      </c>
      <c r="G26" s="7">
        <v>5.3172</v>
      </c>
      <c r="H26" s="7">
        <f t="shared" si="1"/>
        <v>0.0032</v>
      </c>
      <c r="I26" s="18">
        <f t="shared" si="2"/>
        <v>0.32</v>
      </c>
      <c r="J26" s="7">
        <f t="shared" si="3"/>
        <v>3.2</v>
      </c>
      <c r="K26" s="15">
        <f t="shared" si="4"/>
        <v>12.5</v>
      </c>
      <c r="L26" s="7">
        <v>1.353</v>
      </c>
      <c r="M26" s="7">
        <v>1.013</v>
      </c>
      <c r="N26" s="7">
        <v>1.0134</v>
      </c>
      <c r="O26" s="7">
        <f t="shared" si="5"/>
        <v>0.0004</v>
      </c>
      <c r="P26" s="7">
        <f t="shared" si="6"/>
        <v>0.4</v>
      </c>
      <c r="Q26" s="19">
        <f t="shared" si="7"/>
        <v>0.04</v>
      </c>
      <c r="R26" s="21">
        <f t="shared" si="8"/>
        <v>12.5</v>
      </c>
      <c r="S26" s="20">
        <f>_xlfn.STDEV.S(R26:R28)</f>
        <v>0.2328025279</v>
      </c>
    </row>
    <row r="27">
      <c r="A27" s="13"/>
      <c r="B27" s="7">
        <v>2.0</v>
      </c>
      <c r="C27" s="7" t="s">
        <v>22</v>
      </c>
      <c r="D27" s="7">
        <v>90.0</v>
      </c>
      <c r="E27" s="17">
        <v>0.938</v>
      </c>
      <c r="F27" s="7">
        <v>5.299</v>
      </c>
      <c r="G27" s="7">
        <v>5.3021</v>
      </c>
      <c r="H27" s="7">
        <f t="shared" si="1"/>
        <v>0.0031</v>
      </c>
      <c r="I27" s="18">
        <f t="shared" si="2"/>
        <v>0.31</v>
      </c>
      <c r="J27" s="7">
        <f t="shared" si="3"/>
        <v>3.1</v>
      </c>
      <c r="K27" s="15">
        <f t="shared" si="4"/>
        <v>12.90322581</v>
      </c>
      <c r="L27" s="7">
        <v>1.287</v>
      </c>
      <c r="M27" s="7">
        <v>1.003</v>
      </c>
      <c r="N27" s="7">
        <v>1.0034</v>
      </c>
      <c r="O27" s="7">
        <f t="shared" si="5"/>
        <v>0.0004</v>
      </c>
      <c r="P27" s="7">
        <f t="shared" si="6"/>
        <v>0.4</v>
      </c>
      <c r="Q27" s="19">
        <f t="shared" si="7"/>
        <v>0.04</v>
      </c>
      <c r="R27" s="21">
        <f t="shared" si="8"/>
        <v>12.90322581</v>
      </c>
      <c r="S27" s="16"/>
    </row>
    <row r="28">
      <c r="A28" s="13"/>
      <c r="B28" s="7">
        <v>3.0</v>
      </c>
      <c r="C28" s="7" t="s">
        <v>22</v>
      </c>
      <c r="D28" s="7">
        <v>90.0</v>
      </c>
      <c r="E28" s="17">
        <v>0.782</v>
      </c>
      <c r="F28" s="7">
        <v>5.297</v>
      </c>
      <c r="G28" s="7">
        <v>5.3001</v>
      </c>
      <c r="H28" s="7">
        <f t="shared" si="1"/>
        <v>0.0031</v>
      </c>
      <c r="I28" s="18">
        <f t="shared" si="2"/>
        <v>0.31</v>
      </c>
      <c r="J28" s="7">
        <f t="shared" si="3"/>
        <v>3.1</v>
      </c>
      <c r="K28" s="15">
        <f t="shared" si="4"/>
        <v>12.90322581</v>
      </c>
      <c r="L28" s="7">
        <v>1.503</v>
      </c>
      <c r="M28" s="7">
        <v>0.992</v>
      </c>
      <c r="N28" s="7">
        <v>0.9924</v>
      </c>
      <c r="O28" s="7">
        <f t="shared" si="5"/>
        <v>0.0004</v>
      </c>
      <c r="P28" s="7">
        <f t="shared" si="6"/>
        <v>0.4</v>
      </c>
      <c r="Q28" s="19">
        <f t="shared" si="7"/>
        <v>0.04</v>
      </c>
      <c r="R28" s="21">
        <f t="shared" si="8"/>
        <v>12.90322581</v>
      </c>
      <c r="S28" s="16"/>
    </row>
    <row r="29">
      <c r="A29" s="7">
        <v>4.0</v>
      </c>
      <c r="B29" s="7">
        <v>1.0</v>
      </c>
      <c r="C29" s="7" t="s">
        <v>22</v>
      </c>
      <c r="D29" s="7">
        <v>30.0</v>
      </c>
      <c r="E29" s="17">
        <v>1.029</v>
      </c>
      <c r="F29" s="7">
        <v>5.257</v>
      </c>
      <c r="G29" s="7">
        <v>5.2628</v>
      </c>
      <c r="H29" s="7">
        <f t="shared" si="1"/>
        <v>0.0058</v>
      </c>
      <c r="I29" s="18">
        <f t="shared" si="2"/>
        <v>0.58</v>
      </c>
      <c r="J29" s="7">
        <f t="shared" si="3"/>
        <v>5.8</v>
      </c>
      <c r="K29" s="15">
        <f t="shared" si="4"/>
        <v>24.13793103</v>
      </c>
      <c r="L29" s="7">
        <v>1.302</v>
      </c>
      <c r="M29" s="7">
        <v>1.027</v>
      </c>
      <c r="N29" s="7">
        <v>1.0284</v>
      </c>
      <c r="O29" s="7">
        <f t="shared" si="5"/>
        <v>0.0014</v>
      </c>
      <c r="P29" s="7">
        <f t="shared" si="6"/>
        <v>1.4</v>
      </c>
      <c r="Q29" s="19">
        <f t="shared" si="7"/>
        <v>0.14</v>
      </c>
      <c r="R29" s="10">
        <f t="shared" si="8"/>
        <v>24.13793103</v>
      </c>
      <c r="S29" s="20">
        <f>_xlfn.STDEV.S(R29:R31)</f>
        <v>0.4623923847</v>
      </c>
    </row>
    <row r="30">
      <c r="A30" s="13"/>
      <c r="B30" s="7">
        <v>2.0</v>
      </c>
      <c r="C30" s="7" t="s">
        <v>22</v>
      </c>
      <c r="D30" s="7">
        <v>30.0</v>
      </c>
      <c r="E30" s="17">
        <v>1.255</v>
      </c>
      <c r="F30" s="7">
        <v>5.277</v>
      </c>
      <c r="G30" s="7">
        <v>5.2825</v>
      </c>
      <c r="H30" s="7">
        <f t="shared" si="1"/>
        <v>0.0055</v>
      </c>
      <c r="I30" s="18">
        <f t="shared" si="2"/>
        <v>0.55</v>
      </c>
      <c r="J30" s="7">
        <f t="shared" si="3"/>
        <v>5.5</v>
      </c>
      <c r="K30" s="15">
        <f t="shared" si="4"/>
        <v>23.63636364</v>
      </c>
      <c r="L30" s="7">
        <v>1.335</v>
      </c>
      <c r="M30" s="7">
        <v>1.007</v>
      </c>
      <c r="N30" s="7">
        <v>1.0083</v>
      </c>
      <c r="O30" s="7">
        <f t="shared" si="5"/>
        <v>0.0013</v>
      </c>
      <c r="P30" s="7">
        <f t="shared" si="6"/>
        <v>1.3</v>
      </c>
      <c r="Q30" s="19">
        <f t="shared" si="7"/>
        <v>0.13</v>
      </c>
      <c r="R30" s="10">
        <f t="shared" si="8"/>
        <v>23.63636364</v>
      </c>
      <c r="S30" s="16"/>
    </row>
    <row r="31">
      <c r="A31" s="13"/>
      <c r="B31" s="7">
        <v>3.0</v>
      </c>
      <c r="C31" s="7" t="s">
        <v>22</v>
      </c>
      <c r="D31" s="7">
        <v>30.0</v>
      </c>
      <c r="E31" s="17">
        <v>1.252</v>
      </c>
      <c r="F31" s="7">
        <v>5.296</v>
      </c>
      <c r="G31" s="7">
        <v>5.3016</v>
      </c>
      <c r="H31" s="7">
        <f t="shared" si="1"/>
        <v>0.0056</v>
      </c>
      <c r="I31" s="18">
        <f t="shared" si="2"/>
        <v>0.56</v>
      </c>
      <c r="J31" s="7">
        <f t="shared" si="3"/>
        <v>5.6</v>
      </c>
      <c r="K31" s="15">
        <f t="shared" si="4"/>
        <v>23.21428571</v>
      </c>
      <c r="L31" s="7">
        <v>1.306</v>
      </c>
      <c r="M31" s="7">
        <v>1.008</v>
      </c>
      <c r="N31" s="7">
        <v>1.0093</v>
      </c>
      <c r="O31" s="7">
        <f t="shared" si="5"/>
        <v>0.0013</v>
      </c>
      <c r="P31" s="7">
        <f t="shared" si="6"/>
        <v>1.3</v>
      </c>
      <c r="Q31" s="19">
        <f t="shared" si="7"/>
        <v>0.13</v>
      </c>
      <c r="R31" s="10">
        <f t="shared" si="8"/>
        <v>23.21428571</v>
      </c>
      <c r="S31" s="16"/>
    </row>
    <row r="32">
      <c r="A32" s="13"/>
      <c r="B32" s="7">
        <v>1.0</v>
      </c>
      <c r="C32" s="7" t="s">
        <v>22</v>
      </c>
      <c r="D32" s="7">
        <v>60.0</v>
      </c>
      <c r="E32" s="17">
        <v>0.873</v>
      </c>
      <c r="F32" s="7">
        <v>5.416</v>
      </c>
      <c r="G32" s="7">
        <v>5.4194</v>
      </c>
      <c r="H32" s="7">
        <f t="shared" si="1"/>
        <v>0.0034</v>
      </c>
      <c r="I32" s="18">
        <f t="shared" si="2"/>
        <v>0.34</v>
      </c>
      <c r="J32" s="7">
        <f t="shared" si="3"/>
        <v>3.4</v>
      </c>
      <c r="K32" s="15">
        <f t="shared" si="4"/>
        <v>32.35294118</v>
      </c>
      <c r="L32" s="7">
        <v>1.496</v>
      </c>
      <c r="M32" s="7">
        <v>1.011</v>
      </c>
      <c r="N32" s="12">
        <v>1.0121</v>
      </c>
      <c r="O32" s="12">
        <f t="shared" si="5"/>
        <v>0.0011</v>
      </c>
      <c r="P32" s="7">
        <f t="shared" si="6"/>
        <v>1.1</v>
      </c>
      <c r="Q32" s="19">
        <f t="shared" si="7"/>
        <v>0.11</v>
      </c>
      <c r="R32" s="21">
        <f t="shared" si="8"/>
        <v>32.35294118</v>
      </c>
      <c r="S32" s="20">
        <f>_xlfn.STDEV.S(R32:R34)</f>
        <v>0.9292702208</v>
      </c>
    </row>
    <row r="33">
      <c r="A33" s="13"/>
      <c r="B33" s="7">
        <v>2.0</v>
      </c>
      <c r="C33" s="7" t="s">
        <v>22</v>
      </c>
      <c r="D33" s="7">
        <v>60.0</v>
      </c>
      <c r="E33" s="17">
        <v>0.952</v>
      </c>
      <c r="F33" s="7">
        <v>5.22</v>
      </c>
      <c r="G33" s="7">
        <v>5.2236</v>
      </c>
      <c r="H33" s="7">
        <f t="shared" si="1"/>
        <v>0.0036</v>
      </c>
      <c r="I33" s="18">
        <f t="shared" si="2"/>
        <v>0.36</v>
      </c>
      <c r="J33" s="7">
        <f t="shared" si="3"/>
        <v>3.6</v>
      </c>
      <c r="K33" s="15">
        <f t="shared" si="4"/>
        <v>33.33333333</v>
      </c>
      <c r="L33" s="7">
        <v>1.687</v>
      </c>
      <c r="M33" s="7">
        <v>1.0</v>
      </c>
      <c r="N33" s="7">
        <v>1.0012</v>
      </c>
      <c r="O33" s="7">
        <f t="shared" si="5"/>
        <v>0.0012</v>
      </c>
      <c r="P33" s="7">
        <f t="shared" si="6"/>
        <v>1.2</v>
      </c>
      <c r="Q33" s="19">
        <f t="shared" si="7"/>
        <v>0.12</v>
      </c>
      <c r="R33" s="21">
        <f t="shared" si="8"/>
        <v>33.33333333</v>
      </c>
      <c r="S33" s="16"/>
    </row>
    <row r="34">
      <c r="A34" s="13"/>
      <c r="B34" s="7">
        <v>3.0</v>
      </c>
      <c r="C34" s="7" t="s">
        <v>22</v>
      </c>
      <c r="D34" s="7">
        <v>60.0</v>
      </c>
      <c r="E34" s="17">
        <v>0.947</v>
      </c>
      <c r="F34" s="7">
        <v>5.266</v>
      </c>
      <c r="G34" s="7">
        <v>5.2698</v>
      </c>
      <c r="H34" s="7">
        <f t="shared" si="1"/>
        <v>0.0038</v>
      </c>
      <c r="I34" s="18">
        <f t="shared" si="2"/>
        <v>0.38</v>
      </c>
      <c r="J34" s="7">
        <f t="shared" si="3"/>
        <v>3.8</v>
      </c>
      <c r="K34" s="15">
        <f t="shared" si="4"/>
        <v>34.21052632</v>
      </c>
      <c r="L34" s="7">
        <v>1.553</v>
      </c>
      <c r="M34" s="7">
        <v>0.998</v>
      </c>
      <c r="N34" s="7">
        <v>0.9993</v>
      </c>
      <c r="O34" s="7">
        <f t="shared" si="5"/>
        <v>0.0013</v>
      </c>
      <c r="P34" s="7">
        <f t="shared" si="6"/>
        <v>1.3</v>
      </c>
      <c r="Q34" s="19">
        <f t="shared" si="7"/>
        <v>0.13</v>
      </c>
      <c r="R34" s="21">
        <f t="shared" si="8"/>
        <v>34.21052632</v>
      </c>
      <c r="S34" s="16"/>
    </row>
    <row r="35">
      <c r="A35" s="13"/>
      <c r="B35" s="7">
        <v>1.0</v>
      </c>
      <c r="C35" s="7" t="s">
        <v>22</v>
      </c>
      <c r="D35" s="7">
        <v>90.0</v>
      </c>
      <c r="E35" s="17">
        <v>0.798</v>
      </c>
      <c r="F35" s="7">
        <v>5.226</v>
      </c>
      <c r="G35" s="7">
        <v>5.2301</v>
      </c>
      <c r="H35" s="7">
        <f t="shared" si="1"/>
        <v>0.0041</v>
      </c>
      <c r="I35" s="18">
        <f t="shared" si="2"/>
        <v>0.41</v>
      </c>
      <c r="J35" s="7">
        <f t="shared" si="3"/>
        <v>4.1</v>
      </c>
      <c r="K35" s="15">
        <f t="shared" si="4"/>
        <v>21.95121951</v>
      </c>
      <c r="L35" s="7">
        <v>1.37</v>
      </c>
      <c r="M35" s="7">
        <v>1.004</v>
      </c>
      <c r="N35" s="7">
        <v>1.0049</v>
      </c>
      <c r="O35" s="7">
        <f t="shared" si="5"/>
        <v>0.0009</v>
      </c>
      <c r="P35" s="7">
        <f t="shared" si="6"/>
        <v>0.9</v>
      </c>
      <c r="Q35" s="19">
        <f t="shared" si="7"/>
        <v>0.09</v>
      </c>
      <c r="R35" s="10">
        <f t="shared" si="8"/>
        <v>21.95121951</v>
      </c>
      <c r="S35" s="20">
        <f>_xlfn.STDEV.S(R35:R37)</f>
        <v>1.026241851</v>
      </c>
    </row>
    <row r="36">
      <c r="A36" s="13"/>
      <c r="B36" s="7">
        <v>2.0</v>
      </c>
      <c r="C36" s="7" t="s">
        <v>22</v>
      </c>
      <c r="D36" s="7">
        <v>90.0</v>
      </c>
      <c r="E36" s="17">
        <v>0.908</v>
      </c>
      <c r="F36" s="7">
        <v>5.276</v>
      </c>
      <c r="G36" s="7">
        <v>5.2799</v>
      </c>
      <c r="H36" s="7">
        <f t="shared" si="1"/>
        <v>0.0039</v>
      </c>
      <c r="I36" s="18">
        <f t="shared" si="2"/>
        <v>0.39</v>
      </c>
      <c r="J36" s="7">
        <f t="shared" si="3"/>
        <v>3.9</v>
      </c>
      <c r="K36" s="15">
        <f t="shared" si="4"/>
        <v>20.51282051</v>
      </c>
      <c r="L36" s="7">
        <v>1.368</v>
      </c>
      <c r="M36" s="7">
        <v>1.012</v>
      </c>
      <c r="N36" s="7">
        <v>1.0128</v>
      </c>
      <c r="O36" s="7">
        <f t="shared" si="5"/>
        <v>0.0008</v>
      </c>
      <c r="P36" s="7">
        <f t="shared" si="6"/>
        <v>0.8</v>
      </c>
      <c r="Q36" s="19">
        <f t="shared" si="7"/>
        <v>0.08</v>
      </c>
      <c r="R36" s="10">
        <f t="shared" si="8"/>
        <v>20.51282051</v>
      </c>
      <c r="S36" s="16"/>
    </row>
    <row r="37">
      <c r="A37" s="13"/>
      <c r="B37" s="7">
        <v>3.0</v>
      </c>
      <c r="C37" s="7" t="s">
        <v>22</v>
      </c>
      <c r="D37" s="7">
        <v>90.0</v>
      </c>
      <c r="E37" s="17">
        <v>0.8</v>
      </c>
      <c r="F37" s="7">
        <v>5.273</v>
      </c>
      <c r="G37" s="7">
        <v>5.277</v>
      </c>
      <c r="H37" s="7">
        <f t="shared" si="1"/>
        <v>0.004</v>
      </c>
      <c r="I37" s="18">
        <f t="shared" si="2"/>
        <v>0.4</v>
      </c>
      <c r="J37" s="7">
        <f t="shared" si="3"/>
        <v>4</v>
      </c>
      <c r="K37" s="15">
        <f t="shared" si="4"/>
        <v>22.5</v>
      </c>
      <c r="L37" s="7">
        <v>1.284</v>
      </c>
      <c r="M37" s="7">
        <v>1.028</v>
      </c>
      <c r="N37" s="7">
        <v>1.0289</v>
      </c>
      <c r="O37" s="7">
        <f t="shared" si="5"/>
        <v>0.0009</v>
      </c>
      <c r="P37" s="7">
        <f t="shared" si="6"/>
        <v>0.9</v>
      </c>
      <c r="Q37" s="19">
        <f t="shared" si="7"/>
        <v>0.09</v>
      </c>
      <c r="R37" s="10">
        <f t="shared" si="8"/>
        <v>22.5</v>
      </c>
      <c r="S37" s="16"/>
    </row>
    <row r="38">
      <c r="A38" s="7">
        <v>5.0</v>
      </c>
      <c r="B38" s="7">
        <v>1.0</v>
      </c>
      <c r="C38" s="7" t="s">
        <v>22</v>
      </c>
      <c r="D38" s="7">
        <v>30.0</v>
      </c>
      <c r="E38" s="17">
        <v>0.953</v>
      </c>
      <c r="F38" s="7">
        <v>5.26</v>
      </c>
      <c r="G38" s="7">
        <v>5.2672</v>
      </c>
      <c r="H38" s="7">
        <f t="shared" si="1"/>
        <v>0.0072</v>
      </c>
      <c r="I38" s="18">
        <f t="shared" si="2"/>
        <v>0.72</v>
      </c>
      <c r="J38" s="7">
        <f t="shared" si="3"/>
        <v>7.2</v>
      </c>
      <c r="K38" s="15">
        <f t="shared" si="4"/>
        <v>26.38888889</v>
      </c>
      <c r="L38" s="7">
        <v>1.345</v>
      </c>
      <c r="M38" s="7">
        <v>0.992</v>
      </c>
      <c r="N38" s="7">
        <v>0.9939</v>
      </c>
      <c r="O38" s="7">
        <f t="shared" si="5"/>
        <v>0.0019</v>
      </c>
      <c r="P38" s="7">
        <f t="shared" si="6"/>
        <v>1.9</v>
      </c>
      <c r="Q38" s="19">
        <f t="shared" si="7"/>
        <v>0.19</v>
      </c>
      <c r="R38" s="10">
        <f t="shared" si="8"/>
        <v>26.38888889</v>
      </c>
      <c r="S38" s="20">
        <f>_xlfn.STDEV.S(R38:R40)</f>
        <v>0.2369234447</v>
      </c>
    </row>
    <row r="39">
      <c r="A39" s="13"/>
      <c r="B39" s="7">
        <v>2.0</v>
      </c>
      <c r="C39" s="7" t="s">
        <v>22</v>
      </c>
      <c r="D39" s="7">
        <v>30.0</v>
      </c>
      <c r="E39" s="17">
        <v>1.198</v>
      </c>
      <c r="F39" s="7">
        <v>5.37</v>
      </c>
      <c r="G39" s="7">
        <v>5.3782</v>
      </c>
      <c r="H39" s="7">
        <f t="shared" si="1"/>
        <v>0.0082</v>
      </c>
      <c r="I39" s="18">
        <f t="shared" si="2"/>
        <v>0.82</v>
      </c>
      <c r="J39" s="7">
        <f t="shared" si="3"/>
        <v>8.2</v>
      </c>
      <c r="K39" s="15">
        <f t="shared" si="4"/>
        <v>26.82926829</v>
      </c>
      <c r="L39" s="7">
        <v>1.23</v>
      </c>
      <c r="M39" s="7">
        <v>1.016</v>
      </c>
      <c r="N39" s="7">
        <v>1.0182</v>
      </c>
      <c r="O39" s="7">
        <f t="shared" si="5"/>
        <v>0.0022</v>
      </c>
      <c r="P39" s="7">
        <f t="shared" si="6"/>
        <v>2.2</v>
      </c>
      <c r="Q39" s="19">
        <f t="shared" si="7"/>
        <v>0.22</v>
      </c>
      <c r="R39" s="10">
        <f t="shared" si="8"/>
        <v>26.82926829</v>
      </c>
      <c r="S39" s="16"/>
    </row>
    <row r="40">
      <c r="A40" s="13"/>
      <c r="B40" s="7">
        <v>3.0</v>
      </c>
      <c r="C40" s="7" t="s">
        <v>22</v>
      </c>
      <c r="D40" s="7">
        <v>30.0</v>
      </c>
      <c r="E40" s="17">
        <v>1.274</v>
      </c>
      <c r="F40" s="7">
        <v>5.319</v>
      </c>
      <c r="G40" s="7">
        <v>5.3261</v>
      </c>
      <c r="H40" s="7">
        <f t="shared" si="1"/>
        <v>0.0071</v>
      </c>
      <c r="I40" s="18">
        <f t="shared" si="2"/>
        <v>0.71</v>
      </c>
      <c r="J40" s="7">
        <f t="shared" si="3"/>
        <v>7.1</v>
      </c>
      <c r="K40" s="15">
        <f t="shared" si="4"/>
        <v>26.76056338</v>
      </c>
      <c r="L40" s="7">
        <v>1.337</v>
      </c>
      <c r="M40" s="7">
        <v>1.016</v>
      </c>
      <c r="N40" s="7">
        <v>1.0179</v>
      </c>
      <c r="O40" s="7">
        <f t="shared" si="5"/>
        <v>0.0019</v>
      </c>
      <c r="P40" s="7">
        <f t="shared" si="6"/>
        <v>1.9</v>
      </c>
      <c r="Q40" s="19">
        <f t="shared" si="7"/>
        <v>0.19</v>
      </c>
      <c r="R40" s="10">
        <f t="shared" si="8"/>
        <v>26.76056338</v>
      </c>
      <c r="S40" s="16"/>
    </row>
    <row r="41">
      <c r="A41" s="13"/>
      <c r="B41" s="7">
        <v>1.0</v>
      </c>
      <c r="C41" s="7" t="s">
        <v>22</v>
      </c>
      <c r="D41" s="7">
        <v>60.0</v>
      </c>
      <c r="E41" s="17">
        <v>0.673</v>
      </c>
      <c r="F41" s="7">
        <v>5.27</v>
      </c>
      <c r="G41" s="7">
        <v>5.2763</v>
      </c>
      <c r="H41" s="7">
        <f t="shared" si="1"/>
        <v>0.0063</v>
      </c>
      <c r="I41" s="18">
        <f t="shared" si="2"/>
        <v>0.63</v>
      </c>
      <c r="J41" s="7">
        <f t="shared" si="3"/>
        <v>6.3</v>
      </c>
      <c r="K41" s="15">
        <f t="shared" si="4"/>
        <v>20.63492063</v>
      </c>
      <c r="L41" s="7">
        <v>2.119</v>
      </c>
      <c r="M41" s="7">
        <v>1.005</v>
      </c>
      <c r="N41" s="7">
        <v>1.0063</v>
      </c>
      <c r="O41" s="7">
        <f t="shared" si="5"/>
        <v>0.0013</v>
      </c>
      <c r="P41" s="7">
        <f t="shared" si="6"/>
        <v>1.3</v>
      </c>
      <c r="Q41" s="19">
        <f t="shared" si="7"/>
        <v>0.13</v>
      </c>
      <c r="R41" s="10">
        <f t="shared" si="8"/>
        <v>20.63492063</v>
      </c>
      <c r="S41" s="20">
        <f>_xlfn.STDEV.S(R41:R43)</f>
        <v>0.9614159805</v>
      </c>
    </row>
    <row r="42">
      <c r="A42" s="13"/>
      <c r="B42" s="7">
        <v>2.0</v>
      </c>
      <c r="C42" s="7" t="s">
        <v>22</v>
      </c>
      <c r="D42" s="7">
        <v>60.0</v>
      </c>
      <c r="E42" s="17">
        <v>0.739</v>
      </c>
      <c r="F42" s="7">
        <v>5.293</v>
      </c>
      <c r="G42" s="7">
        <v>5.3002</v>
      </c>
      <c r="H42" s="7">
        <f t="shared" si="1"/>
        <v>0.0072</v>
      </c>
      <c r="I42" s="18">
        <f t="shared" si="2"/>
        <v>0.72</v>
      </c>
      <c r="J42" s="7">
        <f t="shared" si="3"/>
        <v>7.2</v>
      </c>
      <c r="K42" s="15">
        <f t="shared" si="4"/>
        <v>22.22222222</v>
      </c>
      <c r="L42" s="7">
        <v>2.22</v>
      </c>
      <c r="M42" s="7">
        <v>1.001</v>
      </c>
      <c r="N42" s="7">
        <v>1.0026</v>
      </c>
      <c r="O42" s="7">
        <f t="shared" si="5"/>
        <v>0.0016</v>
      </c>
      <c r="P42" s="7">
        <f t="shared" si="6"/>
        <v>1.6</v>
      </c>
      <c r="Q42" s="19">
        <f t="shared" si="7"/>
        <v>0.16</v>
      </c>
      <c r="R42" s="10">
        <f t="shared" si="8"/>
        <v>22.22222222</v>
      </c>
      <c r="S42" s="16"/>
    </row>
    <row r="43">
      <c r="A43" s="13"/>
      <c r="B43" s="7">
        <v>3.0</v>
      </c>
      <c r="C43" s="7" t="s">
        <v>22</v>
      </c>
      <c r="D43" s="7">
        <v>60.0</v>
      </c>
      <c r="E43" s="17">
        <v>0.664</v>
      </c>
      <c r="F43" s="7">
        <v>5.257</v>
      </c>
      <c r="G43" s="7">
        <v>5.2646</v>
      </c>
      <c r="H43" s="7">
        <f t="shared" si="1"/>
        <v>0.0076</v>
      </c>
      <c r="I43" s="18">
        <f t="shared" si="2"/>
        <v>0.76</v>
      </c>
      <c r="J43" s="7">
        <f t="shared" si="3"/>
        <v>7.6</v>
      </c>
      <c r="K43" s="15">
        <f t="shared" si="4"/>
        <v>22.36842105</v>
      </c>
      <c r="L43" s="13"/>
      <c r="M43" s="7">
        <v>1.005</v>
      </c>
      <c r="N43" s="7">
        <v>1.0067</v>
      </c>
      <c r="O43" s="7">
        <f t="shared" si="5"/>
        <v>0.0017</v>
      </c>
      <c r="P43" s="7">
        <f t="shared" si="6"/>
        <v>1.7</v>
      </c>
      <c r="Q43" s="19">
        <f t="shared" si="7"/>
        <v>0.17</v>
      </c>
      <c r="R43" s="10">
        <f t="shared" si="8"/>
        <v>22.36842105</v>
      </c>
      <c r="S43" s="16"/>
    </row>
    <row r="44">
      <c r="A44" s="13"/>
      <c r="B44" s="7">
        <v>1.0</v>
      </c>
      <c r="C44" s="7" t="s">
        <v>22</v>
      </c>
      <c r="D44" s="7">
        <v>90.0</v>
      </c>
      <c r="E44" s="17">
        <v>0.818</v>
      </c>
      <c r="F44" s="7">
        <v>5.312</v>
      </c>
      <c r="G44" s="7">
        <v>5.3165</v>
      </c>
      <c r="H44" s="7">
        <f t="shared" si="1"/>
        <v>0.0045</v>
      </c>
      <c r="I44" s="18">
        <f t="shared" si="2"/>
        <v>0.45</v>
      </c>
      <c r="J44" s="7">
        <f t="shared" si="3"/>
        <v>4.5</v>
      </c>
      <c r="K44" s="15">
        <f t="shared" si="4"/>
        <v>15.55555556</v>
      </c>
      <c r="L44" s="7">
        <v>1.829</v>
      </c>
      <c r="M44" s="7">
        <v>1.017</v>
      </c>
      <c r="N44" s="7">
        <v>1.0177</v>
      </c>
      <c r="O44" s="7">
        <f t="shared" si="5"/>
        <v>0.0007</v>
      </c>
      <c r="P44" s="7">
        <f t="shared" si="6"/>
        <v>0.7</v>
      </c>
      <c r="Q44" s="19">
        <f t="shared" si="7"/>
        <v>0.07</v>
      </c>
      <c r="R44" s="10">
        <f t="shared" si="8"/>
        <v>15.55555556</v>
      </c>
      <c r="S44" s="20">
        <f>_xlfn.STDEV.S(R44:R46)</f>
        <v>1.654395508</v>
      </c>
    </row>
    <row r="45">
      <c r="A45" s="13"/>
      <c r="B45" s="7">
        <v>2.0</v>
      </c>
      <c r="C45" s="7" t="s">
        <v>22</v>
      </c>
      <c r="D45" s="7">
        <v>90.0</v>
      </c>
      <c r="E45" s="17">
        <v>1.05</v>
      </c>
      <c r="F45" s="7">
        <v>5.182</v>
      </c>
      <c r="G45" s="7">
        <v>5.1858</v>
      </c>
      <c r="H45" s="7">
        <f t="shared" si="1"/>
        <v>0.0038</v>
      </c>
      <c r="I45" s="18">
        <f t="shared" si="2"/>
        <v>0.38</v>
      </c>
      <c r="J45" s="7">
        <f t="shared" si="3"/>
        <v>3.8</v>
      </c>
      <c r="K45" s="15">
        <f t="shared" si="4"/>
        <v>18.42105263</v>
      </c>
      <c r="L45" s="7">
        <v>2.272</v>
      </c>
      <c r="M45" s="7">
        <v>1.001</v>
      </c>
      <c r="N45" s="7">
        <v>1.0017</v>
      </c>
      <c r="O45" s="7">
        <f t="shared" si="5"/>
        <v>0.0007</v>
      </c>
      <c r="P45" s="7">
        <f t="shared" si="6"/>
        <v>0.7</v>
      </c>
      <c r="Q45" s="19">
        <f t="shared" si="7"/>
        <v>0.07</v>
      </c>
      <c r="R45" s="10">
        <f t="shared" si="8"/>
        <v>18.42105263</v>
      </c>
      <c r="S45" s="16"/>
    </row>
    <row r="46">
      <c r="A46" s="13"/>
      <c r="B46" s="7">
        <v>3.0</v>
      </c>
      <c r="C46" s="7" t="s">
        <v>22</v>
      </c>
      <c r="D46" s="7">
        <v>90.0</v>
      </c>
      <c r="E46" s="17">
        <v>0.965</v>
      </c>
      <c r="F46" s="7">
        <v>5.232</v>
      </c>
      <c r="G46" s="7">
        <v>5.2365</v>
      </c>
      <c r="H46" s="7">
        <f t="shared" si="1"/>
        <v>0.0045</v>
      </c>
      <c r="I46" s="18">
        <f t="shared" si="2"/>
        <v>0.45</v>
      </c>
      <c r="J46" s="7">
        <f t="shared" si="3"/>
        <v>4.5</v>
      </c>
      <c r="K46" s="15">
        <f t="shared" si="4"/>
        <v>15.55555556</v>
      </c>
      <c r="L46" s="7">
        <v>1.677</v>
      </c>
      <c r="M46" s="7">
        <v>1.003</v>
      </c>
      <c r="N46" s="7">
        <v>1.0037</v>
      </c>
      <c r="O46" s="7">
        <f t="shared" si="5"/>
        <v>0.0007</v>
      </c>
      <c r="P46" s="7">
        <f t="shared" si="6"/>
        <v>0.7</v>
      </c>
      <c r="Q46" s="19">
        <f t="shared" si="7"/>
        <v>0.07</v>
      </c>
      <c r="R46" s="10">
        <f t="shared" si="8"/>
        <v>15.55555556</v>
      </c>
      <c r="S46" s="16"/>
    </row>
  </sheetData>
  <drawing r:id="rId1"/>
</worksheet>
</file>