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bucas.sharepoint.com/sites/lab111/02_PROJECTS/P30-CLINCELIN_Michaela Novotná_GBN/MANUSCRIPT/SUBMITTED VERSION natcomms/"/>
    </mc:Choice>
  </mc:AlternateContent>
  <xr:revisionPtr revIDLastSave="1620" documentId="13_ncr:1_{8D1F2F45-A62D-47A9-9025-B47D05D25ACB}" xr6:coauthVersionLast="47" xr6:coauthVersionMax="47" xr10:uidLastSave="{52C9EC7C-48B0-4E13-A2B8-315FDB2CB527}"/>
  <bookViews>
    <workbookView xWindow="-108" yWindow="-108" windowWidth="29784" windowHeight="17496" activeTab="5" xr2:uid="{6AAD4856-24E6-46EC-A3C0-E5ECEAEA6FD2}"/>
  </bookViews>
  <sheets>
    <sheet name="Fig. 2b" sheetId="15" r:id="rId1"/>
    <sheet name="Fig. 2b stat" sheetId="16" r:id="rId2"/>
    <sheet name="Fig. 3c,d" sheetId="11" r:id="rId3"/>
    <sheet name="Fig. 4a" sheetId="7" r:id="rId4"/>
    <sheet name="Fig. 4b" sheetId="8" r:id="rId5"/>
    <sheet name="Fig. 4c" sheetId="9" r:id="rId6"/>
    <sheet name="Fig. 4c stat" sheetId="17" r:id="rId7"/>
    <sheet name="Fig. 4d" sheetId="12" r:id="rId8"/>
    <sheet name="Fig. 4e" sheetId="13" r:id="rId9"/>
    <sheet name="ExDataFig. 5a,b" sheetId="14" r:id="rId10"/>
    <sheet name="ExDataFig. 6c" sheetId="10" r:id="rId1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9" l="1"/>
  <c r="H27" i="9"/>
  <c r="L27" i="9"/>
  <c r="K27" i="9"/>
  <c r="O19" i="10"/>
  <c r="M135" i="10"/>
  <c r="H102" i="9"/>
  <c r="I102" i="9" s="1"/>
  <c r="K102" i="9"/>
  <c r="K105" i="9"/>
  <c r="H108" i="9"/>
  <c r="I108" i="9" s="1"/>
  <c r="K108" i="9"/>
  <c r="H111" i="9"/>
  <c r="I111" i="9" s="1"/>
  <c r="K111" i="9"/>
  <c r="H114" i="9"/>
  <c r="I114" i="9" s="1"/>
  <c r="K114" i="9"/>
  <c r="H21" i="9"/>
  <c r="I21" i="9" s="1"/>
  <c r="K21" i="9"/>
  <c r="H24" i="9"/>
  <c r="I24" i="9" s="1"/>
  <c r="K24" i="9"/>
  <c r="H31" i="9"/>
  <c r="I31" i="9" s="1"/>
  <c r="K31" i="9"/>
  <c r="H37" i="9"/>
  <c r="I37" i="9" s="1"/>
  <c r="K37" i="9"/>
  <c r="H40" i="9"/>
  <c r="I40" i="9" s="1"/>
  <c r="K40" i="9"/>
  <c r="H63" i="9"/>
  <c r="I63" i="9" s="1"/>
  <c r="K63" i="9"/>
  <c r="H66" i="9"/>
  <c r="I66" i="9" s="1"/>
  <c r="K66" i="9"/>
  <c r="H69" i="9"/>
  <c r="I69" i="9" s="1"/>
  <c r="K69" i="9"/>
  <c r="K72" i="9"/>
  <c r="H75" i="9"/>
  <c r="I75" i="9" s="1"/>
  <c r="K75" i="9"/>
  <c r="H78" i="9"/>
  <c r="I78" i="9" s="1"/>
  <c r="K78" i="9"/>
  <c r="K81" i="9"/>
  <c r="H191" i="9"/>
  <c r="I191" i="9" s="1"/>
  <c r="K191" i="9"/>
  <c r="H194" i="9"/>
  <c r="I194" i="9" s="1"/>
  <c r="K194" i="9"/>
  <c r="H197" i="9"/>
  <c r="I197" i="9" s="1"/>
  <c r="K197" i="9"/>
  <c r="H200" i="9"/>
  <c r="I200" i="9" s="1"/>
  <c r="K200" i="9"/>
  <c r="H203" i="9"/>
  <c r="I203" i="9" s="1"/>
  <c r="K203" i="9"/>
  <c r="H206" i="9"/>
  <c r="I206" i="9" s="1"/>
  <c r="K206" i="9"/>
  <c r="H155" i="9"/>
  <c r="I155" i="9" s="1"/>
  <c r="K155" i="9"/>
  <c r="H158" i="9"/>
  <c r="I158" i="9" s="1"/>
  <c r="K158" i="9"/>
  <c r="H161" i="9"/>
  <c r="I161" i="9" s="1"/>
  <c r="K161" i="9"/>
  <c r="H164" i="9"/>
  <c r="I164" i="9" s="1"/>
  <c r="K164" i="9"/>
  <c r="H167" i="9"/>
  <c r="I167" i="9" s="1"/>
  <c r="K167" i="9"/>
  <c r="H170" i="9"/>
  <c r="I170" i="9" s="1"/>
  <c r="K170" i="9"/>
  <c r="H209" i="9"/>
  <c r="I209" i="9" s="1"/>
  <c r="K209" i="9"/>
  <c r="H212" i="9"/>
  <c r="I212" i="9" s="1"/>
  <c r="K212" i="9"/>
  <c r="H215" i="9"/>
  <c r="I215" i="9" s="1"/>
  <c r="K215" i="9"/>
  <c r="H218" i="9"/>
  <c r="I218" i="9" s="1"/>
  <c r="K218" i="9"/>
  <c r="H221" i="9"/>
  <c r="I221" i="9" s="1"/>
  <c r="K221" i="9"/>
  <c r="H224" i="9"/>
  <c r="I224" i="9" s="1"/>
  <c r="K224" i="9"/>
  <c r="H136" i="9"/>
  <c r="I136" i="9" s="1"/>
  <c r="K136" i="9"/>
  <c r="H139" i="9"/>
  <c r="I139" i="9" s="1"/>
  <c r="K139" i="9"/>
  <c r="H142" i="9"/>
  <c r="I142" i="9"/>
  <c r="K142" i="9"/>
  <c r="H146" i="9"/>
  <c r="I146" i="9" s="1"/>
  <c r="K146" i="9"/>
  <c r="K149" i="9"/>
  <c r="L149" i="9" s="1"/>
  <c r="H152" i="9"/>
  <c r="I152" i="9" s="1"/>
  <c r="K152" i="9"/>
  <c r="H173" i="9"/>
  <c r="I173" i="9"/>
  <c r="K173" i="9"/>
  <c r="H176" i="9"/>
  <c r="I176" i="9" s="1"/>
  <c r="K176" i="9"/>
  <c r="H179" i="9"/>
  <c r="I179" i="9" s="1"/>
  <c r="K179" i="9"/>
  <c r="H182" i="9"/>
  <c r="I182" i="9" s="1"/>
  <c r="K182" i="9"/>
  <c r="H185" i="9"/>
  <c r="I185" i="9" s="1"/>
  <c r="K185" i="9"/>
  <c r="H188" i="9"/>
  <c r="I188" i="9" s="1"/>
  <c r="K188" i="9"/>
  <c r="H99" i="9"/>
  <c r="I99" i="9" s="1"/>
  <c r="K99" i="9"/>
  <c r="H61" i="9"/>
  <c r="I61" i="9" s="1"/>
  <c r="K61" i="9"/>
  <c r="H54" i="9"/>
  <c r="I54" i="9" s="1"/>
  <c r="K54" i="9"/>
  <c r="H51" i="9"/>
  <c r="I51" i="9" s="1"/>
  <c r="K51" i="9"/>
  <c r="H48" i="9"/>
  <c r="I48" i="9" s="1"/>
  <c r="K48" i="9"/>
  <c r="H45" i="9"/>
  <c r="I45" i="9" s="1"/>
  <c r="K45" i="9"/>
  <c r="H42" i="9"/>
  <c r="I42" i="9" s="1"/>
  <c r="K42" i="9"/>
  <c r="H96" i="9"/>
  <c r="I96" i="9" s="1"/>
  <c r="K96" i="9"/>
  <c r="H93" i="9"/>
  <c r="I93" i="9" s="1"/>
  <c r="K93" i="9"/>
  <c r="H90" i="9"/>
  <c r="I90" i="9" s="1"/>
  <c r="K90" i="9"/>
  <c r="K87" i="9"/>
  <c r="H84" i="9"/>
  <c r="I84" i="9" s="1"/>
  <c r="K84" i="9"/>
  <c r="O92" i="10"/>
  <c r="P92" i="10" s="1"/>
  <c r="J123" i="10" s="1"/>
  <c r="O70" i="10"/>
  <c r="O60" i="10"/>
  <c r="O72" i="10"/>
  <c r="O95" i="10"/>
  <c r="O93" i="10"/>
  <c r="L135" i="10"/>
  <c r="G91" i="10"/>
  <c r="H91" i="10" s="1"/>
  <c r="K91" i="10"/>
  <c r="O91" i="10"/>
  <c r="P91" i="10"/>
  <c r="S91" i="10"/>
  <c r="W91" i="10"/>
  <c r="AA91" i="10"/>
  <c r="G92" i="10"/>
  <c r="H92" i="10" s="1"/>
  <c r="H123" i="10" s="1"/>
  <c r="K92" i="10"/>
  <c r="S92" i="10"/>
  <c r="W92" i="10"/>
  <c r="X92" i="10" s="1"/>
  <c r="L123" i="10" s="1"/>
  <c r="AA92" i="10"/>
  <c r="G93" i="10"/>
  <c r="K93" i="10"/>
  <c r="P93" i="10"/>
  <c r="S93" i="10"/>
  <c r="T93" i="10" s="1"/>
  <c r="W93" i="10"/>
  <c r="AA93" i="10"/>
  <c r="AB93" i="10" s="1"/>
  <c r="G94" i="10"/>
  <c r="H94" i="10"/>
  <c r="K94" i="10"/>
  <c r="O94" i="10"/>
  <c r="S94" i="10"/>
  <c r="W94" i="10"/>
  <c r="X94" i="10" s="1"/>
  <c r="AA94" i="10"/>
  <c r="G95" i="10"/>
  <c r="H93" i="10" s="1"/>
  <c r="H95" i="10"/>
  <c r="K95" i="10"/>
  <c r="L91" i="10" s="1"/>
  <c r="P95" i="10"/>
  <c r="S95" i="10"/>
  <c r="W95" i="10"/>
  <c r="X91" i="10" s="1"/>
  <c r="X95" i="10"/>
  <c r="AA95" i="10"/>
  <c r="AB91" i="10" s="1"/>
  <c r="AB95" i="10"/>
  <c r="G96" i="10"/>
  <c r="H96" i="10" s="1"/>
  <c r="K96" i="10"/>
  <c r="G101" i="10"/>
  <c r="K101" i="10"/>
  <c r="O101" i="10"/>
  <c r="S101" i="10"/>
  <c r="T101" i="10"/>
  <c r="W101" i="10"/>
  <c r="AA101" i="10"/>
  <c r="G102" i="10"/>
  <c r="K102" i="10"/>
  <c r="L102" i="10" s="1"/>
  <c r="I124" i="10" s="1"/>
  <c r="O102" i="10"/>
  <c r="P102" i="10" s="1"/>
  <c r="J124" i="10" s="1"/>
  <c r="S102" i="10"/>
  <c r="W102" i="10"/>
  <c r="AA102" i="10"/>
  <c r="AB102" i="10" s="1"/>
  <c r="M124" i="10" s="1"/>
  <c r="G103" i="10"/>
  <c r="K103" i="10"/>
  <c r="O103" i="10"/>
  <c r="P103" i="10"/>
  <c r="S103" i="10"/>
  <c r="T103" i="10"/>
  <c r="W103" i="10"/>
  <c r="AA103" i="10"/>
  <c r="G104" i="10"/>
  <c r="K104" i="10"/>
  <c r="L104" i="10" s="1"/>
  <c r="O104" i="10"/>
  <c r="P104" i="10" s="1"/>
  <c r="S104" i="10"/>
  <c r="W104" i="10"/>
  <c r="AA104" i="10"/>
  <c r="AB104" i="10" s="1"/>
  <c r="G105" i="10"/>
  <c r="H105" i="10" s="1"/>
  <c r="K105" i="10"/>
  <c r="L103" i="10" s="1"/>
  <c r="O105" i="10"/>
  <c r="P105" i="10"/>
  <c r="S105" i="10"/>
  <c r="T102" i="10" s="1"/>
  <c r="K124" i="10" s="1"/>
  <c r="T105" i="10"/>
  <c r="W105" i="10"/>
  <c r="X105" i="10" s="1"/>
  <c r="AA105" i="10"/>
  <c r="AB105" i="10" s="1"/>
  <c r="G106" i="10"/>
  <c r="H106" i="10" s="1"/>
  <c r="K106" i="10"/>
  <c r="L106" i="10"/>
  <c r="G111" i="10"/>
  <c r="H111" i="10" s="1"/>
  <c r="K111" i="10"/>
  <c r="L111" i="10" s="1"/>
  <c r="O111" i="10"/>
  <c r="S111" i="10"/>
  <c r="T111" i="10" s="1"/>
  <c r="W111" i="10"/>
  <c r="AA111" i="10"/>
  <c r="G112" i="10"/>
  <c r="K112" i="10"/>
  <c r="L112" i="10"/>
  <c r="I125" i="10" s="1"/>
  <c r="O112" i="10"/>
  <c r="S112" i="10"/>
  <c r="W112" i="10"/>
  <c r="AA112" i="10"/>
  <c r="AB112" i="10" s="1"/>
  <c r="M125" i="10" s="1"/>
  <c r="G113" i="10"/>
  <c r="K113" i="10"/>
  <c r="O113" i="10"/>
  <c r="P113" i="10" s="1"/>
  <c r="S113" i="10"/>
  <c r="T113" i="10" s="1"/>
  <c r="W113" i="10"/>
  <c r="AA113" i="10"/>
  <c r="G114" i="10"/>
  <c r="K114" i="10"/>
  <c r="L114" i="10"/>
  <c r="O114" i="10"/>
  <c r="S114" i="10"/>
  <c r="W114" i="10"/>
  <c r="AA114" i="10"/>
  <c r="AB114" i="10" s="1"/>
  <c r="G115" i="10"/>
  <c r="H115" i="10" s="1"/>
  <c r="K115" i="10"/>
  <c r="L115" i="10" s="1"/>
  <c r="O115" i="10"/>
  <c r="P111" i="10" s="1"/>
  <c r="S115" i="10"/>
  <c r="T115" i="10" s="1"/>
  <c r="W115" i="10"/>
  <c r="X115" i="10" s="1"/>
  <c r="AA115" i="10"/>
  <c r="AB115" i="10" s="1"/>
  <c r="G116" i="10"/>
  <c r="H116" i="10"/>
  <c r="K116" i="10"/>
  <c r="L116" i="10" s="1"/>
  <c r="O136" i="10"/>
  <c r="N136" i="10"/>
  <c r="M136" i="10"/>
  <c r="L136" i="10"/>
  <c r="O135" i="10"/>
  <c r="N135" i="10"/>
  <c r="O134" i="10"/>
  <c r="N134" i="10"/>
  <c r="M134" i="10"/>
  <c r="L134" i="10"/>
  <c r="L111" i="9" l="1"/>
  <c r="L170" i="9"/>
  <c r="L158" i="9"/>
  <c r="L45" i="9"/>
  <c r="L61" i="9"/>
  <c r="L84" i="9"/>
  <c r="L139" i="9"/>
  <c r="L221" i="9"/>
  <c r="L209" i="9"/>
  <c r="L164" i="9"/>
  <c r="L31" i="9"/>
  <c r="L200" i="9"/>
  <c r="L155" i="9"/>
  <c r="L152" i="9"/>
  <c r="L191" i="9"/>
  <c r="L167" i="9"/>
  <c r="L96" i="9"/>
  <c r="L37" i="9"/>
  <c r="L51" i="9"/>
  <c r="L215" i="9"/>
  <c r="L194" i="9"/>
  <c r="L54" i="9"/>
  <c r="L188" i="9"/>
  <c r="L212" i="9"/>
  <c r="L102" i="9"/>
  <c r="L48" i="9"/>
  <c r="L146" i="9"/>
  <c r="L218" i="9"/>
  <c r="L182" i="9"/>
  <c r="L206" i="9"/>
  <c r="L69" i="9"/>
  <c r="L99" i="9"/>
  <c r="L224" i="9"/>
  <c r="L161" i="9"/>
  <c r="L90" i="9"/>
  <c r="L78" i="9"/>
  <c r="L94" i="10"/>
  <c r="L93" i="10"/>
  <c r="L113" i="10"/>
  <c r="T104" i="10"/>
  <c r="L42" i="9"/>
  <c r="L136" i="9"/>
  <c r="L197" i="9"/>
  <c r="L75" i="9"/>
  <c r="L21" i="9"/>
  <c r="H113" i="10"/>
  <c r="L142" i="9"/>
  <c r="L203" i="9"/>
  <c r="L63" i="9"/>
  <c r="L114" i="9"/>
  <c r="AB113" i="10"/>
  <c r="AB111" i="10"/>
  <c r="P101" i="10"/>
  <c r="L101" i="10"/>
  <c r="AB94" i="10"/>
  <c r="AB92" i="10"/>
  <c r="M123" i="10" s="1"/>
  <c r="L176" i="9"/>
  <c r="L40" i="9"/>
  <c r="X113" i="10"/>
  <c r="X111" i="10"/>
  <c r="H101" i="10"/>
  <c r="T92" i="10"/>
  <c r="K123" i="10" s="1"/>
  <c r="T91" i="10"/>
  <c r="H103" i="10"/>
  <c r="L24" i="9"/>
  <c r="T114" i="10"/>
  <c r="T112" i="10"/>
  <c r="K125" i="10" s="1"/>
  <c r="AB103" i="10"/>
  <c r="AB101" i="10"/>
  <c r="L66" i="9"/>
  <c r="P115" i="10"/>
  <c r="P114" i="10"/>
  <c r="P112" i="10"/>
  <c r="J125" i="10" s="1"/>
  <c r="X103" i="10"/>
  <c r="X101" i="10"/>
  <c r="L95" i="10"/>
  <c r="L92" i="10"/>
  <c r="I123" i="10" s="1"/>
  <c r="L108" i="9"/>
  <c r="L93" i="9"/>
  <c r="L185" i="9"/>
  <c r="L173" i="9"/>
  <c r="L179" i="9"/>
  <c r="O123" i="10"/>
  <c r="Q123" i="10" s="1"/>
  <c r="S123" i="10" s="1"/>
  <c r="T123" i="10" s="1"/>
  <c r="T95" i="10"/>
  <c r="X114" i="10"/>
  <c r="H114" i="10"/>
  <c r="X112" i="10"/>
  <c r="L125" i="10" s="1"/>
  <c r="H112" i="10"/>
  <c r="H125" i="10" s="1"/>
  <c r="X104" i="10"/>
  <c r="H104" i="10"/>
  <c r="X102" i="10"/>
  <c r="L124" i="10" s="1"/>
  <c r="H102" i="10"/>
  <c r="H124" i="10" s="1"/>
  <c r="O124" i="10" s="1"/>
  <c r="T94" i="10"/>
  <c r="L105" i="10"/>
  <c r="P94" i="10"/>
  <c r="X93" i="10"/>
  <c r="Q124" i="10" l="1"/>
  <c r="O125" i="10"/>
  <c r="Q125" i="10" s="1"/>
  <c r="S125" i="10" s="1"/>
  <c r="T125" i="10" s="1"/>
  <c r="G49" i="10"/>
  <c r="K49" i="10"/>
  <c r="O49" i="10"/>
  <c r="S49" i="10"/>
  <c r="W49" i="10"/>
  <c r="AA49" i="10"/>
  <c r="G50" i="10"/>
  <c r="K50" i="10"/>
  <c r="O50" i="10"/>
  <c r="S50" i="10"/>
  <c r="W50" i="10"/>
  <c r="AA50" i="10"/>
  <c r="G51" i="10"/>
  <c r="K51" i="10"/>
  <c r="O51" i="10"/>
  <c r="S51" i="10"/>
  <c r="W51" i="10"/>
  <c r="AA51" i="10"/>
  <c r="G52" i="10"/>
  <c r="K52" i="10"/>
  <c r="O52" i="10"/>
  <c r="P52" i="10" s="1"/>
  <c r="S52" i="10"/>
  <c r="W52" i="10"/>
  <c r="AA52" i="10"/>
  <c r="G53" i="10"/>
  <c r="H49" i="10" s="1"/>
  <c r="K53" i="10"/>
  <c r="O53" i="10"/>
  <c r="P53" i="10" s="1"/>
  <c r="S53" i="10"/>
  <c r="T53" i="10" s="1"/>
  <c r="W53" i="10"/>
  <c r="AA53" i="10"/>
  <c r="AB49" i="10" s="1"/>
  <c r="G54" i="10"/>
  <c r="K54" i="10"/>
  <c r="G59" i="10"/>
  <c r="K59" i="10"/>
  <c r="O59" i="10"/>
  <c r="S59" i="10"/>
  <c r="W59" i="10"/>
  <c r="AA59" i="10"/>
  <c r="G60" i="10"/>
  <c r="K60" i="10"/>
  <c r="S60" i="10"/>
  <c r="W60" i="10"/>
  <c r="AA60" i="10"/>
  <c r="G61" i="10"/>
  <c r="K61" i="10"/>
  <c r="O61" i="10"/>
  <c r="S61" i="10"/>
  <c r="W61" i="10"/>
  <c r="AA61" i="10"/>
  <c r="G62" i="10"/>
  <c r="K62" i="10"/>
  <c r="O62" i="10"/>
  <c r="S62" i="10"/>
  <c r="W62" i="10"/>
  <c r="AA62" i="10"/>
  <c r="G63" i="10"/>
  <c r="H63" i="10" s="1"/>
  <c r="K63" i="10"/>
  <c r="L63" i="10" s="1"/>
  <c r="O63" i="10"/>
  <c r="P63" i="10" s="1"/>
  <c r="S63" i="10"/>
  <c r="T63" i="10" s="1"/>
  <c r="W63" i="10"/>
  <c r="X63" i="10" s="1"/>
  <c r="AA63" i="10"/>
  <c r="AB63" i="10" s="1"/>
  <c r="G64" i="10"/>
  <c r="K64" i="10"/>
  <c r="G69" i="10"/>
  <c r="K69" i="10"/>
  <c r="O69" i="10"/>
  <c r="S69" i="10"/>
  <c r="W69" i="10"/>
  <c r="AA69" i="10"/>
  <c r="G70" i="10"/>
  <c r="K70" i="10"/>
  <c r="S70" i="10"/>
  <c r="W70" i="10"/>
  <c r="AA70" i="10"/>
  <c r="G71" i="10"/>
  <c r="K71" i="10"/>
  <c r="O71" i="10"/>
  <c r="S71" i="10"/>
  <c r="W71" i="10"/>
  <c r="AA71" i="10"/>
  <c r="G72" i="10"/>
  <c r="K72" i="10"/>
  <c r="S72" i="10"/>
  <c r="W72" i="10"/>
  <c r="AA72" i="10"/>
  <c r="G73" i="10"/>
  <c r="H69" i="10" s="1"/>
  <c r="K73" i="10"/>
  <c r="L73" i="10" s="1"/>
  <c r="O73" i="10"/>
  <c r="S73" i="10"/>
  <c r="T73" i="10" s="1"/>
  <c r="W73" i="10"/>
  <c r="X73" i="10" s="1"/>
  <c r="AA73" i="10"/>
  <c r="AB73" i="10" s="1"/>
  <c r="G74" i="10"/>
  <c r="K74" i="10"/>
  <c r="AA31" i="10"/>
  <c r="AB31" i="10" s="1"/>
  <c r="W31" i="10"/>
  <c r="X31" i="10" s="1"/>
  <c r="S31" i="10"/>
  <c r="T31" i="10" s="1"/>
  <c r="O31" i="10"/>
  <c r="P31" i="10" s="1"/>
  <c r="K31" i="10"/>
  <c r="L31" i="10" s="1"/>
  <c r="G31" i="10"/>
  <c r="H31" i="10" s="1"/>
  <c r="AA30" i="10"/>
  <c r="W30" i="10"/>
  <c r="S30" i="10"/>
  <c r="O30" i="10"/>
  <c r="K30" i="10"/>
  <c r="G30" i="10"/>
  <c r="AA29" i="10"/>
  <c r="W29" i="10"/>
  <c r="S29" i="10"/>
  <c r="O29" i="10"/>
  <c r="K29" i="10"/>
  <c r="G29" i="10"/>
  <c r="AA28" i="10"/>
  <c r="W28" i="10"/>
  <c r="S28" i="10"/>
  <c r="O28" i="10"/>
  <c r="K28" i="10"/>
  <c r="G28" i="10"/>
  <c r="AA27" i="10"/>
  <c r="AB27" i="10" s="1"/>
  <c r="W27" i="10"/>
  <c r="X27" i="10" s="1"/>
  <c r="S27" i="10"/>
  <c r="T27" i="10" s="1"/>
  <c r="O27" i="10"/>
  <c r="P27" i="10" s="1"/>
  <c r="K27" i="10"/>
  <c r="L27" i="10" s="1"/>
  <c r="G27" i="10"/>
  <c r="H27" i="10" s="1"/>
  <c r="AA21" i="10"/>
  <c r="AB21" i="10" s="1"/>
  <c r="W21" i="10"/>
  <c r="X21" i="10" s="1"/>
  <c r="S21" i="10"/>
  <c r="T21" i="10" s="1"/>
  <c r="O21" i="10"/>
  <c r="P21" i="10" s="1"/>
  <c r="K21" i="10"/>
  <c r="L21" i="10" s="1"/>
  <c r="G21" i="10"/>
  <c r="H21" i="10" s="1"/>
  <c r="AA20" i="10"/>
  <c r="W20" i="10"/>
  <c r="S20" i="10"/>
  <c r="O20" i="10"/>
  <c r="K20" i="10"/>
  <c r="G20" i="10"/>
  <c r="AA19" i="10"/>
  <c r="W19" i="10"/>
  <c r="S19" i="10"/>
  <c r="P19" i="10"/>
  <c r="K19" i="10"/>
  <c r="G19" i="10"/>
  <c r="AA18" i="10"/>
  <c r="W18" i="10"/>
  <c r="S18" i="10"/>
  <c r="O18" i="10"/>
  <c r="K18" i="10"/>
  <c r="G18" i="10"/>
  <c r="AA17" i="10"/>
  <c r="AB17" i="10" s="1"/>
  <c r="W17" i="10"/>
  <c r="S17" i="10"/>
  <c r="T17" i="10" s="1"/>
  <c r="O17" i="10"/>
  <c r="P17" i="10" s="1"/>
  <c r="K17" i="10"/>
  <c r="L17" i="10" s="1"/>
  <c r="G17" i="10"/>
  <c r="H17" i="10" s="1"/>
  <c r="K12" i="10"/>
  <c r="AA11" i="10"/>
  <c r="AB11" i="10" s="1"/>
  <c r="W11" i="10"/>
  <c r="X11" i="10" s="1"/>
  <c r="S11" i="10"/>
  <c r="T11" i="10" s="1"/>
  <c r="O11" i="10"/>
  <c r="P11" i="10" s="1"/>
  <c r="K11" i="10"/>
  <c r="L11" i="10" s="1"/>
  <c r="G11" i="10"/>
  <c r="H11" i="10" s="1"/>
  <c r="AA10" i="10"/>
  <c r="W10" i="10"/>
  <c r="S10" i="10"/>
  <c r="O10" i="10"/>
  <c r="K10" i="10"/>
  <c r="L10" i="10" s="1"/>
  <c r="G10" i="10"/>
  <c r="H10" i="10" s="1"/>
  <c r="AA9" i="10"/>
  <c r="W9" i="10"/>
  <c r="S9" i="10"/>
  <c r="O9" i="10"/>
  <c r="K9" i="10"/>
  <c r="G9" i="10"/>
  <c r="AA8" i="10"/>
  <c r="W8" i="10"/>
  <c r="S8" i="10"/>
  <c r="O8" i="10"/>
  <c r="K8" i="10"/>
  <c r="G8" i="10"/>
  <c r="H8" i="10" s="1"/>
  <c r="AA7" i="10"/>
  <c r="W7" i="10"/>
  <c r="S7" i="10"/>
  <c r="O7" i="10"/>
  <c r="P7" i="10" s="1"/>
  <c r="K7" i="10"/>
  <c r="G7" i="10"/>
  <c r="H7" i="10" s="1"/>
  <c r="X51" i="10" l="1"/>
  <c r="P51" i="10"/>
  <c r="S124" i="10"/>
  <c r="T124" i="10" s="1"/>
  <c r="P20" i="10"/>
  <c r="X52" i="10"/>
  <c r="X29" i="10"/>
  <c r="H74" i="10"/>
  <c r="L61" i="10"/>
  <c r="L51" i="10"/>
  <c r="T69" i="10"/>
  <c r="X49" i="10"/>
  <c r="X70" i="10"/>
  <c r="L83" i="10" s="1"/>
  <c r="T59" i="10"/>
  <c r="H19" i="10"/>
  <c r="P29" i="10"/>
  <c r="H73" i="10"/>
  <c r="AB71" i="10"/>
  <c r="T61" i="10"/>
  <c r="H9" i="10"/>
  <c r="X50" i="10"/>
  <c r="L81" i="10" s="1"/>
  <c r="H18" i="10"/>
  <c r="H40" i="10" s="1"/>
  <c r="P28" i="10"/>
  <c r="J41" i="10" s="1"/>
  <c r="T71" i="10"/>
  <c r="T62" i="10"/>
  <c r="L69" i="10"/>
  <c r="H62" i="10"/>
  <c r="L50" i="10"/>
  <c r="I81" i="10" s="1"/>
  <c r="X61" i="10"/>
  <c r="T60" i="10"/>
  <c r="K82" i="10" s="1"/>
  <c r="H50" i="10"/>
  <c r="H81" i="10" s="1"/>
  <c r="X69" i="10"/>
  <c r="P71" i="10"/>
  <c r="H70" i="10"/>
  <c r="H83" i="10" s="1"/>
  <c r="H64" i="10"/>
  <c r="L59" i="10"/>
  <c r="P49" i="10"/>
  <c r="L71" i="10"/>
  <c r="AB69" i="10"/>
  <c r="X62" i="10"/>
  <c r="H52" i="10"/>
  <c r="L28" i="10"/>
  <c r="I41" i="10" s="1"/>
  <c r="X72" i="10"/>
  <c r="AB61" i="10"/>
  <c r="X60" i="10"/>
  <c r="L82" i="10" s="1"/>
  <c r="X53" i="10"/>
  <c r="AB52" i="10"/>
  <c r="T10" i="10"/>
  <c r="T72" i="10"/>
  <c r="P59" i="10"/>
  <c r="AB51" i="10"/>
  <c r="AB50" i="10"/>
  <c r="M81" i="10" s="1"/>
  <c r="H51" i="10"/>
  <c r="P60" i="10"/>
  <c r="J82" i="10" s="1"/>
  <c r="P70" i="10"/>
  <c r="J83" i="10" s="1"/>
  <c r="H59" i="10"/>
  <c r="T52" i="10"/>
  <c r="H72" i="10"/>
  <c r="P61" i="10"/>
  <c r="H60" i="10"/>
  <c r="H82" i="10" s="1"/>
  <c r="T51" i="10"/>
  <c r="T50" i="10"/>
  <c r="K81" i="10" s="1"/>
  <c r="P62" i="10"/>
  <c r="AB59" i="10"/>
  <c r="H54" i="10"/>
  <c r="L49" i="10"/>
  <c r="P50" i="10"/>
  <c r="J81" i="10" s="1"/>
  <c r="T49" i="10"/>
  <c r="L29" i="10"/>
  <c r="T70" i="10"/>
  <c r="K83" i="10" s="1"/>
  <c r="P69" i="10"/>
  <c r="H61" i="10"/>
  <c r="X59" i="10"/>
  <c r="H53" i="10"/>
  <c r="L52" i="10"/>
  <c r="L9" i="10"/>
  <c r="L19" i="10"/>
  <c r="T20" i="10"/>
  <c r="T29" i="10"/>
  <c r="AB30" i="10"/>
  <c r="AB72" i="10"/>
  <c r="AB70" i="10"/>
  <c r="M83" i="10" s="1"/>
  <c r="L62" i="10"/>
  <c r="AB60" i="10"/>
  <c r="M82" i="10" s="1"/>
  <c r="L74" i="10"/>
  <c r="L72" i="10"/>
  <c r="L70" i="10"/>
  <c r="I83" i="10" s="1"/>
  <c r="L64" i="10"/>
  <c r="AB62" i="10"/>
  <c r="L60" i="10"/>
  <c r="I82" i="10" s="1"/>
  <c r="P73" i="10"/>
  <c r="T18" i="10"/>
  <c r="K40" i="10" s="1"/>
  <c r="AB28" i="10"/>
  <c r="M41" i="10" s="1"/>
  <c r="AB53" i="10"/>
  <c r="L53" i="10"/>
  <c r="P10" i="10"/>
  <c r="H28" i="10"/>
  <c r="H41" i="10" s="1"/>
  <c r="X30" i="10"/>
  <c r="P72" i="10"/>
  <c r="X71" i="10"/>
  <c r="H71" i="10"/>
  <c r="T9" i="10"/>
  <c r="T19" i="10"/>
  <c r="AB29" i="10"/>
  <c r="X17" i="10"/>
  <c r="L7" i="10"/>
  <c r="T8" i="10"/>
  <c r="K39" i="10" s="1"/>
  <c r="P18" i="10"/>
  <c r="J40" i="10" s="1"/>
  <c r="X28" i="10"/>
  <c r="L41" i="10" s="1"/>
  <c r="T7" i="10"/>
  <c r="AB7" i="10"/>
  <c r="AB10" i="10"/>
  <c r="AB9" i="10"/>
  <c r="H39" i="10"/>
  <c r="X8" i="10"/>
  <c r="L39" i="10" s="1"/>
  <c r="X7" i="10"/>
  <c r="L30" i="10"/>
  <c r="X9" i="10"/>
  <c r="X10" i="10"/>
  <c r="X20" i="10"/>
  <c r="AB8" i="10"/>
  <c r="M39" i="10" s="1"/>
  <c r="L18" i="10"/>
  <c r="I40" i="10" s="1"/>
  <c r="AB20" i="10"/>
  <c r="T28" i="10"/>
  <c r="K41" i="10" s="1"/>
  <c r="X19" i="10"/>
  <c r="H30" i="10"/>
  <c r="AB19" i="10"/>
  <c r="L8" i="10"/>
  <c r="I39" i="10" s="1"/>
  <c r="X18" i="10"/>
  <c r="L40" i="10" s="1"/>
  <c r="H20" i="10"/>
  <c r="H29" i="10"/>
  <c r="P30" i="10"/>
  <c r="P8" i="10"/>
  <c r="J39" i="10" s="1"/>
  <c r="P9" i="10"/>
  <c r="AB18" i="10"/>
  <c r="M40" i="10" s="1"/>
  <c r="L20" i="10"/>
  <c r="T30" i="10"/>
  <c r="O81" i="10" l="1"/>
  <c r="Q81" i="10" s="1"/>
  <c r="S81" i="10" s="1"/>
  <c r="T81" i="10" s="1"/>
  <c r="O82" i="10"/>
  <c r="O83" i="10"/>
  <c r="Q83" i="10" s="1"/>
  <c r="S83" i="10" s="1"/>
  <c r="T83" i="10" s="1"/>
  <c r="O41" i="10"/>
  <c r="Q82" i="10"/>
  <c r="S82" i="10" s="1"/>
  <c r="T82" i="10" s="1"/>
  <c r="O39" i="10"/>
  <c r="Q39" i="10" s="1"/>
  <c r="S39" i="10" s="1"/>
  <c r="T39" i="10" s="1"/>
  <c r="O40" i="10"/>
  <c r="Q41" i="10" l="1"/>
  <c r="S41" i="10" s="1"/>
  <c r="T41" i="10" s="1"/>
  <c r="Q40" i="10"/>
  <c r="S40" i="10" s="1"/>
  <c r="T40" i="10" s="1"/>
</calcChain>
</file>

<file path=xl/sharedStrings.xml><?xml version="1.0" encoding="utf-8"?>
<sst xmlns="http://schemas.openxmlformats.org/spreadsheetml/2006/main" count="2959" uniqueCount="479">
  <si>
    <t>LIN</t>
  </si>
  <si>
    <t>CLI</t>
  </si>
  <si>
    <t>ODC</t>
  </si>
  <si>
    <t>CLC</t>
  </si>
  <si>
    <t>Clindamycin</t>
  </si>
  <si>
    <t>Clincelin</t>
  </si>
  <si>
    <t>TXTL</t>
  </si>
  <si>
    <t>[ Antibiotics ] uM</t>
  </si>
  <si>
    <t>Celesticetin</t>
  </si>
  <si>
    <t>Lincomycin</t>
  </si>
  <si>
    <t>OD-Celin</t>
  </si>
  <si>
    <t> </t>
  </si>
  <si>
    <t>exp1</t>
  </si>
  <si>
    <t>exp2</t>
  </si>
  <si>
    <t>exp10</t>
  </si>
  <si>
    <t>exp11</t>
  </si>
  <si>
    <t>2. Table with IC50 + SEM at 8h for each repetition</t>
  </si>
  <si>
    <t>IC50</t>
  </si>
  <si>
    <t>SEM</t>
  </si>
  <si>
    <t>N</t>
  </si>
  <si>
    <t>3. Analyzing the data with regression curve: [Inhibitor] vs. normalized response</t>
  </si>
  <si>
    <t>4. One-way Anova followed by Tukey's multiple comparisons test:</t>
  </si>
  <si>
    <t>Tukey's multiple comparisons test</t>
  </si>
  <si>
    <t>Below threshold?</t>
  </si>
  <si>
    <t>Summary</t>
  </si>
  <si>
    <t>Adjusted P Value</t>
  </si>
  <si>
    <t xml:space="preserve">  Celesticetin vs. Lincomycin</t>
  </si>
  <si>
    <t>Yes</t>
  </si>
  <si>
    <t>**</t>
  </si>
  <si>
    <t xml:space="preserve">  Celesticetin vs. Clindamycin</t>
  </si>
  <si>
    <t xml:space="preserve">  Celesticetin vs. OD-Celin</t>
  </si>
  <si>
    <t>*</t>
  </si>
  <si>
    <t xml:space="preserve">  Celesticetin vs. Clincelin</t>
  </si>
  <si>
    <t>No</t>
  </si>
  <si>
    <t>ns</t>
  </si>
  <si>
    <t xml:space="preserve">  Lincomycin vs. Clindamycin</t>
  </si>
  <si>
    <t xml:space="preserve">  Lincomycin vs. OD-Celin</t>
  </si>
  <si>
    <t xml:space="preserve">  Lincomycin vs. Clincelin</t>
  </si>
  <si>
    <t xml:space="preserve">  Clindamycin vs. OD-Celin</t>
  </si>
  <si>
    <t xml:space="preserve">  Clindamycin vs. Clincelin</t>
  </si>
  <si>
    <t xml:space="preserve">  OD-Celin vs. Clincelin</t>
  </si>
  <si>
    <t>Intracellular accumulation of antibiotics</t>
  </si>
  <si>
    <t>CM</t>
  </si>
  <si>
    <r>
      <t>Tech. replicates average (</t>
    </r>
    <r>
      <rPr>
        <b/>
        <sz val="11"/>
        <color rgb="FF000000"/>
        <rFont val="Calibri"/>
        <family val="2"/>
        <charset val="238"/>
      </rPr>
      <t>µM</t>
    </r>
    <r>
      <rPr>
        <b/>
        <sz val="11"/>
        <color rgb="FF000000"/>
        <rFont val="Aptos Narrow"/>
        <family val="2"/>
        <charset val="238"/>
        <scheme val="minor"/>
      </rPr>
      <t>)</t>
    </r>
  </si>
  <si>
    <t xml:space="preserve"> Antibotic in 0.3 ml (nmol)</t>
  </si>
  <si>
    <t xml:space="preserve"> Calculated CFU/ml</t>
  </si>
  <si>
    <t>CFU/sample (0.8 ml)</t>
  </si>
  <si>
    <r>
      <t>Accumulation (nmol /10</t>
    </r>
    <r>
      <rPr>
        <b/>
        <vertAlign val="superscript"/>
        <sz val="11"/>
        <color rgb="FF000000"/>
        <rFont val="Aptos Narrow"/>
        <family val="2"/>
        <scheme val="minor"/>
      </rPr>
      <t xml:space="preserve">12 </t>
    </r>
    <r>
      <rPr>
        <b/>
        <sz val="11"/>
        <color rgb="FF000000"/>
        <rFont val="Aptos Narrow"/>
        <family val="2"/>
        <scheme val="minor"/>
      </rPr>
      <t>CFU)</t>
    </r>
  </si>
  <si>
    <t>JE2_noa</t>
  </si>
  <si>
    <t>C1</t>
  </si>
  <si>
    <t>n.a.</t>
  </si>
  <si>
    <t>A1</t>
  </si>
  <si>
    <t>B1</t>
  </si>
  <si>
    <t>n.c.</t>
  </si>
  <si>
    <t>G1</t>
  </si>
  <si>
    <t>H1</t>
  </si>
  <si>
    <t>I1</t>
  </si>
  <si>
    <t>JE2_LIN</t>
  </si>
  <si>
    <t>C2</t>
  </si>
  <si>
    <t>A2</t>
  </si>
  <si>
    <t>B2</t>
  </si>
  <si>
    <t>G2</t>
  </si>
  <si>
    <t>H2</t>
  </si>
  <si>
    <t>I2</t>
  </si>
  <si>
    <t>JE2_CLI</t>
  </si>
  <si>
    <t>C3</t>
  </si>
  <si>
    <t>A3</t>
  </si>
  <si>
    <t>B3</t>
  </si>
  <si>
    <t>G3</t>
  </si>
  <si>
    <t>H3</t>
  </si>
  <si>
    <t>I3</t>
  </si>
  <si>
    <t>JE2_ODC</t>
  </si>
  <si>
    <t>B4</t>
  </si>
  <si>
    <t>C4</t>
  </si>
  <si>
    <t>A4</t>
  </si>
  <si>
    <t>G4</t>
  </si>
  <si>
    <t>H4</t>
  </si>
  <si>
    <t>I4</t>
  </si>
  <si>
    <t>JE2_CLC</t>
  </si>
  <si>
    <t>A5</t>
  </si>
  <si>
    <t>G5</t>
  </si>
  <si>
    <t>H5</t>
  </si>
  <si>
    <t>I5</t>
  </si>
  <si>
    <t>B5</t>
  </si>
  <si>
    <t>JE2_CM</t>
  </si>
  <si>
    <t>A6</t>
  </si>
  <si>
    <t>C6</t>
  </si>
  <si>
    <t>G6</t>
  </si>
  <si>
    <t>H6</t>
  </si>
  <si>
    <t>I6</t>
  </si>
  <si>
    <t>B6</t>
  </si>
  <si>
    <t>NE854_noa</t>
  </si>
  <si>
    <t>D1</t>
  </si>
  <si>
    <t>E1</t>
  </si>
  <si>
    <t>F1</t>
  </si>
  <si>
    <t>J1</t>
  </si>
  <si>
    <t>K1</t>
  </si>
  <si>
    <t>L1</t>
  </si>
  <si>
    <t>NE854_LIN</t>
  </si>
  <si>
    <t>D2</t>
  </si>
  <si>
    <t>E2</t>
  </si>
  <si>
    <t>F2</t>
  </si>
  <si>
    <t>J2</t>
  </si>
  <si>
    <t>K2</t>
  </si>
  <si>
    <t>L2</t>
  </si>
  <si>
    <t>NE854_CLI</t>
  </si>
  <si>
    <t>D3</t>
  </si>
  <si>
    <t>E3</t>
  </si>
  <si>
    <t>F3</t>
  </si>
  <si>
    <t>J3</t>
  </si>
  <si>
    <t>K3</t>
  </si>
  <si>
    <t>L3</t>
  </si>
  <si>
    <t>NE854_ODC</t>
  </si>
  <si>
    <t>D4</t>
  </si>
  <si>
    <t>E4</t>
  </si>
  <si>
    <t>F4</t>
  </si>
  <si>
    <t>J4</t>
  </si>
  <si>
    <t>K4</t>
  </si>
  <si>
    <t>L4</t>
  </si>
  <si>
    <t>NE854_CLC</t>
  </si>
  <si>
    <t>D5</t>
  </si>
  <si>
    <t>E5</t>
  </si>
  <si>
    <t>F5</t>
  </si>
  <si>
    <t>J5</t>
  </si>
  <si>
    <t>K5</t>
  </si>
  <si>
    <t>L5</t>
  </si>
  <si>
    <t>NE854_CM</t>
  </si>
  <si>
    <t>D6</t>
  </si>
  <si>
    <t>E6</t>
  </si>
  <si>
    <t>F6</t>
  </si>
  <si>
    <t>J6</t>
  </si>
  <si>
    <t>K6</t>
  </si>
  <si>
    <t>L6</t>
  </si>
  <si>
    <t>Quantification conducted according to manual available at https://www.yorku.ca/yisheng/Internal/Protocols/ImageJ.pdf</t>
  </si>
  <si>
    <t>REPETITION 1</t>
  </si>
  <si>
    <t>JE2</t>
  </si>
  <si>
    <t>ROI 1</t>
  </si>
  <si>
    <t>ROI 2</t>
  </si>
  <si>
    <t>ROI 3</t>
  </si>
  <si>
    <t>Position nr1</t>
  </si>
  <si>
    <t>Position nr2</t>
  </si>
  <si>
    <t>Mean</t>
  </si>
  <si>
    <t>Substract background</t>
  </si>
  <si>
    <t>Ratio</t>
  </si>
  <si>
    <t>22 nt</t>
  </si>
  <si>
    <t>20 nt</t>
  </si>
  <si>
    <t>18 nt</t>
  </si>
  <si>
    <t>bg below 18</t>
  </si>
  <si>
    <t>full load</t>
  </si>
  <si>
    <t>bg full load ROI</t>
  </si>
  <si>
    <t>NE1858</t>
  </si>
  <si>
    <t>NE1858 +ERY</t>
  </si>
  <si>
    <t>ROI1</t>
  </si>
  <si>
    <t>ROI2</t>
  </si>
  <si>
    <t>ROI3</t>
  </si>
  <si>
    <t>AVG</t>
  </si>
  <si>
    <t>% non-meth</t>
  </si>
  <si>
    <t>% meth</t>
  </si>
  <si>
    <t>20 nt to full (bg substracted)</t>
  </si>
  <si>
    <t>REPETITION 2</t>
  </si>
  <si>
    <t>REPETITION 3</t>
  </si>
  <si>
    <t>20 to full (bg substracted)</t>
  </si>
  <si>
    <t>ST DEV</t>
  </si>
  <si>
    <t>Plot made in R v.4.3.2</t>
  </si>
  <si>
    <t>Replicate 1</t>
  </si>
  <si>
    <t>Replicate 2</t>
  </si>
  <si>
    <t>Quantity (uM)of released lincomycin</t>
  </si>
  <si>
    <t>Lincomycin+Ribosome</t>
  </si>
  <si>
    <t>Lincomycin+1 nM clindamycin</t>
  </si>
  <si>
    <t>Lincomycin+1 nM clincelin</t>
  </si>
  <si>
    <t>Lincomycin+10 nM clindamycin</t>
  </si>
  <si>
    <t>Lincomycin+10 nM clincelin</t>
  </si>
  <si>
    <t>Lincomycin+100 nM clindamycin</t>
  </si>
  <si>
    <t>Lincomycin+100 nM clincelin</t>
  </si>
  <si>
    <t>Lincomycin+1 uM clindamycin</t>
  </si>
  <si>
    <t>Lincomycin+1 uM clincelin</t>
  </si>
  <si>
    <t>Lincomycin+10 uM clindamycin</t>
  </si>
  <si>
    <t>Lincomycin+10 uM clincelin</t>
  </si>
  <si>
    <t>Lincomycin+100 uM clindamycin</t>
  </si>
  <si>
    <t>Lincomycin+100 uM clincelin</t>
  </si>
  <si>
    <t>Lincomycin+1 mM clindamycin</t>
  </si>
  <si>
    <t>Lincomycin+1 mM clincelin</t>
  </si>
  <si>
    <t>Combining data of repeatition</t>
  </si>
  <si>
    <t>Clindamycin samples (release of lincomycin (uM)</t>
  </si>
  <si>
    <t>Clincelin samples (release of lincomycin (uM)</t>
  </si>
  <si>
    <t>log10 ATB (M)</t>
  </si>
  <si>
    <t>ATB conc (M)</t>
  </si>
  <si>
    <t>Rep1</t>
  </si>
  <si>
    <t>Rep 2</t>
  </si>
  <si>
    <t xml:space="preserve">Rep1 </t>
  </si>
  <si>
    <t>Std dev</t>
  </si>
  <si>
    <t xml:space="preserve">Converted all conc into nM </t>
  </si>
  <si>
    <t>Final values for graph</t>
  </si>
  <si>
    <t xml:space="preserve">Mean </t>
  </si>
  <si>
    <t>Std Dv</t>
  </si>
  <si>
    <t>Repetition 1</t>
  </si>
  <si>
    <t>Repetition 2</t>
  </si>
  <si>
    <t>Binding assay</t>
  </si>
  <si>
    <r>
      <rPr>
        <b/>
        <sz val="11"/>
        <color theme="1"/>
        <rFont val="Aptos Narrow"/>
        <family val="2"/>
        <scheme val="minor"/>
      </rPr>
      <t>Source data for Fig. 3C, D.</t>
    </r>
    <r>
      <rPr>
        <sz val="11"/>
        <color theme="1"/>
        <rFont val="Aptos Narrow"/>
        <family val="2"/>
        <charset val="238"/>
        <scheme val="minor"/>
      </rPr>
      <t xml:space="preserve"> Uncropped gels</t>
    </r>
  </si>
  <si>
    <r>
      <rPr>
        <b/>
        <sz val="11"/>
        <color theme="1"/>
        <rFont val="Aptos Narrow"/>
        <family val="2"/>
        <scheme val="minor"/>
      </rPr>
      <t>Source data for Fig. 4D.</t>
    </r>
    <r>
      <rPr>
        <sz val="11"/>
        <color theme="1"/>
        <rFont val="Aptos Narrow"/>
        <family val="2"/>
        <charset val="238"/>
        <scheme val="minor"/>
      </rPr>
      <t xml:space="preserve"> Uncropped gels</t>
    </r>
  </si>
  <si>
    <r>
      <rPr>
        <b/>
        <sz val="11"/>
        <color theme="1"/>
        <rFont val="Aptos Narrow"/>
        <family val="2"/>
        <scheme val="minor"/>
      </rPr>
      <t>Source data for Fig. 4E.</t>
    </r>
    <r>
      <rPr>
        <sz val="11"/>
        <color theme="1"/>
        <rFont val="Aptos Narrow"/>
        <family val="2"/>
        <charset val="238"/>
        <scheme val="minor"/>
      </rPr>
      <t xml:space="preserve"> Uncropped gels</t>
    </r>
  </si>
  <si>
    <r>
      <rPr>
        <b/>
        <sz val="11"/>
        <color theme="1"/>
        <rFont val="Aptos Narrow"/>
        <family val="2"/>
        <scheme val="minor"/>
      </rPr>
      <t>Source data for Extended Data Fig. 5A, B.</t>
    </r>
    <r>
      <rPr>
        <sz val="11"/>
        <color theme="1"/>
        <rFont val="Aptos Narrow"/>
        <family val="2"/>
        <charset val="238"/>
        <scheme val="minor"/>
      </rPr>
      <t xml:space="preserve"> Uncropped gels</t>
    </r>
  </si>
  <si>
    <t>Antimicrobial testing - Clostridioides difficile</t>
  </si>
  <si>
    <t>MIC (mg/l)</t>
  </si>
  <si>
    <t>Strain no.</t>
  </si>
  <si>
    <t>Ribotype</t>
  </si>
  <si>
    <t>Clade</t>
  </si>
  <si>
    <t>7223</t>
  </si>
  <si>
    <t>001-like</t>
  </si>
  <si>
    <t>Clade_1</t>
  </si>
  <si>
    <t>7226</t>
  </si>
  <si>
    <t>014</t>
  </si>
  <si>
    <t>7217</t>
  </si>
  <si>
    <t>7218</t>
  </si>
  <si>
    <t>7219</t>
  </si>
  <si>
    <t>6729</t>
  </si>
  <si>
    <t>500</t>
  </si>
  <si>
    <t>7213</t>
  </si>
  <si>
    <t>5664</t>
  </si>
  <si>
    <t>739</t>
  </si>
  <si>
    <t>6860</t>
  </si>
  <si>
    <t>002</t>
  </si>
  <si>
    <t>7194</t>
  </si>
  <si>
    <t>009-like</t>
  </si>
  <si>
    <t>7211</t>
  </si>
  <si>
    <t>7212</t>
  </si>
  <si>
    <t>7215</t>
  </si>
  <si>
    <t>7216</t>
  </si>
  <si>
    <t>6646</t>
  </si>
  <si>
    <t>711</t>
  </si>
  <si>
    <t>7196</t>
  </si>
  <si>
    <t>5424</t>
  </si>
  <si>
    <t>6730</t>
  </si>
  <si>
    <t>018</t>
  </si>
  <si>
    <t>6863</t>
  </si>
  <si>
    <t>6687</t>
  </si>
  <si>
    <t>440</t>
  </si>
  <si>
    <t>6702</t>
  </si>
  <si>
    <t>001</t>
  </si>
  <si>
    <t>6615</t>
  </si>
  <si>
    <t>6643</t>
  </si>
  <si>
    <t>106</t>
  </si>
  <si>
    <t>7202</t>
  </si>
  <si>
    <t>449</t>
  </si>
  <si>
    <t>6862</t>
  </si>
  <si>
    <t>6645</t>
  </si>
  <si>
    <t>NR</t>
  </si>
  <si>
    <t>7193</t>
  </si>
  <si>
    <t>020</t>
  </si>
  <si>
    <t>7224</t>
  </si>
  <si>
    <t>7220</t>
  </si>
  <si>
    <t>7221</t>
  </si>
  <si>
    <t>6574</t>
  </si>
  <si>
    <t>6861</t>
  </si>
  <si>
    <t>6641</t>
  </si>
  <si>
    <t>6573</t>
  </si>
  <si>
    <t>081</t>
  </si>
  <si>
    <t>6642</t>
  </si>
  <si>
    <t>7201</t>
  </si>
  <si>
    <t>5860</t>
  </si>
  <si>
    <t>7207</t>
  </si>
  <si>
    <t>6800</t>
  </si>
  <si>
    <t>5867</t>
  </si>
  <si>
    <t>5855</t>
  </si>
  <si>
    <t>651</t>
  </si>
  <si>
    <t>7222</t>
  </si>
  <si>
    <t>7195</t>
  </si>
  <si>
    <t>7214</t>
  </si>
  <si>
    <t>4722</t>
  </si>
  <si>
    <t>176</t>
  </si>
  <si>
    <t>Clade_2</t>
  </si>
  <si>
    <t>1174</t>
  </si>
  <si>
    <t>5401</t>
  </si>
  <si>
    <t>6798</t>
  </si>
  <si>
    <t>6795</t>
  </si>
  <si>
    <t>6688</t>
  </si>
  <si>
    <t>027</t>
  </si>
  <si>
    <t>6731</t>
  </si>
  <si>
    <t>4993</t>
  </si>
  <si>
    <t>5030</t>
  </si>
  <si>
    <t>6614</t>
  </si>
  <si>
    <t>6732</t>
  </si>
  <si>
    <t>6649</t>
  </si>
  <si>
    <t>6708</t>
  </si>
  <si>
    <t>6797</t>
  </si>
  <si>
    <t>5541</t>
  </si>
  <si>
    <t>6853</t>
  </si>
  <si>
    <t>6747</t>
  </si>
  <si>
    <t>4352</t>
  </si>
  <si>
    <t>4563</t>
  </si>
  <si>
    <t>6640</t>
  </si>
  <si>
    <t>7529</t>
  </si>
  <si>
    <t>023</t>
  </si>
  <si>
    <t>Clade_3</t>
  </si>
  <si>
    <t>7470</t>
  </si>
  <si>
    <t>7499</t>
  </si>
  <si>
    <t>7384</t>
  </si>
  <si>
    <t>7460</t>
  </si>
  <si>
    <t>7667</t>
  </si>
  <si>
    <t>6607</t>
  </si>
  <si>
    <t>6791</t>
  </si>
  <si>
    <t>6813</t>
  </si>
  <si>
    <t>7445</t>
  </si>
  <si>
    <t>7230</t>
  </si>
  <si>
    <t>7638</t>
  </si>
  <si>
    <t>6189</t>
  </si>
  <si>
    <t>6211</t>
  </si>
  <si>
    <t>6226</t>
  </si>
  <si>
    <t>6507</t>
  </si>
  <si>
    <t>6246</t>
  </si>
  <si>
    <t>6432</t>
  </si>
  <si>
    <t>6551</t>
  </si>
  <si>
    <t>7359</t>
  </si>
  <si>
    <t>438</t>
  </si>
  <si>
    <t>5794</t>
  </si>
  <si>
    <t>017</t>
  </si>
  <si>
    <t>Clade_4</t>
  </si>
  <si>
    <t>6584</t>
  </si>
  <si>
    <t>7531</t>
  </si>
  <si>
    <t>7546</t>
  </si>
  <si>
    <t>3630</t>
  </si>
  <si>
    <t>6058</t>
  </si>
  <si>
    <t>047</t>
  </si>
  <si>
    <t>8</t>
  </si>
  <si>
    <t>3414</t>
  </si>
  <si>
    <t>340</t>
  </si>
  <si>
    <t>3946</t>
  </si>
  <si>
    <t>085</t>
  </si>
  <si>
    <t>7435</t>
  </si>
  <si>
    <t>085-like</t>
  </si>
  <si>
    <t>7205</t>
  </si>
  <si>
    <t>Clade_5</t>
  </si>
  <si>
    <t>6578</t>
  </si>
  <si>
    <t>413</t>
  </si>
  <si>
    <t>6586</t>
  </si>
  <si>
    <t>2986</t>
  </si>
  <si>
    <t>033</t>
  </si>
  <si>
    <t>3654</t>
  </si>
  <si>
    <t>7192</t>
  </si>
  <si>
    <t>078</t>
  </si>
  <si>
    <t>6755</t>
  </si>
  <si>
    <t>7206</t>
  </si>
  <si>
    <t>6575</t>
  </si>
  <si>
    <t>6201</t>
  </si>
  <si>
    <t>5312</t>
  </si>
  <si>
    <t>5320</t>
  </si>
  <si>
    <t>6202</t>
  </si>
  <si>
    <t>6895</t>
  </si>
  <si>
    <t>6455</t>
  </si>
  <si>
    <t>7291</t>
  </si>
  <si>
    <t>6691</t>
  </si>
  <si>
    <t>126</t>
  </si>
  <si>
    <t>6208</t>
  </si>
  <si>
    <t>7175</t>
  </si>
  <si>
    <t>6427</t>
  </si>
  <si>
    <t>Clade1 (n=44)</t>
  </si>
  <si>
    <r>
      <t xml:space="preserve">t = -7.3775, df = 45.023, </t>
    </r>
    <r>
      <rPr>
        <b/>
        <sz val="10"/>
        <color rgb="FF000000"/>
        <rFont val="Lucida Console"/>
        <family val="3"/>
        <charset val="238"/>
      </rPr>
      <t>p-value = 2.809e-09</t>
    </r>
  </si>
  <si>
    <t>alternative hypothesis: true difference in means is not equal to 0</t>
  </si>
  <si>
    <t>95 percent confidence interval:</t>
  </si>
  <si>
    <t xml:space="preserve"> -5.695965 -3.252899</t>
  </si>
  <si>
    <t>sample estimates:</t>
  </si>
  <si>
    <t xml:space="preserve">mean of x mean of y </t>
  </si>
  <si>
    <t>0.7017045 5.1761364</t>
  </si>
  <si>
    <t>Adjusted p-value 1.4045e-08 (Bonferroni method)</t>
  </si>
  <si>
    <t>Clade2 (n=20)</t>
  </si>
  <si>
    <t>data:  a1.2 and a4.2</t>
  </si>
  <si>
    <r>
      <t xml:space="preserve">t = -4.0086, df = 21.027, </t>
    </r>
    <r>
      <rPr>
        <b/>
        <sz val="10"/>
        <color rgb="FF000000"/>
        <rFont val="Lucida Console"/>
        <family val="3"/>
        <charset val="238"/>
      </rPr>
      <t>p-value = 0.0006351</t>
    </r>
  </si>
  <si>
    <t xml:space="preserve"> -8.656837 -2.743163</t>
  </si>
  <si>
    <t xml:space="preserve">      1.4       7.1 </t>
  </si>
  <si>
    <t>Adjusted p-value 0.0031755 (Bonferroni method)</t>
  </si>
  <si>
    <t>Clade3 (n=20)</t>
  </si>
  <si>
    <t>data:  a1.3 and a4.3</t>
  </si>
  <si>
    <r>
      <t xml:space="preserve">t = -2.7227, df = 19.512, </t>
    </r>
    <r>
      <rPr>
        <b/>
        <sz val="10"/>
        <color rgb="FF000000"/>
        <rFont val="Lucida Console"/>
        <family val="3"/>
        <charset val="238"/>
      </rPr>
      <t>p-value = 0.0133</t>
    </r>
  </si>
  <si>
    <t xml:space="preserve"> -1.9441019 -0.2558981</t>
  </si>
  <si>
    <t xml:space="preserve">      0.2       1.3 </t>
  </si>
  <si>
    <t>Adjusted p-value 0.0665 (Bonferroni method)</t>
  </si>
  <si>
    <t>Clade4 (n=14)</t>
  </si>
  <si>
    <t>data:  a1.4 and a4.4</t>
  </si>
  <si>
    <r>
      <t xml:space="preserve">t = -3.421, df = 15.305, </t>
    </r>
    <r>
      <rPr>
        <b/>
        <sz val="10"/>
        <color rgb="FF000000"/>
        <rFont val="Lucida Console"/>
        <family val="3"/>
        <charset val="238"/>
      </rPr>
      <t>p-value = 0.003697</t>
    </r>
  </si>
  <si>
    <t xml:space="preserve"> -8.790482 -2.048804</t>
  </si>
  <si>
    <t xml:space="preserve"> 1.901786  7.321429 </t>
  </si>
  <si>
    <t>Adjusted p-value 0.018485 (Bonferroni method)</t>
  </si>
  <si>
    <t>Clade5 (n=20)</t>
  </si>
  <si>
    <t>data:  a1.5 and a4.5</t>
  </si>
  <si>
    <r>
      <t xml:space="preserve">t = -4.2131, df = 21.193, </t>
    </r>
    <r>
      <rPr>
        <b/>
        <sz val="10"/>
        <color rgb="FF000000"/>
        <rFont val="Lucida Console"/>
        <family val="3"/>
        <charset val="238"/>
      </rPr>
      <t>p-value = 0.0003838</t>
    </r>
  </si>
  <si>
    <t xml:space="preserve"> -7.718675 -2.618825</t>
  </si>
  <si>
    <t xml:space="preserve">  1.40625   6.57500 </t>
  </si>
  <si>
    <t>Adjusted p-value 0.001919 (Bonferroni method)</t>
  </si>
  <si>
    <t>Column D</t>
  </si>
  <si>
    <t>vs.</t>
  </si>
  <si>
    <t>vs,</t>
  </si>
  <si>
    <t>Column B</t>
  </si>
  <si>
    <t>Paired t test</t>
  </si>
  <si>
    <t>    P value</t>
  </si>
  <si>
    <t>    P value summary</t>
  </si>
  <si>
    <t>    Significantly different (P &lt; 0.05)?</t>
  </si>
  <si>
    <t>    One- or two-tailed P value?</t>
  </si>
  <si>
    <t>Two-tailed</t>
  </si>
  <si>
    <t>    t, df</t>
  </si>
  <si>
    <t>t=10,12, df=3</t>
  </si>
  <si>
    <t>    Number of pairs</t>
  </si>
  <si>
    <t>How large is the effect?</t>
  </si>
  <si>
    <t>    Mean of differences (D - B)</t>
  </si>
  <si>
    <t>    SD of differences</t>
  </si>
  <si>
    <t>    SEM of differences</t>
  </si>
  <si>
    <t>    95% confidence interval</t>
  </si>
  <si>
    <t>29,98 to 57,48</t>
  </si>
  <si>
    <t>    R squared (partial eta squared)</t>
  </si>
  <si>
    <t>How effective was the pairing?</t>
  </si>
  <si>
    <t>    Correlation coefficient (r)</t>
  </si>
  <si>
    <t>    P value (one tailed)</t>
  </si>
  <si>
    <t>    Was the pairing significantly effective?</t>
  </si>
  <si>
    <t>Column A</t>
  </si>
  <si>
    <t>***</t>
  </si>
  <si>
    <t>t=12,88, df=4</t>
  </si>
  <si>
    <t>    Mean of differences (B - A)</t>
  </si>
  <si>
    <t>8,149 to 12,63</t>
  </si>
  <si>
    <t>Column C</t>
  </si>
  <si>
    <t>t=1,786, df=3</t>
  </si>
  <si>
    <t>    Mean of differences (C - A)</t>
  </si>
  <si>
    <t>-7,720 to 27,47</t>
  </si>
  <si>
    <t>Column G</t>
  </si>
  <si>
    <t>Column F</t>
  </si>
  <si>
    <t>t=7,485, df=4</t>
  </si>
  <si>
    <t>    Mean of differences (G - F)</t>
  </si>
  <si>
    <t>4,966 to 10,82</t>
  </si>
  <si>
    <t>Column H</t>
  </si>
  <si>
    <t>t=3,754, df=4</t>
  </si>
  <si>
    <t>    Mean of differences (H - F)</t>
  </si>
  <si>
    <t>1,181 to 7,886</t>
  </si>
  <si>
    <t>Column I</t>
  </si>
  <si>
    <t>&lt;0,0001</t>
  </si>
  <si>
    <t>****</t>
  </si>
  <si>
    <t>t=13,12, df=5</t>
  </si>
  <si>
    <t>    Mean of differences (I - G)</t>
  </si>
  <si>
    <t>41,58 to 61,84</t>
  </si>
  <si>
    <t>Welch Two Sample t-test – comparison Clade1 MIC Clincelin vs Clade1 MIC Clindamycin, …</t>
  </si>
  <si>
    <t>1. Table with % activity at 8h for each antibiotic. for each repetitions</t>
  </si>
  <si>
    <t>-0.52</t>
  </si>
  <si>
    <t>-0.95</t>
  </si>
  <si>
    <t>-2.46</t>
  </si>
  <si>
    <t>-2.24</t>
  </si>
  <si>
    <t>-1.76</t>
  </si>
  <si>
    <t>-1.18</t>
  </si>
  <si>
    <t>-0.22</t>
  </si>
  <si>
    <t>-0.88</t>
  </si>
  <si>
    <t>-2.94</t>
  </si>
  <si>
    <t>-0.65</t>
  </si>
  <si>
    <t>-3.20</t>
  </si>
  <si>
    <t>-0.04</t>
  </si>
  <si>
    <t>-4.83</t>
  </si>
  <si>
    <t>-0.87</t>
  </si>
  <si>
    <t>-0.71</t>
  </si>
  <si>
    <t>-2.50</t>
  </si>
  <si>
    <t>-0.27</t>
  </si>
  <si>
    <t>-0.35</t>
  </si>
  <si>
    <t>-0.60</t>
  </si>
  <si>
    <t>-2.09</t>
  </si>
  <si>
    <t>-1.72</t>
  </si>
  <si>
    <t>-2.67</t>
  </si>
  <si>
    <t>-5.22</t>
  </si>
  <si>
    <t>Mean Diff.</t>
  </si>
  <si>
    <t>95.00% CI of diff.</t>
  </si>
  <si>
    <t>0.1222 to 1.080</t>
  </si>
  <si>
    <t>0.1396 to 1.097</t>
  </si>
  <si>
    <t>0.04829 to 1.006</t>
  </si>
  <si>
    <t>-0.1235 to 0.8339</t>
  </si>
  <si>
    <t>-0.4451 to 0.4799</t>
  </si>
  <si>
    <t>-0.07388</t>
  </si>
  <si>
    <t>-0.5364 to 0.3886</t>
  </si>
  <si>
    <t>-0.2457</t>
  </si>
  <si>
    <t>-0.7082 to 0.2168</t>
  </si>
  <si>
    <t>-0.09128</t>
  </si>
  <si>
    <t>-0.5538 to 0.3712</t>
  </si>
  <si>
    <t>-0.2631</t>
  </si>
  <si>
    <t>-0.7256 to 0.1994</t>
  </si>
  <si>
    <t>-0.1718</t>
  </si>
  <si>
    <t>-0.6343 to 0.2907</t>
  </si>
  <si>
    <t>outlier ( ROUT; Q = 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</si>
</sst>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00"/>
    <numFmt numFmtId="166" formatCode="0.0"/>
    <numFmt numFmtId="167" formatCode="&quot;0.125&quot;"/>
    <numFmt numFmtId="168" formatCode="&quot;0.25&quot;"/>
    <numFmt numFmtId="169" formatCode="&quot;0.5&quot;"/>
  </numFmts>
  <fonts count="30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vertAlign val="superscript"/>
      <sz val="11"/>
      <color rgb="FF000000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Calibri"/>
    </font>
    <font>
      <b/>
      <sz val="11"/>
      <name val="Calibri"/>
    </font>
    <font>
      <strike/>
      <sz val="11"/>
      <name val="Calibri"/>
    </font>
    <font>
      <strike/>
      <sz val="11"/>
      <name val="Calibri"/>
      <family val="2"/>
      <charset val="238"/>
    </font>
    <font>
      <strike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  <font>
      <sz val="24"/>
      <color rgb="FF000000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0"/>
      <color rgb="FF000000"/>
      <name val="Lucida Console"/>
      <family val="3"/>
      <charset val="238"/>
    </font>
    <font>
      <b/>
      <sz val="10"/>
      <color rgb="FF000000"/>
      <name val="Lucida Console"/>
      <family val="3"/>
      <charset val="238"/>
    </font>
    <font>
      <sz val="10"/>
      <color rgb="FF0000FF"/>
      <name val="Lucida Console"/>
      <family val="3"/>
      <charset val="238"/>
    </font>
    <font>
      <sz val="10"/>
      <name val="Arial"/>
      <family val="2"/>
      <charset val="238"/>
    </font>
    <font>
      <b/>
      <strike/>
      <sz val="11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F4FAFE"/>
      </patternFill>
    </fill>
    <fill>
      <patternFill patternType="solid">
        <fgColor rgb="FFF4FAFE"/>
        <bgColor rgb="FFF4FAFE"/>
      </patternFill>
    </fill>
    <fill>
      <patternFill patternType="solid">
        <fgColor theme="3" tint="0.89999084444715716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F4FAFE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F4FAF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4FAFE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4FAF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4FAF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CF9F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D93D9"/>
        <bgColor rgb="FF000000"/>
      </patternFill>
    </fill>
    <fill>
      <patternFill patternType="solid">
        <fgColor rgb="FF47D359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rgb="FFA6C9EC"/>
        <bgColor rgb="FF000000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70">
    <xf numFmtId="0" fontId="0" fillId="0" borderId="0" xfId="0"/>
    <xf numFmtId="0" fontId="0" fillId="2" borderId="0" xfId="0" applyFill="1"/>
    <xf numFmtId="0" fontId="5" fillId="0" borderId="0" xfId="0" applyFont="1" applyAlignment="1">
      <alignment horizontal="center" wrapText="1"/>
    </xf>
    <xf numFmtId="11" fontId="0" fillId="0" borderId="0" xfId="0" applyNumberFormat="1"/>
    <xf numFmtId="0" fontId="0" fillId="4" borderId="0" xfId="0" applyFill="1"/>
    <xf numFmtId="2" fontId="0" fillId="0" borderId="0" xfId="0" applyNumberFormat="1"/>
    <xf numFmtId="0" fontId="0" fillId="8" borderId="0" xfId="0" applyFill="1"/>
    <xf numFmtId="0" fontId="0" fillId="11" borderId="0" xfId="0" applyFill="1"/>
    <xf numFmtId="0" fontId="0" fillId="14" borderId="0" xfId="0" applyFill="1"/>
    <xf numFmtId="0" fontId="0" fillId="2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8" borderId="0" xfId="0" applyFill="1"/>
    <xf numFmtId="0" fontId="10" fillId="0" borderId="0" xfId="0" applyFont="1" applyAlignment="1">
      <alignment horizontal="center" vertical="center" textRotation="90"/>
    </xf>
    <xf numFmtId="165" fontId="0" fillId="26" borderId="0" xfId="0" applyNumberForma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165" fontId="0" fillId="27" borderId="0" xfId="0" applyNumberFormat="1" applyFill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165" fontId="0" fillId="29" borderId="0" xfId="0" applyNumberFormat="1" applyFill="1" applyAlignment="1">
      <alignment horizontal="center" vertical="center"/>
    </xf>
    <xf numFmtId="0" fontId="0" fillId="29" borderId="0" xfId="0" applyFill="1" applyAlignment="1">
      <alignment horizontal="center" vertical="center"/>
    </xf>
    <xf numFmtId="0" fontId="0" fillId="25" borderId="0" xfId="0" applyFill="1" applyAlignment="1">
      <alignment horizontal="center" vertical="center"/>
    </xf>
    <xf numFmtId="165" fontId="0" fillId="26" borderId="2" xfId="0" applyNumberFormat="1" applyFill="1" applyBorder="1" applyAlignment="1">
      <alignment horizontal="center" vertical="center"/>
    </xf>
    <xf numFmtId="0" fontId="0" fillId="23" borderId="2" xfId="0" applyFill="1" applyBorder="1" applyAlignment="1">
      <alignment horizontal="center" vertical="center"/>
    </xf>
    <xf numFmtId="165" fontId="0" fillId="27" borderId="2" xfId="0" applyNumberFormat="1" applyFill="1" applyBorder="1" applyAlignment="1">
      <alignment horizontal="center" vertical="center"/>
    </xf>
    <xf numFmtId="0" fontId="0" fillId="27" borderId="2" xfId="0" applyFill="1" applyBorder="1" applyAlignment="1">
      <alignment horizontal="center" vertical="center"/>
    </xf>
    <xf numFmtId="0" fontId="0" fillId="24" borderId="2" xfId="0" applyFill="1" applyBorder="1" applyAlignment="1">
      <alignment horizontal="center" vertical="center"/>
    </xf>
    <xf numFmtId="165" fontId="0" fillId="29" borderId="2" xfId="0" applyNumberForma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0" fillId="25" borderId="2" xfId="0" applyFill="1" applyBorder="1" applyAlignment="1">
      <alignment horizontal="center" vertical="center"/>
    </xf>
    <xf numFmtId="165" fontId="0" fillId="26" borderId="4" xfId="0" applyNumberFormat="1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  <xf numFmtId="165" fontId="0" fillId="26" borderId="5" xfId="0" applyNumberFormat="1" applyFill="1" applyBorder="1" applyAlignment="1">
      <alignment horizontal="center" vertical="center"/>
    </xf>
    <xf numFmtId="0" fontId="0" fillId="25" borderId="3" xfId="0" applyFill="1" applyBorder="1" applyAlignment="1">
      <alignment horizontal="center" vertical="center"/>
    </xf>
    <xf numFmtId="0" fontId="0" fillId="23" borderId="25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0" fontId="0" fillId="25" borderId="25" xfId="0" applyFill="1" applyBorder="1" applyAlignment="1">
      <alignment horizontal="center" vertical="center"/>
    </xf>
    <xf numFmtId="0" fontId="0" fillId="25" borderId="26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 wrapText="1"/>
    </xf>
    <xf numFmtId="0" fontId="0" fillId="26" borderId="0" xfId="0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29" borderId="0" xfId="0" applyFill="1" applyAlignment="1">
      <alignment horizontal="center" vertical="center" wrapText="1"/>
    </xf>
    <xf numFmtId="0" fontId="0" fillId="25" borderId="1" xfId="0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5" fontId="0" fillId="26" borderId="24" xfId="0" applyNumberFormat="1" applyFill="1" applyBorder="1" applyAlignment="1">
      <alignment horizontal="center" vertical="center"/>
    </xf>
    <xf numFmtId="165" fontId="0" fillId="26" borderId="25" xfId="0" applyNumberFormat="1" applyFill="1" applyBorder="1" applyAlignment="1">
      <alignment horizontal="center" vertical="center"/>
    </xf>
    <xf numFmtId="165" fontId="0" fillId="27" borderId="25" xfId="0" applyNumberFormat="1" applyFill="1" applyBorder="1" applyAlignment="1">
      <alignment horizontal="center" vertical="center"/>
    </xf>
    <xf numFmtId="0" fontId="0" fillId="27" borderId="25" xfId="0" applyFill="1" applyBorder="1" applyAlignment="1">
      <alignment horizontal="center" vertical="center"/>
    </xf>
    <xf numFmtId="165" fontId="0" fillId="29" borderId="25" xfId="0" applyNumberFormat="1" applyFill="1" applyBorder="1" applyAlignment="1">
      <alignment horizontal="center" vertical="center"/>
    </xf>
    <xf numFmtId="0" fontId="0" fillId="29" borderId="25" xfId="0" applyFill="1" applyBorder="1" applyAlignment="1">
      <alignment horizontal="center" vertical="center"/>
    </xf>
    <xf numFmtId="0" fontId="0" fillId="23" borderId="0" xfId="0" applyFill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7" borderId="4" xfId="0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 wrapText="1"/>
    </xf>
    <xf numFmtId="165" fontId="0" fillId="27" borderId="24" xfId="0" applyNumberFormat="1" applyFill="1" applyBorder="1" applyAlignment="1">
      <alignment horizontal="center" vertical="center"/>
    </xf>
    <xf numFmtId="0" fontId="0" fillId="24" borderId="26" xfId="0" applyFill="1" applyBorder="1" applyAlignment="1">
      <alignment horizontal="center" vertical="center"/>
    </xf>
    <xf numFmtId="165" fontId="0" fillId="27" borderId="4" xfId="0" applyNumberFormat="1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5" fontId="0" fillId="27" borderId="5" xfId="0" applyNumberFormat="1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 wrapText="1"/>
    </xf>
    <xf numFmtId="0" fontId="0" fillId="23" borderId="26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9" borderId="4" xfId="0" applyFill="1" applyBorder="1" applyAlignment="1">
      <alignment horizontal="center" vertical="center" wrapText="1"/>
    </xf>
    <xf numFmtId="0" fontId="0" fillId="29" borderId="24" xfId="0" applyFill="1" applyBorder="1" applyAlignment="1">
      <alignment horizontal="center" vertical="center"/>
    </xf>
    <xf numFmtId="0" fontId="0" fillId="29" borderId="4" xfId="0" applyFill="1" applyBorder="1" applyAlignment="1">
      <alignment horizontal="center" vertical="center"/>
    </xf>
    <xf numFmtId="0" fontId="0" fillId="29" borderId="5" xfId="0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0" fillId="29" borderId="4" xfId="0" applyNumberFormat="1" applyFill="1" applyBorder="1" applyAlignment="1">
      <alignment horizontal="center" vertical="center"/>
    </xf>
    <xf numFmtId="165" fontId="0" fillId="29" borderId="5" xfId="0" applyNumberFormat="1" applyFill="1" applyBorder="1" applyAlignment="1">
      <alignment horizontal="center" vertical="center"/>
    </xf>
    <xf numFmtId="165" fontId="0" fillId="29" borderId="24" xfId="0" applyNumberFormat="1" applyFill="1" applyBorder="1" applyAlignment="1">
      <alignment horizontal="center" vertical="center"/>
    </xf>
    <xf numFmtId="0" fontId="0" fillId="27" borderId="24" xfId="0" applyFill="1" applyBorder="1" applyAlignment="1">
      <alignment horizontal="center" vertical="center" wrapText="1"/>
    </xf>
    <xf numFmtId="0" fontId="0" fillId="27" borderId="25" xfId="0" applyFill="1" applyBorder="1" applyAlignment="1">
      <alignment horizontal="center" vertical="center" wrapText="1"/>
    </xf>
    <xf numFmtId="0" fontId="0" fillId="24" borderId="26" xfId="0" applyFill="1" applyBorder="1" applyAlignment="1">
      <alignment horizontal="center" vertical="center" wrapText="1"/>
    </xf>
    <xf numFmtId="0" fontId="9" fillId="17" borderId="27" xfId="0" applyFont="1" applyFill="1" applyBorder="1" applyAlignment="1">
      <alignment vertical="center"/>
    </xf>
    <xf numFmtId="0" fontId="9" fillId="17" borderId="29" xfId="0" applyFont="1" applyFill="1" applyBorder="1" applyAlignment="1">
      <alignment vertical="center" wrapText="1"/>
    </xf>
    <xf numFmtId="0" fontId="9" fillId="17" borderId="22" xfId="0" applyFont="1" applyFill="1" applyBorder="1" applyAlignment="1">
      <alignment vertical="center"/>
    </xf>
    <xf numFmtId="0" fontId="0" fillId="17" borderId="24" xfId="0" applyFill="1" applyBorder="1" applyAlignment="1">
      <alignment horizontal="center" vertical="center"/>
    </xf>
    <xf numFmtId="0" fontId="0" fillId="17" borderId="27" xfId="0" applyFill="1" applyBorder="1" applyAlignment="1">
      <alignment horizontal="center" vertical="center"/>
    </xf>
    <xf numFmtId="0" fontId="0" fillId="17" borderId="30" xfId="0" applyFill="1" applyBorder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9" fillId="17" borderId="22" xfId="0" applyFont="1" applyFill="1" applyBorder="1" applyAlignment="1">
      <alignment vertical="center" wrapText="1"/>
    </xf>
    <xf numFmtId="0" fontId="0" fillId="29" borderId="24" xfId="0" applyFill="1" applyBorder="1" applyAlignment="1">
      <alignment horizontal="center" vertical="center" wrapText="1"/>
    </xf>
    <xf numFmtId="0" fontId="0" fillId="29" borderId="25" xfId="0" applyFill="1" applyBorder="1" applyAlignment="1">
      <alignment horizontal="center" vertical="center" wrapText="1"/>
    </xf>
    <xf numFmtId="0" fontId="0" fillId="25" borderId="26" xfId="0" applyFill="1" applyBorder="1" applyAlignment="1">
      <alignment horizontal="center" vertical="center" wrapText="1"/>
    </xf>
    <xf numFmtId="0" fontId="0" fillId="26" borderId="24" xfId="0" applyFill="1" applyBorder="1" applyAlignment="1">
      <alignment horizontal="center" vertical="center" wrapText="1"/>
    </xf>
    <xf numFmtId="0" fontId="0" fillId="26" borderId="25" xfId="0" applyFill="1" applyBorder="1" applyAlignment="1">
      <alignment horizontal="center" vertical="center" wrapText="1"/>
    </xf>
    <xf numFmtId="0" fontId="0" fillId="23" borderId="26" xfId="0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17" borderId="34" xfId="0" applyFill="1" applyBorder="1"/>
    <xf numFmtId="0" fontId="0" fillId="17" borderId="35" xfId="0" applyFill="1" applyBorder="1"/>
    <xf numFmtId="0" fontId="0" fillId="17" borderId="36" xfId="0" applyFill="1" applyBorder="1"/>
    <xf numFmtId="0" fontId="0" fillId="17" borderId="37" xfId="0" applyFill="1" applyBorder="1"/>
    <xf numFmtId="0" fontId="0" fillId="30" borderId="34" xfId="0" applyFill="1" applyBorder="1"/>
    <xf numFmtId="0" fontId="0" fillId="30" borderId="35" xfId="0" applyFill="1" applyBorder="1"/>
    <xf numFmtId="0" fontId="0" fillId="30" borderId="36" xfId="0" applyFill="1" applyBorder="1"/>
    <xf numFmtId="0" fontId="0" fillId="30" borderId="37" xfId="0" applyFill="1" applyBorder="1"/>
    <xf numFmtId="0" fontId="0" fillId="17" borderId="38" xfId="0" applyFill="1" applyBorder="1"/>
    <xf numFmtId="0" fontId="0" fillId="17" borderId="39" xfId="0" applyFill="1" applyBorder="1"/>
    <xf numFmtId="0" fontId="9" fillId="17" borderId="40" xfId="0" applyFont="1" applyFill="1" applyBorder="1" applyAlignment="1">
      <alignment vertical="center"/>
    </xf>
    <xf numFmtId="0" fontId="0" fillId="17" borderId="41" xfId="0" applyFill="1" applyBorder="1"/>
    <xf numFmtId="0" fontId="0" fillId="17" borderId="42" xfId="0" applyFill="1" applyBorder="1"/>
    <xf numFmtId="0" fontId="9" fillId="17" borderId="32" xfId="0" applyFont="1" applyFill="1" applyBorder="1" applyAlignment="1">
      <alignment vertical="center"/>
    </xf>
    <xf numFmtId="0" fontId="9" fillId="17" borderId="23" xfId="0" applyFont="1" applyFill="1" applyBorder="1" applyAlignment="1">
      <alignment vertical="center" wrapText="1"/>
    </xf>
    <xf numFmtId="0" fontId="0" fillId="30" borderId="38" xfId="0" applyFill="1" applyBorder="1"/>
    <xf numFmtId="0" fontId="0" fillId="30" borderId="39" xfId="0" applyFill="1" applyBorder="1"/>
    <xf numFmtId="0" fontId="0" fillId="0" borderId="17" xfId="0" applyBorder="1"/>
    <xf numFmtId="0" fontId="0" fillId="30" borderId="41" xfId="0" applyFill="1" applyBorder="1"/>
    <xf numFmtId="0" fontId="0" fillId="30" borderId="42" xfId="0" applyFill="1" applyBorder="1"/>
    <xf numFmtId="0" fontId="0" fillId="0" borderId="21" xfId="0" applyBorder="1"/>
    <xf numFmtId="0" fontId="5" fillId="0" borderId="0" xfId="0" applyFont="1" applyAlignment="1">
      <alignment wrapText="1"/>
    </xf>
    <xf numFmtId="1" fontId="12" fillId="5" borderId="6" xfId="0" applyNumberFormat="1" applyFont="1" applyFill="1" applyBorder="1" applyAlignment="1">
      <alignment horizontal="right" indent="1"/>
    </xf>
    <xf numFmtId="0" fontId="12" fillId="6" borderId="7" xfId="0" applyFont="1" applyFill="1" applyBorder="1"/>
    <xf numFmtId="4" fontId="12" fillId="5" borderId="6" xfId="0" applyNumberFormat="1" applyFont="1" applyFill="1" applyBorder="1" applyAlignment="1">
      <alignment horizontal="right"/>
    </xf>
    <xf numFmtId="0" fontId="12" fillId="6" borderId="8" xfId="0" applyFont="1" applyFill="1" applyBorder="1"/>
    <xf numFmtId="4" fontId="12" fillId="5" borderId="11" xfId="0" applyNumberFormat="1" applyFont="1" applyFill="1" applyBorder="1" applyAlignment="1">
      <alignment horizontal="right"/>
    </xf>
    <xf numFmtId="4" fontId="12" fillId="5" borderId="10" xfId="0" applyNumberFormat="1" applyFont="1" applyFill="1" applyBorder="1" applyAlignment="1">
      <alignment horizontal="right"/>
    </xf>
    <xf numFmtId="2" fontId="13" fillId="5" borderId="0" xfId="0" applyNumberFormat="1" applyFont="1" applyFill="1" applyAlignment="1">
      <alignment horizontal="right"/>
    </xf>
    <xf numFmtId="164" fontId="13" fillId="5" borderId="0" xfId="0" applyNumberFormat="1" applyFont="1" applyFill="1" applyAlignment="1">
      <alignment horizontal="right"/>
    </xf>
    <xf numFmtId="11" fontId="13" fillId="5" borderId="0" xfId="0" applyNumberFormat="1" applyFont="1" applyFill="1" applyAlignment="1">
      <alignment horizontal="right"/>
    </xf>
    <xf numFmtId="166" fontId="0" fillId="0" borderId="0" xfId="0" applyNumberFormat="1"/>
    <xf numFmtId="1" fontId="12" fillId="7" borderId="6" xfId="0" applyNumberFormat="1" applyFont="1" applyFill="1" applyBorder="1" applyAlignment="1">
      <alignment horizontal="right" indent="1"/>
    </xf>
    <xf numFmtId="0" fontId="12" fillId="3" borderId="7" xfId="0" applyFont="1" applyFill="1" applyBorder="1"/>
    <xf numFmtId="4" fontId="12" fillId="7" borderId="6" xfId="0" applyNumberFormat="1" applyFont="1" applyFill="1" applyBorder="1" applyAlignment="1">
      <alignment horizontal="right"/>
    </xf>
    <xf numFmtId="0" fontId="12" fillId="3" borderId="8" xfId="0" applyFont="1" applyFill="1" applyBorder="1"/>
    <xf numFmtId="4" fontId="12" fillId="7" borderId="12" xfId="0" applyNumberFormat="1" applyFont="1" applyFill="1" applyBorder="1" applyAlignment="1">
      <alignment horizontal="right"/>
    </xf>
    <xf numFmtId="4" fontId="12" fillId="7" borderId="10" xfId="0" applyNumberFormat="1" applyFont="1" applyFill="1" applyBorder="1" applyAlignment="1">
      <alignment horizontal="right"/>
    </xf>
    <xf numFmtId="4" fontId="12" fillId="5" borderId="12" xfId="0" applyNumberFormat="1" applyFont="1" applyFill="1" applyBorder="1" applyAlignment="1">
      <alignment horizontal="right"/>
    </xf>
    <xf numFmtId="4" fontId="12" fillId="7" borderId="9" xfId="0" applyNumberFormat="1" applyFont="1" applyFill="1" applyBorder="1" applyAlignment="1">
      <alignment horizontal="right"/>
    </xf>
    <xf numFmtId="4" fontId="13" fillId="7" borderId="0" xfId="0" applyNumberFormat="1" applyFont="1" applyFill="1" applyAlignment="1">
      <alignment horizontal="right"/>
    </xf>
    <xf numFmtId="11" fontId="13" fillId="7" borderId="0" xfId="0" applyNumberFormat="1" applyFont="1" applyFill="1" applyAlignment="1">
      <alignment horizontal="right"/>
    </xf>
    <xf numFmtId="4" fontId="12" fillId="5" borderId="9" xfId="0" applyNumberFormat="1" applyFont="1" applyFill="1" applyBorder="1" applyAlignment="1">
      <alignment horizontal="right"/>
    </xf>
    <xf numFmtId="4" fontId="13" fillId="5" borderId="0" xfId="0" applyNumberFormat="1" applyFont="1" applyFill="1" applyAlignment="1">
      <alignment horizontal="right"/>
    </xf>
    <xf numFmtId="4" fontId="14" fillId="5" borderId="12" xfId="0" applyNumberFormat="1" applyFont="1" applyFill="1" applyBorder="1" applyAlignment="1">
      <alignment horizontal="right"/>
    </xf>
    <xf numFmtId="4" fontId="12" fillId="5" borderId="14" xfId="0" applyNumberFormat="1" applyFont="1" applyFill="1" applyBorder="1" applyAlignment="1">
      <alignment horizontal="right"/>
    </xf>
    <xf numFmtId="4" fontId="12" fillId="5" borderId="13" xfId="0" applyNumberFormat="1" applyFont="1" applyFill="1" applyBorder="1" applyAlignment="1">
      <alignment horizontal="right"/>
    </xf>
    <xf numFmtId="1" fontId="12" fillId="9" borderId="6" xfId="0" applyNumberFormat="1" applyFont="1" applyFill="1" applyBorder="1" applyAlignment="1">
      <alignment horizontal="right" indent="1"/>
    </xf>
    <xf numFmtId="4" fontId="12" fillId="9" borderId="9" xfId="0" applyNumberFormat="1" applyFont="1" applyFill="1" applyBorder="1" applyAlignment="1">
      <alignment horizontal="right"/>
    </xf>
    <xf numFmtId="4" fontId="12" fillId="9" borderId="11" xfId="0" applyNumberFormat="1" applyFont="1" applyFill="1" applyBorder="1" applyAlignment="1">
      <alignment horizontal="right"/>
    </xf>
    <xf numFmtId="4" fontId="12" fillId="9" borderId="10" xfId="0" applyNumberFormat="1" applyFont="1" applyFill="1" applyBorder="1" applyAlignment="1">
      <alignment horizontal="right"/>
    </xf>
    <xf numFmtId="4" fontId="12" fillId="9" borderId="7" xfId="0" applyNumberFormat="1" applyFont="1" applyFill="1" applyBorder="1" applyAlignment="1">
      <alignment horizontal="right"/>
    </xf>
    <xf numFmtId="4" fontId="12" fillId="9" borderId="6" xfId="0" applyNumberFormat="1" applyFont="1" applyFill="1" applyBorder="1" applyAlignment="1">
      <alignment horizontal="right"/>
    </xf>
    <xf numFmtId="4" fontId="13" fillId="9" borderId="0" xfId="0" applyNumberFormat="1" applyFont="1" applyFill="1" applyAlignment="1">
      <alignment horizontal="right"/>
    </xf>
    <xf numFmtId="164" fontId="13" fillId="10" borderId="0" xfId="0" applyNumberFormat="1" applyFont="1" applyFill="1" applyAlignment="1">
      <alignment horizontal="right"/>
    </xf>
    <xf numFmtId="11" fontId="13" fillId="9" borderId="0" xfId="0" applyNumberFormat="1" applyFont="1" applyFill="1" applyAlignment="1">
      <alignment horizontal="right"/>
    </xf>
    <xf numFmtId="1" fontId="12" fillId="10" borderId="6" xfId="0" applyNumberFormat="1" applyFont="1" applyFill="1" applyBorder="1" applyAlignment="1">
      <alignment horizontal="right" indent="1"/>
    </xf>
    <xf numFmtId="4" fontId="12" fillId="10" borderId="9" xfId="0" applyNumberFormat="1" applyFont="1" applyFill="1" applyBorder="1" applyAlignment="1">
      <alignment horizontal="right"/>
    </xf>
    <xf numFmtId="4" fontId="12" fillId="10" borderId="12" xfId="0" applyNumberFormat="1" applyFont="1" applyFill="1" applyBorder="1" applyAlignment="1">
      <alignment horizontal="right"/>
    </xf>
    <xf numFmtId="4" fontId="12" fillId="10" borderId="10" xfId="0" applyNumberFormat="1" applyFont="1" applyFill="1" applyBorder="1" applyAlignment="1">
      <alignment horizontal="right"/>
    </xf>
    <xf numFmtId="4" fontId="12" fillId="10" borderId="6" xfId="0" applyNumberFormat="1" applyFont="1" applyFill="1" applyBorder="1" applyAlignment="1">
      <alignment horizontal="right"/>
    </xf>
    <xf numFmtId="4" fontId="13" fillId="10" borderId="0" xfId="0" applyNumberFormat="1" applyFont="1" applyFill="1" applyAlignment="1">
      <alignment horizontal="right"/>
    </xf>
    <xf numFmtId="11" fontId="13" fillId="10" borderId="0" xfId="0" applyNumberFormat="1" applyFont="1" applyFill="1" applyAlignment="1">
      <alignment horizontal="right"/>
    </xf>
    <xf numFmtId="4" fontId="12" fillId="9" borderId="12" xfId="0" applyNumberFormat="1" applyFont="1" applyFill="1" applyBorder="1" applyAlignment="1">
      <alignment horizontal="right"/>
    </xf>
    <xf numFmtId="4" fontId="14" fillId="10" borderId="12" xfId="0" applyNumberFormat="1" applyFont="1" applyFill="1" applyBorder="1" applyAlignment="1">
      <alignment horizontal="right"/>
    </xf>
    <xf numFmtId="4" fontId="12" fillId="10" borderId="13" xfId="0" applyNumberFormat="1" applyFont="1" applyFill="1" applyBorder="1" applyAlignment="1">
      <alignment horizontal="right"/>
    </xf>
    <xf numFmtId="4" fontId="12" fillId="10" borderId="14" xfId="0" applyNumberFormat="1" applyFont="1" applyFill="1" applyBorder="1" applyAlignment="1">
      <alignment horizontal="right"/>
    </xf>
    <xf numFmtId="1" fontId="12" fillId="12" borderId="6" xfId="0" applyNumberFormat="1" applyFont="1" applyFill="1" applyBorder="1" applyAlignment="1">
      <alignment horizontal="right" indent="1"/>
    </xf>
    <xf numFmtId="4" fontId="12" fillId="12" borderId="6" xfId="0" applyNumberFormat="1" applyFont="1" applyFill="1" applyBorder="1" applyAlignment="1">
      <alignment horizontal="right"/>
    </xf>
    <xf numFmtId="4" fontId="12" fillId="12" borderId="7" xfId="0" applyNumberFormat="1" applyFont="1" applyFill="1" applyBorder="1" applyAlignment="1">
      <alignment horizontal="right"/>
    </xf>
    <xf numFmtId="4" fontId="12" fillId="12" borderId="9" xfId="0" applyNumberFormat="1" applyFont="1" applyFill="1" applyBorder="1" applyAlignment="1">
      <alignment horizontal="right"/>
    </xf>
    <xf numFmtId="4" fontId="12" fillId="12" borderId="11" xfId="0" applyNumberFormat="1" applyFont="1" applyFill="1" applyBorder="1" applyAlignment="1">
      <alignment horizontal="right"/>
    </xf>
    <xf numFmtId="4" fontId="13" fillId="12" borderId="0" xfId="0" applyNumberFormat="1" applyFont="1" applyFill="1" applyAlignment="1">
      <alignment horizontal="right"/>
    </xf>
    <xf numFmtId="164" fontId="13" fillId="13" borderId="0" xfId="0" applyNumberFormat="1" applyFont="1" applyFill="1" applyAlignment="1">
      <alignment horizontal="right"/>
    </xf>
    <xf numFmtId="11" fontId="13" fillId="13" borderId="0" xfId="0" applyNumberFormat="1" applyFont="1" applyFill="1" applyAlignment="1">
      <alignment horizontal="right"/>
    </xf>
    <xf numFmtId="1" fontId="12" fillId="13" borderId="6" xfId="0" applyNumberFormat="1" applyFont="1" applyFill="1" applyBorder="1" applyAlignment="1">
      <alignment horizontal="right" indent="1"/>
    </xf>
    <xf numFmtId="4" fontId="12" fillId="13" borderId="6" xfId="0" applyNumberFormat="1" applyFont="1" applyFill="1" applyBorder="1" applyAlignment="1">
      <alignment horizontal="right"/>
    </xf>
    <xf numFmtId="4" fontId="12" fillId="13" borderId="9" xfId="0" applyNumberFormat="1" applyFont="1" applyFill="1" applyBorder="1" applyAlignment="1">
      <alignment horizontal="right"/>
    </xf>
    <xf numFmtId="4" fontId="12" fillId="13" borderId="12" xfId="0" applyNumberFormat="1" applyFont="1" applyFill="1" applyBorder="1" applyAlignment="1">
      <alignment horizontal="right"/>
    </xf>
    <xf numFmtId="4" fontId="13" fillId="13" borderId="0" xfId="0" applyNumberFormat="1" applyFont="1" applyFill="1" applyAlignment="1">
      <alignment horizontal="right"/>
    </xf>
    <xf numFmtId="4" fontId="12" fillId="12" borderId="12" xfId="0" applyNumberFormat="1" applyFont="1" applyFill="1" applyBorder="1" applyAlignment="1">
      <alignment horizontal="right"/>
    </xf>
    <xf numFmtId="11" fontId="13" fillId="12" borderId="0" xfId="0" applyNumberFormat="1" applyFont="1" applyFill="1" applyAlignment="1">
      <alignment horizontal="right"/>
    </xf>
    <xf numFmtId="4" fontId="12" fillId="12" borderId="14" xfId="0" applyNumberFormat="1" applyFont="1" applyFill="1" applyBorder="1" applyAlignment="1">
      <alignment horizontal="right"/>
    </xf>
    <xf numFmtId="4" fontId="12" fillId="12" borderId="13" xfId="0" applyNumberFormat="1" applyFont="1" applyFill="1" applyBorder="1" applyAlignment="1">
      <alignment horizontal="right"/>
    </xf>
    <xf numFmtId="1" fontId="12" fillId="15" borderId="9" xfId="0" applyNumberFormat="1" applyFont="1" applyFill="1" applyBorder="1" applyAlignment="1">
      <alignment horizontal="right" indent="1"/>
    </xf>
    <xf numFmtId="4" fontId="12" fillId="15" borderId="11" xfId="0" applyNumberFormat="1" applyFont="1" applyFill="1" applyBorder="1" applyAlignment="1">
      <alignment horizontal="right"/>
    </xf>
    <xf numFmtId="4" fontId="12" fillId="15" borderId="10" xfId="0" applyNumberFormat="1" applyFont="1" applyFill="1" applyBorder="1" applyAlignment="1">
      <alignment horizontal="right"/>
    </xf>
    <xf numFmtId="4" fontId="12" fillId="15" borderId="6" xfId="0" applyNumberFormat="1" applyFont="1" applyFill="1" applyBorder="1" applyAlignment="1">
      <alignment horizontal="right"/>
    </xf>
    <xf numFmtId="4" fontId="12" fillId="15" borderId="7" xfId="0" applyNumberFormat="1" applyFont="1" applyFill="1" applyBorder="1" applyAlignment="1">
      <alignment horizontal="right"/>
    </xf>
    <xf numFmtId="4" fontId="13" fillId="15" borderId="0" xfId="0" applyNumberFormat="1" applyFont="1" applyFill="1" applyAlignment="1">
      <alignment horizontal="right"/>
    </xf>
    <xf numFmtId="164" fontId="13" fillId="15" borderId="0" xfId="0" applyNumberFormat="1" applyFont="1" applyFill="1" applyAlignment="1">
      <alignment horizontal="right"/>
    </xf>
    <xf numFmtId="11" fontId="13" fillId="16" borderId="0" xfId="0" applyNumberFormat="1" applyFont="1" applyFill="1" applyAlignment="1">
      <alignment horizontal="right"/>
    </xf>
    <xf numFmtId="1" fontId="12" fillId="16" borderId="9" xfId="0" applyNumberFormat="1" applyFont="1" applyFill="1" applyBorder="1" applyAlignment="1">
      <alignment horizontal="right" indent="1"/>
    </xf>
    <xf numFmtId="4" fontId="12" fillId="16" borderId="12" xfId="0" applyNumberFormat="1" applyFont="1" applyFill="1" applyBorder="1" applyAlignment="1">
      <alignment horizontal="right"/>
    </xf>
    <xf numFmtId="4" fontId="12" fillId="16" borderId="10" xfId="0" applyNumberFormat="1" applyFont="1" applyFill="1" applyBorder="1" applyAlignment="1">
      <alignment horizontal="right"/>
    </xf>
    <xf numFmtId="4" fontId="12" fillId="16" borderId="6" xfId="0" applyNumberFormat="1" applyFont="1" applyFill="1" applyBorder="1" applyAlignment="1">
      <alignment horizontal="right"/>
    </xf>
    <xf numFmtId="4" fontId="13" fillId="16" borderId="0" xfId="0" applyNumberFormat="1" applyFont="1" applyFill="1" applyAlignment="1">
      <alignment horizontal="right"/>
    </xf>
    <xf numFmtId="4" fontId="12" fillId="15" borderId="12" xfId="0" applyNumberFormat="1" applyFont="1" applyFill="1" applyBorder="1" applyAlignment="1">
      <alignment horizontal="right"/>
    </xf>
    <xf numFmtId="11" fontId="13" fillId="15" borderId="0" xfId="0" applyNumberFormat="1" applyFont="1" applyFill="1" applyAlignment="1">
      <alignment horizontal="right"/>
    </xf>
    <xf numFmtId="4" fontId="12" fillId="15" borderId="13" xfId="0" applyNumberFormat="1" applyFont="1" applyFill="1" applyBorder="1" applyAlignment="1">
      <alignment horizontal="right"/>
    </xf>
    <xf numFmtId="1" fontId="12" fillId="18" borderId="6" xfId="0" applyNumberFormat="1" applyFont="1" applyFill="1" applyBorder="1" applyAlignment="1">
      <alignment horizontal="right" indent="1"/>
    </xf>
    <xf numFmtId="4" fontId="12" fillId="18" borderId="7" xfId="0" applyNumberFormat="1" applyFont="1" applyFill="1" applyBorder="1" applyAlignment="1">
      <alignment horizontal="right"/>
    </xf>
    <xf numFmtId="4" fontId="12" fillId="18" borderId="6" xfId="0" applyNumberFormat="1" applyFont="1" applyFill="1" applyBorder="1" applyAlignment="1">
      <alignment horizontal="right"/>
    </xf>
    <xf numFmtId="4" fontId="13" fillId="18" borderId="0" xfId="0" applyNumberFormat="1" applyFont="1" applyFill="1" applyAlignment="1">
      <alignment horizontal="right"/>
    </xf>
    <xf numFmtId="11" fontId="13" fillId="18" borderId="0" xfId="0" applyNumberFormat="1" applyFont="1" applyFill="1" applyAlignment="1">
      <alignment horizontal="right"/>
    </xf>
    <xf numFmtId="1" fontId="12" fillId="19" borderId="6" xfId="0" applyNumberFormat="1" applyFont="1" applyFill="1" applyBorder="1" applyAlignment="1">
      <alignment horizontal="right" indent="1"/>
    </xf>
    <xf numFmtId="4" fontId="12" fillId="19" borderId="6" xfId="0" applyNumberFormat="1" applyFont="1" applyFill="1" applyBorder="1" applyAlignment="1">
      <alignment horizontal="right"/>
    </xf>
    <xf numFmtId="4" fontId="13" fillId="19" borderId="0" xfId="0" applyNumberFormat="1" applyFont="1" applyFill="1" applyAlignment="1">
      <alignment horizontal="right"/>
    </xf>
    <xf numFmtId="11" fontId="13" fillId="19" borderId="0" xfId="0" applyNumberFormat="1" applyFont="1" applyFill="1" applyAlignment="1">
      <alignment horizontal="right"/>
    </xf>
    <xf numFmtId="4" fontId="12" fillId="18" borderId="14" xfId="0" applyNumberFormat="1" applyFont="1" applyFill="1" applyBorder="1" applyAlignment="1">
      <alignment horizontal="right"/>
    </xf>
    <xf numFmtId="1" fontId="12" fillId="21" borderId="6" xfId="0" applyNumberFormat="1" applyFont="1" applyFill="1" applyBorder="1" applyAlignment="1">
      <alignment horizontal="right" indent="1"/>
    </xf>
    <xf numFmtId="4" fontId="12" fillId="21" borderId="6" xfId="0" applyNumberFormat="1" applyFont="1" applyFill="1" applyBorder="1" applyAlignment="1">
      <alignment horizontal="right"/>
    </xf>
    <xf numFmtId="4" fontId="12" fillId="21" borderId="9" xfId="0" applyNumberFormat="1" applyFont="1" applyFill="1" applyBorder="1" applyAlignment="1">
      <alignment horizontal="right"/>
    </xf>
    <xf numFmtId="4" fontId="12" fillId="21" borderId="11" xfId="0" applyNumberFormat="1" applyFont="1" applyFill="1" applyBorder="1" applyAlignment="1">
      <alignment horizontal="right"/>
    </xf>
    <xf numFmtId="4" fontId="12" fillId="21" borderId="10" xfId="0" applyNumberFormat="1" applyFont="1" applyFill="1" applyBorder="1" applyAlignment="1">
      <alignment horizontal="right"/>
    </xf>
    <xf numFmtId="4" fontId="13" fillId="21" borderId="0" xfId="0" applyNumberFormat="1" applyFont="1" applyFill="1" applyAlignment="1">
      <alignment horizontal="right"/>
    </xf>
    <xf numFmtId="164" fontId="13" fillId="22" borderId="0" xfId="0" applyNumberFormat="1" applyFont="1" applyFill="1" applyAlignment="1">
      <alignment horizontal="right"/>
    </xf>
    <xf numFmtId="11" fontId="13" fillId="21" borderId="0" xfId="0" applyNumberFormat="1" applyFont="1" applyFill="1" applyAlignment="1">
      <alignment horizontal="right"/>
    </xf>
    <xf numFmtId="1" fontId="12" fillId="22" borderId="6" xfId="0" applyNumberFormat="1" applyFont="1" applyFill="1" applyBorder="1" applyAlignment="1">
      <alignment horizontal="right" indent="1"/>
    </xf>
    <xf numFmtId="4" fontId="12" fillId="22" borderId="6" xfId="0" applyNumberFormat="1" applyFont="1" applyFill="1" applyBorder="1" applyAlignment="1">
      <alignment horizontal="right"/>
    </xf>
    <xf numFmtId="4" fontId="12" fillId="22" borderId="9" xfId="0" applyNumberFormat="1" applyFont="1" applyFill="1" applyBorder="1" applyAlignment="1">
      <alignment horizontal="right"/>
    </xf>
    <xf numFmtId="4" fontId="12" fillId="22" borderId="12" xfId="0" applyNumberFormat="1" applyFont="1" applyFill="1" applyBorder="1" applyAlignment="1">
      <alignment horizontal="right"/>
    </xf>
    <xf numFmtId="4" fontId="12" fillId="22" borderId="10" xfId="0" applyNumberFormat="1" applyFont="1" applyFill="1" applyBorder="1" applyAlignment="1">
      <alignment horizontal="right"/>
    </xf>
    <xf numFmtId="4" fontId="13" fillId="22" borderId="0" xfId="0" applyNumberFormat="1" applyFont="1" applyFill="1" applyAlignment="1">
      <alignment horizontal="right"/>
    </xf>
    <xf numFmtId="11" fontId="13" fillId="22" borderId="0" xfId="0" applyNumberFormat="1" applyFont="1" applyFill="1" applyAlignment="1">
      <alignment horizontal="right"/>
    </xf>
    <xf numFmtId="4" fontId="12" fillId="21" borderId="12" xfId="0" applyNumberFormat="1" applyFont="1" applyFill="1" applyBorder="1" applyAlignment="1">
      <alignment horizontal="right"/>
    </xf>
    <xf numFmtId="4" fontId="12" fillId="21" borderId="13" xfId="0" applyNumberFormat="1" applyFont="1" applyFill="1" applyBorder="1" applyAlignment="1">
      <alignment horizontal="right"/>
    </xf>
    <xf numFmtId="4" fontId="12" fillId="21" borderId="15" xfId="0" applyNumberFormat="1" applyFont="1" applyFill="1" applyBorder="1" applyAlignment="1">
      <alignment horizontal="right"/>
    </xf>
    <xf numFmtId="4" fontId="12" fillId="5" borderId="8" xfId="0" applyNumberFormat="1" applyFont="1" applyFill="1" applyBorder="1" applyAlignment="1">
      <alignment horizontal="right"/>
    </xf>
    <xf numFmtId="4" fontId="14" fillId="7" borderId="12" xfId="0" applyNumberFormat="1" applyFont="1" applyFill="1" applyBorder="1" applyAlignment="1">
      <alignment horizontal="right"/>
    </xf>
    <xf numFmtId="4" fontId="12" fillId="7" borderId="14" xfId="0" applyNumberFormat="1" applyFont="1" applyFill="1" applyBorder="1" applyAlignment="1">
      <alignment horizontal="right"/>
    </xf>
    <xf numFmtId="4" fontId="12" fillId="7" borderId="13" xfId="0" applyNumberFormat="1" applyFont="1" applyFill="1" applyBorder="1" applyAlignment="1">
      <alignment horizontal="right"/>
    </xf>
    <xf numFmtId="4" fontId="12" fillId="10" borderId="11" xfId="0" applyNumberFormat="1" applyFont="1" applyFill="1" applyBorder="1" applyAlignment="1">
      <alignment horizontal="right"/>
    </xf>
    <xf numFmtId="4" fontId="12" fillId="10" borderId="7" xfId="0" applyNumberFormat="1" applyFont="1" applyFill="1" applyBorder="1" applyAlignment="1">
      <alignment horizontal="right"/>
    </xf>
    <xf numFmtId="4" fontId="12" fillId="9" borderId="13" xfId="0" applyNumberFormat="1" applyFont="1" applyFill="1" applyBorder="1" applyAlignment="1">
      <alignment horizontal="right"/>
    </xf>
    <xf numFmtId="4" fontId="12" fillId="9" borderId="14" xfId="0" applyNumberFormat="1" applyFont="1" applyFill="1" applyBorder="1" applyAlignment="1">
      <alignment horizontal="right"/>
    </xf>
    <xf numFmtId="4" fontId="12" fillId="13" borderId="14" xfId="0" applyNumberFormat="1" applyFont="1" applyFill="1" applyBorder="1" applyAlignment="1">
      <alignment horizontal="right"/>
    </xf>
    <xf numFmtId="4" fontId="12" fillId="13" borderId="13" xfId="0" applyNumberFormat="1" applyFont="1" applyFill="1" applyBorder="1" applyAlignment="1">
      <alignment horizontal="right"/>
    </xf>
    <xf numFmtId="4" fontId="12" fillId="16" borderId="11" xfId="0" applyNumberFormat="1" applyFont="1" applyFill="1" applyBorder="1" applyAlignment="1">
      <alignment horizontal="right"/>
    </xf>
    <xf numFmtId="4" fontId="12" fillId="16" borderId="7" xfId="0" applyNumberFormat="1" applyFont="1" applyFill="1" applyBorder="1" applyAlignment="1">
      <alignment horizontal="right"/>
    </xf>
    <xf numFmtId="4" fontId="12" fillId="22" borderId="13" xfId="0" applyNumberFormat="1" applyFont="1" applyFill="1" applyBorder="1" applyAlignment="1">
      <alignment horizontal="right"/>
    </xf>
    <xf numFmtId="0" fontId="9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/>
    <xf numFmtId="4" fontId="15" fillId="15" borderId="12" xfId="0" applyNumberFormat="1" applyFont="1" applyFill="1" applyBorder="1" applyAlignment="1">
      <alignment horizontal="right"/>
    </xf>
    <xf numFmtId="4" fontId="15" fillId="16" borderId="12" xfId="0" applyNumberFormat="1" applyFont="1" applyFill="1" applyBorder="1" applyAlignment="1">
      <alignment horizontal="right"/>
    </xf>
    <xf numFmtId="166" fontId="16" fillId="0" borderId="0" xfId="0" applyNumberFormat="1" applyFont="1"/>
    <xf numFmtId="1" fontId="12" fillId="14" borderId="9" xfId="0" applyNumberFormat="1" applyFont="1" applyFill="1" applyBorder="1" applyAlignment="1">
      <alignment horizontal="right" indent="1"/>
    </xf>
    <xf numFmtId="0" fontId="17" fillId="0" borderId="0" xfId="0" applyFont="1"/>
    <xf numFmtId="0" fontId="19" fillId="0" borderId="0" xfId="0" applyFont="1"/>
    <xf numFmtId="0" fontId="19" fillId="0" borderId="0" xfId="0" quotePrefix="1" applyFont="1"/>
    <xf numFmtId="0" fontId="18" fillId="0" borderId="2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34" borderId="0" xfId="0" applyFont="1" applyFill="1" applyAlignment="1">
      <alignment horizontal="center"/>
    </xf>
    <xf numFmtId="0" fontId="19" fillId="34" borderId="20" xfId="0" applyFont="1" applyFill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19" fillId="0" borderId="20" xfId="0" quotePrefix="1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34" borderId="43" xfId="0" applyFont="1" applyFill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8" fillId="0" borderId="0" xfId="0" applyFont="1"/>
    <xf numFmtId="0" fontId="22" fillId="0" borderId="0" xfId="0" applyFont="1"/>
    <xf numFmtId="0" fontId="22" fillId="0" borderId="41" xfId="0" applyFont="1" applyBorder="1"/>
    <xf numFmtId="0" fontId="22" fillId="0" borderId="48" xfId="0" applyFont="1" applyBorder="1"/>
    <xf numFmtId="0" fontId="22" fillId="0" borderId="49" xfId="0" applyFont="1" applyBorder="1"/>
    <xf numFmtId="0" fontId="22" fillId="0" borderId="50" xfId="0" applyFont="1" applyBorder="1"/>
    <xf numFmtId="0" fontId="22" fillId="0" borderId="3" xfId="0" applyFont="1" applyBorder="1" applyAlignment="1">
      <alignment wrapText="1"/>
    </xf>
    <xf numFmtId="0" fontId="22" fillId="0" borderId="3" xfId="0" applyFont="1" applyBorder="1"/>
    <xf numFmtId="0" fontId="22" fillId="0" borderId="51" xfId="0" applyFont="1" applyBorder="1"/>
    <xf numFmtId="0" fontId="12" fillId="0" borderId="50" xfId="0" applyFont="1" applyBorder="1"/>
    <xf numFmtId="0" fontId="23" fillId="0" borderId="50" xfId="0" applyFont="1" applyBorder="1"/>
    <xf numFmtId="0" fontId="12" fillId="0" borderId="52" xfId="0" applyFont="1" applyBorder="1"/>
    <xf numFmtId="0" fontId="22" fillId="0" borderId="53" xfId="0" applyFont="1" applyBorder="1"/>
    <xf numFmtId="0" fontId="22" fillId="0" borderId="54" xfId="0" applyFont="1" applyBorder="1"/>
    <xf numFmtId="0" fontId="23" fillId="0" borderId="52" xfId="0" applyFont="1" applyBorder="1"/>
    <xf numFmtId="0" fontId="22" fillId="0" borderId="52" xfId="0" applyFont="1" applyBorder="1"/>
    <xf numFmtId="0" fontId="24" fillId="0" borderId="0" xfId="0" applyFont="1"/>
    <xf numFmtId="0" fontId="9" fillId="2" borderId="2" xfId="0" applyFont="1" applyFill="1" applyBorder="1"/>
    <xf numFmtId="167" fontId="0" fillId="2" borderId="0" xfId="0" applyNumberFormat="1" applyFill="1"/>
    <xf numFmtId="168" fontId="0" fillId="2" borderId="0" xfId="0" applyNumberFormat="1" applyFill="1"/>
    <xf numFmtId="169" fontId="0" fillId="2" borderId="0" xfId="0" applyNumberFormat="1" applyFill="1"/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24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28" fillId="0" borderId="1" xfId="0" applyFont="1" applyBorder="1"/>
    <xf numFmtId="0" fontId="28" fillId="0" borderId="5" xfId="0" applyFont="1" applyBorder="1" applyAlignment="1">
      <alignment horizontal="left"/>
    </xf>
    <xf numFmtId="0" fontId="28" fillId="0" borderId="3" xfId="0" applyFont="1" applyBorder="1"/>
    <xf numFmtId="0" fontId="28" fillId="0" borderId="26" xfId="0" applyFont="1" applyBorder="1"/>
    <xf numFmtId="0" fontId="9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8" fillId="35" borderId="46" xfId="0" applyFont="1" applyFill="1" applyBorder="1" applyAlignment="1">
      <alignment horizontal="center"/>
    </xf>
    <xf numFmtId="0" fontId="18" fillId="35" borderId="47" xfId="0" applyFont="1" applyFill="1" applyBorder="1" applyAlignment="1">
      <alignment horizontal="center"/>
    </xf>
    <xf numFmtId="0" fontId="18" fillId="36" borderId="46" xfId="0" applyFont="1" applyFill="1" applyBorder="1" applyAlignment="1">
      <alignment horizontal="center"/>
    </xf>
    <xf numFmtId="0" fontId="18" fillId="36" borderId="47" xfId="0" applyFont="1" applyFill="1" applyBorder="1" applyAlignment="1">
      <alignment horizontal="center"/>
    </xf>
    <xf numFmtId="0" fontId="18" fillId="37" borderId="46" xfId="0" applyFont="1" applyFill="1" applyBorder="1" applyAlignment="1">
      <alignment horizontal="center"/>
    </xf>
    <xf numFmtId="0" fontId="18" fillId="37" borderId="47" xfId="0" applyFont="1" applyFill="1" applyBorder="1" applyAlignment="1">
      <alignment horizontal="center"/>
    </xf>
    <xf numFmtId="0" fontId="18" fillId="38" borderId="46" xfId="0" applyFont="1" applyFill="1" applyBorder="1" applyAlignment="1">
      <alignment horizontal="center"/>
    </xf>
    <xf numFmtId="0" fontId="18" fillId="38" borderId="47" xfId="0" applyFont="1" applyFill="1" applyBorder="1" applyAlignment="1">
      <alignment horizontal="center"/>
    </xf>
    <xf numFmtId="0" fontId="18" fillId="39" borderId="46" xfId="0" applyFont="1" applyFill="1" applyBorder="1" applyAlignment="1">
      <alignment horizontal="center"/>
    </xf>
    <xf numFmtId="0" fontId="18" fillId="35" borderId="0" xfId="0" applyFont="1" applyFill="1" applyAlignment="1">
      <alignment horizontal="center"/>
    </xf>
    <xf numFmtId="0" fontId="18" fillId="35" borderId="43" xfId="0" applyFont="1" applyFill="1" applyBorder="1" applyAlignment="1">
      <alignment horizontal="center"/>
    </xf>
    <xf numFmtId="0" fontId="18" fillId="31" borderId="0" xfId="0" applyFont="1" applyFill="1" applyAlignment="1">
      <alignment horizontal="center"/>
    </xf>
    <xf numFmtId="0" fontId="18" fillId="31" borderId="43" xfId="0" applyFont="1" applyFill="1" applyBorder="1" applyAlignment="1">
      <alignment horizontal="center"/>
    </xf>
    <xf numFmtId="0" fontId="18" fillId="32" borderId="0" xfId="0" applyFont="1" applyFill="1" applyAlignment="1">
      <alignment horizontal="center"/>
    </xf>
    <xf numFmtId="0" fontId="18" fillId="32" borderId="43" xfId="0" applyFont="1" applyFill="1" applyBorder="1" applyAlignment="1">
      <alignment horizontal="center"/>
    </xf>
    <xf numFmtId="0" fontId="18" fillId="38" borderId="0" xfId="0" applyFont="1" applyFill="1" applyAlignment="1">
      <alignment horizontal="center"/>
    </xf>
    <xf numFmtId="0" fontId="18" fillId="38" borderId="43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0" fontId="22" fillId="0" borderId="40" xfId="0" applyFont="1" applyBorder="1"/>
    <xf numFmtId="0" fontId="22" fillId="0" borderId="55" xfId="0" applyFont="1" applyBorder="1"/>
    <xf numFmtId="0" fontId="22" fillId="0" borderId="56" xfId="0" applyFont="1" applyBorder="1"/>
    <xf numFmtId="0" fontId="22" fillId="0" borderId="48" xfId="0" applyFont="1" applyBorder="1"/>
    <xf numFmtId="0" fontId="3" fillId="2" borderId="0" xfId="0" applyFont="1" applyFill="1" applyAlignment="1">
      <alignment horizontal="left"/>
    </xf>
    <xf numFmtId="0" fontId="21" fillId="40" borderId="0" xfId="0" applyFont="1" applyFill="1" applyAlignment="1">
      <alignment textRotation="90" wrapText="1" readingOrder="2"/>
    </xf>
    <xf numFmtId="0" fontId="21" fillId="41" borderId="0" xfId="0" applyFont="1" applyFill="1" applyAlignment="1">
      <alignment textRotation="90"/>
    </xf>
    <xf numFmtId="0" fontId="0" fillId="20" borderId="16" xfId="0" applyFill="1" applyBorder="1" applyAlignment="1">
      <alignment horizontal="center"/>
    </xf>
    <xf numFmtId="0" fontId="0" fillId="20" borderId="18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29" borderId="30" xfId="0" applyFill="1" applyBorder="1" applyAlignment="1">
      <alignment horizontal="center" vertical="center"/>
    </xf>
    <xf numFmtId="0" fontId="0" fillId="29" borderId="31" xfId="0" applyFill="1" applyBorder="1" applyAlignment="1">
      <alignment horizontal="center" vertical="center"/>
    </xf>
    <xf numFmtId="0" fontId="0" fillId="29" borderId="33" xfId="0" applyFill="1" applyBorder="1" applyAlignment="1">
      <alignment horizontal="center" vertical="center"/>
    </xf>
    <xf numFmtId="0" fontId="0" fillId="27" borderId="31" xfId="0" applyFill="1" applyBorder="1" applyAlignment="1">
      <alignment horizontal="center" vertical="center"/>
    </xf>
    <xf numFmtId="0" fontId="0" fillId="27" borderId="33" xfId="0" applyFill="1" applyBorder="1" applyAlignment="1">
      <alignment horizontal="center" vertical="center"/>
    </xf>
    <xf numFmtId="0" fontId="9" fillId="17" borderId="22" xfId="0" applyFont="1" applyFill="1" applyBorder="1" applyAlignment="1">
      <alignment horizontal="left" vertical="center"/>
    </xf>
    <xf numFmtId="0" fontId="9" fillId="17" borderId="22" xfId="0" applyFont="1" applyFill="1" applyBorder="1" applyAlignment="1">
      <alignment horizontal="left" vertical="center" wrapText="1"/>
    </xf>
    <xf numFmtId="0" fontId="0" fillId="25" borderId="24" xfId="0" applyFill="1" applyBorder="1" applyAlignment="1">
      <alignment horizontal="center" vertical="center"/>
    </xf>
    <xf numFmtId="0" fontId="0" fillId="25" borderId="25" xfId="0" applyFill="1" applyBorder="1" applyAlignment="1">
      <alignment horizontal="center" vertical="center"/>
    </xf>
    <xf numFmtId="0" fontId="0" fillId="25" borderId="26" xfId="0" applyFill="1" applyBorder="1" applyAlignment="1">
      <alignment horizontal="center" vertical="center"/>
    </xf>
    <xf numFmtId="0" fontId="0" fillId="26" borderId="30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3" xfId="0" applyFill="1" applyBorder="1" applyAlignment="1">
      <alignment horizontal="center" vertical="center"/>
    </xf>
    <xf numFmtId="0" fontId="9" fillId="17" borderId="27" xfId="0" applyFont="1" applyFill="1" applyBorder="1" applyAlignment="1">
      <alignment horizontal="center" vertical="center"/>
    </xf>
    <xf numFmtId="0" fontId="9" fillId="17" borderId="29" xfId="0" applyFont="1" applyFill="1" applyBorder="1" applyAlignment="1">
      <alignment horizontal="center" vertical="center"/>
    </xf>
    <xf numFmtId="0" fontId="0" fillId="23" borderId="24" xfId="0" applyFill="1" applyBorder="1" applyAlignment="1">
      <alignment horizontal="center" vertical="center"/>
    </xf>
    <xf numFmtId="0" fontId="0" fillId="23" borderId="25" xfId="0" applyFill="1" applyBorder="1" applyAlignment="1">
      <alignment horizontal="center" vertical="center"/>
    </xf>
    <xf numFmtId="0" fontId="0" fillId="23" borderId="26" xfId="0" applyFill="1" applyBorder="1" applyAlignment="1">
      <alignment horizontal="center" vertical="center"/>
    </xf>
    <xf numFmtId="0" fontId="0" fillId="24" borderId="24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0" fontId="0" fillId="24" borderId="26" xfId="0" applyFill="1" applyBorder="1" applyAlignment="1">
      <alignment horizontal="center" vertical="center"/>
    </xf>
    <xf numFmtId="0" fontId="0" fillId="27" borderId="30" xfId="0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 textRotation="90"/>
    </xf>
    <xf numFmtId="0" fontId="9" fillId="17" borderId="27" xfId="0" applyFont="1" applyFill="1" applyBorder="1" applyAlignment="1">
      <alignment horizontal="center" vertical="center" wrapText="1"/>
    </xf>
    <xf numFmtId="0" fontId="9" fillId="17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7" borderId="24" xfId="0" applyFill="1" applyBorder="1" applyAlignment="1">
      <alignment horizontal="center" vertical="center"/>
    </xf>
    <xf numFmtId="0" fontId="0" fillId="27" borderId="25" xfId="0" applyFill="1" applyBorder="1" applyAlignment="1">
      <alignment horizontal="center" vertical="center"/>
    </xf>
    <xf numFmtId="0" fontId="0" fillId="27" borderId="26" xfId="0" applyFill="1" applyBorder="1" applyAlignment="1">
      <alignment horizontal="center" vertical="center"/>
    </xf>
    <xf numFmtId="0" fontId="0" fillId="24" borderId="30" xfId="0" applyFill="1" applyBorder="1" applyAlignment="1">
      <alignment horizontal="center" vertical="center"/>
    </xf>
    <xf numFmtId="0" fontId="0" fillId="24" borderId="31" xfId="0" applyFill="1" applyBorder="1" applyAlignment="1">
      <alignment horizontal="center" vertical="center"/>
    </xf>
    <xf numFmtId="0" fontId="0" fillId="24" borderId="33" xfId="0" applyFill="1" applyBorder="1" applyAlignment="1">
      <alignment horizontal="center" vertical="center"/>
    </xf>
    <xf numFmtId="0" fontId="9" fillId="17" borderId="30" xfId="0" applyFont="1" applyFill="1" applyBorder="1" applyAlignment="1">
      <alignment horizontal="left" vertical="center"/>
    </xf>
    <xf numFmtId="0" fontId="9" fillId="17" borderId="33" xfId="0" applyFont="1" applyFill="1" applyBorder="1" applyAlignment="1">
      <alignment horizontal="left" vertical="center"/>
    </xf>
    <xf numFmtId="0" fontId="9" fillId="17" borderId="5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5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4" fontId="29" fillId="16" borderId="0" xfId="0" applyNumberFormat="1" applyFont="1" applyFill="1" applyAlignment="1">
      <alignment horizontal="right"/>
    </xf>
    <xf numFmtId="164" fontId="29" fillId="15" borderId="0" xfId="0" applyNumberFormat="1" applyFont="1" applyFill="1" applyAlignment="1">
      <alignment horizontal="right"/>
    </xf>
    <xf numFmtId="11" fontId="29" fillId="15" borderId="0" xfId="0" applyNumberFormat="1" applyFont="1" applyFill="1" applyAlignment="1">
      <alignment horizontal="right"/>
    </xf>
    <xf numFmtId="11" fontId="16" fillId="0" borderId="0" xfId="0" applyNumberFormat="1" applyFont="1"/>
  </cellXfs>
  <cellStyles count="4">
    <cellStyle name="Normal" xfId="0" builtinId="0"/>
    <cellStyle name="Normal 2 2" xfId="2" xr:uid="{0A482B21-37D1-4F95-980A-5E477722128A}"/>
    <cellStyle name="normální 10" xfId="3" xr:uid="{86BDAD64-92B3-43D0-8A2E-E4D2D4FFEB95}"/>
    <cellStyle name="Normální 2" xfId="1" xr:uid="{BD097798-043D-4DD1-AE7B-2A258156E375}"/>
  </cellStyles>
  <dxfs count="0"/>
  <tableStyles count="0" defaultTableStyle="TableStyleMedium2" defaultPivotStyle="PivotStyleLight16"/>
  <colors>
    <mruColors>
      <color rgb="FFFF66FF"/>
      <color rgb="FFECF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tif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274320</xdr:colOff>
      <xdr:row>46</xdr:row>
      <xdr:rowOff>100330</xdr:rowOff>
    </xdr:to>
    <xdr:pic>
      <xdr:nvPicPr>
        <xdr:cNvPr id="3" name="Obrázek 2" descr="Obsah obrázku text, rukopis, diagram&#10;&#10;Obsah vygenerovaný umělou inteligencí může být nesprávný.">
          <a:extLst>
            <a:ext uri="{FF2B5EF4-FFF2-40B4-BE49-F238E27FC236}">
              <a16:creationId xmlns:a16="http://schemas.microsoft.com/office/drawing/2014/main" id="{EE008561-D7A7-4531-9730-BCF0099B1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5760"/>
          <a:ext cx="5760720" cy="8147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333375</xdr:colOff>
      <xdr:row>2</xdr:row>
      <xdr:rowOff>47625</xdr:rowOff>
    </xdr:from>
    <xdr:to>
      <xdr:col>29</xdr:col>
      <xdr:colOff>28575</xdr:colOff>
      <xdr:row>17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35FB67-D5C7-34CF-E3FD-BFFC8593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2300" y="419100"/>
          <a:ext cx="4572000" cy="2867025"/>
        </a:xfrm>
        <a:prstGeom prst="rect">
          <a:avLst/>
        </a:prstGeom>
      </xdr:spPr>
    </xdr:pic>
    <xdr:clientData/>
  </xdr:twoCellAnchor>
  <xdr:twoCellAnchor editAs="oneCell">
    <xdr:from>
      <xdr:col>22</xdr:col>
      <xdr:colOff>247650</xdr:colOff>
      <xdr:row>18</xdr:row>
      <xdr:rowOff>9525</xdr:rowOff>
    </xdr:from>
    <xdr:to>
      <xdr:col>29</xdr:col>
      <xdr:colOff>552450</xdr:colOff>
      <xdr:row>32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CF702-3B25-9E7C-9DA5-C8AE401A8267}"/>
            </a:ext>
            <a:ext uri="{147F2762-F138-4A5C-976F-8EAC2B608ADB}">
              <a16:predDERef xmlns:a16="http://schemas.microsoft.com/office/drawing/2014/main" pred="{D335FB67-D5C7-34CF-E3FD-BFFC8593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6175" y="3524250"/>
          <a:ext cx="4572000" cy="2733675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34</xdr:row>
      <xdr:rowOff>161925</xdr:rowOff>
    </xdr:from>
    <xdr:to>
      <xdr:col>15</xdr:col>
      <xdr:colOff>238125</xdr:colOff>
      <xdr:row>54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D01495-CA78-A1AD-708D-E07B5CB5B6AC}"/>
            </a:ext>
            <a:ext uri="{147F2762-F138-4A5C-976F-8EAC2B608ADB}">
              <a16:predDERef xmlns:a16="http://schemas.microsoft.com/office/drawing/2014/main" pred="{149CF702-3B25-9E7C-9DA5-C8AE401A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6753225"/>
          <a:ext cx="2705100" cy="3819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274320</xdr:colOff>
      <xdr:row>46</xdr:row>
      <xdr:rowOff>100330</xdr:rowOff>
    </xdr:to>
    <xdr:pic>
      <xdr:nvPicPr>
        <xdr:cNvPr id="3" name="Obrázek 2" descr="Obsah obrázku text, budova, klec&#10;&#10;Obsah vygenerovaný umělou inteligencí může být nesprávný.">
          <a:extLst>
            <a:ext uri="{FF2B5EF4-FFF2-40B4-BE49-F238E27FC236}">
              <a16:creationId xmlns:a16="http://schemas.microsoft.com/office/drawing/2014/main" id="{08E2F6AF-0644-4EFD-907B-63759B80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5760"/>
          <a:ext cx="5760720" cy="8147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274320</xdr:colOff>
      <xdr:row>46</xdr:row>
      <xdr:rowOff>100330</xdr:rowOff>
    </xdr:to>
    <xdr:pic>
      <xdr:nvPicPr>
        <xdr:cNvPr id="2" name="Obrázek 1" descr="Obsah obrázku text&#10;&#10;Obsah vygenerovaný umělou inteligencí může být nesprávný.">
          <a:extLst>
            <a:ext uri="{FF2B5EF4-FFF2-40B4-BE49-F238E27FC236}">
              <a16:creationId xmlns:a16="http://schemas.microsoft.com/office/drawing/2014/main" id="{85AFF3AD-2463-FBE9-9F73-6B5BB1FC8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5760"/>
          <a:ext cx="5760720" cy="8147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274320</xdr:colOff>
      <xdr:row>46</xdr:row>
      <xdr:rowOff>100330</xdr:rowOff>
    </xdr:to>
    <xdr:pic>
      <xdr:nvPicPr>
        <xdr:cNvPr id="2" name="Obrázek 1" descr="Obsah obrázku text, snímek obrazovky, diagram, Paralelní&#10;&#10;Obsah vygenerovaný umělou inteligencí může být nesprávný.">
          <a:extLst>
            <a:ext uri="{FF2B5EF4-FFF2-40B4-BE49-F238E27FC236}">
              <a16:creationId xmlns:a16="http://schemas.microsoft.com/office/drawing/2014/main" id="{8E1190E7-16CE-11C5-5EE5-15DAFCE6B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5760"/>
          <a:ext cx="5760720" cy="8147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4</xdr:row>
      <xdr:rowOff>166552</xdr:rowOff>
    </xdr:from>
    <xdr:to>
      <xdr:col>36</xdr:col>
      <xdr:colOff>291738</xdr:colOff>
      <xdr:row>25</xdr:row>
      <xdr:rowOff>259823</xdr:rowOff>
    </xdr:to>
    <xdr:grpSp>
      <xdr:nvGrpSpPr>
        <xdr:cNvPr id="442" name="Skupina 441">
          <a:extLst>
            <a:ext uri="{FF2B5EF4-FFF2-40B4-BE49-F238E27FC236}">
              <a16:creationId xmlns:a16="http://schemas.microsoft.com/office/drawing/2014/main" id="{1C4A2EFB-94D8-58F4-206E-B5AE0FD7889D}"/>
            </a:ext>
          </a:extLst>
        </xdr:cNvPr>
        <xdr:cNvGrpSpPr/>
      </xdr:nvGrpSpPr>
      <xdr:grpSpPr>
        <a:xfrm>
          <a:off x="18923000" y="888447"/>
          <a:ext cx="4549580" cy="4618481"/>
          <a:chOff x="17678400" y="743495"/>
          <a:chExt cx="4558938" cy="4839442"/>
        </a:xfrm>
      </xdr:grpSpPr>
      <xdr:pic>
        <xdr:nvPicPr>
          <xdr:cNvPr id="6" name="Obrázek 5">
            <a:extLst>
              <a:ext uri="{FF2B5EF4-FFF2-40B4-BE49-F238E27FC236}">
                <a16:creationId xmlns:a16="http://schemas.microsoft.com/office/drawing/2014/main" id="{4BFC46BF-6F94-4CAC-8FE9-23F6219B21E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1114"/>
          <a:stretch/>
        </xdr:blipFill>
        <xdr:spPr>
          <a:xfrm rot="5400000">
            <a:off x="17381427" y="1069859"/>
            <a:ext cx="4810051" cy="4216105"/>
          </a:xfrm>
          <a:prstGeom prst="rect">
            <a:avLst/>
          </a:prstGeom>
        </xdr:spPr>
      </xdr:pic>
      <xdr:grpSp>
        <xdr:nvGrpSpPr>
          <xdr:cNvPr id="16" name="Skupina 15">
            <a:extLst>
              <a:ext uri="{FF2B5EF4-FFF2-40B4-BE49-F238E27FC236}">
                <a16:creationId xmlns:a16="http://schemas.microsoft.com/office/drawing/2014/main" id="{A51BE9A9-BE3E-C141-AE1F-0AAF4D092D60}"/>
              </a:ext>
            </a:extLst>
          </xdr:cNvPr>
          <xdr:cNvGrpSpPr/>
        </xdr:nvGrpSpPr>
        <xdr:grpSpPr>
          <a:xfrm>
            <a:off x="20557669" y="749890"/>
            <a:ext cx="1679669" cy="1848898"/>
            <a:chOff x="20557669" y="749890"/>
            <a:chExt cx="1679669" cy="1848898"/>
          </a:xfrm>
        </xdr:grpSpPr>
        <xdr:sp macro="" textlink="">
          <xdr:nvSpPr>
            <xdr:cNvPr id="10" name="TextovéPole 9">
              <a:extLst>
                <a:ext uri="{FF2B5EF4-FFF2-40B4-BE49-F238E27FC236}">
                  <a16:creationId xmlns:a16="http://schemas.microsoft.com/office/drawing/2014/main" id="{27ECF641-FBBF-4C7A-A74F-E57375956D17}"/>
                </a:ext>
              </a:extLst>
            </xdr:cNvPr>
            <xdr:cNvSpPr txBox="1"/>
          </xdr:nvSpPr>
          <xdr:spPr>
            <a:xfrm rot="18684824">
              <a:off x="20476027" y="1992086"/>
              <a:ext cx="522514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JE2</a:t>
              </a:r>
              <a:endParaRPr lang="en-GB" sz="1100"/>
            </a:p>
          </xdr:txBody>
        </xdr:sp>
        <xdr:sp macro="" textlink="">
          <xdr:nvSpPr>
            <xdr:cNvPr id="11" name="TextovéPole 10">
              <a:extLst>
                <a:ext uri="{FF2B5EF4-FFF2-40B4-BE49-F238E27FC236}">
                  <a16:creationId xmlns:a16="http://schemas.microsoft.com/office/drawing/2014/main" id="{3191DE7C-E11A-4AF1-BBA7-98123BCD00F9}"/>
                </a:ext>
              </a:extLst>
            </xdr:cNvPr>
            <xdr:cNvSpPr txBox="1"/>
          </xdr:nvSpPr>
          <xdr:spPr>
            <a:xfrm rot="18684824">
              <a:off x="20770620" y="1660736"/>
              <a:ext cx="1406171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NE1858 (A2058meth)</a:t>
              </a:r>
              <a:endParaRPr lang="en-GB" sz="1100"/>
            </a:p>
          </xdr:txBody>
        </xdr:sp>
        <xdr:sp macro="" textlink="">
          <xdr:nvSpPr>
            <xdr:cNvPr id="12" name="TextovéPole 11">
              <a:extLst>
                <a:ext uri="{FF2B5EF4-FFF2-40B4-BE49-F238E27FC236}">
                  <a16:creationId xmlns:a16="http://schemas.microsoft.com/office/drawing/2014/main" id="{B501D13E-EEC7-485E-9786-2FCAC73DCA29}"/>
                </a:ext>
              </a:extLst>
            </xdr:cNvPr>
            <xdr:cNvSpPr txBox="1"/>
          </xdr:nvSpPr>
          <xdr:spPr>
            <a:xfrm rot="18684824">
              <a:off x="21133275" y="1494724"/>
              <a:ext cx="1848898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NE1858 (A2058meth)+ERY</a:t>
              </a:r>
              <a:endParaRPr lang="en-GB" sz="1100"/>
            </a:p>
          </xdr:txBody>
        </xdr:sp>
      </xdr:grpSp>
      <xdr:grpSp>
        <xdr:nvGrpSpPr>
          <xdr:cNvPr id="15" name="Skupina 14">
            <a:extLst>
              <a:ext uri="{FF2B5EF4-FFF2-40B4-BE49-F238E27FC236}">
                <a16:creationId xmlns:a16="http://schemas.microsoft.com/office/drawing/2014/main" id="{91F3D0D7-04B0-493E-22BF-FB376205443E}"/>
              </a:ext>
            </a:extLst>
          </xdr:cNvPr>
          <xdr:cNvGrpSpPr/>
        </xdr:nvGrpSpPr>
        <xdr:grpSpPr>
          <a:xfrm>
            <a:off x="19104429" y="743495"/>
            <a:ext cx="1502228" cy="584563"/>
            <a:chOff x="19104429" y="743495"/>
            <a:chExt cx="1502228" cy="584563"/>
          </a:xfrm>
        </xdr:grpSpPr>
        <xdr:sp macro="" textlink="">
          <xdr:nvSpPr>
            <xdr:cNvPr id="7" name="TextovéPole 6">
              <a:extLst>
                <a:ext uri="{FF2B5EF4-FFF2-40B4-BE49-F238E27FC236}">
                  <a16:creationId xmlns:a16="http://schemas.microsoft.com/office/drawing/2014/main" id="{34FBA491-2443-8B15-EA61-0ABEC10B9616}"/>
                </a:ext>
              </a:extLst>
            </xdr:cNvPr>
            <xdr:cNvSpPr txBox="1"/>
          </xdr:nvSpPr>
          <xdr:spPr>
            <a:xfrm>
              <a:off x="19104429" y="961209"/>
              <a:ext cx="522514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26 nt</a:t>
              </a:r>
              <a:endParaRPr lang="en-GB" sz="1100"/>
            </a:p>
          </xdr:txBody>
        </xdr:sp>
        <xdr:sp macro="" textlink="">
          <xdr:nvSpPr>
            <xdr:cNvPr id="8" name="TextovéPole 7">
              <a:extLst>
                <a:ext uri="{FF2B5EF4-FFF2-40B4-BE49-F238E27FC236}">
                  <a16:creationId xmlns:a16="http://schemas.microsoft.com/office/drawing/2014/main" id="{320041B8-86E6-4073-911C-754DAAE86F9B}"/>
                </a:ext>
              </a:extLst>
            </xdr:cNvPr>
            <xdr:cNvSpPr txBox="1"/>
          </xdr:nvSpPr>
          <xdr:spPr>
            <a:xfrm>
              <a:off x="19512643" y="961209"/>
              <a:ext cx="522514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18 nt</a:t>
              </a:r>
              <a:endParaRPr lang="en-GB" sz="1100"/>
            </a:p>
          </xdr:txBody>
        </xdr:sp>
        <xdr:sp macro="" textlink="">
          <xdr:nvSpPr>
            <xdr:cNvPr id="13" name="TextovéPole 12">
              <a:extLst>
                <a:ext uri="{FF2B5EF4-FFF2-40B4-BE49-F238E27FC236}">
                  <a16:creationId xmlns:a16="http://schemas.microsoft.com/office/drawing/2014/main" id="{B752C373-BFB1-4E57-B56E-D983E51BE290}"/>
                </a:ext>
              </a:extLst>
            </xdr:cNvPr>
            <xdr:cNvSpPr txBox="1"/>
          </xdr:nvSpPr>
          <xdr:spPr>
            <a:xfrm>
              <a:off x="19909972" y="961209"/>
              <a:ext cx="696685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26+18 nt</a:t>
              </a:r>
              <a:endParaRPr lang="en-GB" sz="1100"/>
            </a:p>
          </xdr:txBody>
        </xdr:sp>
        <xdr:sp macro="" textlink="">
          <xdr:nvSpPr>
            <xdr:cNvPr id="14" name="TextovéPole 13">
              <a:extLst>
                <a:ext uri="{FF2B5EF4-FFF2-40B4-BE49-F238E27FC236}">
                  <a16:creationId xmlns:a16="http://schemas.microsoft.com/office/drawing/2014/main" id="{EBA5DCC6-4D99-4C08-813F-F2D4C35DE259}"/>
                </a:ext>
              </a:extLst>
            </xdr:cNvPr>
            <xdr:cNvSpPr txBox="1"/>
          </xdr:nvSpPr>
          <xdr:spPr>
            <a:xfrm>
              <a:off x="19420115" y="743495"/>
              <a:ext cx="707570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Marker</a:t>
              </a:r>
              <a:endParaRPr lang="en-GB" sz="1100"/>
            </a:p>
          </xdr:txBody>
        </xdr:sp>
      </xdr:grpSp>
    </xdr:grpSp>
    <xdr:clientData/>
  </xdr:twoCellAnchor>
  <xdr:twoCellAnchor>
    <xdr:from>
      <xdr:col>29</xdr:col>
      <xdr:colOff>0</xdr:colOff>
      <xdr:row>88</xdr:row>
      <xdr:rowOff>12926</xdr:rowOff>
    </xdr:from>
    <xdr:to>
      <xdr:col>34</xdr:col>
      <xdr:colOff>533400</xdr:colOff>
      <xdr:row>106</xdr:row>
      <xdr:rowOff>187034</xdr:rowOff>
    </xdr:to>
    <xdr:grpSp>
      <xdr:nvGrpSpPr>
        <xdr:cNvPr id="439" name="Skupina 438">
          <a:extLst>
            <a:ext uri="{FF2B5EF4-FFF2-40B4-BE49-F238E27FC236}">
              <a16:creationId xmlns:a16="http://schemas.microsoft.com/office/drawing/2014/main" id="{4F2D9C45-722A-C66C-67D2-A34341E1ADCD}"/>
            </a:ext>
          </a:extLst>
        </xdr:cNvPr>
        <xdr:cNvGrpSpPr/>
      </xdr:nvGrpSpPr>
      <xdr:grpSpPr>
        <a:xfrm>
          <a:off x="18923000" y="18501452"/>
          <a:ext cx="3574716" cy="4150278"/>
          <a:chOff x="17678400" y="19139126"/>
          <a:chExt cx="3581400" cy="4332451"/>
        </a:xfrm>
      </xdr:grpSpPr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A8799B63-AFD3-4DFE-8636-3BAD53A528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1784" r="40210"/>
          <a:stretch/>
        </xdr:blipFill>
        <xdr:spPr>
          <a:xfrm>
            <a:off x="17678400" y="19322143"/>
            <a:ext cx="3538337" cy="4149434"/>
          </a:xfrm>
          <a:prstGeom prst="rect">
            <a:avLst/>
          </a:prstGeom>
        </xdr:spPr>
      </xdr:pic>
      <xdr:grpSp>
        <xdr:nvGrpSpPr>
          <xdr:cNvPr id="17" name="Skupina 16">
            <a:extLst>
              <a:ext uri="{FF2B5EF4-FFF2-40B4-BE49-F238E27FC236}">
                <a16:creationId xmlns:a16="http://schemas.microsoft.com/office/drawing/2014/main" id="{BA164C7D-808C-465D-8CB3-2CAA9F60748E}"/>
              </a:ext>
            </a:extLst>
          </xdr:cNvPr>
          <xdr:cNvGrpSpPr/>
        </xdr:nvGrpSpPr>
        <xdr:grpSpPr>
          <a:xfrm>
            <a:off x="18282554" y="19139126"/>
            <a:ext cx="1570809" cy="1856518"/>
            <a:chOff x="20557669" y="749890"/>
            <a:chExt cx="1570809" cy="1848898"/>
          </a:xfrm>
        </xdr:grpSpPr>
        <xdr:sp macro="" textlink="">
          <xdr:nvSpPr>
            <xdr:cNvPr id="18" name="TextovéPole 17">
              <a:extLst>
                <a:ext uri="{FF2B5EF4-FFF2-40B4-BE49-F238E27FC236}">
                  <a16:creationId xmlns:a16="http://schemas.microsoft.com/office/drawing/2014/main" id="{501BB86F-C231-D51F-0638-81322ED4B7EC}"/>
                </a:ext>
              </a:extLst>
            </xdr:cNvPr>
            <xdr:cNvSpPr txBox="1"/>
          </xdr:nvSpPr>
          <xdr:spPr>
            <a:xfrm rot="18684824">
              <a:off x="20476027" y="1992086"/>
              <a:ext cx="522514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JE2</a:t>
              </a:r>
              <a:endParaRPr lang="en-GB" sz="1100"/>
            </a:p>
          </xdr:txBody>
        </xdr:sp>
        <xdr:sp macro="" textlink="">
          <xdr:nvSpPr>
            <xdr:cNvPr id="19" name="TextovéPole 18">
              <a:extLst>
                <a:ext uri="{FF2B5EF4-FFF2-40B4-BE49-F238E27FC236}">
                  <a16:creationId xmlns:a16="http://schemas.microsoft.com/office/drawing/2014/main" id="{938A8854-F412-907C-3512-BC25F902813B}"/>
                </a:ext>
              </a:extLst>
            </xdr:cNvPr>
            <xdr:cNvSpPr txBox="1"/>
          </xdr:nvSpPr>
          <xdr:spPr>
            <a:xfrm rot="18684824">
              <a:off x="20694418" y="1660736"/>
              <a:ext cx="1406171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NE1858 (A2058meth)</a:t>
              </a:r>
              <a:endParaRPr lang="en-GB" sz="1100"/>
            </a:p>
          </xdr:txBody>
        </xdr:sp>
        <xdr:sp macro="" textlink="">
          <xdr:nvSpPr>
            <xdr:cNvPr id="20" name="TextovéPole 19">
              <a:extLst>
                <a:ext uri="{FF2B5EF4-FFF2-40B4-BE49-F238E27FC236}">
                  <a16:creationId xmlns:a16="http://schemas.microsoft.com/office/drawing/2014/main" id="{AA9E6587-1407-0D3B-6DBB-EBCDE170395C}"/>
                </a:ext>
              </a:extLst>
            </xdr:cNvPr>
            <xdr:cNvSpPr txBox="1"/>
          </xdr:nvSpPr>
          <xdr:spPr>
            <a:xfrm rot="18684824">
              <a:off x="21024415" y="1494724"/>
              <a:ext cx="1848898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NE1858 (A2058meth)+ERY</a:t>
              </a:r>
              <a:endParaRPr lang="en-GB" sz="1100"/>
            </a:p>
          </xdr:txBody>
        </xdr:sp>
      </xdr:grpSp>
      <xdr:grpSp>
        <xdr:nvGrpSpPr>
          <xdr:cNvPr id="21" name="Skupina 20">
            <a:extLst>
              <a:ext uri="{FF2B5EF4-FFF2-40B4-BE49-F238E27FC236}">
                <a16:creationId xmlns:a16="http://schemas.microsoft.com/office/drawing/2014/main" id="{499B255F-5FAE-433E-BF35-06E105589033}"/>
              </a:ext>
            </a:extLst>
          </xdr:cNvPr>
          <xdr:cNvGrpSpPr/>
        </xdr:nvGrpSpPr>
        <xdr:grpSpPr>
          <a:xfrm>
            <a:off x="19757572" y="19717295"/>
            <a:ext cx="1502228" cy="584563"/>
            <a:chOff x="19104429" y="743495"/>
            <a:chExt cx="1502228" cy="584563"/>
          </a:xfrm>
        </xdr:grpSpPr>
        <xdr:sp macro="" textlink="">
          <xdr:nvSpPr>
            <xdr:cNvPr id="22" name="TextovéPole 21">
              <a:extLst>
                <a:ext uri="{FF2B5EF4-FFF2-40B4-BE49-F238E27FC236}">
                  <a16:creationId xmlns:a16="http://schemas.microsoft.com/office/drawing/2014/main" id="{D4BB1EDC-BC31-5733-EA4C-587F5B68B1FF}"/>
                </a:ext>
              </a:extLst>
            </xdr:cNvPr>
            <xdr:cNvSpPr txBox="1"/>
          </xdr:nvSpPr>
          <xdr:spPr>
            <a:xfrm>
              <a:off x="19104429" y="961209"/>
              <a:ext cx="522514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18 nt</a:t>
              </a:r>
              <a:endParaRPr lang="en-GB" sz="1100"/>
            </a:p>
          </xdr:txBody>
        </xdr:sp>
        <xdr:sp macro="" textlink="">
          <xdr:nvSpPr>
            <xdr:cNvPr id="23" name="TextovéPole 22">
              <a:extLst>
                <a:ext uri="{FF2B5EF4-FFF2-40B4-BE49-F238E27FC236}">
                  <a16:creationId xmlns:a16="http://schemas.microsoft.com/office/drawing/2014/main" id="{45F8C22B-2419-119D-4161-EFA9D6AE1D39}"/>
                </a:ext>
              </a:extLst>
            </xdr:cNvPr>
            <xdr:cNvSpPr txBox="1"/>
          </xdr:nvSpPr>
          <xdr:spPr>
            <a:xfrm>
              <a:off x="19512643" y="961209"/>
              <a:ext cx="522514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26 nt</a:t>
              </a:r>
              <a:endParaRPr lang="en-GB" sz="1100"/>
            </a:p>
          </xdr:txBody>
        </xdr:sp>
        <xdr:sp macro="" textlink="">
          <xdr:nvSpPr>
            <xdr:cNvPr id="24" name="TextovéPole 23">
              <a:extLst>
                <a:ext uri="{FF2B5EF4-FFF2-40B4-BE49-F238E27FC236}">
                  <a16:creationId xmlns:a16="http://schemas.microsoft.com/office/drawing/2014/main" id="{821B23B3-7EF4-DE42-9EE9-D0C47317CB44}"/>
                </a:ext>
              </a:extLst>
            </xdr:cNvPr>
            <xdr:cNvSpPr txBox="1"/>
          </xdr:nvSpPr>
          <xdr:spPr>
            <a:xfrm>
              <a:off x="19909972" y="961209"/>
              <a:ext cx="696685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26+18 nt</a:t>
              </a:r>
              <a:endParaRPr lang="en-GB" sz="1100"/>
            </a:p>
          </xdr:txBody>
        </xdr:sp>
        <xdr:sp macro="" textlink="">
          <xdr:nvSpPr>
            <xdr:cNvPr id="25" name="TextovéPole 24">
              <a:extLst>
                <a:ext uri="{FF2B5EF4-FFF2-40B4-BE49-F238E27FC236}">
                  <a16:creationId xmlns:a16="http://schemas.microsoft.com/office/drawing/2014/main" id="{6A863AA1-7BDC-F611-812D-52CA776A8E11}"/>
                </a:ext>
              </a:extLst>
            </xdr:cNvPr>
            <xdr:cNvSpPr txBox="1"/>
          </xdr:nvSpPr>
          <xdr:spPr>
            <a:xfrm>
              <a:off x="19420115" y="743495"/>
              <a:ext cx="707570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Marker</a:t>
              </a:r>
              <a:endParaRPr lang="en-GB" sz="1100"/>
            </a:p>
          </xdr:txBody>
        </xdr:sp>
      </xdr:grpSp>
    </xdr:grpSp>
    <xdr:clientData/>
  </xdr:twoCellAnchor>
  <xdr:twoCellAnchor>
    <xdr:from>
      <xdr:col>29</xdr:col>
      <xdr:colOff>0</xdr:colOff>
      <xdr:row>41</xdr:row>
      <xdr:rowOff>158795</xdr:rowOff>
    </xdr:from>
    <xdr:to>
      <xdr:col>35</xdr:col>
      <xdr:colOff>205097</xdr:colOff>
      <xdr:row>67</xdr:row>
      <xdr:rowOff>154271</xdr:rowOff>
    </xdr:to>
    <xdr:grpSp>
      <xdr:nvGrpSpPr>
        <xdr:cNvPr id="441" name="Skupina 440">
          <a:extLst>
            <a:ext uri="{FF2B5EF4-FFF2-40B4-BE49-F238E27FC236}">
              <a16:creationId xmlns:a16="http://schemas.microsoft.com/office/drawing/2014/main" id="{2F805D3C-E959-A031-6264-BD3B3BF9BA0F}"/>
            </a:ext>
          </a:extLst>
        </xdr:cNvPr>
        <xdr:cNvGrpSpPr/>
      </xdr:nvGrpSpPr>
      <xdr:grpSpPr>
        <a:xfrm>
          <a:off x="18923000" y="8854953"/>
          <a:ext cx="3854676" cy="5436423"/>
          <a:chOff x="17678400" y="9063309"/>
          <a:chExt cx="3862697" cy="5688705"/>
        </a:xfrm>
      </xdr:grpSpPr>
      <xdr:pic>
        <xdr:nvPicPr>
          <xdr:cNvPr id="5" name="Obrázek 4">
            <a:extLst>
              <a:ext uri="{FF2B5EF4-FFF2-40B4-BE49-F238E27FC236}">
                <a16:creationId xmlns:a16="http://schemas.microsoft.com/office/drawing/2014/main" id="{552E45CA-AEA4-424B-A001-B6ADDC2FEF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5400000">
            <a:off x="17257499" y="10468415"/>
            <a:ext cx="4704500" cy="3862697"/>
          </a:xfrm>
          <a:prstGeom prst="rect">
            <a:avLst/>
          </a:prstGeom>
        </xdr:spPr>
      </xdr:pic>
      <xdr:grpSp>
        <xdr:nvGrpSpPr>
          <xdr:cNvPr id="292" name="Skupina 25">
            <a:extLst>
              <a:ext uri="{FF2B5EF4-FFF2-40B4-BE49-F238E27FC236}">
                <a16:creationId xmlns:a16="http://schemas.microsoft.com/office/drawing/2014/main" id="{A2EDBA2D-B8FE-41DC-A07A-2DBCB839BF10}"/>
              </a:ext>
            </a:extLst>
          </xdr:cNvPr>
          <xdr:cNvGrpSpPr/>
        </xdr:nvGrpSpPr>
        <xdr:grpSpPr>
          <a:xfrm>
            <a:off x="17999526" y="9063309"/>
            <a:ext cx="1940925" cy="1848898"/>
            <a:chOff x="20557669" y="749890"/>
            <a:chExt cx="1940925" cy="1848898"/>
          </a:xfrm>
        </xdr:grpSpPr>
        <xdr:sp macro="" textlink="">
          <xdr:nvSpPr>
            <xdr:cNvPr id="293" name="TextovéPole 26">
              <a:extLst>
                <a:ext uri="{FF2B5EF4-FFF2-40B4-BE49-F238E27FC236}">
                  <a16:creationId xmlns:a16="http://schemas.microsoft.com/office/drawing/2014/main" id="{7485DF77-EE50-5137-6CB8-8B12D5578ACD}"/>
                </a:ext>
              </a:extLst>
            </xdr:cNvPr>
            <xdr:cNvSpPr txBox="1"/>
          </xdr:nvSpPr>
          <xdr:spPr>
            <a:xfrm rot="18684824">
              <a:off x="20476027" y="1992086"/>
              <a:ext cx="522514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JE2</a:t>
              </a:r>
              <a:endParaRPr lang="en-GB" sz="1100"/>
            </a:p>
          </xdr:txBody>
        </xdr:sp>
        <xdr:sp macro="" textlink="">
          <xdr:nvSpPr>
            <xdr:cNvPr id="294" name="TextovéPole 27">
              <a:extLst>
                <a:ext uri="{FF2B5EF4-FFF2-40B4-BE49-F238E27FC236}">
                  <a16:creationId xmlns:a16="http://schemas.microsoft.com/office/drawing/2014/main" id="{4612D86D-FEC9-1254-213C-EB5FC742ADEC}"/>
                </a:ext>
              </a:extLst>
            </xdr:cNvPr>
            <xdr:cNvSpPr txBox="1"/>
          </xdr:nvSpPr>
          <xdr:spPr>
            <a:xfrm rot="18684824">
              <a:off x="20846822" y="1660736"/>
              <a:ext cx="1406171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NE1858 (A2058meth)</a:t>
              </a:r>
              <a:endParaRPr lang="en-GB" sz="1100"/>
            </a:p>
          </xdr:txBody>
        </xdr:sp>
        <xdr:sp macro="" textlink="">
          <xdr:nvSpPr>
            <xdr:cNvPr id="295" name="TextovéPole 28">
              <a:extLst>
                <a:ext uri="{FF2B5EF4-FFF2-40B4-BE49-F238E27FC236}">
                  <a16:creationId xmlns:a16="http://schemas.microsoft.com/office/drawing/2014/main" id="{6A56ADCD-BB8C-DEA0-5302-8375CA42253E}"/>
                </a:ext>
              </a:extLst>
            </xdr:cNvPr>
            <xdr:cNvSpPr txBox="1"/>
          </xdr:nvSpPr>
          <xdr:spPr>
            <a:xfrm rot="18684824">
              <a:off x="21394531" y="1494724"/>
              <a:ext cx="1848898" cy="359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cs-CZ" sz="1100"/>
                <a:t>NE1858 (A2058meth)+ERY</a:t>
              </a:r>
              <a:endParaRPr lang="en-GB" sz="1100"/>
            </a:p>
          </xdr:txBody>
        </xdr:sp>
      </xdr:grpSp>
      <xdr:grpSp>
        <xdr:nvGrpSpPr>
          <xdr:cNvPr id="440" name="Skupina 439">
            <a:extLst>
              <a:ext uri="{FF2B5EF4-FFF2-40B4-BE49-F238E27FC236}">
                <a16:creationId xmlns:a16="http://schemas.microsoft.com/office/drawing/2014/main" id="{D721F2BA-29C5-576B-0AA5-0839312C2037}"/>
              </a:ext>
            </a:extLst>
          </xdr:cNvPr>
          <xdr:cNvGrpSpPr/>
        </xdr:nvGrpSpPr>
        <xdr:grpSpPr>
          <a:xfrm>
            <a:off x="19528968" y="10091057"/>
            <a:ext cx="1932219" cy="584563"/>
            <a:chOff x="19528968" y="10091057"/>
            <a:chExt cx="1932219" cy="584563"/>
          </a:xfrm>
        </xdr:grpSpPr>
        <xdr:sp macro="" textlink="">
          <xdr:nvSpPr>
            <xdr:cNvPr id="437" name="TextovéPole 30">
              <a:extLst>
                <a:ext uri="{FF2B5EF4-FFF2-40B4-BE49-F238E27FC236}">
                  <a16:creationId xmlns:a16="http://schemas.microsoft.com/office/drawing/2014/main" id="{37420255-EFCB-DD25-CD25-952DA11EE576}"/>
                </a:ext>
              </a:extLst>
            </xdr:cNvPr>
            <xdr:cNvSpPr txBox="1"/>
          </xdr:nvSpPr>
          <xdr:spPr>
            <a:xfrm>
              <a:off x="20274648" y="10308771"/>
              <a:ext cx="522514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26 nt</a:t>
              </a:r>
              <a:endParaRPr lang="en-GB" sz="1100"/>
            </a:p>
          </xdr:txBody>
        </xdr:sp>
        <xdr:sp macro="" textlink="">
          <xdr:nvSpPr>
            <xdr:cNvPr id="356" name="TextovéPole 31">
              <a:extLst>
                <a:ext uri="{FF2B5EF4-FFF2-40B4-BE49-F238E27FC236}">
                  <a16:creationId xmlns:a16="http://schemas.microsoft.com/office/drawing/2014/main" id="{0F4D0B6A-5574-4498-6DF0-3EDAF881B339}"/>
                </a:ext>
              </a:extLst>
            </xdr:cNvPr>
            <xdr:cNvSpPr txBox="1"/>
          </xdr:nvSpPr>
          <xdr:spPr>
            <a:xfrm>
              <a:off x="20938673" y="10308771"/>
              <a:ext cx="522514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18 nt</a:t>
              </a:r>
              <a:endParaRPr lang="en-GB" sz="1100"/>
            </a:p>
          </xdr:txBody>
        </xdr:sp>
        <xdr:sp macro="" textlink="">
          <xdr:nvSpPr>
            <xdr:cNvPr id="404" name="TextovéPole 32">
              <a:extLst>
                <a:ext uri="{FF2B5EF4-FFF2-40B4-BE49-F238E27FC236}">
                  <a16:creationId xmlns:a16="http://schemas.microsoft.com/office/drawing/2014/main" id="{7F2518C5-C6F4-223D-1DC7-4FD97F3391C6}"/>
                </a:ext>
              </a:extLst>
            </xdr:cNvPr>
            <xdr:cNvSpPr txBox="1"/>
          </xdr:nvSpPr>
          <xdr:spPr>
            <a:xfrm>
              <a:off x="19528968" y="10308771"/>
              <a:ext cx="696685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26+18 nt</a:t>
              </a:r>
              <a:endParaRPr lang="en-GB" sz="1100"/>
            </a:p>
          </xdr:txBody>
        </xdr:sp>
        <xdr:sp macro="" textlink="">
          <xdr:nvSpPr>
            <xdr:cNvPr id="438" name="TextovéPole 33">
              <a:extLst>
                <a:ext uri="{FF2B5EF4-FFF2-40B4-BE49-F238E27FC236}">
                  <a16:creationId xmlns:a16="http://schemas.microsoft.com/office/drawing/2014/main" id="{D5355E91-36B0-66A1-9859-ABF5718C622E}"/>
                </a:ext>
              </a:extLst>
            </xdr:cNvPr>
            <xdr:cNvSpPr txBox="1"/>
          </xdr:nvSpPr>
          <xdr:spPr>
            <a:xfrm>
              <a:off x="20182120" y="10091057"/>
              <a:ext cx="707570" cy="366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cs-CZ" sz="1100"/>
                <a:t>Marker</a:t>
              </a:r>
              <a:endParaRPr lang="en-GB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2074-60BC-46D1-9686-75982EB30BB7}">
  <dimension ref="A1:F122"/>
  <sheetViews>
    <sheetView workbookViewId="0">
      <selection sqref="A1:E1"/>
    </sheetView>
  </sheetViews>
  <sheetFormatPr defaultRowHeight="14.4" x14ac:dyDescent="0.3"/>
  <cols>
    <col min="1" max="3" width="9.109375" style="1"/>
    <col min="4" max="4" width="12.44140625" style="1" customWidth="1"/>
    <col min="5" max="5" width="10.33203125" style="1" customWidth="1"/>
    <col min="6" max="6" width="9.109375" style="1"/>
  </cols>
  <sheetData>
    <row r="1" spans="1:5" x14ac:dyDescent="0.3">
      <c r="A1" s="297" t="s">
        <v>202</v>
      </c>
      <c r="B1" s="297"/>
      <c r="C1" s="297"/>
      <c r="D1" s="297"/>
      <c r="E1" s="297"/>
    </row>
    <row r="3" spans="1:5" x14ac:dyDescent="0.3">
      <c r="D3" s="298" t="s">
        <v>203</v>
      </c>
      <c r="E3" s="298"/>
    </row>
    <row r="4" spans="1:5" x14ac:dyDescent="0.3">
      <c r="A4" s="283" t="s">
        <v>204</v>
      </c>
      <c r="B4" s="283" t="s">
        <v>205</v>
      </c>
      <c r="C4" s="283" t="s">
        <v>206</v>
      </c>
      <c r="D4" s="283" t="s">
        <v>4</v>
      </c>
      <c r="E4" s="283" t="s">
        <v>5</v>
      </c>
    </row>
    <row r="5" spans="1:5" x14ac:dyDescent="0.3">
      <c r="A5" s="1" t="s">
        <v>207</v>
      </c>
      <c r="B5" s="1" t="s">
        <v>208</v>
      </c>
      <c r="C5" s="1" t="s">
        <v>209</v>
      </c>
      <c r="D5" s="1">
        <v>4</v>
      </c>
      <c r="E5" s="284">
        <v>0.125</v>
      </c>
    </row>
    <row r="6" spans="1:5" x14ac:dyDescent="0.3">
      <c r="A6" s="1" t="s">
        <v>210</v>
      </c>
      <c r="B6" s="1" t="s">
        <v>211</v>
      </c>
      <c r="C6" s="1" t="s">
        <v>209</v>
      </c>
      <c r="D6" s="1">
        <v>4</v>
      </c>
      <c r="E6" s="284">
        <v>0.125</v>
      </c>
    </row>
    <row r="7" spans="1:5" x14ac:dyDescent="0.3">
      <c r="A7" s="1" t="s">
        <v>212</v>
      </c>
      <c r="B7" s="1" t="s">
        <v>211</v>
      </c>
      <c r="C7" s="1" t="s">
        <v>209</v>
      </c>
      <c r="D7" s="1">
        <v>2</v>
      </c>
      <c r="E7" s="284">
        <v>0.125</v>
      </c>
    </row>
    <row r="8" spans="1:5" x14ac:dyDescent="0.3">
      <c r="A8" s="1" t="s">
        <v>213</v>
      </c>
      <c r="B8" s="1" t="s">
        <v>211</v>
      </c>
      <c r="C8" s="1" t="s">
        <v>209</v>
      </c>
      <c r="D8" s="1">
        <v>2</v>
      </c>
      <c r="E8" s="284">
        <v>0.125</v>
      </c>
    </row>
    <row r="9" spans="1:5" x14ac:dyDescent="0.3">
      <c r="A9" s="1" t="s">
        <v>214</v>
      </c>
      <c r="B9" s="1" t="s">
        <v>211</v>
      </c>
      <c r="C9" s="1" t="s">
        <v>209</v>
      </c>
      <c r="D9" s="1">
        <v>2</v>
      </c>
      <c r="E9" s="284">
        <v>0.125</v>
      </c>
    </row>
    <row r="10" spans="1:5" x14ac:dyDescent="0.3">
      <c r="A10" s="1" t="s">
        <v>215</v>
      </c>
      <c r="B10" s="1" t="s">
        <v>216</v>
      </c>
      <c r="C10" s="1" t="s">
        <v>209</v>
      </c>
      <c r="D10" s="1">
        <v>2</v>
      </c>
      <c r="E10" s="284">
        <v>0.125</v>
      </c>
    </row>
    <row r="11" spans="1:5" x14ac:dyDescent="0.3">
      <c r="A11" s="1" t="s">
        <v>217</v>
      </c>
      <c r="B11" s="1" t="s">
        <v>211</v>
      </c>
      <c r="C11" s="1" t="s">
        <v>209</v>
      </c>
      <c r="D11" s="1">
        <v>4</v>
      </c>
      <c r="E11" s="285">
        <v>0.25</v>
      </c>
    </row>
    <row r="12" spans="1:5" x14ac:dyDescent="0.3">
      <c r="A12" s="1" t="s">
        <v>218</v>
      </c>
      <c r="B12" s="1" t="s">
        <v>219</v>
      </c>
      <c r="C12" s="1" t="s">
        <v>209</v>
      </c>
      <c r="D12" s="1">
        <v>4</v>
      </c>
      <c r="E12" s="285">
        <v>0.25</v>
      </c>
    </row>
    <row r="13" spans="1:5" x14ac:dyDescent="0.3">
      <c r="A13" s="1" t="s">
        <v>220</v>
      </c>
      <c r="B13" s="1" t="s">
        <v>221</v>
      </c>
      <c r="C13" s="1" t="s">
        <v>209</v>
      </c>
      <c r="D13" s="1">
        <v>8</v>
      </c>
      <c r="E13" s="286">
        <v>0.5</v>
      </c>
    </row>
    <row r="14" spans="1:5" x14ac:dyDescent="0.3">
      <c r="A14" s="1" t="s">
        <v>222</v>
      </c>
      <c r="B14" s="1" t="s">
        <v>223</v>
      </c>
      <c r="C14" s="1" t="s">
        <v>209</v>
      </c>
      <c r="D14" s="1">
        <v>8</v>
      </c>
      <c r="E14" s="286">
        <v>0.5</v>
      </c>
    </row>
    <row r="15" spans="1:5" x14ac:dyDescent="0.3">
      <c r="A15" s="1" t="s">
        <v>224</v>
      </c>
      <c r="B15" s="1" t="s">
        <v>211</v>
      </c>
      <c r="C15" s="1" t="s">
        <v>209</v>
      </c>
      <c r="D15" s="1">
        <v>8</v>
      </c>
      <c r="E15" s="286">
        <v>0.5</v>
      </c>
    </row>
    <row r="16" spans="1:5" x14ac:dyDescent="0.3">
      <c r="A16" s="1" t="s">
        <v>225</v>
      </c>
      <c r="B16" s="1" t="s">
        <v>211</v>
      </c>
      <c r="C16" s="1" t="s">
        <v>209</v>
      </c>
      <c r="D16" s="1">
        <v>8</v>
      </c>
      <c r="E16" s="286">
        <v>0.5</v>
      </c>
    </row>
    <row r="17" spans="1:5" x14ac:dyDescent="0.3">
      <c r="A17" s="1" t="s">
        <v>226</v>
      </c>
      <c r="B17" s="1" t="s">
        <v>211</v>
      </c>
      <c r="C17" s="1" t="s">
        <v>209</v>
      </c>
      <c r="D17" s="1">
        <v>8</v>
      </c>
      <c r="E17" s="286">
        <v>0.5</v>
      </c>
    </row>
    <row r="18" spans="1:5" x14ac:dyDescent="0.3">
      <c r="A18" s="1" t="s">
        <v>227</v>
      </c>
      <c r="B18" s="1" t="s">
        <v>211</v>
      </c>
      <c r="C18" s="1" t="s">
        <v>209</v>
      </c>
      <c r="D18" s="1">
        <v>8</v>
      </c>
      <c r="E18" s="286">
        <v>0.5</v>
      </c>
    </row>
    <row r="19" spans="1:5" x14ac:dyDescent="0.3">
      <c r="A19" s="1" t="s">
        <v>228</v>
      </c>
      <c r="B19" s="1" t="s">
        <v>229</v>
      </c>
      <c r="C19" s="1" t="s">
        <v>209</v>
      </c>
      <c r="D19" s="1">
        <v>8</v>
      </c>
      <c r="E19" s="286">
        <v>0.5</v>
      </c>
    </row>
    <row r="20" spans="1:5" x14ac:dyDescent="0.3">
      <c r="A20" s="1" t="s">
        <v>230</v>
      </c>
      <c r="B20" s="1" t="s">
        <v>211</v>
      </c>
      <c r="C20" s="1" t="s">
        <v>209</v>
      </c>
      <c r="D20" s="1">
        <v>16</v>
      </c>
      <c r="E20" s="1">
        <v>1</v>
      </c>
    </row>
    <row r="21" spans="1:5" x14ac:dyDescent="0.3">
      <c r="A21" s="1" t="s">
        <v>231</v>
      </c>
      <c r="B21" s="1" t="s">
        <v>219</v>
      </c>
      <c r="C21" s="1" t="s">
        <v>209</v>
      </c>
      <c r="D21" s="1">
        <v>16</v>
      </c>
      <c r="E21" s="1">
        <v>1</v>
      </c>
    </row>
    <row r="22" spans="1:5" x14ac:dyDescent="0.3">
      <c r="A22" s="1" t="s">
        <v>232</v>
      </c>
      <c r="B22" s="1" t="s">
        <v>233</v>
      </c>
      <c r="C22" s="1" t="s">
        <v>209</v>
      </c>
      <c r="D22" s="1">
        <v>1</v>
      </c>
      <c r="E22" s="284">
        <v>0.125</v>
      </c>
    </row>
    <row r="23" spans="1:5" x14ac:dyDescent="0.3">
      <c r="A23" s="1" t="s">
        <v>234</v>
      </c>
      <c r="B23" s="1" t="s">
        <v>211</v>
      </c>
      <c r="C23" s="1" t="s">
        <v>209</v>
      </c>
      <c r="D23" s="1">
        <v>2</v>
      </c>
      <c r="E23" s="285">
        <v>0.25</v>
      </c>
    </row>
    <row r="24" spans="1:5" x14ac:dyDescent="0.3">
      <c r="A24" s="1" t="s">
        <v>235</v>
      </c>
      <c r="B24" s="1" t="s">
        <v>236</v>
      </c>
      <c r="C24" s="1" t="s">
        <v>209</v>
      </c>
      <c r="D24" s="1">
        <v>2</v>
      </c>
      <c r="E24" s="285">
        <v>0.25</v>
      </c>
    </row>
    <row r="25" spans="1:5" x14ac:dyDescent="0.3">
      <c r="A25" s="1" t="s">
        <v>237</v>
      </c>
      <c r="B25" s="1" t="s">
        <v>238</v>
      </c>
      <c r="C25" s="1" t="s">
        <v>209</v>
      </c>
      <c r="D25" s="1">
        <v>4</v>
      </c>
      <c r="E25" s="286">
        <v>0.5</v>
      </c>
    </row>
    <row r="26" spans="1:5" x14ac:dyDescent="0.3">
      <c r="A26" s="1" t="s">
        <v>239</v>
      </c>
      <c r="B26" s="1" t="s">
        <v>221</v>
      </c>
      <c r="C26" s="1" t="s">
        <v>209</v>
      </c>
      <c r="D26" s="1">
        <v>4</v>
      </c>
      <c r="E26" s="286">
        <v>0.5</v>
      </c>
    </row>
    <row r="27" spans="1:5" x14ac:dyDescent="0.3">
      <c r="A27" s="1" t="s">
        <v>240</v>
      </c>
      <c r="B27" s="1" t="s">
        <v>241</v>
      </c>
      <c r="C27" s="1" t="s">
        <v>209</v>
      </c>
      <c r="D27" s="1">
        <v>4</v>
      </c>
      <c r="E27" s="286">
        <v>0.5</v>
      </c>
    </row>
    <row r="28" spans="1:5" x14ac:dyDescent="0.3">
      <c r="A28" s="1" t="s">
        <v>242</v>
      </c>
      <c r="B28" s="1" t="s">
        <v>243</v>
      </c>
      <c r="C28" s="1" t="s">
        <v>209</v>
      </c>
      <c r="D28" s="1">
        <v>4</v>
      </c>
      <c r="E28" s="286">
        <v>0.5</v>
      </c>
    </row>
    <row r="29" spans="1:5" x14ac:dyDescent="0.3">
      <c r="A29" s="1" t="s">
        <v>244</v>
      </c>
      <c r="B29" s="1" t="s">
        <v>221</v>
      </c>
      <c r="C29" s="1" t="s">
        <v>209</v>
      </c>
      <c r="D29" s="1">
        <v>8</v>
      </c>
      <c r="E29" s="1">
        <v>1</v>
      </c>
    </row>
    <row r="30" spans="1:5" x14ac:dyDescent="0.3">
      <c r="A30" s="1" t="s">
        <v>245</v>
      </c>
      <c r="B30" s="1" t="s">
        <v>246</v>
      </c>
      <c r="C30" s="1" t="s">
        <v>209</v>
      </c>
      <c r="D30" s="1">
        <v>8</v>
      </c>
      <c r="E30" s="1">
        <v>1</v>
      </c>
    </row>
    <row r="31" spans="1:5" x14ac:dyDescent="0.3">
      <c r="A31" s="1" t="s">
        <v>247</v>
      </c>
      <c r="B31" s="1" t="s">
        <v>248</v>
      </c>
      <c r="C31" s="1" t="s">
        <v>209</v>
      </c>
      <c r="D31" s="1">
        <v>16</v>
      </c>
      <c r="E31" s="1">
        <v>2</v>
      </c>
    </row>
    <row r="32" spans="1:5" x14ac:dyDescent="0.3">
      <c r="A32" s="1" t="s">
        <v>249</v>
      </c>
      <c r="B32" s="1" t="s">
        <v>208</v>
      </c>
      <c r="C32" s="1" t="s">
        <v>209</v>
      </c>
      <c r="D32" s="286">
        <v>0.5</v>
      </c>
      <c r="E32" s="284">
        <v>0.125</v>
      </c>
    </row>
    <row r="33" spans="1:5" x14ac:dyDescent="0.3">
      <c r="A33" s="1" t="s">
        <v>250</v>
      </c>
      <c r="B33" s="1" t="s">
        <v>211</v>
      </c>
      <c r="C33" s="1" t="s">
        <v>209</v>
      </c>
      <c r="D33" s="286">
        <v>0.5</v>
      </c>
      <c r="E33" s="284">
        <v>0.125</v>
      </c>
    </row>
    <row r="34" spans="1:5" x14ac:dyDescent="0.3">
      <c r="A34" s="1" t="s">
        <v>251</v>
      </c>
      <c r="B34" s="1" t="s">
        <v>248</v>
      </c>
      <c r="C34" s="1" t="s">
        <v>209</v>
      </c>
      <c r="D34" s="286">
        <v>0.5</v>
      </c>
      <c r="E34" s="284">
        <v>0.125</v>
      </c>
    </row>
    <row r="35" spans="1:5" x14ac:dyDescent="0.3">
      <c r="A35" s="1" t="s">
        <v>252</v>
      </c>
      <c r="B35" s="1" t="s">
        <v>238</v>
      </c>
      <c r="C35" s="1" t="s">
        <v>209</v>
      </c>
      <c r="D35" s="1">
        <v>2</v>
      </c>
      <c r="E35" s="286">
        <v>0.5</v>
      </c>
    </row>
    <row r="36" spans="1:5" x14ac:dyDescent="0.3">
      <c r="A36" s="1" t="s">
        <v>253</v>
      </c>
      <c r="B36" s="1" t="s">
        <v>238</v>
      </c>
      <c r="C36" s="1" t="s">
        <v>209</v>
      </c>
      <c r="D36" s="1">
        <v>4</v>
      </c>
      <c r="E36" s="1">
        <v>1</v>
      </c>
    </row>
    <row r="37" spans="1:5" x14ac:dyDescent="0.3">
      <c r="A37" s="1" t="s">
        <v>254</v>
      </c>
      <c r="B37" s="1" t="s">
        <v>248</v>
      </c>
      <c r="C37" s="1" t="s">
        <v>209</v>
      </c>
      <c r="D37" s="1">
        <v>4</v>
      </c>
      <c r="E37" s="1">
        <v>1</v>
      </c>
    </row>
    <row r="38" spans="1:5" x14ac:dyDescent="0.3">
      <c r="A38" s="1" t="s">
        <v>255</v>
      </c>
      <c r="B38" s="1" t="s">
        <v>256</v>
      </c>
      <c r="C38" s="1" t="s">
        <v>209</v>
      </c>
      <c r="D38" s="1">
        <v>4</v>
      </c>
      <c r="E38" s="1">
        <v>1</v>
      </c>
    </row>
    <row r="39" spans="1:5" x14ac:dyDescent="0.3">
      <c r="A39" s="1" t="s">
        <v>257</v>
      </c>
      <c r="B39" s="1" t="s">
        <v>256</v>
      </c>
      <c r="C39" s="1" t="s">
        <v>209</v>
      </c>
      <c r="D39" s="1">
        <v>4</v>
      </c>
      <c r="E39" s="1">
        <v>1</v>
      </c>
    </row>
    <row r="40" spans="1:5" x14ac:dyDescent="0.3">
      <c r="A40" s="1" t="s">
        <v>258</v>
      </c>
      <c r="B40" s="1" t="s">
        <v>243</v>
      </c>
      <c r="C40" s="1" t="s">
        <v>209</v>
      </c>
      <c r="D40" s="1">
        <v>4</v>
      </c>
      <c r="E40" s="1">
        <v>1</v>
      </c>
    </row>
    <row r="41" spans="1:5" x14ac:dyDescent="0.3">
      <c r="A41" s="1" t="s">
        <v>259</v>
      </c>
      <c r="B41" s="1" t="s">
        <v>221</v>
      </c>
      <c r="C41" s="1" t="s">
        <v>209</v>
      </c>
      <c r="D41" s="1">
        <v>8</v>
      </c>
      <c r="E41" s="1">
        <v>2</v>
      </c>
    </row>
    <row r="42" spans="1:5" x14ac:dyDescent="0.3">
      <c r="A42" s="1" t="s">
        <v>260</v>
      </c>
      <c r="B42" s="1" t="s">
        <v>211</v>
      </c>
      <c r="C42" s="1" t="s">
        <v>209</v>
      </c>
      <c r="D42" s="1">
        <v>8</v>
      </c>
      <c r="E42" s="1">
        <v>2</v>
      </c>
    </row>
    <row r="43" spans="1:5" x14ac:dyDescent="0.3">
      <c r="A43" s="1" t="s">
        <v>261</v>
      </c>
      <c r="B43" s="1" t="s">
        <v>216</v>
      </c>
      <c r="C43" s="1" t="s">
        <v>209</v>
      </c>
      <c r="D43" s="1">
        <v>8</v>
      </c>
      <c r="E43" s="1">
        <v>2</v>
      </c>
    </row>
    <row r="44" spans="1:5" x14ac:dyDescent="0.3">
      <c r="A44" s="1" t="s">
        <v>262</v>
      </c>
      <c r="B44" s="1" t="s">
        <v>219</v>
      </c>
      <c r="C44" s="1" t="s">
        <v>209</v>
      </c>
      <c r="D44" s="1">
        <v>8</v>
      </c>
      <c r="E44" s="1">
        <v>2</v>
      </c>
    </row>
    <row r="45" spans="1:5" x14ac:dyDescent="0.3">
      <c r="A45" s="1" t="s">
        <v>263</v>
      </c>
      <c r="B45" s="1" t="s">
        <v>264</v>
      </c>
      <c r="C45" s="1" t="s">
        <v>209</v>
      </c>
      <c r="D45" s="285">
        <v>0.25</v>
      </c>
      <c r="E45" s="284">
        <v>0.125</v>
      </c>
    </row>
    <row r="46" spans="1:5" x14ac:dyDescent="0.3">
      <c r="A46" s="1" t="s">
        <v>265</v>
      </c>
      <c r="B46" s="1" t="s">
        <v>248</v>
      </c>
      <c r="C46" s="1" t="s">
        <v>209</v>
      </c>
      <c r="D46" s="1">
        <v>1</v>
      </c>
      <c r="E46" s="286">
        <v>0.5</v>
      </c>
    </row>
    <row r="47" spans="1:5" x14ac:dyDescent="0.3">
      <c r="A47" s="1" t="s">
        <v>266</v>
      </c>
      <c r="B47" s="1" t="s">
        <v>211</v>
      </c>
      <c r="C47" s="1" t="s">
        <v>209</v>
      </c>
      <c r="D47" s="1">
        <v>2</v>
      </c>
      <c r="E47" s="1">
        <v>1</v>
      </c>
    </row>
    <row r="48" spans="1:5" x14ac:dyDescent="0.3">
      <c r="A48" s="1" t="s">
        <v>267</v>
      </c>
      <c r="B48" s="1" t="s">
        <v>211</v>
      </c>
      <c r="C48" s="1" t="s">
        <v>209</v>
      </c>
      <c r="D48" s="1">
        <v>4</v>
      </c>
      <c r="E48" s="1">
        <v>2</v>
      </c>
    </row>
    <row r="49" spans="1:5" x14ac:dyDescent="0.3">
      <c r="A49" s="1" t="s">
        <v>268</v>
      </c>
      <c r="B49" s="1" t="s">
        <v>269</v>
      </c>
      <c r="C49" s="1" t="s">
        <v>270</v>
      </c>
      <c r="D49" s="1">
        <v>16</v>
      </c>
      <c r="E49" s="286">
        <v>0.5</v>
      </c>
    </row>
    <row r="50" spans="1:5" x14ac:dyDescent="0.3">
      <c r="A50" s="1" t="s">
        <v>271</v>
      </c>
      <c r="B50" s="1" t="s">
        <v>269</v>
      </c>
      <c r="C50" s="1" t="s">
        <v>270</v>
      </c>
      <c r="D50" s="1">
        <v>4</v>
      </c>
      <c r="E50" s="285">
        <v>0.25</v>
      </c>
    </row>
    <row r="51" spans="1:5" x14ac:dyDescent="0.3">
      <c r="A51" s="1" t="s">
        <v>272</v>
      </c>
      <c r="B51" s="1" t="s">
        <v>269</v>
      </c>
      <c r="C51" s="1" t="s">
        <v>270</v>
      </c>
      <c r="D51" s="1">
        <v>8</v>
      </c>
      <c r="E51" s="286">
        <v>0.5</v>
      </c>
    </row>
    <row r="52" spans="1:5" x14ac:dyDescent="0.3">
      <c r="A52" s="1" t="s">
        <v>273</v>
      </c>
      <c r="B52" s="1" t="s">
        <v>269</v>
      </c>
      <c r="C52" s="1" t="s">
        <v>270</v>
      </c>
      <c r="D52" s="1">
        <v>2</v>
      </c>
      <c r="E52" s="285">
        <v>0.25</v>
      </c>
    </row>
    <row r="53" spans="1:5" x14ac:dyDescent="0.3">
      <c r="A53" s="1" t="s">
        <v>274</v>
      </c>
      <c r="B53" s="1" t="s">
        <v>269</v>
      </c>
      <c r="C53" s="1" t="s">
        <v>270</v>
      </c>
      <c r="D53" s="1">
        <v>4</v>
      </c>
      <c r="E53" s="286">
        <v>0.5</v>
      </c>
    </row>
    <row r="54" spans="1:5" x14ac:dyDescent="0.3">
      <c r="A54" s="1" t="s">
        <v>275</v>
      </c>
      <c r="B54" s="1" t="s">
        <v>276</v>
      </c>
      <c r="C54" s="1" t="s">
        <v>270</v>
      </c>
      <c r="D54" s="1">
        <v>16</v>
      </c>
      <c r="E54" s="1">
        <v>2</v>
      </c>
    </row>
    <row r="55" spans="1:5" x14ac:dyDescent="0.3">
      <c r="A55" s="1" t="s">
        <v>277</v>
      </c>
      <c r="B55" s="1" t="s">
        <v>276</v>
      </c>
      <c r="C55" s="1" t="s">
        <v>270</v>
      </c>
      <c r="D55" s="286">
        <v>0.5</v>
      </c>
      <c r="E55" s="284">
        <v>0.125</v>
      </c>
    </row>
    <row r="56" spans="1:5" x14ac:dyDescent="0.3">
      <c r="A56" s="1" t="s">
        <v>278</v>
      </c>
      <c r="B56" s="1" t="s">
        <v>269</v>
      </c>
      <c r="C56" s="1" t="s">
        <v>270</v>
      </c>
      <c r="D56" s="286">
        <v>0.5</v>
      </c>
      <c r="E56" s="284">
        <v>0.125</v>
      </c>
    </row>
    <row r="57" spans="1:5" x14ac:dyDescent="0.3">
      <c r="A57" s="1" t="s">
        <v>279</v>
      </c>
      <c r="B57" s="1" t="s">
        <v>269</v>
      </c>
      <c r="C57" s="1" t="s">
        <v>270</v>
      </c>
      <c r="D57" s="1">
        <v>1</v>
      </c>
      <c r="E57" s="285">
        <v>0.25</v>
      </c>
    </row>
    <row r="58" spans="1:5" x14ac:dyDescent="0.3">
      <c r="A58" s="1" t="s">
        <v>280</v>
      </c>
      <c r="B58" s="1" t="s">
        <v>269</v>
      </c>
      <c r="C58" s="1" t="s">
        <v>270</v>
      </c>
      <c r="D58" s="1">
        <v>2</v>
      </c>
      <c r="E58" s="286">
        <v>0.5</v>
      </c>
    </row>
    <row r="59" spans="1:5" x14ac:dyDescent="0.3">
      <c r="A59" s="1" t="s">
        <v>281</v>
      </c>
      <c r="B59" s="1" t="s">
        <v>276</v>
      </c>
      <c r="C59" s="1" t="s">
        <v>270</v>
      </c>
      <c r="D59" s="1">
        <v>4</v>
      </c>
      <c r="E59" s="1">
        <v>1</v>
      </c>
    </row>
    <row r="60" spans="1:5" x14ac:dyDescent="0.3">
      <c r="A60" s="1" t="s">
        <v>282</v>
      </c>
      <c r="B60" s="1" t="s">
        <v>269</v>
      </c>
      <c r="C60" s="1" t="s">
        <v>270</v>
      </c>
      <c r="D60" s="1">
        <v>4</v>
      </c>
      <c r="E60" s="1">
        <v>1</v>
      </c>
    </row>
    <row r="61" spans="1:5" x14ac:dyDescent="0.3">
      <c r="A61" s="1" t="s">
        <v>283</v>
      </c>
      <c r="B61" s="1" t="s">
        <v>269</v>
      </c>
      <c r="C61" s="1" t="s">
        <v>270</v>
      </c>
      <c r="D61" s="1">
        <v>4</v>
      </c>
      <c r="E61" s="1">
        <v>1</v>
      </c>
    </row>
    <row r="62" spans="1:5" x14ac:dyDescent="0.3">
      <c r="A62" s="1" t="s">
        <v>284</v>
      </c>
      <c r="B62" s="1" t="s">
        <v>269</v>
      </c>
      <c r="C62" s="1" t="s">
        <v>270</v>
      </c>
      <c r="D62" s="1">
        <v>4</v>
      </c>
      <c r="E62" s="1">
        <v>1</v>
      </c>
    </row>
    <row r="63" spans="1:5" x14ac:dyDescent="0.3">
      <c r="A63" s="1" t="s">
        <v>285</v>
      </c>
      <c r="B63" s="1" t="s">
        <v>269</v>
      </c>
      <c r="C63" s="1" t="s">
        <v>270</v>
      </c>
      <c r="D63" s="1">
        <v>4</v>
      </c>
      <c r="E63" s="1">
        <v>1</v>
      </c>
    </row>
    <row r="64" spans="1:5" x14ac:dyDescent="0.3">
      <c r="A64" s="1" t="s">
        <v>286</v>
      </c>
      <c r="B64" s="1" t="s">
        <v>269</v>
      </c>
      <c r="C64" s="1" t="s">
        <v>270</v>
      </c>
      <c r="D64" s="1">
        <v>16</v>
      </c>
      <c r="E64" s="1">
        <v>4</v>
      </c>
    </row>
    <row r="65" spans="1:5" x14ac:dyDescent="0.3">
      <c r="A65" s="1" t="s">
        <v>287</v>
      </c>
      <c r="B65" s="1" t="s">
        <v>269</v>
      </c>
      <c r="C65" s="1" t="s">
        <v>270</v>
      </c>
      <c r="D65" s="1">
        <v>16</v>
      </c>
      <c r="E65" s="1">
        <v>4</v>
      </c>
    </row>
    <row r="66" spans="1:5" x14ac:dyDescent="0.3">
      <c r="A66" s="1" t="s">
        <v>288</v>
      </c>
      <c r="B66" s="1" t="s">
        <v>269</v>
      </c>
      <c r="C66" s="1" t="s">
        <v>270</v>
      </c>
      <c r="D66" s="1">
        <v>16</v>
      </c>
      <c r="E66" s="1">
        <v>4</v>
      </c>
    </row>
    <row r="67" spans="1:5" x14ac:dyDescent="0.3">
      <c r="A67" s="1" t="s">
        <v>289</v>
      </c>
      <c r="B67" s="1" t="s">
        <v>269</v>
      </c>
      <c r="C67" s="1" t="s">
        <v>270</v>
      </c>
      <c r="D67" s="1">
        <v>16</v>
      </c>
      <c r="E67" s="1">
        <v>4</v>
      </c>
    </row>
    <row r="68" spans="1:5" x14ac:dyDescent="0.3">
      <c r="A68" s="1" t="s">
        <v>290</v>
      </c>
      <c r="B68" s="1" t="s">
        <v>269</v>
      </c>
      <c r="C68" s="1" t="s">
        <v>270</v>
      </c>
      <c r="D68" s="1">
        <v>4</v>
      </c>
      <c r="E68" s="1">
        <v>2</v>
      </c>
    </row>
    <row r="69" spans="1:5" x14ac:dyDescent="0.3">
      <c r="A69" s="1" t="s">
        <v>291</v>
      </c>
      <c r="B69" s="1" t="s">
        <v>292</v>
      </c>
      <c r="C69" s="1" t="s">
        <v>293</v>
      </c>
      <c r="D69" s="1">
        <v>4</v>
      </c>
      <c r="E69" s="284">
        <v>0.125</v>
      </c>
    </row>
    <row r="70" spans="1:5" x14ac:dyDescent="0.3">
      <c r="A70" s="1" t="s">
        <v>294</v>
      </c>
      <c r="B70" s="1" t="s">
        <v>292</v>
      </c>
      <c r="C70" s="1" t="s">
        <v>293</v>
      </c>
      <c r="D70" s="1">
        <v>2</v>
      </c>
      <c r="E70" s="284">
        <v>0.125</v>
      </c>
    </row>
    <row r="71" spans="1:5" x14ac:dyDescent="0.3">
      <c r="A71" s="1" t="s">
        <v>295</v>
      </c>
      <c r="B71" s="1" t="s">
        <v>292</v>
      </c>
      <c r="C71" s="1" t="s">
        <v>293</v>
      </c>
      <c r="D71" s="1">
        <v>2</v>
      </c>
      <c r="E71" s="284">
        <v>0.125</v>
      </c>
    </row>
    <row r="72" spans="1:5" x14ac:dyDescent="0.3">
      <c r="A72" s="1" t="s">
        <v>296</v>
      </c>
      <c r="B72" s="1" t="s">
        <v>292</v>
      </c>
      <c r="C72" s="1" t="s">
        <v>293</v>
      </c>
      <c r="D72" s="1">
        <v>1</v>
      </c>
      <c r="E72" s="284">
        <v>0.125</v>
      </c>
    </row>
    <row r="73" spans="1:5" x14ac:dyDescent="0.3">
      <c r="A73" s="1" t="s">
        <v>297</v>
      </c>
      <c r="B73" s="1" t="s">
        <v>292</v>
      </c>
      <c r="C73" s="1" t="s">
        <v>293</v>
      </c>
      <c r="D73" s="1">
        <v>1</v>
      </c>
      <c r="E73" s="284">
        <v>0.125</v>
      </c>
    </row>
    <row r="74" spans="1:5" x14ac:dyDescent="0.3">
      <c r="A74" s="1" t="s">
        <v>298</v>
      </c>
      <c r="B74" s="1" t="s">
        <v>292</v>
      </c>
      <c r="C74" s="1" t="s">
        <v>293</v>
      </c>
      <c r="D74" s="1">
        <v>1</v>
      </c>
      <c r="E74" s="284">
        <v>0.125</v>
      </c>
    </row>
    <row r="75" spans="1:5" x14ac:dyDescent="0.3">
      <c r="A75" s="1" t="s">
        <v>299</v>
      </c>
      <c r="B75" s="1" t="s">
        <v>292</v>
      </c>
      <c r="C75" s="1" t="s">
        <v>293</v>
      </c>
      <c r="D75" s="1">
        <v>8</v>
      </c>
      <c r="E75" s="1">
        <v>1</v>
      </c>
    </row>
    <row r="76" spans="1:5" x14ac:dyDescent="0.3">
      <c r="A76" s="1" t="s">
        <v>300</v>
      </c>
      <c r="B76" s="1" t="s">
        <v>292</v>
      </c>
      <c r="C76" s="1" t="s">
        <v>293</v>
      </c>
      <c r="D76" s="286">
        <v>0.5</v>
      </c>
      <c r="E76" s="284">
        <v>0.125</v>
      </c>
    </row>
    <row r="77" spans="1:5" x14ac:dyDescent="0.3">
      <c r="A77" s="1" t="s">
        <v>301</v>
      </c>
      <c r="B77" s="1" t="s">
        <v>292</v>
      </c>
      <c r="C77" s="1" t="s">
        <v>293</v>
      </c>
      <c r="D77" s="286">
        <v>0.5</v>
      </c>
      <c r="E77" s="284">
        <v>0.125</v>
      </c>
    </row>
    <row r="78" spans="1:5" x14ac:dyDescent="0.3">
      <c r="A78" s="1" t="s">
        <v>302</v>
      </c>
      <c r="B78" s="1" t="s">
        <v>292</v>
      </c>
      <c r="C78" s="1" t="s">
        <v>293</v>
      </c>
      <c r="D78" s="286">
        <v>0.5</v>
      </c>
      <c r="E78" s="284">
        <v>0.125</v>
      </c>
    </row>
    <row r="79" spans="1:5" x14ac:dyDescent="0.3">
      <c r="A79" s="1" t="s">
        <v>303</v>
      </c>
      <c r="B79" s="1" t="s">
        <v>292</v>
      </c>
      <c r="C79" s="1" t="s">
        <v>293</v>
      </c>
      <c r="D79" s="286">
        <v>0.5</v>
      </c>
      <c r="E79" s="284">
        <v>0.125</v>
      </c>
    </row>
    <row r="80" spans="1:5" x14ac:dyDescent="0.3">
      <c r="A80" s="1" t="s">
        <v>304</v>
      </c>
      <c r="B80" s="1" t="s">
        <v>292</v>
      </c>
      <c r="C80" s="1" t="s">
        <v>293</v>
      </c>
      <c r="D80" s="286">
        <v>0.5</v>
      </c>
      <c r="E80" s="284">
        <v>0.125</v>
      </c>
    </row>
    <row r="81" spans="1:5" x14ac:dyDescent="0.3">
      <c r="A81" s="1" t="s">
        <v>305</v>
      </c>
      <c r="B81" s="1" t="s">
        <v>292</v>
      </c>
      <c r="C81" s="1" t="s">
        <v>293</v>
      </c>
      <c r="D81" s="286">
        <v>0.5</v>
      </c>
      <c r="E81" s="284">
        <v>0.125</v>
      </c>
    </row>
    <row r="82" spans="1:5" x14ac:dyDescent="0.3">
      <c r="A82" s="1" t="s">
        <v>306</v>
      </c>
      <c r="B82" s="1" t="s">
        <v>292</v>
      </c>
      <c r="C82" s="1" t="s">
        <v>293</v>
      </c>
      <c r="D82" s="286">
        <v>0.5</v>
      </c>
      <c r="E82" s="284">
        <v>0.125</v>
      </c>
    </row>
    <row r="83" spans="1:5" x14ac:dyDescent="0.3">
      <c r="A83" s="1" t="s">
        <v>307</v>
      </c>
      <c r="B83" s="1" t="s">
        <v>292</v>
      </c>
      <c r="C83" s="1" t="s">
        <v>293</v>
      </c>
      <c r="D83" s="286">
        <v>0.5</v>
      </c>
      <c r="E83" s="284">
        <v>0.125</v>
      </c>
    </row>
    <row r="84" spans="1:5" x14ac:dyDescent="0.3">
      <c r="A84" s="1" t="s">
        <v>308</v>
      </c>
      <c r="B84" s="1" t="s">
        <v>292</v>
      </c>
      <c r="C84" s="1" t="s">
        <v>293</v>
      </c>
      <c r="D84" s="286">
        <v>0.5</v>
      </c>
      <c r="E84" s="284">
        <v>0.125</v>
      </c>
    </row>
    <row r="85" spans="1:5" x14ac:dyDescent="0.3">
      <c r="A85" s="1" t="s">
        <v>309</v>
      </c>
      <c r="B85" s="1" t="s">
        <v>292</v>
      </c>
      <c r="C85" s="1" t="s">
        <v>293</v>
      </c>
      <c r="D85" s="286">
        <v>0.5</v>
      </c>
      <c r="E85" s="284">
        <v>0.125</v>
      </c>
    </row>
    <row r="86" spans="1:5" x14ac:dyDescent="0.3">
      <c r="A86" s="1" t="s">
        <v>310</v>
      </c>
      <c r="B86" s="1" t="s">
        <v>292</v>
      </c>
      <c r="C86" s="1" t="s">
        <v>293</v>
      </c>
      <c r="D86" s="1">
        <v>1</v>
      </c>
      <c r="E86" s="285">
        <v>0.25</v>
      </c>
    </row>
    <row r="87" spans="1:5" x14ac:dyDescent="0.3">
      <c r="A87" s="1" t="s">
        <v>311</v>
      </c>
      <c r="B87" s="1" t="s">
        <v>292</v>
      </c>
      <c r="C87" s="1" t="s">
        <v>293</v>
      </c>
      <c r="D87" s="286">
        <v>0.5</v>
      </c>
      <c r="E87" s="285">
        <v>0.25</v>
      </c>
    </row>
    <row r="88" spans="1:5" x14ac:dyDescent="0.3">
      <c r="A88" s="1" t="s">
        <v>312</v>
      </c>
      <c r="B88" s="1" t="s">
        <v>313</v>
      </c>
      <c r="C88" s="1" t="s">
        <v>293</v>
      </c>
      <c r="D88" s="286">
        <v>0.5</v>
      </c>
      <c r="E88" s="286">
        <v>0.5</v>
      </c>
    </row>
    <row r="89" spans="1:5" x14ac:dyDescent="0.3">
      <c r="A89" s="1" t="s">
        <v>314</v>
      </c>
      <c r="B89" s="1" t="s">
        <v>315</v>
      </c>
      <c r="C89" s="1" t="s">
        <v>316</v>
      </c>
      <c r="D89" s="1">
        <v>16</v>
      </c>
      <c r="E89" s="1">
        <v>1</v>
      </c>
    </row>
    <row r="90" spans="1:5" x14ac:dyDescent="0.3">
      <c r="A90" s="1" t="s">
        <v>317</v>
      </c>
      <c r="B90" s="1" t="s">
        <v>315</v>
      </c>
      <c r="C90" s="1" t="s">
        <v>316</v>
      </c>
      <c r="D90" s="1">
        <v>8</v>
      </c>
      <c r="E90" s="1">
        <v>1</v>
      </c>
    </row>
    <row r="91" spans="1:5" x14ac:dyDescent="0.3">
      <c r="A91" s="1" t="s">
        <v>318</v>
      </c>
      <c r="B91" s="1" t="s">
        <v>315</v>
      </c>
      <c r="C91" s="1" t="s">
        <v>316</v>
      </c>
      <c r="D91" s="1">
        <v>8</v>
      </c>
      <c r="E91" s="1">
        <v>1</v>
      </c>
    </row>
    <row r="92" spans="1:5" x14ac:dyDescent="0.3">
      <c r="A92" s="1" t="s">
        <v>319</v>
      </c>
      <c r="B92" s="1" t="s">
        <v>315</v>
      </c>
      <c r="C92" s="1" t="s">
        <v>316</v>
      </c>
      <c r="D92" s="1">
        <v>8</v>
      </c>
      <c r="E92" s="1">
        <v>1</v>
      </c>
    </row>
    <row r="93" spans="1:5" x14ac:dyDescent="0.3">
      <c r="A93" s="1" t="s">
        <v>314</v>
      </c>
      <c r="B93" s="1" t="s">
        <v>315</v>
      </c>
      <c r="C93" s="1" t="s">
        <v>316</v>
      </c>
      <c r="D93" s="1">
        <v>16</v>
      </c>
      <c r="E93" s="1">
        <v>2</v>
      </c>
    </row>
    <row r="94" spans="1:5" x14ac:dyDescent="0.3">
      <c r="A94" s="1" t="s">
        <v>320</v>
      </c>
      <c r="B94" s="1" t="s">
        <v>315</v>
      </c>
      <c r="C94" s="1" t="s">
        <v>316</v>
      </c>
      <c r="D94" s="286">
        <v>0.5</v>
      </c>
      <c r="E94" s="284">
        <v>0.125</v>
      </c>
    </row>
    <row r="95" spans="1:5" x14ac:dyDescent="0.3">
      <c r="A95" s="1" t="s">
        <v>318</v>
      </c>
      <c r="B95" s="1" t="s">
        <v>315</v>
      </c>
      <c r="C95" s="1" t="s">
        <v>316</v>
      </c>
      <c r="D95" s="286">
        <v>0.5</v>
      </c>
      <c r="E95" s="284">
        <v>0.125</v>
      </c>
    </row>
    <row r="96" spans="1:5" x14ac:dyDescent="0.3">
      <c r="A96" s="1" t="s">
        <v>321</v>
      </c>
      <c r="B96" s="1" t="s">
        <v>322</v>
      </c>
      <c r="C96" s="1" t="s">
        <v>316</v>
      </c>
      <c r="D96" s="286">
        <v>0.5</v>
      </c>
      <c r="E96" s="284">
        <v>0.125</v>
      </c>
    </row>
    <row r="97" spans="1:5" x14ac:dyDescent="0.3">
      <c r="A97" s="1" t="s">
        <v>319</v>
      </c>
      <c r="B97" s="1" t="s">
        <v>315</v>
      </c>
      <c r="C97" s="1" t="s">
        <v>316</v>
      </c>
      <c r="D97" s="1">
        <v>1</v>
      </c>
      <c r="E97" s="285">
        <v>0.25</v>
      </c>
    </row>
    <row r="98" spans="1:5" x14ac:dyDescent="0.3">
      <c r="A98" s="1" t="s">
        <v>323</v>
      </c>
      <c r="B98" s="1" t="s">
        <v>315</v>
      </c>
      <c r="C98" s="1" t="s">
        <v>316</v>
      </c>
      <c r="D98" s="1">
        <v>16</v>
      </c>
      <c r="E98" s="1">
        <v>4</v>
      </c>
    </row>
    <row r="99" spans="1:5" x14ac:dyDescent="0.3">
      <c r="A99" s="1" t="s">
        <v>324</v>
      </c>
      <c r="B99" s="1" t="s">
        <v>315</v>
      </c>
      <c r="C99" s="1" t="s">
        <v>316</v>
      </c>
      <c r="D99" s="1">
        <v>8</v>
      </c>
      <c r="E99" s="1">
        <v>4</v>
      </c>
    </row>
    <row r="100" spans="1:5" x14ac:dyDescent="0.3">
      <c r="A100" s="1" t="s">
        <v>325</v>
      </c>
      <c r="B100" s="1" t="s">
        <v>315</v>
      </c>
      <c r="C100" s="1" t="s">
        <v>316</v>
      </c>
      <c r="D100" s="1">
        <v>8</v>
      </c>
      <c r="E100" s="1">
        <v>4</v>
      </c>
    </row>
    <row r="101" spans="1:5" x14ac:dyDescent="0.3">
      <c r="A101" s="1" t="s">
        <v>326</v>
      </c>
      <c r="B101" s="1" t="s">
        <v>327</v>
      </c>
      <c r="C101" s="1" t="s">
        <v>316</v>
      </c>
      <c r="D101" s="1">
        <v>8</v>
      </c>
      <c r="E101" s="1">
        <v>4</v>
      </c>
    </row>
    <row r="102" spans="1:5" x14ac:dyDescent="0.3">
      <c r="A102" s="1" t="s">
        <v>328</v>
      </c>
      <c r="B102" s="1" t="s">
        <v>329</v>
      </c>
      <c r="C102" s="1" t="s">
        <v>316</v>
      </c>
      <c r="D102" s="1">
        <v>4</v>
      </c>
      <c r="E102" s="1">
        <v>4</v>
      </c>
    </row>
    <row r="103" spans="1:5" x14ac:dyDescent="0.3">
      <c r="A103" s="1" t="s">
        <v>330</v>
      </c>
      <c r="B103" s="1" t="s">
        <v>246</v>
      </c>
      <c r="C103" s="1" t="s">
        <v>331</v>
      </c>
      <c r="D103" s="1">
        <v>2</v>
      </c>
      <c r="E103" s="284">
        <v>0.125</v>
      </c>
    </row>
    <row r="104" spans="1:5" x14ac:dyDescent="0.3">
      <c r="A104" s="1" t="s">
        <v>332</v>
      </c>
      <c r="B104" s="1" t="s">
        <v>333</v>
      </c>
      <c r="C104" s="1" t="s">
        <v>331</v>
      </c>
      <c r="D104" s="1">
        <v>4</v>
      </c>
      <c r="E104" s="285">
        <v>0.25</v>
      </c>
    </row>
    <row r="105" spans="1:5" x14ac:dyDescent="0.3">
      <c r="A105" s="1" t="s">
        <v>334</v>
      </c>
      <c r="B105" s="1" t="s">
        <v>333</v>
      </c>
      <c r="C105" s="1" t="s">
        <v>331</v>
      </c>
      <c r="D105" s="1">
        <v>8</v>
      </c>
      <c r="E105" s="286">
        <v>0.5</v>
      </c>
    </row>
    <row r="106" spans="1:5" x14ac:dyDescent="0.3">
      <c r="A106" s="1" t="s">
        <v>335</v>
      </c>
      <c r="B106" s="1" t="s">
        <v>336</v>
      </c>
      <c r="C106" s="1" t="s">
        <v>331</v>
      </c>
      <c r="D106" s="1">
        <v>1</v>
      </c>
      <c r="E106" s="284">
        <v>0.125</v>
      </c>
    </row>
    <row r="107" spans="1:5" x14ac:dyDescent="0.3">
      <c r="A107" s="1" t="s">
        <v>337</v>
      </c>
      <c r="B107" s="1" t="s">
        <v>336</v>
      </c>
      <c r="C107" s="1" t="s">
        <v>331</v>
      </c>
      <c r="D107" s="1">
        <v>4</v>
      </c>
      <c r="E107" s="286">
        <v>0.5</v>
      </c>
    </row>
    <row r="108" spans="1:5" x14ac:dyDescent="0.3">
      <c r="A108" s="1" t="s">
        <v>338</v>
      </c>
      <c r="B108" s="1" t="s">
        <v>339</v>
      </c>
      <c r="C108" s="1" t="s">
        <v>331</v>
      </c>
      <c r="D108" s="1">
        <v>8</v>
      </c>
      <c r="E108" s="1">
        <v>1</v>
      </c>
    </row>
    <row r="109" spans="1:5" x14ac:dyDescent="0.3">
      <c r="A109" s="1" t="s">
        <v>340</v>
      </c>
      <c r="B109" s="1" t="s">
        <v>339</v>
      </c>
      <c r="C109" s="1" t="s">
        <v>331</v>
      </c>
      <c r="D109" s="1">
        <v>16</v>
      </c>
      <c r="E109" s="1">
        <v>2</v>
      </c>
    </row>
    <row r="110" spans="1:5" x14ac:dyDescent="0.3">
      <c r="A110" s="1" t="s">
        <v>341</v>
      </c>
      <c r="B110" s="1" t="s">
        <v>246</v>
      </c>
      <c r="C110" s="1" t="s">
        <v>331</v>
      </c>
      <c r="D110" s="1">
        <v>16</v>
      </c>
      <c r="E110" s="1">
        <v>2</v>
      </c>
    </row>
    <row r="111" spans="1:5" x14ac:dyDescent="0.3">
      <c r="A111" s="1" t="s">
        <v>342</v>
      </c>
      <c r="B111" s="1" t="s">
        <v>339</v>
      </c>
      <c r="C111" s="1" t="s">
        <v>331</v>
      </c>
      <c r="D111" s="286">
        <v>0.5</v>
      </c>
      <c r="E111" s="284">
        <v>0.125</v>
      </c>
    </row>
    <row r="112" spans="1:5" x14ac:dyDescent="0.3">
      <c r="A112" s="1" t="s">
        <v>343</v>
      </c>
      <c r="B112" s="1" t="s">
        <v>339</v>
      </c>
      <c r="C112" s="1" t="s">
        <v>331</v>
      </c>
      <c r="D112" s="1">
        <v>2</v>
      </c>
      <c r="E112" s="286">
        <v>0.5</v>
      </c>
    </row>
    <row r="113" spans="1:5" x14ac:dyDescent="0.3">
      <c r="A113" s="1" t="s">
        <v>344</v>
      </c>
      <c r="B113" s="1" t="s">
        <v>336</v>
      </c>
      <c r="C113" s="1" t="s">
        <v>331</v>
      </c>
      <c r="D113" s="1">
        <v>4</v>
      </c>
      <c r="E113" s="1">
        <v>1</v>
      </c>
    </row>
    <row r="114" spans="1:5" x14ac:dyDescent="0.3">
      <c r="A114" s="1" t="s">
        <v>345</v>
      </c>
      <c r="B114" s="1" t="s">
        <v>336</v>
      </c>
      <c r="C114" s="1" t="s">
        <v>331</v>
      </c>
      <c r="D114" s="1">
        <v>4</v>
      </c>
      <c r="E114" s="1">
        <v>1</v>
      </c>
    </row>
    <row r="115" spans="1:5" x14ac:dyDescent="0.3">
      <c r="A115" s="1" t="s">
        <v>346</v>
      </c>
      <c r="B115" s="1" t="s">
        <v>339</v>
      </c>
      <c r="C115" s="1" t="s">
        <v>331</v>
      </c>
      <c r="D115" s="1">
        <v>4</v>
      </c>
      <c r="E115" s="1">
        <v>1</v>
      </c>
    </row>
    <row r="116" spans="1:5" x14ac:dyDescent="0.3">
      <c r="A116" s="1" t="s">
        <v>347</v>
      </c>
      <c r="B116" s="1" t="s">
        <v>339</v>
      </c>
      <c r="C116" s="1" t="s">
        <v>331</v>
      </c>
      <c r="D116" s="1">
        <v>4</v>
      </c>
      <c r="E116" s="1">
        <v>1</v>
      </c>
    </row>
    <row r="117" spans="1:5" x14ac:dyDescent="0.3">
      <c r="A117" s="1" t="s">
        <v>348</v>
      </c>
      <c r="B117" s="1" t="s">
        <v>339</v>
      </c>
      <c r="C117" s="1" t="s">
        <v>331</v>
      </c>
      <c r="D117" s="1">
        <v>8</v>
      </c>
      <c r="E117" s="1">
        <v>2</v>
      </c>
    </row>
    <row r="118" spans="1:5" x14ac:dyDescent="0.3">
      <c r="A118" s="1" t="s">
        <v>349</v>
      </c>
      <c r="B118" s="1" t="s">
        <v>339</v>
      </c>
      <c r="C118" s="1" t="s">
        <v>331</v>
      </c>
      <c r="D118" s="1">
        <v>16</v>
      </c>
      <c r="E118" s="1">
        <v>4</v>
      </c>
    </row>
    <row r="119" spans="1:5" x14ac:dyDescent="0.3">
      <c r="A119" s="1" t="s">
        <v>350</v>
      </c>
      <c r="B119" s="1" t="s">
        <v>351</v>
      </c>
      <c r="C119" s="1" t="s">
        <v>331</v>
      </c>
      <c r="D119" s="1">
        <v>16</v>
      </c>
      <c r="E119" s="1">
        <v>4</v>
      </c>
    </row>
    <row r="120" spans="1:5" x14ac:dyDescent="0.3">
      <c r="A120" s="1" t="s">
        <v>352</v>
      </c>
      <c r="B120" s="1" t="s">
        <v>339</v>
      </c>
      <c r="C120" s="1" t="s">
        <v>331</v>
      </c>
      <c r="D120" s="1">
        <v>2</v>
      </c>
      <c r="E120" s="1">
        <v>1</v>
      </c>
    </row>
    <row r="121" spans="1:5" x14ac:dyDescent="0.3">
      <c r="A121" s="1" t="s">
        <v>353</v>
      </c>
      <c r="B121" s="1" t="s">
        <v>339</v>
      </c>
      <c r="C121" s="1" t="s">
        <v>331</v>
      </c>
      <c r="D121" s="1">
        <v>4</v>
      </c>
      <c r="E121" s="1">
        <v>2</v>
      </c>
    </row>
    <row r="122" spans="1:5" x14ac:dyDescent="0.3">
      <c r="A122" s="1" t="s">
        <v>354</v>
      </c>
      <c r="B122" s="1" t="s">
        <v>339</v>
      </c>
      <c r="C122" s="1" t="s">
        <v>331</v>
      </c>
      <c r="D122" s="1">
        <v>8</v>
      </c>
      <c r="E122" s="1">
        <v>4</v>
      </c>
    </row>
  </sheetData>
  <mergeCells count="2">
    <mergeCell ref="A1:E1"/>
    <mergeCell ref="D3:E3"/>
  </mergeCells>
  <conditionalFormatting sqref="D5:E1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7327-3DDF-4074-A373-6E2133061972}">
  <dimension ref="A1"/>
  <sheetViews>
    <sheetView topLeftCell="A16" workbookViewId="0">
      <selection activeCell="B3" sqref="B3"/>
    </sheetView>
  </sheetViews>
  <sheetFormatPr defaultRowHeight="14.4" x14ac:dyDescent="0.3"/>
  <sheetData>
    <row r="1" spans="1:1" x14ac:dyDescent="0.3">
      <c r="A1" s="282" t="s">
        <v>201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63D0-8FB6-468F-A277-2CC5655B5927}">
  <dimension ref="A1:AB138"/>
  <sheetViews>
    <sheetView topLeftCell="J1" zoomScale="114" zoomScaleNormal="60" workbookViewId="0">
      <selection activeCell="AB6" sqref="AB6"/>
    </sheetView>
  </sheetViews>
  <sheetFormatPr defaultRowHeight="14.4" x14ac:dyDescent="0.3"/>
  <cols>
    <col min="4" max="4" width="15.88671875" customWidth="1"/>
    <col min="5" max="28" width="9.33203125" customWidth="1"/>
  </cols>
  <sheetData>
    <row r="1" spans="1:28" x14ac:dyDescent="0.3">
      <c r="A1" s="243" t="s">
        <v>133</v>
      </c>
    </row>
    <row r="3" spans="1:28" x14ac:dyDescent="0.3">
      <c r="A3" s="350" t="s">
        <v>134</v>
      </c>
      <c r="B3" s="13"/>
      <c r="C3" s="10"/>
    </row>
    <row r="4" spans="1:28" x14ac:dyDescent="0.3">
      <c r="A4" s="350"/>
      <c r="B4" s="13"/>
      <c r="C4" s="341" t="s">
        <v>135</v>
      </c>
      <c r="D4" s="10"/>
      <c r="E4" s="343" t="s">
        <v>136</v>
      </c>
      <c r="F4" s="344"/>
      <c r="G4" s="344"/>
      <c r="H4" s="344"/>
      <c r="I4" s="344"/>
      <c r="J4" s="344"/>
      <c r="K4" s="344"/>
      <c r="L4" s="344"/>
      <c r="M4" s="357" t="s">
        <v>137</v>
      </c>
      <c r="N4" s="358"/>
      <c r="O4" s="358"/>
      <c r="P4" s="358"/>
      <c r="Q4" s="358"/>
      <c r="R4" s="358"/>
      <c r="S4" s="358"/>
      <c r="T4" s="359"/>
      <c r="U4" s="336" t="s">
        <v>138</v>
      </c>
      <c r="V4" s="336"/>
      <c r="W4" s="336"/>
      <c r="X4" s="336"/>
      <c r="Y4" s="336"/>
      <c r="Z4" s="336"/>
      <c r="AA4" s="336"/>
      <c r="AB4" s="337"/>
    </row>
    <row r="5" spans="1:28" x14ac:dyDescent="0.3">
      <c r="A5" s="350"/>
      <c r="B5" s="13"/>
      <c r="C5" s="342"/>
      <c r="D5" s="10"/>
      <c r="E5" s="338" t="s">
        <v>139</v>
      </c>
      <c r="F5" s="339"/>
      <c r="G5" s="339"/>
      <c r="H5" s="339"/>
      <c r="I5" s="338" t="s">
        <v>140</v>
      </c>
      <c r="J5" s="339"/>
      <c r="K5" s="339"/>
      <c r="L5" s="340"/>
      <c r="M5" s="331" t="s">
        <v>139</v>
      </c>
      <c r="N5" s="331"/>
      <c r="O5" s="331"/>
      <c r="P5" s="331"/>
      <c r="Q5" s="349" t="s">
        <v>140</v>
      </c>
      <c r="R5" s="331"/>
      <c r="S5" s="331"/>
      <c r="T5" s="332"/>
      <c r="U5" s="329" t="s">
        <v>139</v>
      </c>
      <c r="V5" s="329"/>
      <c r="W5" s="329"/>
      <c r="X5" s="329"/>
      <c r="Y5" s="328" t="s">
        <v>140</v>
      </c>
      <c r="Z5" s="329"/>
      <c r="AA5" s="329"/>
      <c r="AB5" s="330"/>
    </row>
    <row r="6" spans="1:28" ht="43.2" x14ac:dyDescent="0.3">
      <c r="A6" s="350"/>
      <c r="B6" s="13"/>
      <c r="C6" s="11"/>
      <c r="D6" s="11"/>
      <c r="E6" s="38" t="s">
        <v>141</v>
      </c>
      <c r="F6" s="39"/>
      <c r="G6" s="39" t="s">
        <v>142</v>
      </c>
      <c r="H6" s="53" t="s">
        <v>143</v>
      </c>
      <c r="I6" s="38" t="s">
        <v>141</v>
      </c>
      <c r="J6" s="39"/>
      <c r="K6" s="39" t="s">
        <v>142</v>
      </c>
      <c r="L6" s="63" t="s">
        <v>143</v>
      </c>
      <c r="M6" s="40" t="s">
        <v>141</v>
      </c>
      <c r="N6" s="40"/>
      <c r="O6" s="40" t="s">
        <v>142</v>
      </c>
      <c r="P6" s="41" t="s">
        <v>143</v>
      </c>
      <c r="Q6" s="55" t="s">
        <v>141</v>
      </c>
      <c r="R6" s="40"/>
      <c r="S6" s="40" t="s">
        <v>142</v>
      </c>
      <c r="T6" s="56" t="s">
        <v>143</v>
      </c>
      <c r="U6" s="42" t="s">
        <v>141</v>
      </c>
      <c r="V6" s="42"/>
      <c r="W6" s="42" t="s">
        <v>142</v>
      </c>
      <c r="X6" s="54" t="s">
        <v>143</v>
      </c>
      <c r="Y6" s="67" t="s">
        <v>141</v>
      </c>
      <c r="Z6" s="42"/>
      <c r="AA6" s="42" t="s">
        <v>142</v>
      </c>
      <c r="AB6" s="43" t="s">
        <v>143</v>
      </c>
    </row>
    <row r="7" spans="1:28" x14ac:dyDescent="0.3">
      <c r="A7" s="350"/>
      <c r="B7" s="13"/>
      <c r="C7" s="10"/>
      <c r="D7" s="44" t="s">
        <v>144</v>
      </c>
      <c r="E7" s="47">
        <v>64.575000000000003</v>
      </c>
      <c r="F7" s="48"/>
      <c r="G7" s="48">
        <f>E7-$E$10</f>
        <v>60.32</v>
      </c>
      <c r="H7" s="34">
        <f>G7/$G$11</f>
        <v>2.5760163990433891</v>
      </c>
      <c r="I7" s="47">
        <v>64.575000000000003</v>
      </c>
      <c r="J7" s="48"/>
      <c r="K7" s="48">
        <f>I7-$I$10</f>
        <v>60.579000000000001</v>
      </c>
      <c r="L7" s="64">
        <f>K7/$K$11</f>
        <v>2.5748714243209929</v>
      </c>
      <c r="M7" s="49">
        <v>56.981000000000002</v>
      </c>
      <c r="N7" s="50"/>
      <c r="O7" s="49">
        <f>M7-$M$10</f>
        <v>53.937000000000005</v>
      </c>
      <c r="P7" s="35">
        <f>O7/$O$11</f>
        <v>2.090500368202783</v>
      </c>
      <c r="Q7" s="57">
        <v>56.948999999999998</v>
      </c>
      <c r="R7" s="50"/>
      <c r="S7" s="49">
        <f>Q7-$Q$10</f>
        <v>53.646999999999998</v>
      </c>
      <c r="T7" s="58">
        <f>S7/$S$11</f>
        <v>2.0686769752824588</v>
      </c>
      <c r="U7" s="51">
        <v>56.256999999999998</v>
      </c>
      <c r="V7" s="52"/>
      <c r="W7" s="51">
        <f>U7-$U$10</f>
        <v>52.741</v>
      </c>
      <c r="X7" s="36">
        <f>W7/$W$11</f>
        <v>2.2618149069388456</v>
      </c>
      <c r="Y7" s="68">
        <v>55.286000000000001</v>
      </c>
      <c r="Z7" s="52"/>
      <c r="AA7" s="52">
        <f>Y7-$Y$10</f>
        <v>51.829000000000001</v>
      </c>
      <c r="AB7" s="37">
        <f>AA7/$AA$11</f>
        <v>2.1986594833071735</v>
      </c>
    </row>
    <row r="8" spans="1:28" x14ac:dyDescent="0.3">
      <c r="A8" s="350"/>
      <c r="B8" s="13"/>
      <c r="C8" s="10"/>
      <c r="D8" s="45" t="s">
        <v>145</v>
      </c>
      <c r="E8" s="30">
        <v>14.359</v>
      </c>
      <c r="F8" s="14"/>
      <c r="G8" s="14">
        <f>E8-$E$10</f>
        <v>10.103999999999999</v>
      </c>
      <c r="H8" s="15">
        <f>G8/$G$11</f>
        <v>0.43149982917663132</v>
      </c>
      <c r="I8" s="30">
        <v>14.612</v>
      </c>
      <c r="J8" s="14"/>
      <c r="K8" s="14">
        <f>I8-$I$10</f>
        <v>10.616</v>
      </c>
      <c r="L8" s="65">
        <f>K8/$K$11</f>
        <v>0.45122625069069577</v>
      </c>
      <c r="M8" s="16">
        <v>12.981999999999999</v>
      </c>
      <c r="N8" s="17"/>
      <c r="O8" s="16">
        <f>M8-$M$10</f>
        <v>9.9379999999999988</v>
      </c>
      <c r="P8" s="18">
        <f>O8/$O$11</f>
        <v>0.38517886903608384</v>
      </c>
      <c r="Q8" s="59">
        <v>13.058999999999999</v>
      </c>
      <c r="R8" s="17"/>
      <c r="S8" s="16">
        <f>Q8-$Q$10</f>
        <v>9.7569999999999997</v>
      </c>
      <c r="T8" s="60">
        <f>S8/$S$11</f>
        <v>0.37623876913585008</v>
      </c>
      <c r="U8" s="19">
        <v>12.714</v>
      </c>
      <c r="V8" s="20"/>
      <c r="W8" s="19">
        <f>U8-$U$10</f>
        <v>9.1980000000000004</v>
      </c>
      <c r="X8" s="21">
        <f>W8/$W$11</f>
        <v>0.3944592160562656</v>
      </c>
      <c r="Y8" s="69">
        <v>12.801</v>
      </c>
      <c r="Z8" s="20"/>
      <c r="AA8" s="20">
        <f>Y8-$Y$10</f>
        <v>9.3440000000000012</v>
      </c>
      <c r="AB8" s="31">
        <f>AA8/$AA$11</f>
        <v>0.39638569549908798</v>
      </c>
    </row>
    <row r="9" spans="1:28" x14ac:dyDescent="0.3">
      <c r="A9" s="350"/>
      <c r="B9" s="13"/>
      <c r="C9" s="10"/>
      <c r="D9" s="45" t="s">
        <v>146</v>
      </c>
      <c r="E9" s="30">
        <v>40.308999999999997</v>
      </c>
      <c r="F9" s="14"/>
      <c r="G9" s="14">
        <f>E9-$E$10</f>
        <v>36.053999999999995</v>
      </c>
      <c r="H9" s="15">
        <f>G9/$G$11</f>
        <v>1.5397164332080626</v>
      </c>
      <c r="I9" s="30">
        <v>40.460999999999999</v>
      </c>
      <c r="J9" s="14"/>
      <c r="K9" s="14">
        <f>I9-$I$10</f>
        <v>36.464999999999996</v>
      </c>
      <c r="L9" s="65">
        <f>K9/$K$11</f>
        <v>1.5499213669401111</v>
      </c>
      <c r="M9" s="16">
        <v>35.719000000000001</v>
      </c>
      <c r="N9" s="17"/>
      <c r="O9" s="16">
        <f>M9-$M$10</f>
        <v>32.675000000000004</v>
      </c>
      <c r="P9" s="18">
        <f>O9/$O$11</f>
        <v>1.2664237820239528</v>
      </c>
      <c r="Q9" s="59">
        <v>35.53</v>
      </c>
      <c r="R9" s="17"/>
      <c r="S9" s="16">
        <f>Q9-$Q$10</f>
        <v>32.228000000000002</v>
      </c>
      <c r="T9" s="60">
        <f>S9/$S$11</f>
        <v>1.2427409092661861</v>
      </c>
      <c r="U9" s="19">
        <v>34.738</v>
      </c>
      <c r="V9" s="20"/>
      <c r="W9" s="19">
        <f>U9-$U$10</f>
        <v>31.222000000000001</v>
      </c>
      <c r="X9" s="21">
        <f>W9/$W$11</f>
        <v>1.3389656059696373</v>
      </c>
      <c r="Y9" s="69">
        <v>34.738</v>
      </c>
      <c r="Z9" s="20"/>
      <c r="AA9" s="20">
        <f>Y9-$Y$10</f>
        <v>31.280999999999999</v>
      </c>
      <c r="AB9" s="31">
        <f>AA9/$AA$11</f>
        <v>1.3269842616552836</v>
      </c>
    </row>
    <row r="10" spans="1:28" x14ac:dyDescent="0.3">
      <c r="A10" s="350"/>
      <c r="B10" s="13"/>
      <c r="C10" s="10"/>
      <c r="D10" s="46" t="s">
        <v>147</v>
      </c>
      <c r="E10" s="32">
        <v>4.2549999999999999</v>
      </c>
      <c r="F10" s="22"/>
      <c r="G10" s="22">
        <f>E10-$E$10</f>
        <v>0</v>
      </c>
      <c r="H10" s="23">
        <f>G10/$G$11</f>
        <v>0</v>
      </c>
      <c r="I10" s="32">
        <v>3.996</v>
      </c>
      <c r="J10" s="22"/>
      <c r="K10" s="22">
        <f>I10-$I$10</f>
        <v>0</v>
      </c>
      <c r="L10" s="66">
        <f>K10/$K$11</f>
        <v>0</v>
      </c>
      <c r="M10" s="24">
        <v>3.044</v>
      </c>
      <c r="N10" s="24"/>
      <c r="O10" s="24">
        <f>M10-$M$10</f>
        <v>0</v>
      </c>
      <c r="P10" s="26">
        <f>O10/$O$11</f>
        <v>0</v>
      </c>
      <c r="Q10" s="61">
        <v>3.302</v>
      </c>
      <c r="R10" s="24"/>
      <c r="S10" s="24">
        <f>Q10-$Q$10</f>
        <v>0</v>
      </c>
      <c r="T10" s="62">
        <f>S10/$S$11</f>
        <v>0</v>
      </c>
      <c r="U10" s="27">
        <v>3.516</v>
      </c>
      <c r="V10" s="27"/>
      <c r="W10" s="27">
        <f>U10-$U$10</f>
        <v>0</v>
      </c>
      <c r="X10" s="29">
        <f>W10/$W$11</f>
        <v>0</v>
      </c>
      <c r="Y10" s="70">
        <v>3.4569999999999999</v>
      </c>
      <c r="Z10" s="28"/>
      <c r="AA10" s="28">
        <f>Y10-$Y$10</f>
        <v>0</v>
      </c>
      <c r="AB10" s="33">
        <f>AA10/$AA$11</f>
        <v>0</v>
      </c>
    </row>
    <row r="11" spans="1:28" x14ac:dyDescent="0.3">
      <c r="A11" s="350"/>
      <c r="B11" s="13"/>
      <c r="C11" s="10"/>
      <c r="D11" s="44" t="s">
        <v>148</v>
      </c>
      <c r="E11" s="30">
        <v>26.43</v>
      </c>
      <c r="F11" s="14"/>
      <c r="G11" s="14">
        <f>E11-$E$12</f>
        <v>23.416</v>
      </c>
      <c r="H11" s="15">
        <f>G11/$G$11</f>
        <v>1</v>
      </c>
      <c r="I11" s="30">
        <v>26.463000000000001</v>
      </c>
      <c r="J11" s="14"/>
      <c r="K11" s="14">
        <f>I11-$I$12</f>
        <v>23.527000000000001</v>
      </c>
      <c r="L11" s="65">
        <f>K11/$K$11</f>
        <v>1</v>
      </c>
      <c r="M11" s="16">
        <v>28.582999999999998</v>
      </c>
      <c r="N11" s="16"/>
      <c r="O11" s="16">
        <f>M11-M12</f>
        <v>25.800999999999998</v>
      </c>
      <c r="P11" s="18">
        <f>O11/$O$11</f>
        <v>1</v>
      </c>
      <c r="Q11" s="59">
        <v>28.582999999999998</v>
      </c>
      <c r="R11" s="16"/>
      <c r="S11" s="16">
        <f>Q11-Q12</f>
        <v>25.933</v>
      </c>
      <c r="T11" s="60">
        <f>S11/$S$11</f>
        <v>1</v>
      </c>
      <c r="U11" s="19">
        <v>26.300999999999998</v>
      </c>
      <c r="V11" s="19"/>
      <c r="W11" s="19">
        <f>U11-U12</f>
        <v>23.317999999999998</v>
      </c>
      <c r="X11" s="21">
        <f>W11/$W$11</f>
        <v>1</v>
      </c>
      <c r="Y11" s="69">
        <v>26.321000000000002</v>
      </c>
      <c r="Z11" s="20"/>
      <c r="AA11" s="20">
        <f>Y11-Y12</f>
        <v>23.573</v>
      </c>
      <c r="AB11" s="31">
        <f>AA11/$AA$11</f>
        <v>1</v>
      </c>
    </row>
    <row r="12" spans="1:28" x14ac:dyDescent="0.3">
      <c r="A12" s="350"/>
      <c r="B12" s="13"/>
      <c r="C12" s="10"/>
      <c r="D12" s="46" t="s">
        <v>149</v>
      </c>
      <c r="E12" s="32">
        <v>3.0139999999999998</v>
      </c>
      <c r="F12" s="22"/>
      <c r="G12" s="22"/>
      <c r="H12" s="23"/>
      <c r="I12" s="32">
        <v>2.9359999999999999</v>
      </c>
      <c r="J12" s="22"/>
      <c r="K12" s="22">
        <f>I12-$I$12</f>
        <v>0</v>
      </c>
      <c r="L12" s="66"/>
      <c r="M12" s="24">
        <v>2.782</v>
      </c>
      <c r="N12" s="24"/>
      <c r="O12" s="24"/>
      <c r="P12" s="26"/>
      <c r="Q12" s="61">
        <v>2.65</v>
      </c>
      <c r="R12" s="24"/>
      <c r="S12" s="25"/>
      <c r="T12" s="62"/>
      <c r="U12" s="27">
        <v>2.9830000000000001</v>
      </c>
      <c r="V12" s="27"/>
      <c r="W12" s="28"/>
      <c r="X12" s="29"/>
      <c r="Y12" s="70">
        <v>2.7480000000000002</v>
      </c>
      <c r="Z12" s="28"/>
      <c r="AA12" s="28"/>
      <c r="AB12" s="33"/>
    </row>
    <row r="13" spans="1:28" x14ac:dyDescent="0.3">
      <c r="A13" s="350"/>
      <c r="B13" s="13"/>
    </row>
    <row r="14" spans="1:28" x14ac:dyDescent="0.3">
      <c r="A14" s="350"/>
      <c r="B14" s="13"/>
      <c r="C14" s="341" t="s">
        <v>150</v>
      </c>
      <c r="D14" s="10"/>
      <c r="E14" s="343" t="s">
        <v>136</v>
      </c>
      <c r="F14" s="344"/>
      <c r="G14" s="344"/>
      <c r="H14" s="344"/>
      <c r="I14" s="344"/>
      <c r="J14" s="344"/>
      <c r="K14" s="344"/>
      <c r="L14" s="345"/>
      <c r="M14" s="347" t="s">
        <v>137</v>
      </c>
      <c r="N14" s="347"/>
      <c r="O14" s="347"/>
      <c r="P14" s="347"/>
      <c r="Q14" s="347"/>
      <c r="R14" s="347"/>
      <c r="S14" s="347"/>
      <c r="T14" s="347"/>
      <c r="U14" s="335" t="s">
        <v>138</v>
      </c>
      <c r="V14" s="336"/>
      <c r="W14" s="336"/>
      <c r="X14" s="336"/>
      <c r="Y14" s="336"/>
      <c r="Z14" s="336"/>
      <c r="AA14" s="336"/>
      <c r="AB14" s="337"/>
    </row>
    <row r="15" spans="1:28" x14ac:dyDescent="0.3">
      <c r="A15" s="350"/>
      <c r="B15" s="13"/>
      <c r="C15" s="342"/>
      <c r="D15" s="10"/>
      <c r="E15" s="338" t="s">
        <v>139</v>
      </c>
      <c r="F15" s="339"/>
      <c r="G15" s="339"/>
      <c r="H15" s="339"/>
      <c r="I15" s="338" t="s">
        <v>140</v>
      </c>
      <c r="J15" s="339"/>
      <c r="K15" s="339"/>
      <c r="L15" s="340"/>
      <c r="M15" s="331" t="s">
        <v>139</v>
      </c>
      <c r="N15" s="331"/>
      <c r="O15" s="331"/>
      <c r="P15" s="332"/>
      <c r="Q15" s="331" t="s">
        <v>140</v>
      </c>
      <c r="R15" s="331"/>
      <c r="S15" s="331"/>
      <c r="T15" s="331"/>
      <c r="U15" s="328" t="s">
        <v>139</v>
      </c>
      <c r="V15" s="329"/>
      <c r="W15" s="329"/>
      <c r="X15" s="329"/>
      <c r="Y15" s="328" t="s">
        <v>140</v>
      </c>
      <c r="Z15" s="329"/>
      <c r="AA15" s="329"/>
      <c r="AB15" s="330"/>
    </row>
    <row r="16" spans="1:28" ht="43.2" x14ac:dyDescent="0.3">
      <c r="A16" s="350"/>
      <c r="B16" s="13"/>
      <c r="C16" s="11"/>
      <c r="D16" s="11"/>
      <c r="E16" s="38" t="s">
        <v>141</v>
      </c>
      <c r="F16" s="39"/>
      <c r="G16" s="39" t="s">
        <v>142</v>
      </c>
      <c r="H16" s="53" t="s">
        <v>143</v>
      </c>
      <c r="I16" s="38" t="s">
        <v>141</v>
      </c>
      <c r="J16" s="39"/>
      <c r="K16" s="39" t="s">
        <v>142</v>
      </c>
      <c r="L16" s="63" t="s">
        <v>143</v>
      </c>
      <c r="M16" s="40" t="s">
        <v>141</v>
      </c>
      <c r="N16" s="40"/>
      <c r="O16" s="40" t="s">
        <v>142</v>
      </c>
      <c r="P16" s="56" t="s">
        <v>143</v>
      </c>
      <c r="Q16" s="40" t="s">
        <v>141</v>
      </c>
      <c r="R16" s="40"/>
      <c r="S16" s="40" t="s">
        <v>142</v>
      </c>
      <c r="T16" s="41" t="s">
        <v>143</v>
      </c>
      <c r="U16" s="67" t="s">
        <v>141</v>
      </c>
      <c r="V16" s="42"/>
      <c r="W16" s="42" t="s">
        <v>142</v>
      </c>
      <c r="X16" s="54" t="s">
        <v>143</v>
      </c>
      <c r="Y16" s="67" t="s">
        <v>141</v>
      </c>
      <c r="Z16" s="42"/>
      <c r="AA16" s="42" t="s">
        <v>142</v>
      </c>
      <c r="AB16" s="43" t="s">
        <v>143</v>
      </c>
    </row>
    <row r="17" spans="1:28" x14ac:dyDescent="0.3">
      <c r="A17" s="350"/>
      <c r="B17" s="13"/>
      <c r="C17" s="10"/>
      <c r="D17" s="71" t="s">
        <v>144</v>
      </c>
      <c r="E17" s="47">
        <v>46.515999999999998</v>
      </c>
      <c r="F17" s="48"/>
      <c r="G17" s="48">
        <f>E17-$E$20</f>
        <v>42.998999999999995</v>
      </c>
      <c r="H17" s="34">
        <f>G17/$G$21</f>
        <v>2.0838906658912473</v>
      </c>
      <c r="I17" s="47">
        <v>46.515999999999998</v>
      </c>
      <c r="J17" s="48"/>
      <c r="K17" s="48">
        <f>I17-$I$20</f>
        <v>42.933999999999997</v>
      </c>
      <c r="L17" s="64">
        <f>K17/$K$21</f>
        <v>2.0727044510958774</v>
      </c>
      <c r="M17" s="49">
        <v>40.954999999999998</v>
      </c>
      <c r="N17" s="50"/>
      <c r="O17" s="49">
        <f>M17-$M$20</f>
        <v>38.159999999999997</v>
      </c>
      <c r="P17" s="58">
        <f>O17/$O$21</f>
        <v>1.6850657952839352</v>
      </c>
      <c r="Q17" s="49">
        <v>41.399000000000001</v>
      </c>
      <c r="R17" s="50"/>
      <c r="S17" s="49">
        <f>Q17-$Q$20</f>
        <v>38.097999999999999</v>
      </c>
      <c r="T17" s="35">
        <f>S17/$S$21</f>
        <v>1.6859014072041774</v>
      </c>
      <c r="U17" s="76">
        <v>40.872</v>
      </c>
      <c r="V17" s="52"/>
      <c r="W17" s="51">
        <f>U17-$U$20</f>
        <v>37.628</v>
      </c>
      <c r="X17" s="36">
        <f>W17/$W$21</f>
        <v>1.8428837300421195</v>
      </c>
      <c r="Y17" s="68">
        <v>40.664999999999999</v>
      </c>
      <c r="Z17" s="52"/>
      <c r="AA17" s="52">
        <f>Y17-$Y$20</f>
        <v>37.223999999999997</v>
      </c>
      <c r="AB17" s="37">
        <f>AA17/$AA$21</f>
        <v>1.7981740012559777</v>
      </c>
    </row>
    <row r="18" spans="1:28" x14ac:dyDescent="0.3">
      <c r="A18" s="350"/>
      <c r="B18" s="13"/>
      <c r="C18" s="10"/>
      <c r="D18" s="72" t="s">
        <v>145</v>
      </c>
      <c r="E18" s="30">
        <v>25.196999999999999</v>
      </c>
      <c r="F18" s="14"/>
      <c r="G18" s="14">
        <f>E18-$E$20</f>
        <v>21.68</v>
      </c>
      <c r="H18" s="15">
        <f>G18/$G$21</f>
        <v>1.050693030919841</v>
      </c>
      <c r="I18" s="30">
        <v>25.238</v>
      </c>
      <c r="J18" s="14"/>
      <c r="K18" s="14">
        <f>I18-$I$20</f>
        <v>21.655999999999999</v>
      </c>
      <c r="L18" s="65">
        <f>K18/$K$21</f>
        <v>1.0454764893308874</v>
      </c>
      <c r="M18" s="16">
        <v>22.361000000000001</v>
      </c>
      <c r="N18" s="17"/>
      <c r="O18" s="16">
        <f>M18-$M$20</f>
        <v>19.566000000000003</v>
      </c>
      <c r="P18" s="60">
        <f>O18/$O$21</f>
        <v>0.86399364126114997</v>
      </c>
      <c r="Q18" s="16">
        <v>22.259</v>
      </c>
      <c r="R18" s="17"/>
      <c r="S18" s="16">
        <f>Q18-$Q$20</f>
        <v>18.957999999999998</v>
      </c>
      <c r="T18" s="18">
        <f>S18/$S$21</f>
        <v>0.83892379856624477</v>
      </c>
      <c r="U18" s="74">
        <v>22.018999999999998</v>
      </c>
      <c r="V18" s="20"/>
      <c r="W18" s="19">
        <f>U18-$U$20</f>
        <v>18.774999999999999</v>
      </c>
      <c r="X18" s="21">
        <f>W18/$W$21</f>
        <v>0.91953178567930238</v>
      </c>
      <c r="Y18" s="69">
        <v>21.978000000000002</v>
      </c>
      <c r="Z18" s="20"/>
      <c r="AA18" s="20">
        <f>Y18-$Y$20</f>
        <v>18.537000000000003</v>
      </c>
      <c r="AB18" s="31">
        <f>AA18/$AA$21</f>
        <v>0.89546398724699305</v>
      </c>
    </row>
    <row r="19" spans="1:28" x14ac:dyDescent="0.3">
      <c r="A19" s="350"/>
      <c r="B19" s="13"/>
      <c r="C19" s="10"/>
      <c r="D19" s="72" t="s">
        <v>146</v>
      </c>
      <c r="E19" s="30">
        <v>33.097999999999999</v>
      </c>
      <c r="F19" s="14"/>
      <c r="G19" s="14">
        <f>E19-$E$20</f>
        <v>29.581</v>
      </c>
      <c r="H19" s="15">
        <f>G19/$G$21</f>
        <v>1.433604730057187</v>
      </c>
      <c r="I19" s="30">
        <v>32.722000000000001</v>
      </c>
      <c r="J19" s="14"/>
      <c r="K19" s="14">
        <f>I19-$I$20</f>
        <v>29.14</v>
      </c>
      <c r="L19" s="65">
        <f>K19/$K$21</f>
        <v>1.4067780245244763</v>
      </c>
      <c r="M19" s="16">
        <v>29.22</v>
      </c>
      <c r="N19" s="17"/>
      <c r="O19" s="16">
        <f>M19-$M$20</f>
        <v>26.424999999999997</v>
      </c>
      <c r="P19" s="60">
        <f>O19/$O$21</f>
        <v>1.1668727369071799</v>
      </c>
      <c r="Q19" s="16">
        <v>29.22</v>
      </c>
      <c r="R19" s="17"/>
      <c r="S19" s="16">
        <f>Q19-$Q$20</f>
        <v>25.918999999999997</v>
      </c>
      <c r="T19" s="18">
        <f>S19/$S$21</f>
        <v>1.1469599079564563</v>
      </c>
      <c r="U19" s="74">
        <v>28.684000000000001</v>
      </c>
      <c r="V19" s="20"/>
      <c r="W19" s="19">
        <f>U19-$U$20</f>
        <v>25.44</v>
      </c>
      <c r="X19" s="21">
        <f>W19/$W$21</f>
        <v>1.2459594475462825</v>
      </c>
      <c r="Y19" s="69">
        <v>28.709</v>
      </c>
      <c r="Z19" s="20"/>
      <c r="AA19" s="20">
        <f>Y19-$Y$20</f>
        <v>25.268000000000001</v>
      </c>
      <c r="AB19" s="31">
        <f>AA19/$AA$21</f>
        <v>1.2206173614801217</v>
      </c>
    </row>
    <row r="20" spans="1:28" x14ac:dyDescent="0.3">
      <c r="A20" s="350"/>
      <c r="B20" s="13"/>
      <c r="C20" s="10"/>
      <c r="D20" s="73" t="s">
        <v>147</v>
      </c>
      <c r="E20" s="32">
        <v>3.5169999999999999</v>
      </c>
      <c r="F20" s="22"/>
      <c r="G20" s="22">
        <f>E20-$E$20</f>
        <v>0</v>
      </c>
      <c r="H20" s="23">
        <f>G20/$G$21</f>
        <v>0</v>
      </c>
      <c r="I20" s="32">
        <v>3.5819999999999999</v>
      </c>
      <c r="J20" s="22"/>
      <c r="K20" s="22">
        <f>I20-$I$20</f>
        <v>0</v>
      </c>
      <c r="L20" s="66">
        <f>K20/$K$21</f>
        <v>0</v>
      </c>
      <c r="M20" s="24">
        <v>2.7949999999999999</v>
      </c>
      <c r="N20" s="24"/>
      <c r="O20" s="24">
        <f>M20-$M$20</f>
        <v>0</v>
      </c>
      <c r="P20" s="62">
        <f>O20/$O$21</f>
        <v>0</v>
      </c>
      <c r="Q20" s="24">
        <v>3.3010000000000002</v>
      </c>
      <c r="R20" s="24"/>
      <c r="S20" s="24">
        <f>Q20-$Q$20</f>
        <v>0</v>
      </c>
      <c r="T20" s="26">
        <f>S20/$S$21</f>
        <v>0</v>
      </c>
      <c r="U20" s="75">
        <v>3.2440000000000002</v>
      </c>
      <c r="V20" s="27"/>
      <c r="W20" s="27">
        <f>U20-$U$20</f>
        <v>0</v>
      </c>
      <c r="X20" s="29">
        <f>W20/$W$21</f>
        <v>0</v>
      </c>
      <c r="Y20" s="70">
        <v>3.4409999999999998</v>
      </c>
      <c r="Z20" s="28"/>
      <c r="AA20" s="28">
        <f>Y20-$Y$20</f>
        <v>0</v>
      </c>
      <c r="AB20" s="33">
        <f>AA20/$AA$21</f>
        <v>0</v>
      </c>
    </row>
    <row r="21" spans="1:28" x14ac:dyDescent="0.3">
      <c r="A21" s="350"/>
      <c r="B21" s="13"/>
      <c r="C21" s="10"/>
      <c r="D21" s="71" t="s">
        <v>148</v>
      </c>
      <c r="E21" s="30">
        <v>23.497</v>
      </c>
      <c r="F21" s="14"/>
      <c r="G21" s="14">
        <f>E21-$E$22</f>
        <v>20.634</v>
      </c>
      <c r="H21" s="15">
        <f>G21/$G$21</f>
        <v>1</v>
      </c>
      <c r="I21" s="30">
        <v>23.433</v>
      </c>
      <c r="J21" s="14"/>
      <c r="K21" s="14">
        <f>I21-$I$22</f>
        <v>20.713999999999999</v>
      </c>
      <c r="L21" s="65">
        <f>K21/$K$21</f>
        <v>1</v>
      </c>
      <c r="M21" s="16">
        <v>25.315000000000001</v>
      </c>
      <c r="N21" s="16"/>
      <c r="O21" s="16">
        <f>M21-M22</f>
        <v>22.646000000000001</v>
      </c>
      <c r="P21" s="60">
        <f>O21/$O$21</f>
        <v>1</v>
      </c>
      <c r="Q21" s="16">
        <v>25.29</v>
      </c>
      <c r="R21" s="16"/>
      <c r="S21" s="16">
        <f>Q21-Q22</f>
        <v>22.597999999999999</v>
      </c>
      <c r="T21" s="18">
        <f>S21/$S$21</f>
        <v>1</v>
      </c>
      <c r="U21" s="74">
        <v>23.35</v>
      </c>
      <c r="V21" s="19"/>
      <c r="W21" s="19">
        <f>U21-U22</f>
        <v>20.418000000000003</v>
      </c>
      <c r="X21" s="21">
        <f>W21/$W$21</f>
        <v>1</v>
      </c>
      <c r="Y21" s="69">
        <v>23.352</v>
      </c>
      <c r="Z21" s="20"/>
      <c r="AA21" s="20">
        <f>Y21-Y22</f>
        <v>20.701000000000001</v>
      </c>
      <c r="AB21" s="31">
        <f>AA21/$AA$21</f>
        <v>1</v>
      </c>
    </row>
    <row r="22" spans="1:28" x14ac:dyDescent="0.3">
      <c r="A22" s="350"/>
      <c r="B22" s="13"/>
      <c r="C22" s="10"/>
      <c r="D22" s="73" t="s">
        <v>149</v>
      </c>
      <c r="E22" s="32">
        <v>2.863</v>
      </c>
      <c r="F22" s="22"/>
      <c r="G22" s="22"/>
      <c r="H22" s="23"/>
      <c r="I22" s="32">
        <v>2.7189999999999999</v>
      </c>
      <c r="J22" s="22"/>
      <c r="K22" s="22"/>
      <c r="L22" s="66"/>
      <c r="M22" s="24">
        <v>2.669</v>
      </c>
      <c r="N22" s="24"/>
      <c r="O22" s="25"/>
      <c r="P22" s="62"/>
      <c r="Q22" s="24">
        <v>2.6920000000000002</v>
      </c>
      <c r="R22" s="24"/>
      <c r="S22" s="25"/>
      <c r="T22" s="26"/>
      <c r="U22" s="75">
        <v>2.9319999999999999</v>
      </c>
      <c r="V22" s="27"/>
      <c r="W22" s="28"/>
      <c r="X22" s="29"/>
      <c r="Y22" s="70">
        <v>2.6509999999999998</v>
      </c>
      <c r="Z22" s="28"/>
      <c r="AA22" s="28"/>
      <c r="AB22" s="33"/>
    </row>
    <row r="23" spans="1:28" x14ac:dyDescent="0.3">
      <c r="A23" s="350"/>
      <c r="B23" s="13"/>
    </row>
    <row r="24" spans="1:28" x14ac:dyDescent="0.3">
      <c r="A24" s="350"/>
      <c r="B24" s="13"/>
      <c r="C24" s="351" t="s">
        <v>151</v>
      </c>
      <c r="D24" s="10"/>
      <c r="E24" s="343" t="s">
        <v>136</v>
      </c>
      <c r="F24" s="344"/>
      <c r="G24" s="344"/>
      <c r="H24" s="344"/>
      <c r="I24" s="344"/>
      <c r="J24" s="344"/>
      <c r="K24" s="344"/>
      <c r="L24" s="345"/>
      <c r="M24" s="347" t="s">
        <v>137</v>
      </c>
      <c r="N24" s="347"/>
      <c r="O24" s="347"/>
      <c r="P24" s="347"/>
      <c r="Q24" s="347"/>
      <c r="R24" s="347"/>
      <c r="S24" s="347"/>
      <c r="T24" s="347"/>
      <c r="U24" s="335" t="s">
        <v>138</v>
      </c>
      <c r="V24" s="336"/>
      <c r="W24" s="336"/>
      <c r="X24" s="336"/>
      <c r="Y24" s="336"/>
      <c r="Z24" s="336"/>
      <c r="AA24" s="336"/>
      <c r="AB24" s="337"/>
    </row>
    <row r="25" spans="1:28" x14ac:dyDescent="0.3">
      <c r="A25" s="350"/>
      <c r="B25" s="13"/>
      <c r="C25" s="352"/>
      <c r="D25" s="10"/>
      <c r="E25" s="338" t="s">
        <v>139</v>
      </c>
      <c r="F25" s="339"/>
      <c r="G25" s="339"/>
      <c r="H25" s="340"/>
      <c r="I25" s="339" t="s">
        <v>140</v>
      </c>
      <c r="J25" s="339"/>
      <c r="K25" s="339"/>
      <c r="L25" s="340"/>
      <c r="M25" s="331" t="s">
        <v>139</v>
      </c>
      <c r="N25" s="331"/>
      <c r="O25" s="331"/>
      <c r="P25" s="332"/>
      <c r="Q25" s="354" t="s">
        <v>140</v>
      </c>
      <c r="R25" s="355"/>
      <c r="S25" s="355"/>
      <c r="T25" s="355"/>
      <c r="U25" s="328" t="s">
        <v>139</v>
      </c>
      <c r="V25" s="329"/>
      <c r="W25" s="329"/>
      <c r="X25" s="329"/>
      <c r="Y25" s="328" t="s">
        <v>140</v>
      </c>
      <c r="Z25" s="329"/>
      <c r="AA25" s="329"/>
      <c r="AB25" s="330"/>
    </row>
    <row r="26" spans="1:28" ht="43.2" x14ac:dyDescent="0.3">
      <c r="A26" s="350"/>
      <c r="B26" s="13"/>
      <c r="C26" s="11"/>
      <c r="D26" s="11"/>
      <c r="E26" s="38" t="s">
        <v>141</v>
      </c>
      <c r="F26" s="39"/>
      <c r="G26" s="39" t="s">
        <v>142</v>
      </c>
      <c r="H26" s="63" t="s">
        <v>143</v>
      </c>
      <c r="I26" s="39" t="s">
        <v>141</v>
      </c>
      <c r="J26" s="39"/>
      <c r="K26" s="39" t="s">
        <v>142</v>
      </c>
      <c r="L26" s="63" t="s">
        <v>143</v>
      </c>
      <c r="M26" s="40" t="s">
        <v>141</v>
      </c>
      <c r="N26" s="40"/>
      <c r="O26" s="40" t="s">
        <v>142</v>
      </c>
      <c r="P26" s="41" t="s">
        <v>143</v>
      </c>
      <c r="Q26" s="77" t="s">
        <v>141</v>
      </c>
      <c r="R26" s="78"/>
      <c r="S26" s="78" t="s">
        <v>142</v>
      </c>
      <c r="T26" s="79" t="s">
        <v>143</v>
      </c>
      <c r="U26" s="67" t="s">
        <v>141</v>
      </c>
      <c r="V26" s="42"/>
      <c r="W26" s="42" t="s">
        <v>142</v>
      </c>
      <c r="X26" s="54" t="s">
        <v>143</v>
      </c>
      <c r="Y26" s="67" t="s">
        <v>141</v>
      </c>
      <c r="Z26" s="42"/>
      <c r="AA26" s="42" t="s">
        <v>142</v>
      </c>
      <c r="AB26" s="43" t="s">
        <v>143</v>
      </c>
    </row>
    <row r="27" spans="1:28" x14ac:dyDescent="0.3">
      <c r="A27" s="350"/>
      <c r="B27" s="13"/>
      <c r="C27" s="10"/>
      <c r="D27" s="71" t="s">
        <v>144</v>
      </c>
      <c r="E27" s="47">
        <v>24.59</v>
      </c>
      <c r="F27" s="48"/>
      <c r="G27" s="48">
        <f>E27-$E$30</f>
        <v>21.692</v>
      </c>
      <c r="H27" s="64">
        <f>G27/$G$31</f>
        <v>1.7016002510197676</v>
      </c>
      <c r="I27" s="48">
        <v>24.626999999999999</v>
      </c>
      <c r="J27" s="48"/>
      <c r="K27" s="48">
        <f>I27-$I$30</f>
        <v>21.713999999999999</v>
      </c>
      <c r="L27" s="64">
        <f>K27/$K$31</f>
        <v>1.6850845879248795</v>
      </c>
      <c r="M27" s="49">
        <v>21.44</v>
      </c>
      <c r="N27" s="49"/>
      <c r="O27" s="49">
        <f>M27-$M$30</f>
        <v>18.87</v>
      </c>
      <c r="P27" s="35">
        <f>O27/$O$31</f>
        <v>1.3385826771653542</v>
      </c>
      <c r="Q27" s="57">
        <v>21.573</v>
      </c>
      <c r="R27" s="50"/>
      <c r="S27" s="49">
        <f>Q27-$Q$30</f>
        <v>18.832000000000001</v>
      </c>
      <c r="T27" s="58">
        <f>S27/$S$31</f>
        <v>1.3261971830985915</v>
      </c>
      <c r="U27" s="76">
        <v>21.231000000000002</v>
      </c>
      <c r="V27" s="52"/>
      <c r="W27" s="51">
        <f>U27-$U$30</f>
        <v>18.471000000000004</v>
      </c>
      <c r="X27" s="36">
        <f>W27/$W$31</f>
        <v>1.457393088212088</v>
      </c>
      <c r="Y27" s="68">
        <v>21.169</v>
      </c>
      <c r="Z27" s="52"/>
      <c r="AA27" s="52">
        <f>Y27-$Y$30</f>
        <v>18.535</v>
      </c>
      <c r="AB27" s="37">
        <f>AA27/$AA$31</f>
        <v>1.456123811768403</v>
      </c>
    </row>
    <row r="28" spans="1:28" x14ac:dyDescent="0.3">
      <c r="A28" s="350"/>
      <c r="B28" s="13"/>
      <c r="C28" s="10"/>
      <c r="D28" s="72" t="s">
        <v>145</v>
      </c>
      <c r="E28" s="30">
        <v>22.027000000000001</v>
      </c>
      <c r="F28" s="14"/>
      <c r="G28" s="14">
        <f>E28-$E$30</f>
        <v>19.129000000000001</v>
      </c>
      <c r="H28" s="65">
        <f>G28/$G$31</f>
        <v>1.5005491057420772</v>
      </c>
      <c r="I28" s="14">
        <v>22.114999999999998</v>
      </c>
      <c r="J28" s="14"/>
      <c r="K28" s="14">
        <f>I28-$I$30</f>
        <v>19.201999999999998</v>
      </c>
      <c r="L28" s="65">
        <f>K28/$K$31</f>
        <v>1.490144342697501</v>
      </c>
      <c r="M28" s="16">
        <v>19.317</v>
      </c>
      <c r="N28" s="17"/>
      <c r="O28" s="16">
        <f>M28-$M$30</f>
        <v>16.747</v>
      </c>
      <c r="P28" s="18">
        <f>O28/$O$31</f>
        <v>1.1879832588494004</v>
      </c>
      <c r="Q28" s="59">
        <v>19.474</v>
      </c>
      <c r="R28" s="17"/>
      <c r="S28" s="16">
        <f>Q28-$Q$30</f>
        <v>16.733000000000001</v>
      </c>
      <c r="T28" s="60">
        <f>S28/$S$31</f>
        <v>1.1783802816901408</v>
      </c>
      <c r="U28" s="74">
        <v>19.134</v>
      </c>
      <c r="V28" s="20"/>
      <c r="W28" s="19">
        <f>U28-$U$30</f>
        <v>16.374000000000002</v>
      </c>
      <c r="X28" s="21">
        <f>W28/$W$31</f>
        <v>1.2919362474356955</v>
      </c>
      <c r="Y28" s="69">
        <v>19.166</v>
      </c>
      <c r="Z28" s="20"/>
      <c r="AA28" s="20">
        <f>Y28-$Y$30</f>
        <v>16.532</v>
      </c>
      <c r="AB28" s="31">
        <f>AA28/$AA$31</f>
        <v>1.2987665959619767</v>
      </c>
    </row>
    <row r="29" spans="1:28" x14ac:dyDescent="0.3">
      <c r="A29" s="350"/>
      <c r="B29" s="13"/>
      <c r="C29" s="10"/>
      <c r="D29" s="72" t="s">
        <v>146</v>
      </c>
      <c r="E29" s="30">
        <v>26.367999999999999</v>
      </c>
      <c r="F29" s="14"/>
      <c r="G29" s="14">
        <f>E29-$E$30</f>
        <v>23.47</v>
      </c>
      <c r="H29" s="65">
        <f>G29/$G$31</f>
        <v>1.8410731095073734</v>
      </c>
      <c r="I29" s="14">
        <v>26.486999999999998</v>
      </c>
      <c r="J29" s="14"/>
      <c r="K29" s="14">
        <f>I29-$I$30</f>
        <v>23.573999999999998</v>
      </c>
      <c r="L29" s="65">
        <f>K29/$K$31</f>
        <v>1.8294272854260434</v>
      </c>
      <c r="M29" s="16">
        <v>23.222999999999999</v>
      </c>
      <c r="N29" s="17"/>
      <c r="O29" s="16">
        <f>M29-$M$30</f>
        <v>20.652999999999999</v>
      </c>
      <c r="P29" s="18">
        <f>O29/$O$31</f>
        <v>1.4650634886855356</v>
      </c>
      <c r="Q29" s="59">
        <v>23.207999999999998</v>
      </c>
      <c r="R29" s="17"/>
      <c r="S29" s="16">
        <f>Q29-$Q$30</f>
        <v>20.466999999999999</v>
      </c>
      <c r="T29" s="60">
        <f>S29/$S$31</f>
        <v>1.4413380281690138</v>
      </c>
      <c r="U29" s="74">
        <v>22.690999999999999</v>
      </c>
      <c r="V29" s="20"/>
      <c r="W29" s="19">
        <f>U29-$U$30</f>
        <v>19.930999999999997</v>
      </c>
      <c r="X29" s="21">
        <f>W29/$W$31</f>
        <v>1.5725895534164429</v>
      </c>
      <c r="Y29" s="69">
        <v>22.826000000000001</v>
      </c>
      <c r="Z29" s="20"/>
      <c r="AA29" s="20">
        <f>Y29-$Y$30</f>
        <v>20.192</v>
      </c>
      <c r="AB29" s="31">
        <f>AA29/$AA$31</f>
        <v>1.5862990022782624</v>
      </c>
    </row>
    <row r="30" spans="1:28" x14ac:dyDescent="0.3">
      <c r="A30" s="350"/>
      <c r="B30" s="13"/>
      <c r="C30" s="10"/>
      <c r="D30" s="73" t="s">
        <v>147</v>
      </c>
      <c r="E30" s="32">
        <v>2.8980000000000001</v>
      </c>
      <c r="F30" s="22"/>
      <c r="G30" s="22">
        <f>E30-$E$30</f>
        <v>0</v>
      </c>
      <c r="H30" s="66">
        <f>G30/$G$31</f>
        <v>0</v>
      </c>
      <c r="I30" s="22">
        <v>2.9129999999999998</v>
      </c>
      <c r="J30" s="22"/>
      <c r="K30" s="22">
        <f>I30-$I$30</f>
        <v>0</v>
      </c>
      <c r="L30" s="66">
        <f>K30/$K$31</f>
        <v>0</v>
      </c>
      <c r="M30" s="24">
        <v>2.57</v>
      </c>
      <c r="N30" s="24"/>
      <c r="O30" s="24">
        <f>M30-$M$30</f>
        <v>0</v>
      </c>
      <c r="P30" s="26">
        <f>O30/$O$31</f>
        <v>0</v>
      </c>
      <c r="Q30" s="61">
        <v>2.7410000000000001</v>
      </c>
      <c r="R30" s="24"/>
      <c r="S30" s="24">
        <f>Q30-$Q$30</f>
        <v>0</v>
      </c>
      <c r="T30" s="62">
        <f>S30/$S$31</f>
        <v>0</v>
      </c>
      <c r="U30" s="75">
        <v>2.76</v>
      </c>
      <c r="V30" s="27"/>
      <c r="W30" s="27">
        <f>U30-$U$30</f>
        <v>0</v>
      </c>
      <c r="X30" s="29">
        <f>W30/$W$31</f>
        <v>0</v>
      </c>
      <c r="Y30" s="70">
        <v>2.6339999999999999</v>
      </c>
      <c r="Z30" s="28"/>
      <c r="AA30" s="28">
        <f>Y30-$Y$30</f>
        <v>0</v>
      </c>
      <c r="AB30" s="33">
        <f>AA30/$AA$31</f>
        <v>0</v>
      </c>
    </row>
    <row r="31" spans="1:28" x14ac:dyDescent="0.3">
      <c r="A31" s="350"/>
      <c r="B31" s="13"/>
      <c r="C31" s="10"/>
      <c r="D31" s="44" t="s">
        <v>148</v>
      </c>
      <c r="E31" s="30">
        <v>15.208</v>
      </c>
      <c r="F31" s="14"/>
      <c r="G31" s="14">
        <f>E31-$E$32</f>
        <v>12.748000000000001</v>
      </c>
      <c r="H31" s="65">
        <f>G31/$G$31</f>
        <v>1</v>
      </c>
      <c r="I31" s="14">
        <v>15.226000000000001</v>
      </c>
      <c r="J31" s="14"/>
      <c r="K31" s="14">
        <f>I31-$I$32</f>
        <v>12.886000000000001</v>
      </c>
      <c r="L31" s="65">
        <f>K31/$K$31</f>
        <v>1</v>
      </c>
      <c r="M31" s="16">
        <v>16.399000000000001</v>
      </c>
      <c r="N31" s="16"/>
      <c r="O31" s="16">
        <f>M31-M32</f>
        <v>14.097000000000001</v>
      </c>
      <c r="P31" s="18">
        <f>O31/$O$31</f>
        <v>1</v>
      </c>
      <c r="Q31" s="59">
        <v>16.443000000000001</v>
      </c>
      <c r="R31" s="16"/>
      <c r="S31" s="16">
        <f>Q31-Q32</f>
        <v>14.200000000000001</v>
      </c>
      <c r="T31" s="60">
        <f>S31/$S$31</f>
        <v>1</v>
      </c>
      <c r="U31" s="74">
        <v>15.183999999999999</v>
      </c>
      <c r="V31" s="19"/>
      <c r="W31" s="19">
        <f>U31-U32</f>
        <v>12.673999999999999</v>
      </c>
      <c r="X31" s="21">
        <f>W31/$W$31</f>
        <v>1</v>
      </c>
      <c r="Y31" s="69">
        <v>15.125</v>
      </c>
      <c r="Z31" s="20"/>
      <c r="AA31" s="20">
        <f>Y31-Y32</f>
        <v>12.728999999999999</v>
      </c>
      <c r="AB31" s="31">
        <f>AA31/$AA$31</f>
        <v>1</v>
      </c>
    </row>
    <row r="32" spans="1:28" x14ac:dyDescent="0.3">
      <c r="A32" s="350"/>
      <c r="B32" s="13"/>
      <c r="C32" s="10"/>
      <c r="D32" s="46" t="s">
        <v>149</v>
      </c>
      <c r="E32" s="32">
        <v>2.46</v>
      </c>
      <c r="F32" s="22"/>
      <c r="G32" s="22"/>
      <c r="H32" s="66"/>
      <c r="I32" s="22">
        <v>2.34</v>
      </c>
      <c r="J32" s="22"/>
      <c r="K32" s="22"/>
      <c r="L32" s="66"/>
      <c r="M32" s="24">
        <v>2.302</v>
      </c>
      <c r="N32" s="24"/>
      <c r="O32" s="25"/>
      <c r="P32" s="26"/>
      <c r="Q32" s="61">
        <v>2.2429999999999999</v>
      </c>
      <c r="R32" s="24"/>
      <c r="S32" s="25"/>
      <c r="T32" s="62"/>
      <c r="U32" s="75">
        <v>2.5099999999999998</v>
      </c>
      <c r="V32" s="27"/>
      <c r="W32" s="28"/>
      <c r="X32" s="29"/>
      <c r="Y32" s="70">
        <v>2.3959999999999999</v>
      </c>
      <c r="Z32" s="28"/>
      <c r="AA32" s="28"/>
      <c r="AB32" s="33"/>
    </row>
    <row r="33" spans="1:28" x14ac:dyDescent="0.3">
      <c r="A33" s="350"/>
      <c r="B33" s="13"/>
    </row>
    <row r="34" spans="1:28" x14ac:dyDescent="0.3">
      <c r="A34" s="350"/>
      <c r="B34" s="13"/>
      <c r="U34" s="11"/>
      <c r="V34" s="10"/>
      <c r="W34" s="11"/>
      <c r="X34" s="10"/>
      <c r="Y34" s="11"/>
    </row>
    <row r="35" spans="1:28" x14ac:dyDescent="0.3">
      <c r="A35" s="350"/>
      <c r="B35" s="13"/>
    </row>
    <row r="36" spans="1:28" x14ac:dyDescent="0.3">
      <c r="A36" s="350"/>
      <c r="B36" s="13"/>
    </row>
    <row r="37" spans="1:28" x14ac:dyDescent="0.3">
      <c r="A37" s="350"/>
      <c r="B37" s="13"/>
      <c r="H37" s="353" t="s">
        <v>152</v>
      </c>
      <c r="I37" s="353"/>
      <c r="J37" s="353" t="s">
        <v>153</v>
      </c>
      <c r="K37" s="353"/>
      <c r="L37" s="353" t="s">
        <v>154</v>
      </c>
      <c r="M37" s="353"/>
      <c r="O37" t="s">
        <v>155</v>
      </c>
    </row>
    <row r="38" spans="1:28" x14ac:dyDescent="0.3">
      <c r="A38" s="350"/>
      <c r="B38" s="13"/>
      <c r="H38">
        <v>1</v>
      </c>
      <c r="I38">
        <v>2</v>
      </c>
      <c r="J38">
        <v>1</v>
      </c>
      <c r="K38">
        <v>2</v>
      </c>
      <c r="L38">
        <v>1</v>
      </c>
      <c r="M38">
        <v>2</v>
      </c>
      <c r="S38" s="83" t="s">
        <v>156</v>
      </c>
      <c r="T38" s="84" t="s">
        <v>157</v>
      </c>
    </row>
    <row r="39" spans="1:28" x14ac:dyDescent="0.3">
      <c r="A39" s="350"/>
      <c r="B39" s="13"/>
      <c r="D39" s="80" t="s">
        <v>135</v>
      </c>
      <c r="E39" t="s">
        <v>158</v>
      </c>
      <c r="H39">
        <f>H8</f>
        <v>0.43149982917663132</v>
      </c>
      <c r="I39">
        <f>L8</f>
        <v>0.45122625069069577</v>
      </c>
      <c r="J39">
        <f>P8</f>
        <v>0.38517886903608384</v>
      </c>
      <c r="K39">
        <f>T8</f>
        <v>0.37623876913585008</v>
      </c>
      <c r="L39">
        <f>X8</f>
        <v>0.3944592160562656</v>
      </c>
      <c r="M39">
        <f>AB8</f>
        <v>0.39638569549908798</v>
      </c>
      <c r="O39">
        <f>AVERAGE(H39:M39)</f>
        <v>0.40583143826576912</v>
      </c>
      <c r="Q39">
        <f>O39/$O$39</f>
        <v>1</v>
      </c>
      <c r="S39" s="85">
        <f>100/Q39</f>
        <v>100</v>
      </c>
      <c r="T39" s="86">
        <f>100-S39</f>
        <v>0</v>
      </c>
      <c r="U39" s="360" t="s">
        <v>135</v>
      </c>
      <c r="V39" s="361"/>
    </row>
    <row r="40" spans="1:28" x14ac:dyDescent="0.3">
      <c r="A40" s="350"/>
      <c r="B40" s="13"/>
      <c r="D40" s="82" t="s">
        <v>150</v>
      </c>
      <c r="E40" t="s">
        <v>158</v>
      </c>
      <c r="H40">
        <f>H18</f>
        <v>1.050693030919841</v>
      </c>
      <c r="I40">
        <f>L18</f>
        <v>1.0454764893308874</v>
      </c>
      <c r="J40">
        <f>P18</f>
        <v>0.86399364126114997</v>
      </c>
      <c r="K40">
        <f>T18</f>
        <v>0.83892379856624477</v>
      </c>
      <c r="L40">
        <f>X18</f>
        <v>0.91953178567930238</v>
      </c>
      <c r="M40">
        <f>AB18</f>
        <v>0.89546398724699305</v>
      </c>
      <c r="O40">
        <f>AVERAGE(H40:M40)</f>
        <v>0.93568045550073631</v>
      </c>
      <c r="Q40">
        <f>O40/$O$39</f>
        <v>2.3055888905481541</v>
      </c>
      <c r="S40" s="87">
        <f>100/Q40</f>
        <v>43.372866867095716</v>
      </c>
      <c r="T40" s="88">
        <f>100-S40</f>
        <v>56.627133132904284</v>
      </c>
      <c r="U40" s="362" t="s">
        <v>150</v>
      </c>
      <c r="V40" s="363"/>
    </row>
    <row r="41" spans="1:28" ht="29.4" customHeight="1" x14ac:dyDescent="0.3">
      <c r="A41" s="350"/>
      <c r="B41" s="13"/>
      <c r="D41" s="81" t="s">
        <v>151</v>
      </c>
      <c r="E41" t="s">
        <v>158</v>
      </c>
      <c r="H41">
        <f>H28</f>
        <v>1.5005491057420772</v>
      </c>
      <c r="I41">
        <f>L28</f>
        <v>1.490144342697501</v>
      </c>
      <c r="J41">
        <f>P28</f>
        <v>1.1879832588494004</v>
      </c>
      <c r="K41">
        <f>T28</f>
        <v>1.1783802816901408</v>
      </c>
      <c r="L41">
        <f>X28</f>
        <v>1.2919362474356955</v>
      </c>
      <c r="M41">
        <f>AB28</f>
        <v>1.2987665959619767</v>
      </c>
      <c r="O41">
        <f>AVERAGE(H41:M41)</f>
        <v>1.3246266387294652</v>
      </c>
      <c r="Q41">
        <f>O41/$O$39</f>
        <v>3.2639823183486327</v>
      </c>
      <c r="S41" s="87">
        <f>100/Q41</f>
        <v>30.637420870157666</v>
      </c>
      <c r="T41" s="88">
        <f>100-S41</f>
        <v>69.362579129842331</v>
      </c>
      <c r="U41" s="364" t="s">
        <v>151</v>
      </c>
      <c r="V41" s="365"/>
    </row>
    <row r="43" spans="1:28" s="12" customFormat="1" x14ac:dyDescent="0.3"/>
    <row r="45" spans="1:28" x14ac:dyDescent="0.3">
      <c r="A45" s="350" t="s">
        <v>159</v>
      </c>
      <c r="B45" s="13"/>
      <c r="C45" s="10"/>
    </row>
    <row r="46" spans="1:28" x14ac:dyDescent="0.3">
      <c r="A46" s="350"/>
      <c r="B46" s="13"/>
      <c r="C46" s="341" t="s">
        <v>135</v>
      </c>
      <c r="D46" s="10"/>
      <c r="E46" s="343" t="s">
        <v>136</v>
      </c>
      <c r="F46" s="344"/>
      <c r="G46" s="344"/>
      <c r="H46" s="344"/>
      <c r="I46" s="344"/>
      <c r="J46" s="344"/>
      <c r="K46" s="344"/>
      <c r="L46" s="344"/>
      <c r="M46" s="346" t="s">
        <v>137</v>
      </c>
      <c r="N46" s="347"/>
      <c r="O46" s="347"/>
      <c r="P46" s="347"/>
      <c r="Q46" s="347"/>
      <c r="R46" s="347"/>
      <c r="S46" s="347"/>
      <c r="T46" s="348"/>
      <c r="U46" s="336" t="s">
        <v>138</v>
      </c>
      <c r="V46" s="336"/>
      <c r="W46" s="336"/>
      <c r="X46" s="336"/>
      <c r="Y46" s="336"/>
      <c r="Z46" s="336"/>
      <c r="AA46" s="336"/>
      <c r="AB46" s="337"/>
    </row>
    <row r="47" spans="1:28" x14ac:dyDescent="0.3">
      <c r="A47" s="350"/>
      <c r="B47" s="13"/>
      <c r="C47" s="342"/>
      <c r="D47" s="10"/>
      <c r="E47" s="338" t="s">
        <v>139</v>
      </c>
      <c r="F47" s="339"/>
      <c r="G47" s="339"/>
      <c r="H47" s="339"/>
      <c r="I47" s="338" t="s">
        <v>140</v>
      </c>
      <c r="J47" s="339"/>
      <c r="K47" s="339"/>
      <c r="L47" s="340"/>
      <c r="M47" s="349" t="s">
        <v>139</v>
      </c>
      <c r="N47" s="331"/>
      <c r="O47" s="331"/>
      <c r="P47" s="332"/>
      <c r="Q47" s="354" t="s">
        <v>140</v>
      </c>
      <c r="R47" s="355"/>
      <c r="S47" s="355"/>
      <c r="T47" s="356"/>
      <c r="U47" s="328" t="s">
        <v>139</v>
      </c>
      <c r="V47" s="329"/>
      <c r="W47" s="329"/>
      <c r="X47" s="330"/>
      <c r="Y47" s="329" t="s">
        <v>140</v>
      </c>
      <c r="Z47" s="329"/>
      <c r="AA47" s="329"/>
      <c r="AB47" s="330"/>
    </row>
    <row r="48" spans="1:28" ht="43.2" x14ac:dyDescent="0.3">
      <c r="A48" s="350"/>
      <c r="B48" s="13"/>
      <c r="C48" s="11"/>
      <c r="D48" s="11"/>
      <c r="E48" s="38" t="s">
        <v>141</v>
      </c>
      <c r="F48" s="39"/>
      <c r="G48" s="39" t="s">
        <v>142</v>
      </c>
      <c r="H48" s="53" t="s">
        <v>143</v>
      </c>
      <c r="I48" s="38" t="s">
        <v>141</v>
      </c>
      <c r="J48" s="39"/>
      <c r="K48" s="39" t="s">
        <v>142</v>
      </c>
      <c r="L48" s="63" t="s">
        <v>143</v>
      </c>
      <c r="M48" s="55" t="s">
        <v>141</v>
      </c>
      <c r="N48" s="40"/>
      <c r="O48" s="40" t="s">
        <v>142</v>
      </c>
      <c r="P48" s="41" t="s">
        <v>143</v>
      </c>
      <c r="Q48" s="77" t="s">
        <v>141</v>
      </c>
      <c r="R48" s="78"/>
      <c r="S48" s="78" t="s">
        <v>142</v>
      </c>
      <c r="T48" s="79" t="s">
        <v>143</v>
      </c>
      <c r="U48" s="42" t="s">
        <v>141</v>
      </c>
      <c r="V48" s="42"/>
      <c r="W48" s="42" t="s">
        <v>142</v>
      </c>
      <c r="X48" s="43" t="s">
        <v>143</v>
      </c>
      <c r="Y48" s="42" t="s">
        <v>141</v>
      </c>
      <c r="Z48" s="42"/>
      <c r="AA48" s="42" t="s">
        <v>142</v>
      </c>
      <c r="AB48" s="43" t="s">
        <v>143</v>
      </c>
    </row>
    <row r="49" spans="1:28" x14ac:dyDescent="0.3">
      <c r="A49" s="350"/>
      <c r="B49" s="13"/>
      <c r="C49" s="10"/>
      <c r="D49" s="44" t="s">
        <v>144</v>
      </c>
      <c r="E49" s="47">
        <v>152.91</v>
      </c>
      <c r="F49" s="48"/>
      <c r="G49" s="48">
        <f>E49-$E$52</f>
        <v>131.11699999999999</v>
      </c>
      <c r="H49" s="34">
        <f t="shared" ref="H49:H54" si="0">G49/$G$53</f>
        <v>1.7954346278139888</v>
      </c>
      <c r="I49" s="47">
        <v>152.67099999999999</v>
      </c>
      <c r="J49" s="48"/>
      <c r="K49" s="48">
        <f>I49-$I$52</f>
        <v>130.74699999999999</v>
      </c>
      <c r="L49" s="64">
        <f>K49/$K$53</f>
        <v>1.819265876328825</v>
      </c>
      <c r="M49" s="57">
        <v>130.59899999999999</v>
      </c>
      <c r="N49" s="50"/>
      <c r="O49" s="49">
        <f>M49-$M$52</f>
        <v>111.98199999999999</v>
      </c>
      <c r="P49" s="35">
        <f>O49/$O$53</f>
        <v>1.5998342762443567</v>
      </c>
      <c r="Q49" s="57">
        <v>130.291</v>
      </c>
      <c r="R49" s="50"/>
      <c r="S49" s="49">
        <f>Q49-$Q$52</f>
        <v>110.589</v>
      </c>
      <c r="T49" s="58">
        <f>S49/$S$53</f>
        <v>1.58314484496235</v>
      </c>
      <c r="U49" s="51">
        <v>126.40600000000001</v>
      </c>
      <c r="V49" s="52"/>
      <c r="W49" s="51">
        <f>U49-$U$52</f>
        <v>107.732</v>
      </c>
      <c r="X49" s="37">
        <f>W49/$W$53</f>
        <v>1.7050788978047893</v>
      </c>
      <c r="Y49" s="52">
        <v>125.623</v>
      </c>
      <c r="Z49" s="52"/>
      <c r="AA49" s="52">
        <f>Y49-$Y$52</f>
        <v>108.004</v>
      </c>
      <c r="AB49" s="37">
        <f>AA49/$AA$53</f>
        <v>1.7542799597180261</v>
      </c>
    </row>
    <row r="50" spans="1:28" x14ac:dyDescent="0.3">
      <c r="A50" s="350"/>
      <c r="B50" s="13"/>
      <c r="C50" s="10"/>
      <c r="D50" s="45" t="s">
        <v>145</v>
      </c>
      <c r="E50" s="30">
        <v>42.79</v>
      </c>
      <c r="F50" s="14"/>
      <c r="G50" s="14">
        <f>E50-$E$52</f>
        <v>20.997</v>
      </c>
      <c r="H50" s="15">
        <f t="shared" si="0"/>
        <v>0.28751985539792951</v>
      </c>
      <c r="I50" s="30">
        <v>42.628</v>
      </c>
      <c r="J50" s="14"/>
      <c r="K50" s="14">
        <f>I50-$I$52</f>
        <v>20.704000000000001</v>
      </c>
      <c r="L50" s="65">
        <f>K50/$K$53</f>
        <v>0.28808370902209607</v>
      </c>
      <c r="M50" s="59">
        <v>38.463000000000001</v>
      </c>
      <c r="N50" s="17"/>
      <c r="O50" s="16">
        <f>M50-$M$52</f>
        <v>19.846</v>
      </c>
      <c r="P50" s="18">
        <f>O50/$O$53</f>
        <v>0.28353048745642612</v>
      </c>
      <c r="Q50" s="59">
        <v>38.704000000000001</v>
      </c>
      <c r="R50" s="17"/>
      <c r="S50" s="16">
        <f>Q50-$Q$52</f>
        <v>19.001999999999999</v>
      </c>
      <c r="T50" s="60">
        <f>S50/$S$53</f>
        <v>0.27202450826008528</v>
      </c>
      <c r="U50" s="19">
        <v>37.048999999999999</v>
      </c>
      <c r="V50" s="20"/>
      <c r="W50" s="19">
        <f>U50-$U$52</f>
        <v>18.375</v>
      </c>
      <c r="X50" s="31">
        <f>W50/$W$53</f>
        <v>0.29082189829542759</v>
      </c>
      <c r="Y50" s="20">
        <v>36.362000000000002</v>
      </c>
      <c r="Z50" s="20"/>
      <c r="AA50" s="20">
        <f>Y50-$Y$52</f>
        <v>18.743000000000002</v>
      </c>
      <c r="AB50" s="31">
        <f>AA50/$AA$53</f>
        <v>0.30443751421238996</v>
      </c>
    </row>
    <row r="51" spans="1:28" x14ac:dyDescent="0.3">
      <c r="A51" s="350"/>
      <c r="B51" s="13"/>
      <c r="C51" s="10"/>
      <c r="D51" s="45" t="s">
        <v>146</v>
      </c>
      <c r="E51" s="30">
        <v>148.98099999999999</v>
      </c>
      <c r="F51" s="14"/>
      <c r="G51" s="14">
        <f>E51-$E$52</f>
        <v>127.18799999999999</v>
      </c>
      <c r="H51" s="15">
        <f t="shared" si="0"/>
        <v>1.7416333461138191</v>
      </c>
      <c r="I51" s="30">
        <v>148.63999999999999</v>
      </c>
      <c r="J51" s="14"/>
      <c r="K51" s="14">
        <f>I51-$I$52</f>
        <v>126.71599999999998</v>
      </c>
      <c r="L51" s="65">
        <f>K51/$K$53</f>
        <v>1.7631769354928479</v>
      </c>
      <c r="M51" s="59">
        <v>127.46</v>
      </c>
      <c r="N51" s="17"/>
      <c r="O51" s="16">
        <f>M51-$M$52</f>
        <v>108.84299999999999</v>
      </c>
      <c r="P51" s="18">
        <f>O51/$O$53</f>
        <v>1.5549888565060861</v>
      </c>
      <c r="Q51" s="59">
        <v>127.577</v>
      </c>
      <c r="R51" s="17"/>
      <c r="S51" s="16">
        <f>Q51-$Q$52</f>
        <v>107.875</v>
      </c>
      <c r="T51" s="60">
        <f>S51/$S$53</f>
        <v>1.5442923812523264</v>
      </c>
      <c r="U51" s="19">
        <v>123.384</v>
      </c>
      <c r="V51" s="20"/>
      <c r="W51" s="19">
        <f>U51-$U$52</f>
        <v>104.71000000000001</v>
      </c>
      <c r="X51" s="31">
        <f>W51/$W$53</f>
        <v>1.6572495766266244</v>
      </c>
      <c r="Y51" s="20">
        <v>121.72199999999999</v>
      </c>
      <c r="Z51" s="20"/>
      <c r="AA51" s="20">
        <f>Y51-$Y$52</f>
        <v>104.10299999999999</v>
      </c>
      <c r="AB51" s="31">
        <f>AA51/$AA$53</f>
        <v>1.6909170646135852</v>
      </c>
    </row>
    <row r="52" spans="1:28" x14ac:dyDescent="0.3">
      <c r="A52" s="350"/>
      <c r="B52" s="13"/>
      <c r="C52" s="10"/>
      <c r="D52" s="46" t="s">
        <v>147</v>
      </c>
      <c r="E52" s="32">
        <v>21.792999999999999</v>
      </c>
      <c r="F52" s="22"/>
      <c r="G52" s="22">
        <f>E52-$E$52</f>
        <v>0</v>
      </c>
      <c r="H52" s="23">
        <f t="shared" si="0"/>
        <v>0</v>
      </c>
      <c r="I52" s="32">
        <v>21.923999999999999</v>
      </c>
      <c r="J52" s="22"/>
      <c r="K52" s="22">
        <f>I52-$I$52</f>
        <v>0</v>
      </c>
      <c r="L52" s="66">
        <f>K52/$K$53</f>
        <v>0</v>
      </c>
      <c r="M52" s="61">
        <v>18.617000000000001</v>
      </c>
      <c r="N52" s="24"/>
      <c r="O52" s="24">
        <f>M52-$M$52</f>
        <v>0</v>
      </c>
      <c r="P52" s="26">
        <f>O52/$O$53</f>
        <v>0</v>
      </c>
      <c r="Q52" s="61">
        <v>19.702000000000002</v>
      </c>
      <c r="R52" s="24"/>
      <c r="S52" s="24">
        <f>Q52-$Q$52</f>
        <v>0</v>
      </c>
      <c r="T52" s="62">
        <f>S52/$S$53</f>
        <v>0</v>
      </c>
      <c r="U52" s="27">
        <v>18.673999999999999</v>
      </c>
      <c r="V52" s="27"/>
      <c r="W52" s="27">
        <f>U52-$U$52</f>
        <v>0</v>
      </c>
      <c r="X52" s="33">
        <f>W52/$W$53</f>
        <v>0</v>
      </c>
      <c r="Y52" s="28">
        <v>17.619</v>
      </c>
      <c r="Z52" s="28"/>
      <c r="AA52" s="28">
        <f>Y52-$Y$52</f>
        <v>0</v>
      </c>
      <c r="AB52" s="33">
        <f>AA52/$AA$53</f>
        <v>0</v>
      </c>
    </row>
    <row r="53" spans="1:28" x14ac:dyDescent="0.3">
      <c r="A53" s="350"/>
      <c r="B53" s="13"/>
      <c r="C53" s="10"/>
      <c r="D53" s="44" t="s">
        <v>148</v>
      </c>
      <c r="E53" s="30">
        <v>88.878</v>
      </c>
      <c r="F53" s="14"/>
      <c r="G53" s="14">
        <f>E53-$E$54</f>
        <v>73.028000000000006</v>
      </c>
      <c r="H53" s="15">
        <f t="shared" si="0"/>
        <v>1</v>
      </c>
      <c r="I53" s="30">
        <v>87.932000000000002</v>
      </c>
      <c r="J53" s="14"/>
      <c r="K53" s="14">
        <f>I53-$I$54</f>
        <v>71.867999999999995</v>
      </c>
      <c r="L53" s="65">
        <f>K53/$K$53</f>
        <v>1</v>
      </c>
      <c r="M53" s="59">
        <v>88.347999999999999</v>
      </c>
      <c r="N53" s="16"/>
      <c r="O53" s="16">
        <f>M53-M54</f>
        <v>69.995999999999995</v>
      </c>
      <c r="P53" s="18">
        <f>O53/$O$53</f>
        <v>1</v>
      </c>
      <c r="Q53" s="59">
        <v>88.283000000000001</v>
      </c>
      <c r="R53" s="16"/>
      <c r="S53" s="16">
        <f>Q53-Q54</f>
        <v>69.853999999999999</v>
      </c>
      <c r="T53" s="60">
        <f>S53/$S$53</f>
        <v>1</v>
      </c>
      <c r="U53" s="19">
        <v>78.692999999999998</v>
      </c>
      <c r="V53" s="19"/>
      <c r="W53" s="19">
        <f>U53-U54</f>
        <v>63.183</v>
      </c>
      <c r="X53" s="31">
        <f>W53/$W$53</f>
        <v>1</v>
      </c>
      <c r="Y53" s="20">
        <v>77.948999999999998</v>
      </c>
      <c r="Z53" s="20"/>
      <c r="AA53" s="20">
        <f>Y53-Y54</f>
        <v>61.566000000000003</v>
      </c>
      <c r="AB53" s="31">
        <f>AA53/$AA$53</f>
        <v>1</v>
      </c>
    </row>
    <row r="54" spans="1:28" x14ac:dyDescent="0.3">
      <c r="A54" s="350"/>
      <c r="B54" s="13"/>
      <c r="C54" s="10"/>
      <c r="D54" s="46" t="s">
        <v>149</v>
      </c>
      <c r="E54" s="32">
        <v>15.85</v>
      </c>
      <c r="F54" s="22"/>
      <c r="G54" s="22">
        <f>E54-$E$54</f>
        <v>0</v>
      </c>
      <c r="H54" s="23">
        <f t="shared" si="0"/>
        <v>0</v>
      </c>
      <c r="I54" s="32">
        <v>16.064</v>
      </c>
      <c r="J54" s="22"/>
      <c r="K54" s="22">
        <f>I54-$I$54</f>
        <v>0</v>
      </c>
      <c r="L54" s="66"/>
      <c r="M54" s="61">
        <v>18.352</v>
      </c>
      <c r="N54" s="24"/>
      <c r="O54" s="24"/>
      <c r="P54" s="26"/>
      <c r="Q54" s="61">
        <v>18.428999999999998</v>
      </c>
      <c r="R54" s="24"/>
      <c r="S54" s="25"/>
      <c r="T54" s="62"/>
      <c r="U54" s="27">
        <v>15.51</v>
      </c>
      <c r="V54" s="27"/>
      <c r="W54" s="28"/>
      <c r="X54" s="33"/>
      <c r="Y54" s="28">
        <v>16.382999999999999</v>
      </c>
      <c r="Z54" s="28"/>
      <c r="AA54" s="28"/>
      <c r="AB54" s="33"/>
    </row>
    <row r="55" spans="1:28" x14ac:dyDescent="0.3">
      <c r="A55" s="350"/>
      <c r="B55" s="13"/>
    </row>
    <row r="56" spans="1:28" x14ac:dyDescent="0.3">
      <c r="A56" s="350"/>
      <c r="B56" s="13"/>
      <c r="C56" s="341" t="s">
        <v>150</v>
      </c>
      <c r="D56" s="10"/>
      <c r="E56" s="343" t="s">
        <v>136</v>
      </c>
      <c r="F56" s="344"/>
      <c r="G56" s="344"/>
      <c r="H56" s="344"/>
      <c r="I56" s="344"/>
      <c r="J56" s="344"/>
      <c r="K56" s="344"/>
      <c r="L56" s="344"/>
      <c r="M56" s="346" t="s">
        <v>137</v>
      </c>
      <c r="N56" s="347"/>
      <c r="O56" s="347"/>
      <c r="P56" s="347"/>
      <c r="Q56" s="347"/>
      <c r="R56" s="347"/>
      <c r="S56" s="347"/>
      <c r="T56" s="348"/>
      <c r="U56" s="336" t="s">
        <v>138</v>
      </c>
      <c r="V56" s="336"/>
      <c r="W56" s="336"/>
      <c r="X56" s="336"/>
      <c r="Y56" s="336"/>
      <c r="Z56" s="336"/>
      <c r="AA56" s="336"/>
      <c r="AB56" s="337"/>
    </row>
    <row r="57" spans="1:28" x14ac:dyDescent="0.3">
      <c r="A57" s="350"/>
      <c r="B57" s="13"/>
      <c r="C57" s="342"/>
      <c r="D57" s="10"/>
      <c r="E57" s="338" t="s">
        <v>139</v>
      </c>
      <c r="F57" s="339"/>
      <c r="G57" s="339"/>
      <c r="H57" s="340"/>
      <c r="I57" s="339" t="s">
        <v>140</v>
      </c>
      <c r="J57" s="339"/>
      <c r="K57" s="339"/>
      <c r="L57" s="339"/>
      <c r="M57" s="349" t="s">
        <v>139</v>
      </c>
      <c r="N57" s="331"/>
      <c r="O57" s="331"/>
      <c r="P57" s="332"/>
      <c r="Q57" s="354" t="s">
        <v>140</v>
      </c>
      <c r="R57" s="355"/>
      <c r="S57" s="355"/>
      <c r="T57" s="356"/>
      <c r="U57" s="328" t="s">
        <v>139</v>
      </c>
      <c r="V57" s="329"/>
      <c r="W57" s="329"/>
      <c r="X57" s="330"/>
      <c r="Y57" s="329" t="s">
        <v>140</v>
      </c>
      <c r="Z57" s="329"/>
      <c r="AA57" s="329"/>
      <c r="AB57" s="330"/>
    </row>
    <row r="58" spans="1:28" ht="43.2" x14ac:dyDescent="0.3">
      <c r="A58" s="350"/>
      <c r="B58" s="13"/>
      <c r="C58" s="11"/>
      <c r="D58" s="11"/>
      <c r="E58" s="38" t="s">
        <v>141</v>
      </c>
      <c r="F58" s="39"/>
      <c r="G58" s="39" t="s">
        <v>142</v>
      </c>
      <c r="H58" s="63" t="s">
        <v>143</v>
      </c>
      <c r="I58" s="39" t="s">
        <v>141</v>
      </c>
      <c r="J58" s="39"/>
      <c r="K58" s="39" t="s">
        <v>142</v>
      </c>
      <c r="L58" s="53" t="s">
        <v>143</v>
      </c>
      <c r="M58" s="55" t="s">
        <v>141</v>
      </c>
      <c r="N58" s="40"/>
      <c r="O58" s="40" t="s">
        <v>142</v>
      </c>
      <c r="P58" s="41" t="s">
        <v>143</v>
      </c>
      <c r="Q58" s="77" t="s">
        <v>141</v>
      </c>
      <c r="R58" s="78"/>
      <c r="S58" s="78" t="s">
        <v>142</v>
      </c>
      <c r="T58" s="79" t="s">
        <v>143</v>
      </c>
      <c r="U58" s="42" t="s">
        <v>141</v>
      </c>
      <c r="V58" s="42"/>
      <c r="W58" s="42" t="s">
        <v>142</v>
      </c>
      <c r="X58" s="43" t="s">
        <v>143</v>
      </c>
      <c r="Y58" s="42" t="s">
        <v>141</v>
      </c>
      <c r="Z58" s="42"/>
      <c r="AA58" s="42" t="s">
        <v>142</v>
      </c>
      <c r="AB58" s="43" t="s">
        <v>143</v>
      </c>
    </row>
    <row r="59" spans="1:28" x14ac:dyDescent="0.3">
      <c r="A59" s="350"/>
      <c r="B59" s="13"/>
      <c r="C59" s="10"/>
      <c r="D59" s="71" t="s">
        <v>144</v>
      </c>
      <c r="E59" s="47">
        <v>112.55800000000001</v>
      </c>
      <c r="F59" s="48"/>
      <c r="G59" s="48">
        <f>E59-$E$62</f>
        <v>91.890000000000015</v>
      </c>
      <c r="H59" s="64">
        <f t="shared" ref="H59:H64" si="1">G59/$G$63</f>
        <v>1.891246629756931</v>
      </c>
      <c r="I59" s="48">
        <v>113.003</v>
      </c>
      <c r="J59" s="48"/>
      <c r="K59" s="48">
        <f>I59-$I$62</f>
        <v>92.837000000000003</v>
      </c>
      <c r="L59" s="34">
        <f t="shared" ref="L59:L64" si="2">K59/$K$63</f>
        <v>1.9147176504558021</v>
      </c>
      <c r="M59" s="57">
        <v>99.203999999999994</v>
      </c>
      <c r="N59" s="50"/>
      <c r="O59" s="49">
        <f>M59-$M$62</f>
        <v>79.777999999999992</v>
      </c>
      <c r="P59" s="35">
        <f>O59/$O$63</f>
        <v>1.6403413179808781</v>
      </c>
      <c r="Q59" s="57">
        <v>99.033000000000001</v>
      </c>
      <c r="R59" s="50"/>
      <c r="S59" s="49">
        <f>Q59-$Q$62</f>
        <v>78.475999999999999</v>
      </c>
      <c r="T59" s="58">
        <f>S59/$S$63</f>
        <v>1.6149983536384591</v>
      </c>
      <c r="U59" s="51">
        <v>97.248000000000005</v>
      </c>
      <c r="V59" s="52"/>
      <c r="W59" s="51">
        <f>U59-$U$62</f>
        <v>77.624000000000009</v>
      </c>
      <c r="X59" s="37">
        <f>W59/$W$63</f>
        <v>1.7947745664739887</v>
      </c>
      <c r="Y59" s="52">
        <v>97.248000000000005</v>
      </c>
      <c r="Z59" s="52"/>
      <c r="AA59" s="52">
        <f>Y59-$Y$62</f>
        <v>78.183999999999997</v>
      </c>
      <c r="AB59" s="37">
        <f>AA59/$AA$63</f>
        <v>1.8296358700739492</v>
      </c>
    </row>
    <row r="60" spans="1:28" x14ac:dyDescent="0.3">
      <c r="A60" s="350"/>
      <c r="B60" s="13"/>
      <c r="C60" s="10"/>
      <c r="D60" s="72" t="s">
        <v>145</v>
      </c>
      <c r="E60" s="30">
        <v>52.74</v>
      </c>
      <c r="F60" s="14"/>
      <c r="G60" s="14">
        <f>E60-$E$62</f>
        <v>32.072000000000003</v>
      </c>
      <c r="H60" s="65">
        <f t="shared" si="1"/>
        <v>0.66009426389775039</v>
      </c>
      <c r="I60" s="14">
        <v>52.695999999999998</v>
      </c>
      <c r="J60" s="14"/>
      <c r="K60" s="14">
        <f>I60-$I$62</f>
        <v>32.53</v>
      </c>
      <c r="L60" s="15">
        <f t="shared" si="2"/>
        <v>0.67091531576125085</v>
      </c>
      <c r="M60" s="59">
        <v>47.805999999999997</v>
      </c>
      <c r="N60" s="17"/>
      <c r="O60" s="16">
        <f>M60-$M$62</f>
        <v>28.38</v>
      </c>
      <c r="P60" s="18">
        <f>O60/$O$63</f>
        <v>0.5835303793564306</v>
      </c>
      <c r="Q60" s="59">
        <v>47.83</v>
      </c>
      <c r="R60" s="17"/>
      <c r="S60" s="16">
        <f>Q60-$Q$62</f>
        <v>27.273</v>
      </c>
      <c r="T60" s="60">
        <f>S60/$S$63</f>
        <v>0.56126522884425423</v>
      </c>
      <c r="U60" s="19">
        <v>46.780999999999999</v>
      </c>
      <c r="V60" s="20"/>
      <c r="W60" s="19">
        <f>U60-$U$62</f>
        <v>27.157</v>
      </c>
      <c r="X60" s="31">
        <f>W60/$W$63</f>
        <v>0.62790751445086701</v>
      </c>
      <c r="Y60" s="20">
        <v>46.54</v>
      </c>
      <c r="Z60" s="20"/>
      <c r="AA60" s="20">
        <f>Y60-$Y$62</f>
        <v>27.475999999999999</v>
      </c>
      <c r="AB60" s="31">
        <f>AA60/$AA$63</f>
        <v>0.64298418047364969</v>
      </c>
    </row>
    <row r="61" spans="1:28" x14ac:dyDescent="0.3">
      <c r="A61" s="350"/>
      <c r="B61" s="13"/>
      <c r="C61" s="10"/>
      <c r="D61" s="72" t="s">
        <v>146</v>
      </c>
      <c r="E61" s="30">
        <v>97.899000000000001</v>
      </c>
      <c r="F61" s="14"/>
      <c r="G61" s="14">
        <f>E61-$E$62</f>
        <v>77.230999999999995</v>
      </c>
      <c r="H61" s="65">
        <f t="shared" si="1"/>
        <v>1.5895404120443737</v>
      </c>
      <c r="I61" s="14">
        <v>97.456000000000003</v>
      </c>
      <c r="J61" s="14"/>
      <c r="K61" s="14">
        <f>I61-$I$62</f>
        <v>77.290000000000006</v>
      </c>
      <c r="L61" s="15">
        <f t="shared" si="2"/>
        <v>1.5940683908757172</v>
      </c>
      <c r="M61" s="59">
        <v>87.453000000000003</v>
      </c>
      <c r="N61" s="17"/>
      <c r="O61" s="16">
        <f>M61-$M$62</f>
        <v>68.027000000000001</v>
      </c>
      <c r="P61" s="18">
        <f>O61/$O$63</f>
        <v>1.3987251979027453</v>
      </c>
      <c r="Q61" s="59">
        <v>87.266000000000005</v>
      </c>
      <c r="R61" s="17"/>
      <c r="S61" s="16">
        <f>Q61-$Q$62</f>
        <v>66.709000000000003</v>
      </c>
      <c r="T61" s="60">
        <f>S61/$S$63</f>
        <v>1.3728391504774449</v>
      </c>
      <c r="U61" s="19">
        <v>86.102000000000004</v>
      </c>
      <c r="V61" s="20"/>
      <c r="W61" s="19">
        <f>U61-$U$62</f>
        <v>66.478000000000009</v>
      </c>
      <c r="X61" s="31">
        <f>W61/$W$63</f>
        <v>1.5370635838150291</v>
      </c>
      <c r="Y61" s="20">
        <v>87.117000000000004</v>
      </c>
      <c r="Z61" s="20"/>
      <c r="AA61" s="20">
        <f>Y61-$Y$62</f>
        <v>68.052999999999997</v>
      </c>
      <c r="AB61" s="31">
        <f>AA61/$AA$63</f>
        <v>1.5925535898155949</v>
      </c>
    </row>
    <row r="62" spans="1:28" x14ac:dyDescent="0.3">
      <c r="A62" s="350"/>
      <c r="B62" s="13"/>
      <c r="C62" s="10"/>
      <c r="D62" s="73" t="s">
        <v>147</v>
      </c>
      <c r="E62" s="30">
        <v>20.667999999999999</v>
      </c>
      <c r="F62" s="14"/>
      <c r="G62" s="14">
        <f>E62-$E$62</f>
        <v>0</v>
      </c>
      <c r="H62" s="65">
        <f t="shared" si="1"/>
        <v>0</v>
      </c>
      <c r="I62" s="14">
        <v>20.166</v>
      </c>
      <c r="J62" s="14"/>
      <c r="K62" s="14">
        <f>I62-$I$62</f>
        <v>0</v>
      </c>
      <c r="L62" s="15">
        <f t="shared" si="2"/>
        <v>0</v>
      </c>
      <c r="M62" s="59">
        <v>19.425999999999998</v>
      </c>
      <c r="N62" s="16"/>
      <c r="O62" s="16">
        <f>M62-$M$62</f>
        <v>0</v>
      </c>
      <c r="P62" s="18">
        <f>O62/$O$63</f>
        <v>0</v>
      </c>
      <c r="Q62" s="59">
        <v>20.556999999999999</v>
      </c>
      <c r="R62" s="16"/>
      <c r="S62" s="16">
        <f>Q62-$Q$62</f>
        <v>0</v>
      </c>
      <c r="T62" s="60">
        <f>S62/$S$63</f>
        <v>0</v>
      </c>
      <c r="U62" s="19">
        <v>19.623999999999999</v>
      </c>
      <c r="V62" s="19"/>
      <c r="W62" s="19">
        <f>U62-$U$62</f>
        <v>0</v>
      </c>
      <c r="X62" s="31">
        <f>W62/$W$63</f>
        <v>0</v>
      </c>
      <c r="Y62" s="20">
        <v>19.064</v>
      </c>
      <c r="Z62" s="20"/>
      <c r="AA62" s="20">
        <f>Y62-$Y$62</f>
        <v>0</v>
      </c>
      <c r="AB62" s="31">
        <f>AA62/$AA$63</f>
        <v>0</v>
      </c>
    </row>
    <row r="63" spans="1:28" x14ac:dyDescent="0.3">
      <c r="A63" s="350"/>
      <c r="B63" s="13"/>
      <c r="C63" s="10"/>
      <c r="D63" s="71" t="s">
        <v>148</v>
      </c>
      <c r="E63" s="47">
        <v>67.501000000000005</v>
      </c>
      <c r="F63" s="48"/>
      <c r="G63" s="48">
        <f>E63-$E$64</f>
        <v>48.587000000000003</v>
      </c>
      <c r="H63" s="34">
        <f t="shared" si="1"/>
        <v>1</v>
      </c>
      <c r="I63" s="47">
        <v>67.334999999999994</v>
      </c>
      <c r="J63" s="48"/>
      <c r="K63" s="48">
        <f>I63-$I$64</f>
        <v>48.48599999999999</v>
      </c>
      <c r="L63" s="64">
        <f t="shared" si="2"/>
        <v>1</v>
      </c>
      <c r="M63" s="57">
        <v>67.569999999999993</v>
      </c>
      <c r="N63" s="49"/>
      <c r="O63" s="49">
        <f>M63-M64</f>
        <v>48.634999999999991</v>
      </c>
      <c r="P63" s="35">
        <f>O63/$O$63</f>
        <v>1</v>
      </c>
      <c r="Q63" s="57">
        <v>67.478999999999999</v>
      </c>
      <c r="R63" s="49"/>
      <c r="S63" s="49">
        <f>Q63-Q64</f>
        <v>48.591999999999999</v>
      </c>
      <c r="T63" s="58">
        <f>S63/$S$63</f>
        <v>1</v>
      </c>
      <c r="U63" s="51">
        <v>61.557000000000002</v>
      </c>
      <c r="V63" s="51"/>
      <c r="W63" s="51">
        <f>U63-U64</f>
        <v>43.25</v>
      </c>
      <c r="X63" s="37">
        <f>W63/$W$63</f>
        <v>1</v>
      </c>
      <c r="Y63" s="52">
        <v>61.308</v>
      </c>
      <c r="Z63" s="52"/>
      <c r="AA63" s="52">
        <f>Y63-Y64</f>
        <v>42.731999999999999</v>
      </c>
      <c r="AB63" s="37">
        <f>AA63/$AA$63</f>
        <v>1</v>
      </c>
    </row>
    <row r="64" spans="1:28" x14ac:dyDescent="0.3">
      <c r="A64" s="350"/>
      <c r="B64" s="13"/>
      <c r="C64" s="10"/>
      <c r="D64" s="73" t="s">
        <v>149</v>
      </c>
      <c r="E64" s="32">
        <v>18.914000000000001</v>
      </c>
      <c r="F64" s="22"/>
      <c r="G64" s="22">
        <f>E64-$E$64</f>
        <v>0</v>
      </c>
      <c r="H64" s="23">
        <f t="shared" si="1"/>
        <v>0</v>
      </c>
      <c r="I64" s="32">
        <v>18.849</v>
      </c>
      <c r="J64" s="22"/>
      <c r="K64" s="22">
        <f>I64-$I$64</f>
        <v>0</v>
      </c>
      <c r="L64" s="66">
        <f t="shared" si="2"/>
        <v>0</v>
      </c>
      <c r="M64" s="61">
        <v>18.934999999999999</v>
      </c>
      <c r="N64" s="24"/>
      <c r="O64" s="25"/>
      <c r="P64" s="26"/>
      <c r="Q64" s="61">
        <v>18.887</v>
      </c>
      <c r="R64" s="24"/>
      <c r="S64" s="25"/>
      <c r="T64" s="62"/>
      <c r="U64" s="27">
        <v>18.306999999999999</v>
      </c>
      <c r="V64" s="27"/>
      <c r="W64" s="28"/>
      <c r="X64" s="33"/>
      <c r="Y64" s="28">
        <v>18.576000000000001</v>
      </c>
      <c r="Z64" s="28"/>
      <c r="AA64" s="28"/>
      <c r="AB64" s="33"/>
    </row>
    <row r="65" spans="1:28" x14ac:dyDescent="0.3">
      <c r="A65" s="350"/>
      <c r="B65" s="13"/>
    </row>
    <row r="66" spans="1:28" x14ac:dyDescent="0.3">
      <c r="A66" s="350"/>
      <c r="B66" s="13"/>
      <c r="C66" s="351" t="s">
        <v>151</v>
      </c>
      <c r="D66" s="10"/>
      <c r="E66" s="343" t="s">
        <v>136</v>
      </c>
      <c r="F66" s="344"/>
      <c r="G66" s="344"/>
      <c r="H66" s="344"/>
      <c r="I66" s="344"/>
      <c r="J66" s="344"/>
      <c r="K66" s="344"/>
      <c r="L66" s="344"/>
      <c r="M66" s="346" t="s">
        <v>137</v>
      </c>
      <c r="N66" s="347"/>
      <c r="O66" s="347"/>
      <c r="P66" s="347"/>
      <c r="Q66" s="347"/>
      <c r="R66" s="347"/>
      <c r="S66" s="347"/>
      <c r="T66" s="348"/>
      <c r="U66" s="336" t="s">
        <v>138</v>
      </c>
      <c r="V66" s="336"/>
      <c r="W66" s="336"/>
      <c r="X66" s="336"/>
      <c r="Y66" s="336"/>
      <c r="Z66" s="336"/>
      <c r="AA66" s="336"/>
      <c r="AB66" s="337"/>
    </row>
    <row r="67" spans="1:28" ht="15" customHeight="1" x14ac:dyDescent="0.3">
      <c r="A67" s="350"/>
      <c r="B67" s="13"/>
      <c r="C67" s="352"/>
      <c r="D67" s="10"/>
      <c r="E67" s="338" t="s">
        <v>139</v>
      </c>
      <c r="F67" s="339"/>
      <c r="G67" s="339"/>
      <c r="H67" s="340"/>
      <c r="I67" s="339" t="s">
        <v>140</v>
      </c>
      <c r="J67" s="339"/>
      <c r="K67" s="339"/>
      <c r="L67" s="339"/>
      <c r="M67" s="354" t="s">
        <v>139</v>
      </c>
      <c r="N67" s="355"/>
      <c r="O67" s="355"/>
      <c r="P67" s="356"/>
      <c r="Q67" s="349" t="s">
        <v>140</v>
      </c>
      <c r="R67" s="331"/>
      <c r="S67" s="331"/>
      <c r="T67" s="332"/>
      <c r="U67" s="328" t="s">
        <v>139</v>
      </c>
      <c r="V67" s="329"/>
      <c r="W67" s="329"/>
      <c r="X67" s="330"/>
      <c r="Y67" s="329" t="s">
        <v>140</v>
      </c>
      <c r="Z67" s="329"/>
      <c r="AA67" s="329"/>
      <c r="AB67" s="330"/>
    </row>
    <row r="68" spans="1:28" ht="43.2" x14ac:dyDescent="0.3">
      <c r="A68" s="350"/>
      <c r="B68" s="13"/>
      <c r="C68" s="11"/>
      <c r="D68" s="11"/>
      <c r="E68" s="38" t="s">
        <v>141</v>
      </c>
      <c r="F68" s="39"/>
      <c r="G68" s="39" t="s">
        <v>142</v>
      </c>
      <c r="H68" s="63" t="s">
        <v>143</v>
      </c>
      <c r="I68" s="39" t="s">
        <v>141</v>
      </c>
      <c r="J68" s="39"/>
      <c r="K68" s="39" t="s">
        <v>142</v>
      </c>
      <c r="L68" s="53" t="s">
        <v>143</v>
      </c>
      <c r="M68" s="77" t="s">
        <v>141</v>
      </c>
      <c r="N68" s="78"/>
      <c r="O68" s="78" t="s">
        <v>142</v>
      </c>
      <c r="P68" s="79" t="s">
        <v>143</v>
      </c>
      <c r="Q68" s="40" t="s">
        <v>141</v>
      </c>
      <c r="R68" s="40"/>
      <c r="S68" s="40" t="s">
        <v>142</v>
      </c>
      <c r="T68" s="56" t="s">
        <v>143</v>
      </c>
      <c r="U68" s="67" t="s">
        <v>141</v>
      </c>
      <c r="V68" s="42"/>
      <c r="W68" s="42" t="s">
        <v>142</v>
      </c>
      <c r="X68" s="43" t="s">
        <v>143</v>
      </c>
      <c r="Y68" s="42" t="s">
        <v>141</v>
      </c>
      <c r="Z68" s="42"/>
      <c r="AA68" s="42" t="s">
        <v>142</v>
      </c>
      <c r="AB68" s="43" t="s">
        <v>143</v>
      </c>
    </row>
    <row r="69" spans="1:28" x14ac:dyDescent="0.3">
      <c r="A69" s="350"/>
      <c r="B69" s="13"/>
      <c r="C69" s="10"/>
      <c r="D69" s="71" t="s">
        <v>144</v>
      </c>
      <c r="E69" s="47">
        <v>85.213999999999999</v>
      </c>
      <c r="F69" s="48"/>
      <c r="G69" s="48">
        <f>E69-$E$72</f>
        <v>56.245999999999995</v>
      </c>
      <c r="H69" s="64">
        <f t="shared" ref="H69:H74" si="3">G69/$G$73</f>
        <v>0.80688012853617941</v>
      </c>
      <c r="I69" s="48">
        <v>85.108999999999995</v>
      </c>
      <c r="J69" s="48"/>
      <c r="K69" s="48">
        <f>I69-$I$72</f>
        <v>56.875999999999991</v>
      </c>
      <c r="L69" s="34">
        <f t="shared" ref="L69:L74" si="4">K69/$K$73</f>
        <v>0.82165816731916597</v>
      </c>
      <c r="M69" s="57">
        <v>74.344999999999999</v>
      </c>
      <c r="N69" s="49"/>
      <c r="O69" s="49">
        <f>M69-$M$72</f>
        <v>48.09</v>
      </c>
      <c r="P69" s="58">
        <f>O69/$O$73</f>
        <v>0.69059107358262961</v>
      </c>
      <c r="Q69" s="49">
        <v>75.063000000000002</v>
      </c>
      <c r="R69" s="50"/>
      <c r="S69" s="49">
        <f>Q69-$Q$72</f>
        <v>47.317000000000007</v>
      </c>
      <c r="T69" s="58">
        <f>S69/$S$73</f>
        <v>0.67372422827201284</v>
      </c>
      <c r="U69" s="76">
        <v>72.861999999999995</v>
      </c>
      <c r="V69" s="52"/>
      <c r="W69" s="51">
        <f>U69-$U$72</f>
        <v>44.703999999999994</v>
      </c>
      <c r="X69" s="37">
        <f>W69/$W$73</f>
        <v>0.74283815221003657</v>
      </c>
      <c r="Y69" s="52">
        <v>72.215000000000003</v>
      </c>
      <c r="Z69" s="52"/>
      <c r="AA69" s="52">
        <f>Y69-$Y$72</f>
        <v>46.678000000000004</v>
      </c>
      <c r="AB69" s="37">
        <f>AA69/$AA$73</f>
        <v>0.77120576281267561</v>
      </c>
    </row>
    <row r="70" spans="1:28" x14ac:dyDescent="0.3">
      <c r="A70" s="350"/>
      <c r="B70" s="13"/>
      <c r="C70" s="10"/>
      <c r="D70" s="72" t="s">
        <v>145</v>
      </c>
      <c r="E70" s="30">
        <v>99.983999999999995</v>
      </c>
      <c r="F70" s="14"/>
      <c r="G70" s="14">
        <f>E70-$E$72</f>
        <v>71.015999999999991</v>
      </c>
      <c r="H70" s="65">
        <f t="shared" si="3"/>
        <v>1.018763986916853</v>
      </c>
      <c r="I70" s="14">
        <v>100.387</v>
      </c>
      <c r="J70" s="14"/>
      <c r="K70" s="14">
        <f>I70-$I$72</f>
        <v>72.153999999999996</v>
      </c>
      <c r="L70" s="15">
        <f t="shared" si="4"/>
        <v>1.0423715346498894</v>
      </c>
      <c r="M70" s="59">
        <v>87.319000000000003</v>
      </c>
      <c r="N70" s="17"/>
      <c r="O70" s="16">
        <f>M70-$M$72</f>
        <v>61.064000000000007</v>
      </c>
      <c r="P70" s="60">
        <f>O70/$O$73</f>
        <v>0.8769027514503992</v>
      </c>
      <c r="Q70" s="16">
        <v>87.319000000000003</v>
      </c>
      <c r="R70" s="17"/>
      <c r="S70" s="16">
        <f>Q70-$Q$72</f>
        <v>59.573000000000008</v>
      </c>
      <c r="T70" s="60">
        <f>S70/$S$73</f>
        <v>0.84823157535026783</v>
      </c>
      <c r="U70" s="74">
        <v>85.278000000000006</v>
      </c>
      <c r="V70" s="20"/>
      <c r="W70" s="19">
        <f>U70-$U$72</f>
        <v>57.120000000000005</v>
      </c>
      <c r="X70" s="31">
        <f>W70/$W$73</f>
        <v>0.9491525423728816</v>
      </c>
      <c r="Y70" s="20">
        <v>85.33</v>
      </c>
      <c r="Z70" s="20"/>
      <c r="AA70" s="20">
        <f>Y70-$Y$72</f>
        <v>59.792999999999999</v>
      </c>
      <c r="AB70" s="31">
        <f>AA70/$AA$73</f>
        <v>0.98788950203218462</v>
      </c>
    </row>
    <row r="71" spans="1:28" x14ac:dyDescent="0.3">
      <c r="A71" s="350"/>
      <c r="B71" s="13"/>
      <c r="C71" s="10"/>
      <c r="D71" s="72" t="s">
        <v>146</v>
      </c>
      <c r="E71" s="30">
        <v>171.22</v>
      </c>
      <c r="F71" s="14"/>
      <c r="G71" s="14">
        <f>E71-$E$72</f>
        <v>142.25200000000001</v>
      </c>
      <c r="H71" s="65">
        <f t="shared" si="3"/>
        <v>2.040683996098009</v>
      </c>
      <c r="I71" s="14">
        <v>171.036</v>
      </c>
      <c r="J71" s="14"/>
      <c r="K71" s="14">
        <f>I71-$I$72</f>
        <v>142.803</v>
      </c>
      <c r="L71" s="15">
        <f t="shared" si="4"/>
        <v>2.0630011123791911</v>
      </c>
      <c r="M71" s="59">
        <v>149.309</v>
      </c>
      <c r="N71" s="17"/>
      <c r="O71" s="16">
        <f>M71-$M$72</f>
        <v>123.054</v>
      </c>
      <c r="P71" s="60">
        <f>O71/$O$73</f>
        <v>1.7671032224711354</v>
      </c>
      <c r="Q71" s="16">
        <v>149.00700000000001</v>
      </c>
      <c r="R71" s="17"/>
      <c r="S71" s="16">
        <f>Q71-$Q$72</f>
        <v>121.26100000000001</v>
      </c>
      <c r="T71" s="60">
        <f>S71/$S$73</f>
        <v>1.7265776284314844</v>
      </c>
      <c r="U71" s="74">
        <v>144.72900000000001</v>
      </c>
      <c r="V71" s="20"/>
      <c r="W71" s="19">
        <f>U71-$U$72</f>
        <v>116.57100000000001</v>
      </c>
      <c r="X71" s="31">
        <f>W71/$W$73</f>
        <v>1.9370388833499506</v>
      </c>
      <c r="Y71" s="20">
        <v>146.654</v>
      </c>
      <c r="Z71" s="20"/>
      <c r="AA71" s="20">
        <f>Y71-$Y$72</f>
        <v>121.11699999999999</v>
      </c>
      <c r="AB71" s="31">
        <f>AA71/$AA$73</f>
        <v>2.0010739186465321</v>
      </c>
    </row>
    <row r="72" spans="1:28" x14ac:dyDescent="0.3">
      <c r="A72" s="350"/>
      <c r="B72" s="13"/>
      <c r="C72" s="10"/>
      <c r="D72" s="73" t="s">
        <v>147</v>
      </c>
      <c r="E72" s="30">
        <v>28.968</v>
      </c>
      <c r="F72" s="14"/>
      <c r="G72" s="14">
        <f>E72-$E$72</f>
        <v>0</v>
      </c>
      <c r="H72" s="65">
        <f t="shared" si="3"/>
        <v>0</v>
      </c>
      <c r="I72" s="14">
        <v>28.233000000000001</v>
      </c>
      <c r="J72" s="14"/>
      <c r="K72" s="14">
        <f>I72-$I$72</f>
        <v>0</v>
      </c>
      <c r="L72" s="15">
        <f t="shared" si="4"/>
        <v>0</v>
      </c>
      <c r="M72" s="59">
        <v>26.254999999999999</v>
      </c>
      <c r="N72" s="16"/>
      <c r="O72" s="16">
        <f>M72-$M$72</f>
        <v>0</v>
      </c>
      <c r="P72" s="60">
        <f>O72/$O$73</f>
        <v>0</v>
      </c>
      <c r="Q72" s="16">
        <v>27.745999999999999</v>
      </c>
      <c r="R72" s="16"/>
      <c r="S72" s="16">
        <f>Q72-$Q$72</f>
        <v>0</v>
      </c>
      <c r="T72" s="60">
        <f>S72/$S$73</f>
        <v>0</v>
      </c>
      <c r="U72" s="74">
        <v>28.158000000000001</v>
      </c>
      <c r="V72" s="19"/>
      <c r="W72" s="19">
        <f>U72-$U$72</f>
        <v>0</v>
      </c>
      <c r="X72" s="31">
        <f>W72/$W$73</f>
        <v>0</v>
      </c>
      <c r="Y72" s="20">
        <v>25.536999999999999</v>
      </c>
      <c r="Z72" s="20"/>
      <c r="AA72" s="20">
        <f>Y72-$Y$72</f>
        <v>0</v>
      </c>
      <c r="AB72" s="31">
        <f>AA72/$AA$73</f>
        <v>0</v>
      </c>
    </row>
    <row r="73" spans="1:28" x14ac:dyDescent="0.3">
      <c r="A73" s="350"/>
      <c r="B73" s="13"/>
      <c r="C73" s="10"/>
      <c r="D73" s="71" t="s">
        <v>148</v>
      </c>
      <c r="E73" s="47">
        <v>92.581000000000003</v>
      </c>
      <c r="F73" s="48"/>
      <c r="G73" s="48">
        <f>E73-$E$74</f>
        <v>69.707999999999998</v>
      </c>
      <c r="H73" s="34">
        <f t="shared" si="3"/>
        <v>1</v>
      </c>
      <c r="I73" s="47">
        <v>92.034999999999997</v>
      </c>
      <c r="J73" s="48"/>
      <c r="K73" s="48">
        <f>I73-$I$74</f>
        <v>69.221000000000004</v>
      </c>
      <c r="L73" s="34">
        <f t="shared" si="4"/>
        <v>1</v>
      </c>
      <c r="M73" s="57">
        <v>92.308000000000007</v>
      </c>
      <c r="N73" s="49"/>
      <c r="O73" s="49">
        <f>M73-M74</f>
        <v>69.63600000000001</v>
      </c>
      <c r="P73" s="58">
        <f>O73/$O$73</f>
        <v>1</v>
      </c>
      <c r="Q73" s="49">
        <v>92.766000000000005</v>
      </c>
      <c r="R73" s="49"/>
      <c r="S73" s="49">
        <f>Q73-Q74</f>
        <v>70.231999999999999</v>
      </c>
      <c r="T73" s="58">
        <f>S73/$S$73</f>
        <v>1</v>
      </c>
      <c r="U73" s="76">
        <v>82.391999999999996</v>
      </c>
      <c r="V73" s="51"/>
      <c r="W73" s="51">
        <f>U73-U74</f>
        <v>60.179999999999993</v>
      </c>
      <c r="X73" s="37">
        <f>W73/$W$73</f>
        <v>1</v>
      </c>
      <c r="Y73" s="52">
        <v>82.772999999999996</v>
      </c>
      <c r="Z73" s="52"/>
      <c r="AA73" s="52">
        <f>Y73-Y74</f>
        <v>60.525999999999996</v>
      </c>
      <c r="AB73" s="37">
        <f>AA73/$AA$73</f>
        <v>1</v>
      </c>
    </row>
    <row r="74" spans="1:28" x14ac:dyDescent="0.3">
      <c r="A74" s="350"/>
      <c r="B74" s="13"/>
      <c r="C74" s="10"/>
      <c r="D74" s="73" t="s">
        <v>149</v>
      </c>
      <c r="E74" s="32">
        <v>22.873000000000001</v>
      </c>
      <c r="F74" s="22"/>
      <c r="G74" s="22">
        <f>E74-$E$74</f>
        <v>0</v>
      </c>
      <c r="H74" s="23">
        <f t="shared" si="3"/>
        <v>0</v>
      </c>
      <c r="I74" s="32">
        <v>22.814</v>
      </c>
      <c r="J74" s="22"/>
      <c r="K74" s="22">
        <f>I74-$I$74</f>
        <v>0</v>
      </c>
      <c r="L74" s="23">
        <f t="shared" si="4"/>
        <v>0</v>
      </c>
      <c r="M74" s="61">
        <v>22.672000000000001</v>
      </c>
      <c r="N74" s="24"/>
      <c r="O74" s="25"/>
      <c r="P74" s="62"/>
      <c r="Q74" s="24">
        <v>22.533999999999999</v>
      </c>
      <c r="R74" s="24"/>
      <c r="S74" s="25"/>
      <c r="T74" s="62"/>
      <c r="U74" s="75">
        <v>22.212</v>
      </c>
      <c r="V74" s="27"/>
      <c r="W74" s="28"/>
      <c r="X74" s="33"/>
      <c r="Y74" s="28">
        <v>22.247</v>
      </c>
      <c r="Z74" s="28"/>
      <c r="AA74" s="28"/>
      <c r="AB74" s="33"/>
    </row>
    <row r="75" spans="1:28" x14ac:dyDescent="0.3">
      <c r="A75" s="350"/>
      <c r="B75" s="13"/>
    </row>
    <row r="76" spans="1:28" x14ac:dyDescent="0.3">
      <c r="A76" s="350"/>
      <c r="B76" s="13"/>
      <c r="U76" s="11"/>
      <c r="V76" s="10"/>
      <c r="W76" s="11"/>
      <c r="X76" s="10"/>
      <c r="Y76" s="11"/>
    </row>
    <row r="77" spans="1:28" x14ac:dyDescent="0.3">
      <c r="A77" s="350"/>
      <c r="B77" s="13"/>
    </row>
    <row r="78" spans="1:28" x14ac:dyDescent="0.3">
      <c r="A78" s="350"/>
      <c r="B78" s="13"/>
    </row>
    <row r="79" spans="1:28" x14ac:dyDescent="0.3">
      <c r="A79" s="350"/>
      <c r="B79" s="13"/>
      <c r="H79" s="353" t="s">
        <v>152</v>
      </c>
      <c r="I79" s="353"/>
      <c r="J79" s="353" t="s">
        <v>153</v>
      </c>
      <c r="K79" s="353"/>
      <c r="L79" s="353" t="s">
        <v>154</v>
      </c>
      <c r="M79" s="353"/>
      <c r="O79" t="s">
        <v>155</v>
      </c>
    </row>
    <row r="80" spans="1:28" x14ac:dyDescent="0.3">
      <c r="A80" s="350"/>
      <c r="B80" s="13"/>
      <c r="H80">
        <v>1</v>
      </c>
      <c r="I80">
        <v>2</v>
      </c>
      <c r="J80">
        <v>1</v>
      </c>
      <c r="K80">
        <v>2</v>
      </c>
      <c r="L80">
        <v>1</v>
      </c>
      <c r="M80">
        <v>2</v>
      </c>
      <c r="S80" s="86" t="s">
        <v>156</v>
      </c>
      <c r="T80" s="86" t="s">
        <v>157</v>
      </c>
    </row>
    <row r="81" spans="1:28" x14ac:dyDescent="0.3">
      <c r="A81" s="350"/>
      <c r="B81" s="13"/>
      <c r="D81" s="82" t="s">
        <v>135</v>
      </c>
      <c r="E81" t="s">
        <v>158</v>
      </c>
      <c r="H81">
        <f>H50</f>
        <v>0.28751985539792951</v>
      </c>
      <c r="I81">
        <f>L50</f>
        <v>0.28808370902209607</v>
      </c>
      <c r="J81">
        <f>P50</f>
        <v>0.28353048745642612</v>
      </c>
      <c r="K81">
        <f>T50</f>
        <v>0.27202450826008528</v>
      </c>
      <c r="L81">
        <f>X50</f>
        <v>0.29082189829542759</v>
      </c>
      <c r="M81">
        <f>AB50</f>
        <v>0.30443751421238996</v>
      </c>
      <c r="O81">
        <f>AVERAGE(H81:M81)</f>
        <v>0.28773632877405908</v>
      </c>
      <c r="Q81">
        <f>O81/$O$81</f>
        <v>1</v>
      </c>
      <c r="S81" s="86">
        <f>100/Q81</f>
        <v>100</v>
      </c>
      <c r="T81" s="86">
        <f>100-S81</f>
        <v>0</v>
      </c>
      <c r="U81" s="333" t="s">
        <v>135</v>
      </c>
      <c r="V81" s="333"/>
    </row>
    <row r="82" spans="1:28" x14ac:dyDescent="0.3">
      <c r="A82" s="350"/>
      <c r="B82" s="13"/>
      <c r="D82" s="82" t="s">
        <v>150</v>
      </c>
      <c r="E82" t="s">
        <v>158</v>
      </c>
      <c r="H82">
        <f>H60</f>
        <v>0.66009426389775039</v>
      </c>
      <c r="I82">
        <f>L60</f>
        <v>0.67091531576125085</v>
      </c>
      <c r="J82">
        <f>P60</f>
        <v>0.5835303793564306</v>
      </c>
      <c r="K82">
        <f>T60</f>
        <v>0.56126522884425423</v>
      </c>
      <c r="L82">
        <f>X60</f>
        <v>0.62790751445086701</v>
      </c>
      <c r="M82">
        <f>AB60</f>
        <v>0.64298418047364969</v>
      </c>
      <c r="O82">
        <f>AVERAGE(H82:M82)</f>
        <v>0.6244494804640337</v>
      </c>
      <c r="Q82">
        <f>O82/$O$81</f>
        <v>2.1702142483175071</v>
      </c>
      <c r="S82" s="86">
        <f>100/Q82</f>
        <v>46.078399898778002</v>
      </c>
      <c r="T82" s="86">
        <f>100-S82</f>
        <v>53.921600101221998</v>
      </c>
      <c r="U82" s="333" t="s">
        <v>150</v>
      </c>
      <c r="V82" s="333"/>
    </row>
    <row r="83" spans="1:28" ht="29.4" customHeight="1" x14ac:dyDescent="0.3">
      <c r="A83" s="350"/>
      <c r="B83" s="13"/>
      <c r="D83" s="89" t="s">
        <v>151</v>
      </c>
      <c r="E83" t="s">
        <v>158</v>
      </c>
      <c r="H83">
        <f>H70</f>
        <v>1.018763986916853</v>
      </c>
      <c r="I83">
        <f>L70</f>
        <v>1.0423715346498894</v>
      </c>
      <c r="J83">
        <f>P70</f>
        <v>0.8769027514503992</v>
      </c>
      <c r="K83">
        <f>T70</f>
        <v>0.84823157535026783</v>
      </c>
      <c r="L83">
        <f>X70</f>
        <v>0.9491525423728816</v>
      </c>
      <c r="M83">
        <f>AB70</f>
        <v>0.98788950203218462</v>
      </c>
      <c r="O83">
        <f>AVERAGE(H83:M83)</f>
        <v>0.95388531546207922</v>
      </c>
      <c r="Q83">
        <f>O83/$O$81</f>
        <v>3.3151368807902748</v>
      </c>
      <c r="S83" s="86">
        <f>100/Q83</f>
        <v>30.164666979350073</v>
      </c>
      <c r="T83" s="86">
        <f>100-S83</f>
        <v>69.835333020649927</v>
      </c>
      <c r="U83" s="334" t="s">
        <v>151</v>
      </c>
      <c r="V83" s="334"/>
    </row>
    <row r="85" spans="1:28" s="12" customFormat="1" x14ac:dyDescent="0.3"/>
    <row r="87" spans="1:28" x14ac:dyDescent="0.3">
      <c r="A87" s="350" t="s">
        <v>160</v>
      </c>
      <c r="B87" s="13"/>
      <c r="C87" s="10"/>
    </row>
    <row r="88" spans="1:28" x14ac:dyDescent="0.3">
      <c r="A88" s="350"/>
      <c r="B88" s="13"/>
      <c r="C88" s="341" t="s">
        <v>135</v>
      </c>
      <c r="D88" s="10"/>
      <c r="E88" s="343" t="s">
        <v>136</v>
      </c>
      <c r="F88" s="344"/>
      <c r="G88" s="344"/>
      <c r="H88" s="344"/>
      <c r="I88" s="344"/>
      <c r="J88" s="344"/>
      <c r="K88" s="344"/>
      <c r="L88" s="345"/>
      <c r="M88" s="346" t="s">
        <v>137</v>
      </c>
      <c r="N88" s="347"/>
      <c r="O88" s="347"/>
      <c r="P88" s="347"/>
      <c r="Q88" s="347"/>
      <c r="R88" s="347"/>
      <c r="S88" s="347"/>
      <c r="T88" s="348"/>
      <c r="U88" s="335" t="s">
        <v>138</v>
      </c>
      <c r="V88" s="336"/>
      <c r="W88" s="336"/>
      <c r="X88" s="336"/>
      <c r="Y88" s="336"/>
      <c r="Z88" s="336"/>
      <c r="AA88" s="336"/>
      <c r="AB88" s="337"/>
    </row>
    <row r="89" spans="1:28" x14ac:dyDescent="0.3">
      <c r="A89" s="350"/>
      <c r="B89" s="13"/>
      <c r="C89" s="342"/>
      <c r="D89" s="10"/>
      <c r="E89" s="338" t="s">
        <v>139</v>
      </c>
      <c r="F89" s="339"/>
      <c r="G89" s="339"/>
      <c r="H89" s="339"/>
      <c r="I89" s="338" t="s">
        <v>140</v>
      </c>
      <c r="J89" s="339"/>
      <c r="K89" s="339"/>
      <c r="L89" s="340"/>
      <c r="M89" s="349" t="s">
        <v>139</v>
      </c>
      <c r="N89" s="331"/>
      <c r="O89" s="331"/>
      <c r="P89" s="332"/>
      <c r="Q89" s="331" t="s">
        <v>140</v>
      </c>
      <c r="R89" s="331"/>
      <c r="S89" s="331"/>
      <c r="T89" s="331"/>
      <c r="U89" s="328" t="s">
        <v>139</v>
      </c>
      <c r="V89" s="329"/>
      <c r="W89" s="329"/>
      <c r="X89" s="330"/>
      <c r="Y89" s="329" t="s">
        <v>140</v>
      </c>
      <c r="Z89" s="329"/>
      <c r="AA89" s="329"/>
      <c r="AB89" s="330"/>
    </row>
    <row r="90" spans="1:28" ht="43.2" x14ac:dyDescent="0.3">
      <c r="A90" s="350"/>
      <c r="B90" s="13"/>
      <c r="C90" s="11"/>
      <c r="D90" s="11"/>
      <c r="E90" s="93" t="s">
        <v>141</v>
      </c>
      <c r="F90" s="94"/>
      <c r="G90" s="94" t="s">
        <v>142</v>
      </c>
      <c r="H90" s="95" t="s">
        <v>143</v>
      </c>
      <c r="I90" s="39" t="s">
        <v>141</v>
      </c>
      <c r="J90" s="39"/>
      <c r="K90" s="39" t="s">
        <v>142</v>
      </c>
      <c r="L90" s="63" t="s">
        <v>143</v>
      </c>
      <c r="M90" s="77" t="s">
        <v>141</v>
      </c>
      <c r="N90" s="78"/>
      <c r="O90" s="78" t="s">
        <v>142</v>
      </c>
      <c r="P90" s="79" t="s">
        <v>143</v>
      </c>
      <c r="Q90" s="40" t="s">
        <v>141</v>
      </c>
      <c r="R90" s="40"/>
      <c r="S90" s="40" t="s">
        <v>142</v>
      </c>
      <c r="T90" s="56" t="s">
        <v>143</v>
      </c>
      <c r="U90" s="90" t="s">
        <v>141</v>
      </c>
      <c r="V90" s="91"/>
      <c r="W90" s="91" t="s">
        <v>142</v>
      </c>
      <c r="X90" s="92" t="s">
        <v>143</v>
      </c>
      <c r="Y90" s="42" t="s">
        <v>141</v>
      </c>
      <c r="Z90" s="42"/>
      <c r="AA90" s="42" t="s">
        <v>142</v>
      </c>
      <c r="AB90" s="43" t="s">
        <v>143</v>
      </c>
    </row>
    <row r="91" spans="1:28" x14ac:dyDescent="0.3">
      <c r="A91" s="350"/>
      <c r="B91" s="13"/>
      <c r="C91" s="10"/>
      <c r="D91" s="44" t="s">
        <v>144</v>
      </c>
      <c r="E91" s="47">
        <v>1976.925</v>
      </c>
      <c r="F91" s="48"/>
      <c r="G91" s="48">
        <f>E91-$E$94</f>
        <v>1132.0459999999998</v>
      </c>
      <c r="H91" s="64">
        <f t="shared" ref="H91:H96" si="5">G91/$G$95</f>
        <v>0.54606803576889706</v>
      </c>
      <c r="I91" s="48">
        <v>1981.3630000000001</v>
      </c>
      <c r="J91" s="48"/>
      <c r="K91" s="48">
        <f>I91-$I$94</f>
        <v>1063.4290000000001</v>
      </c>
      <c r="L91" s="64">
        <f>K91/$K$95</f>
        <v>0.51637756979938843</v>
      </c>
      <c r="M91" s="57">
        <v>2224.261</v>
      </c>
      <c r="N91" s="50"/>
      <c r="O91" s="49">
        <f>M91-$M$94</f>
        <v>1305.0239999999999</v>
      </c>
      <c r="P91" s="58">
        <f>O91/$O$95</f>
        <v>0.56909864282281675</v>
      </c>
      <c r="Q91" s="49">
        <v>2230.4349999999999</v>
      </c>
      <c r="R91" s="50"/>
      <c r="S91" s="49">
        <f>Q91-$Q$94</f>
        <v>1294.1120000000001</v>
      </c>
      <c r="T91" s="58">
        <f>S91/$S$95</f>
        <v>0.56751333146225091</v>
      </c>
      <c r="U91" s="76">
        <v>2125.2759999999998</v>
      </c>
      <c r="V91" s="52"/>
      <c r="W91" s="51">
        <f>U91-$U$94</f>
        <v>1247.1519999999998</v>
      </c>
      <c r="X91" s="37">
        <f>W91/$W$95</f>
        <v>0.5668808308996488</v>
      </c>
      <c r="Y91" s="52">
        <v>2129.4369999999999</v>
      </c>
      <c r="Z91" s="52"/>
      <c r="AA91" s="52">
        <f>Y91-$Y$94</f>
        <v>1256.0969999999998</v>
      </c>
      <c r="AB91" s="37">
        <f>AA91/$AA$95</f>
        <v>0.56338588504406717</v>
      </c>
    </row>
    <row r="92" spans="1:28" x14ac:dyDescent="0.3">
      <c r="A92" s="350"/>
      <c r="B92" s="13"/>
      <c r="C92" s="10"/>
      <c r="D92" s="45" t="s">
        <v>145</v>
      </c>
      <c r="E92" s="30">
        <v>1286.1569999999999</v>
      </c>
      <c r="F92" s="14"/>
      <c r="G92" s="14">
        <f>E92-$E$94</f>
        <v>441.27799999999991</v>
      </c>
      <c r="H92" s="65">
        <f t="shared" si="5"/>
        <v>0.21286044090790246</v>
      </c>
      <c r="I92" s="14">
        <v>1308.1559999999999</v>
      </c>
      <c r="J92" s="14"/>
      <c r="K92" s="14">
        <f>I92-$I$94</f>
        <v>390.22199999999998</v>
      </c>
      <c r="L92" s="65">
        <f>K92/$K$95</f>
        <v>0.18948316064566315</v>
      </c>
      <c r="M92" s="59">
        <v>1351.3320000000001</v>
      </c>
      <c r="N92" s="17"/>
      <c r="O92" s="16">
        <f>M92-$M$94</f>
        <v>432.09500000000014</v>
      </c>
      <c r="P92" s="60">
        <f>O92/$O$95</f>
        <v>0.18842923813701903</v>
      </c>
      <c r="Q92" s="16">
        <v>1405.914</v>
      </c>
      <c r="R92" s="17"/>
      <c r="S92" s="16">
        <f>Q92-$Q$94</f>
        <v>469.59100000000001</v>
      </c>
      <c r="T92" s="60">
        <f>S92/$S$95</f>
        <v>0.20593206216671342</v>
      </c>
      <c r="U92" s="74">
        <v>1286.7139999999999</v>
      </c>
      <c r="V92" s="20"/>
      <c r="W92" s="19">
        <f>U92-$U$94</f>
        <v>408.58999999999992</v>
      </c>
      <c r="X92" s="31">
        <f>W92/$W$95</f>
        <v>0.18572061681117255</v>
      </c>
      <c r="Y92" s="20">
        <v>1267.1130000000001</v>
      </c>
      <c r="Z92" s="20"/>
      <c r="AA92" s="20">
        <f>Y92-$Y$94</f>
        <v>393.77300000000002</v>
      </c>
      <c r="AB92" s="31">
        <f>AA92/$AA$95</f>
        <v>0.17661546051893884</v>
      </c>
    </row>
    <row r="93" spans="1:28" x14ac:dyDescent="0.3">
      <c r="A93" s="350"/>
      <c r="B93" s="13"/>
      <c r="C93" s="10"/>
      <c r="D93" s="45" t="s">
        <v>146</v>
      </c>
      <c r="E93" s="30">
        <v>6335.6710000000003</v>
      </c>
      <c r="F93" s="14"/>
      <c r="G93" s="14">
        <f>E93-$E$94</f>
        <v>5490.7920000000004</v>
      </c>
      <c r="H93" s="65">
        <f t="shared" si="5"/>
        <v>2.6486079207519611</v>
      </c>
      <c r="I93" s="14">
        <v>6323.5929999999998</v>
      </c>
      <c r="J93" s="14"/>
      <c r="K93" s="14">
        <f>I93-$I$94</f>
        <v>5405.6589999999997</v>
      </c>
      <c r="L93" s="65">
        <f>K93/$K$95</f>
        <v>2.6248682870075872</v>
      </c>
      <c r="M93" s="59">
        <v>7301.0540000000001</v>
      </c>
      <c r="N93" s="17"/>
      <c r="O93" s="16">
        <f>M93-$M$94</f>
        <v>6381.817</v>
      </c>
      <c r="P93" s="60">
        <f>O93/$O$95</f>
        <v>2.7830012271372637</v>
      </c>
      <c r="Q93" s="16">
        <v>7211.576</v>
      </c>
      <c r="R93" s="17"/>
      <c r="S93" s="16">
        <f>Q93-$Q$94</f>
        <v>6275.2529999999997</v>
      </c>
      <c r="T93" s="60">
        <f>S93/$S$95</f>
        <v>2.7519177133033956</v>
      </c>
      <c r="U93" s="74">
        <v>6855.0959999999995</v>
      </c>
      <c r="V93" s="20"/>
      <c r="W93" s="19">
        <f>U93-$U$94</f>
        <v>5976.9719999999998</v>
      </c>
      <c r="X93" s="31">
        <f>W93/$W$95</f>
        <v>2.7167745821070213</v>
      </c>
      <c r="Y93" s="20">
        <v>6889.1440000000002</v>
      </c>
      <c r="Z93" s="20"/>
      <c r="AA93" s="20">
        <f>Y93-$Y$94</f>
        <v>6015.8040000000001</v>
      </c>
      <c r="AB93" s="31">
        <f>AA93/$AA$95</f>
        <v>2.6982144378910546</v>
      </c>
    </row>
    <row r="94" spans="1:28" x14ac:dyDescent="0.3">
      <c r="A94" s="350"/>
      <c r="B94" s="13"/>
      <c r="C94" s="10"/>
      <c r="D94" s="46" t="s">
        <v>147</v>
      </c>
      <c r="E94" s="32">
        <v>844.87900000000002</v>
      </c>
      <c r="F94" s="22"/>
      <c r="G94" s="22">
        <f>E94-$E$94</f>
        <v>0</v>
      </c>
      <c r="H94" s="66">
        <f t="shared" si="5"/>
        <v>0</v>
      </c>
      <c r="I94" s="22">
        <v>917.93399999999997</v>
      </c>
      <c r="J94" s="22"/>
      <c r="K94" s="22">
        <f>I94-$I$94</f>
        <v>0</v>
      </c>
      <c r="L94" s="66">
        <f>K94/$K$95</f>
        <v>0</v>
      </c>
      <c r="M94" s="61">
        <v>919.23699999999997</v>
      </c>
      <c r="N94" s="24"/>
      <c r="O94" s="24">
        <f>M94-$M$94</f>
        <v>0</v>
      </c>
      <c r="P94" s="62">
        <f>O94/$O$95</f>
        <v>0</v>
      </c>
      <c r="Q94" s="24">
        <v>936.32299999999998</v>
      </c>
      <c r="R94" s="24"/>
      <c r="S94" s="24">
        <f>Q94-$Q$94</f>
        <v>0</v>
      </c>
      <c r="T94" s="62">
        <f>S94/$S$95</f>
        <v>0</v>
      </c>
      <c r="U94" s="75">
        <v>878.12400000000002</v>
      </c>
      <c r="V94" s="27"/>
      <c r="W94" s="27">
        <f>U94-$U$94</f>
        <v>0</v>
      </c>
      <c r="X94" s="33">
        <f>W94/$W$95</f>
        <v>0</v>
      </c>
      <c r="Y94" s="28">
        <v>873.34</v>
      </c>
      <c r="Z94" s="28"/>
      <c r="AA94" s="28">
        <f>Y94-$Y$94</f>
        <v>0</v>
      </c>
      <c r="AB94" s="33">
        <f>AA94/$AA$95</f>
        <v>0</v>
      </c>
    </row>
    <row r="95" spans="1:28" x14ac:dyDescent="0.3">
      <c r="A95" s="350"/>
      <c r="B95" s="13"/>
      <c r="C95" s="10"/>
      <c r="D95" s="44" t="s">
        <v>148</v>
      </c>
      <c r="E95" s="30">
        <v>2800.4960000000001</v>
      </c>
      <c r="F95" s="14"/>
      <c r="G95" s="14">
        <f>E95-$E$96</f>
        <v>2073.0860000000002</v>
      </c>
      <c r="H95" s="65">
        <f t="shared" si="5"/>
        <v>1</v>
      </c>
      <c r="I95" s="14">
        <v>2789.2170000000001</v>
      </c>
      <c r="J95" s="14"/>
      <c r="K95" s="14">
        <f>I95-$I$96</f>
        <v>2059.402</v>
      </c>
      <c r="L95" s="65">
        <f>K95/$K$95</f>
        <v>1</v>
      </c>
      <c r="M95" s="59">
        <v>3032.1640000000002</v>
      </c>
      <c r="N95" s="16"/>
      <c r="O95" s="16">
        <f>M95-M96</f>
        <v>2293.1420000000003</v>
      </c>
      <c r="P95" s="60">
        <f>O95/$O$95</f>
        <v>1</v>
      </c>
      <c r="Q95" s="16">
        <v>3022.17</v>
      </c>
      <c r="R95" s="16"/>
      <c r="S95" s="16">
        <f>Q95-Q96</f>
        <v>2280.3200000000002</v>
      </c>
      <c r="T95" s="60">
        <f>S95/$S$95</f>
        <v>1</v>
      </c>
      <c r="U95" s="74">
        <v>2963.5630000000001</v>
      </c>
      <c r="V95" s="19"/>
      <c r="W95" s="19">
        <f>U95-U96</f>
        <v>2200.0250000000001</v>
      </c>
      <c r="X95" s="31">
        <f>W95/$W$95</f>
        <v>1</v>
      </c>
      <c r="Y95" s="20">
        <v>2969.7579999999998</v>
      </c>
      <c r="Z95" s="20"/>
      <c r="AA95" s="20">
        <f>Y95-Y96</f>
        <v>2229.5499999999997</v>
      </c>
      <c r="AB95" s="31">
        <f>AA95/$AA$95</f>
        <v>1</v>
      </c>
    </row>
    <row r="96" spans="1:28" x14ac:dyDescent="0.3">
      <c r="A96" s="350"/>
      <c r="B96" s="13"/>
      <c r="C96" s="10"/>
      <c r="D96" s="46" t="s">
        <v>149</v>
      </c>
      <c r="E96" s="32">
        <v>727.41</v>
      </c>
      <c r="F96" s="22"/>
      <c r="G96" s="22">
        <f>E96-$E$96</f>
        <v>0</v>
      </c>
      <c r="H96" s="66">
        <f t="shared" si="5"/>
        <v>0</v>
      </c>
      <c r="I96" s="22">
        <v>729.81500000000005</v>
      </c>
      <c r="J96" s="22"/>
      <c r="K96" s="22">
        <f>I96-$I$96</f>
        <v>0</v>
      </c>
      <c r="L96" s="66"/>
      <c r="M96" s="61">
        <v>739.02200000000005</v>
      </c>
      <c r="N96" s="24"/>
      <c r="O96" s="24"/>
      <c r="P96" s="62"/>
      <c r="Q96" s="24">
        <v>741.85</v>
      </c>
      <c r="R96" s="24"/>
      <c r="S96" s="25"/>
      <c r="T96" s="62"/>
      <c r="U96" s="75">
        <v>763.53800000000001</v>
      </c>
      <c r="V96" s="27"/>
      <c r="W96" s="28"/>
      <c r="X96" s="33"/>
      <c r="Y96" s="28">
        <v>740.20799999999997</v>
      </c>
      <c r="Z96" s="28"/>
      <c r="AA96" s="28"/>
      <c r="AB96" s="33"/>
    </row>
    <row r="97" spans="1:28" x14ac:dyDescent="0.3">
      <c r="A97" s="350"/>
      <c r="B97" s="13"/>
    </row>
    <row r="98" spans="1:28" x14ac:dyDescent="0.3">
      <c r="A98" s="350"/>
      <c r="B98" s="13"/>
      <c r="C98" s="341" t="s">
        <v>150</v>
      </c>
      <c r="D98" s="10"/>
      <c r="E98" s="343" t="s">
        <v>136</v>
      </c>
      <c r="F98" s="344"/>
      <c r="G98" s="344"/>
      <c r="H98" s="344"/>
      <c r="I98" s="344"/>
      <c r="J98" s="344"/>
      <c r="K98" s="344"/>
      <c r="L98" s="345"/>
      <c r="M98" s="346" t="s">
        <v>137</v>
      </c>
      <c r="N98" s="347"/>
      <c r="O98" s="347"/>
      <c r="P98" s="347"/>
      <c r="Q98" s="347"/>
      <c r="R98" s="347"/>
      <c r="S98" s="347"/>
      <c r="T98" s="348"/>
      <c r="U98" s="335" t="s">
        <v>138</v>
      </c>
      <c r="V98" s="336"/>
      <c r="W98" s="336"/>
      <c r="X98" s="336"/>
      <c r="Y98" s="336"/>
      <c r="Z98" s="336"/>
      <c r="AA98" s="336"/>
      <c r="AB98" s="337"/>
    </row>
    <row r="99" spans="1:28" x14ac:dyDescent="0.3">
      <c r="A99" s="350"/>
      <c r="B99" s="13"/>
      <c r="C99" s="342"/>
      <c r="D99" s="10"/>
      <c r="E99" s="338" t="s">
        <v>139</v>
      </c>
      <c r="F99" s="339"/>
      <c r="G99" s="339"/>
      <c r="H99" s="340"/>
      <c r="I99" s="339" t="s">
        <v>140</v>
      </c>
      <c r="J99" s="339"/>
      <c r="K99" s="339"/>
      <c r="L99" s="340"/>
      <c r="M99" s="349" t="s">
        <v>139</v>
      </c>
      <c r="N99" s="331"/>
      <c r="O99" s="331"/>
      <c r="P99" s="332"/>
      <c r="Q99" s="331" t="s">
        <v>140</v>
      </c>
      <c r="R99" s="331"/>
      <c r="S99" s="331"/>
      <c r="T99" s="332"/>
      <c r="U99" s="328" t="s">
        <v>139</v>
      </c>
      <c r="V99" s="329"/>
      <c r="W99" s="329"/>
      <c r="X99" s="330"/>
      <c r="Y99" s="329" t="s">
        <v>140</v>
      </c>
      <c r="Z99" s="329"/>
      <c r="AA99" s="329"/>
      <c r="AB99" s="330"/>
    </row>
    <row r="100" spans="1:28" ht="43.2" x14ac:dyDescent="0.3">
      <c r="A100" s="350"/>
      <c r="B100" s="13"/>
      <c r="C100" s="11"/>
      <c r="D100" s="11"/>
      <c r="E100" s="38" t="s">
        <v>141</v>
      </c>
      <c r="F100" s="39"/>
      <c r="G100" s="39" t="s">
        <v>142</v>
      </c>
      <c r="H100" s="63" t="s">
        <v>143</v>
      </c>
      <c r="I100" s="39" t="s">
        <v>141</v>
      </c>
      <c r="J100" s="39"/>
      <c r="K100" s="39" t="s">
        <v>142</v>
      </c>
      <c r="L100" s="63" t="s">
        <v>143</v>
      </c>
      <c r="M100" s="55" t="s">
        <v>141</v>
      </c>
      <c r="N100" s="40"/>
      <c r="O100" s="40" t="s">
        <v>142</v>
      </c>
      <c r="P100" s="56" t="s">
        <v>143</v>
      </c>
      <c r="Q100" s="40" t="s">
        <v>141</v>
      </c>
      <c r="R100" s="40"/>
      <c r="S100" s="40" t="s">
        <v>142</v>
      </c>
      <c r="T100" s="56" t="s">
        <v>143</v>
      </c>
      <c r="U100" s="67" t="s">
        <v>141</v>
      </c>
      <c r="V100" s="42"/>
      <c r="W100" s="42" t="s">
        <v>142</v>
      </c>
      <c r="X100" s="43" t="s">
        <v>143</v>
      </c>
      <c r="Y100" s="42" t="s">
        <v>141</v>
      </c>
      <c r="Z100" s="42"/>
      <c r="AA100" s="42" t="s">
        <v>142</v>
      </c>
      <c r="AB100" s="43" t="s">
        <v>143</v>
      </c>
    </row>
    <row r="101" spans="1:28" x14ac:dyDescent="0.3">
      <c r="A101" s="350"/>
      <c r="B101" s="13"/>
      <c r="C101" s="10"/>
      <c r="D101" s="44" t="s">
        <v>144</v>
      </c>
      <c r="E101" s="47">
        <v>3518.288</v>
      </c>
      <c r="F101" s="48"/>
      <c r="G101" s="48">
        <f>E101-$E$104</f>
        <v>2710.2820000000002</v>
      </c>
      <c r="H101" s="64">
        <f t="shared" ref="H101:H106" si="6">G101/$G$105</f>
        <v>1.4727608349413375</v>
      </c>
      <c r="I101" s="48">
        <v>3520.2730000000001</v>
      </c>
      <c r="J101" s="48"/>
      <c r="K101" s="48">
        <f>I101-$I$104</f>
        <v>2699.1180000000004</v>
      </c>
      <c r="L101" s="64">
        <f t="shared" ref="L101:L106" si="7">K101/$K$105</f>
        <v>1.4620490542326612</v>
      </c>
      <c r="M101" s="57">
        <v>4041.77</v>
      </c>
      <c r="N101" s="50"/>
      <c r="O101" s="49">
        <f>M101-$M$104</f>
        <v>3183.7950000000001</v>
      </c>
      <c r="P101" s="58">
        <f>O101/$O$105</f>
        <v>1.558801036395256</v>
      </c>
      <c r="Q101" s="49">
        <v>4052.2289999999998</v>
      </c>
      <c r="R101" s="50"/>
      <c r="S101" s="49">
        <f>Q101-$Q$104</f>
        <v>3229.6039999999998</v>
      </c>
      <c r="T101" s="58">
        <f>S101/$S$105</f>
        <v>1.5846562910472624</v>
      </c>
      <c r="U101" s="76">
        <v>3833.54</v>
      </c>
      <c r="V101" s="52"/>
      <c r="W101" s="51">
        <f>U101-$U$104</f>
        <v>3002.346</v>
      </c>
      <c r="X101" s="37">
        <f>W101/$W$105</f>
        <v>1.5081390944773914</v>
      </c>
      <c r="Y101" s="52">
        <v>3833.54</v>
      </c>
      <c r="Z101" s="52"/>
      <c r="AA101" s="52">
        <f>Y101-$Y$104</f>
        <v>3001.9490000000001</v>
      </c>
      <c r="AB101" s="37">
        <f>AA101/$AA$105</f>
        <v>1.5018831392992762</v>
      </c>
    </row>
    <row r="102" spans="1:28" x14ac:dyDescent="0.3">
      <c r="A102" s="350"/>
      <c r="B102" s="13"/>
      <c r="C102" s="10"/>
      <c r="D102" s="45" t="s">
        <v>145</v>
      </c>
      <c r="E102" s="30">
        <v>2087.3809999999999</v>
      </c>
      <c r="F102" s="14"/>
      <c r="G102" s="14">
        <f>E102-$E$104</f>
        <v>1279.375</v>
      </c>
      <c r="H102" s="65">
        <f t="shared" si="6"/>
        <v>0.69520935209069523</v>
      </c>
      <c r="I102" s="14">
        <v>2108.4050000000002</v>
      </c>
      <c r="J102" s="14"/>
      <c r="K102" s="14">
        <f>I102-$I$104</f>
        <v>1287.2500000000002</v>
      </c>
      <c r="L102" s="65">
        <f t="shared" si="7"/>
        <v>0.69727320000866699</v>
      </c>
      <c r="M102" s="59">
        <v>2318.1</v>
      </c>
      <c r="N102" s="17"/>
      <c r="O102" s="16">
        <f>M102-$M$104</f>
        <v>1460.125</v>
      </c>
      <c r="P102" s="60">
        <f>O102/$O$105</f>
        <v>0.7148840811882119</v>
      </c>
      <c r="Q102" s="16">
        <v>2292.8919999999998</v>
      </c>
      <c r="R102" s="17"/>
      <c r="S102" s="16">
        <f>Q102-$Q$104</f>
        <v>1470.2669999999998</v>
      </c>
      <c r="T102" s="60">
        <f>S102/$S$105</f>
        <v>0.7214097614039322</v>
      </c>
      <c r="U102" s="74">
        <v>2150.4520000000002</v>
      </c>
      <c r="V102" s="20"/>
      <c r="W102" s="19">
        <f>U102-$U$104</f>
        <v>1319.2580000000003</v>
      </c>
      <c r="X102" s="31">
        <f>W102/$W$105</f>
        <v>0.66268996494809551</v>
      </c>
      <c r="Y102" s="20">
        <v>2196.7809999999999</v>
      </c>
      <c r="Z102" s="20"/>
      <c r="AA102" s="20">
        <f>Y102-$Y$104</f>
        <v>1365.19</v>
      </c>
      <c r="AB102" s="31">
        <f>AA102/$AA$105</f>
        <v>0.68300821997308381</v>
      </c>
    </row>
    <row r="103" spans="1:28" x14ac:dyDescent="0.3">
      <c r="A103" s="350"/>
      <c r="B103" s="13"/>
      <c r="C103" s="10"/>
      <c r="D103" s="45" t="s">
        <v>146</v>
      </c>
      <c r="E103" s="30">
        <v>2217.2249999999999</v>
      </c>
      <c r="F103" s="14"/>
      <c r="G103" s="14">
        <f>E103-$E$104</f>
        <v>1409.2190000000001</v>
      </c>
      <c r="H103" s="65">
        <f t="shared" si="6"/>
        <v>0.76576627489508342</v>
      </c>
      <c r="I103" s="14">
        <v>2216.7269999999999</v>
      </c>
      <c r="J103" s="14"/>
      <c r="K103" s="14">
        <f>I103-$I$104</f>
        <v>1395.5719999999999</v>
      </c>
      <c r="L103" s="65">
        <f t="shared" si="7"/>
        <v>0.7559486923926938</v>
      </c>
      <c r="M103" s="59">
        <v>2421.027</v>
      </c>
      <c r="N103" s="17"/>
      <c r="O103" s="16">
        <f>M103-$M$104</f>
        <v>1563.0520000000001</v>
      </c>
      <c r="P103" s="60">
        <f>O103/$O$105</f>
        <v>0.76527762545631173</v>
      </c>
      <c r="Q103" s="16">
        <v>2440.9630000000002</v>
      </c>
      <c r="R103" s="17"/>
      <c r="S103" s="16">
        <f>Q103-$Q$104</f>
        <v>1618.3380000000002</v>
      </c>
      <c r="T103" s="60">
        <f>S103/$S$105</f>
        <v>0.79406313985889443</v>
      </c>
      <c r="U103" s="74">
        <v>2353.8220000000001</v>
      </c>
      <c r="V103" s="20"/>
      <c r="W103" s="19">
        <f>U103-$U$104</f>
        <v>1522.6280000000002</v>
      </c>
      <c r="X103" s="31">
        <f>W103/$W$105</f>
        <v>0.76484682749620514</v>
      </c>
      <c r="Y103" s="20">
        <v>2347.8180000000002</v>
      </c>
      <c r="Z103" s="20"/>
      <c r="AA103" s="20">
        <f>Y103-$Y$104</f>
        <v>1516.2270000000003</v>
      </c>
      <c r="AB103" s="31">
        <f>AA103/$AA$105</f>
        <v>0.7585724363239762</v>
      </c>
    </row>
    <row r="104" spans="1:28" x14ac:dyDescent="0.3">
      <c r="A104" s="350"/>
      <c r="B104" s="13"/>
      <c r="C104" s="10"/>
      <c r="D104" s="46" t="s">
        <v>147</v>
      </c>
      <c r="E104" s="32">
        <v>808.00599999999997</v>
      </c>
      <c r="F104" s="22"/>
      <c r="G104" s="22">
        <f>E104-$E$104</f>
        <v>0</v>
      </c>
      <c r="H104" s="66">
        <f t="shared" si="6"/>
        <v>0</v>
      </c>
      <c r="I104" s="22">
        <v>821.15499999999997</v>
      </c>
      <c r="J104" s="22"/>
      <c r="K104" s="22">
        <f>I104-$I$104</f>
        <v>0</v>
      </c>
      <c r="L104" s="66">
        <f t="shared" si="7"/>
        <v>0</v>
      </c>
      <c r="M104" s="61">
        <v>857.97500000000002</v>
      </c>
      <c r="N104" s="24"/>
      <c r="O104" s="24">
        <f>M104-$M$104</f>
        <v>0</v>
      </c>
      <c r="P104" s="62">
        <f>O104/$O$105</f>
        <v>0</v>
      </c>
      <c r="Q104" s="24">
        <v>822.625</v>
      </c>
      <c r="R104" s="24"/>
      <c r="S104" s="24">
        <f>Q104-$Q$104</f>
        <v>0</v>
      </c>
      <c r="T104" s="62">
        <f>S104/$S$105</f>
        <v>0</v>
      </c>
      <c r="U104" s="75">
        <v>831.19399999999996</v>
      </c>
      <c r="V104" s="27"/>
      <c r="W104" s="27">
        <f>U104-$U$104</f>
        <v>0</v>
      </c>
      <c r="X104" s="33">
        <f>W104/$W$105</f>
        <v>0</v>
      </c>
      <c r="Y104" s="28">
        <v>831.59100000000001</v>
      </c>
      <c r="Z104" s="28"/>
      <c r="AA104" s="28">
        <f>Y104-$Y$104</f>
        <v>0</v>
      </c>
      <c r="AB104" s="33">
        <f>AA104/$AA$105</f>
        <v>0</v>
      </c>
    </row>
    <row r="105" spans="1:28" x14ac:dyDescent="0.3">
      <c r="A105" s="350"/>
      <c r="B105" s="13"/>
      <c r="C105" s="10"/>
      <c r="D105" s="44" t="s">
        <v>148</v>
      </c>
      <c r="E105" s="30">
        <v>2519.9520000000002</v>
      </c>
      <c r="F105" s="14"/>
      <c r="G105" s="14">
        <f>E105-$E$106</f>
        <v>1840.2730000000001</v>
      </c>
      <c r="H105" s="65">
        <f t="shared" si="6"/>
        <v>1</v>
      </c>
      <c r="I105" s="14">
        <v>2521.8150000000001</v>
      </c>
      <c r="J105" s="14"/>
      <c r="K105" s="14">
        <f>I105-$I$106</f>
        <v>1846.12</v>
      </c>
      <c r="L105" s="65">
        <f t="shared" si="7"/>
        <v>1</v>
      </c>
      <c r="M105" s="59">
        <v>2719.7779999999998</v>
      </c>
      <c r="N105" s="16"/>
      <c r="O105" s="16">
        <f>M105-M106</f>
        <v>2042.4639999999999</v>
      </c>
      <c r="P105" s="60">
        <f>O105/$O$105</f>
        <v>1</v>
      </c>
      <c r="Q105" s="16">
        <v>2720.4690000000001</v>
      </c>
      <c r="R105" s="16"/>
      <c r="S105" s="16">
        <f>Q105-Q106</f>
        <v>2038.047</v>
      </c>
      <c r="T105" s="60">
        <f>S105/$S$105</f>
        <v>1</v>
      </c>
      <c r="U105" s="74">
        <v>2676.9679999999998</v>
      </c>
      <c r="V105" s="19"/>
      <c r="W105" s="19">
        <f>U105-U106</f>
        <v>1990.7619999999997</v>
      </c>
      <c r="X105" s="31">
        <f>W105/$W$105</f>
        <v>1</v>
      </c>
      <c r="Y105" s="20">
        <v>2676.9679999999998</v>
      </c>
      <c r="Z105" s="20"/>
      <c r="AA105" s="20">
        <f>Y105-Y106</f>
        <v>1998.79</v>
      </c>
      <c r="AB105" s="31">
        <f>AA105/$AA$105</f>
        <v>1</v>
      </c>
    </row>
    <row r="106" spans="1:28" x14ac:dyDescent="0.3">
      <c r="A106" s="350"/>
      <c r="B106" s="13"/>
      <c r="C106" s="10"/>
      <c r="D106" s="46" t="s">
        <v>149</v>
      </c>
      <c r="E106" s="32">
        <v>679.67899999999997</v>
      </c>
      <c r="F106" s="22"/>
      <c r="G106" s="22">
        <f>E106-$E$106</f>
        <v>0</v>
      </c>
      <c r="H106" s="66">
        <f t="shared" si="6"/>
        <v>0</v>
      </c>
      <c r="I106" s="22">
        <v>675.69500000000005</v>
      </c>
      <c r="J106" s="22"/>
      <c r="K106" s="22">
        <f>I106-$I$106</f>
        <v>0</v>
      </c>
      <c r="L106" s="66">
        <f t="shared" si="7"/>
        <v>0</v>
      </c>
      <c r="M106" s="61">
        <v>677.31399999999996</v>
      </c>
      <c r="N106" s="24"/>
      <c r="O106" s="25"/>
      <c r="P106" s="62"/>
      <c r="Q106" s="24">
        <v>682.42200000000003</v>
      </c>
      <c r="R106" s="24"/>
      <c r="S106" s="25"/>
      <c r="T106" s="62"/>
      <c r="U106" s="75">
        <v>686.20600000000002</v>
      </c>
      <c r="V106" s="27"/>
      <c r="W106" s="28"/>
      <c r="X106" s="33"/>
      <c r="Y106" s="28">
        <v>678.178</v>
      </c>
      <c r="Z106" s="28"/>
      <c r="AA106" s="28"/>
      <c r="AB106" s="33"/>
    </row>
    <row r="107" spans="1:28" x14ac:dyDescent="0.3">
      <c r="A107" s="350"/>
      <c r="B107" s="13"/>
    </row>
    <row r="108" spans="1:28" ht="15" customHeight="1" x14ac:dyDescent="0.3">
      <c r="A108" s="350"/>
      <c r="B108" s="13"/>
      <c r="C108" s="351" t="s">
        <v>151</v>
      </c>
      <c r="D108" s="10"/>
      <c r="E108" s="343" t="s">
        <v>136</v>
      </c>
      <c r="F108" s="344"/>
      <c r="G108" s="344"/>
      <c r="H108" s="344"/>
      <c r="I108" s="344"/>
      <c r="J108" s="344"/>
      <c r="K108" s="344"/>
      <c r="L108" s="345"/>
      <c r="M108" s="346" t="s">
        <v>137</v>
      </c>
      <c r="N108" s="347"/>
      <c r="O108" s="347"/>
      <c r="P108" s="347"/>
      <c r="Q108" s="347"/>
      <c r="R108" s="347"/>
      <c r="S108" s="347"/>
      <c r="T108" s="348"/>
      <c r="U108" s="335" t="s">
        <v>138</v>
      </c>
      <c r="V108" s="336"/>
      <c r="W108" s="336"/>
      <c r="X108" s="336"/>
      <c r="Y108" s="336"/>
      <c r="Z108" s="336"/>
      <c r="AA108" s="336"/>
      <c r="AB108" s="337"/>
    </row>
    <row r="109" spans="1:28" x14ac:dyDescent="0.3">
      <c r="A109" s="350"/>
      <c r="B109" s="13"/>
      <c r="C109" s="352"/>
      <c r="D109" s="10"/>
      <c r="E109" s="338" t="s">
        <v>139</v>
      </c>
      <c r="F109" s="339"/>
      <c r="G109" s="339"/>
      <c r="H109" s="340"/>
      <c r="I109" s="339" t="s">
        <v>140</v>
      </c>
      <c r="J109" s="339"/>
      <c r="K109" s="339"/>
      <c r="L109" s="340"/>
      <c r="M109" s="349" t="s">
        <v>139</v>
      </c>
      <c r="N109" s="331"/>
      <c r="O109" s="331"/>
      <c r="P109" s="332"/>
      <c r="Q109" s="331" t="s">
        <v>140</v>
      </c>
      <c r="R109" s="331"/>
      <c r="S109" s="331"/>
      <c r="T109" s="332"/>
      <c r="U109" s="328" t="s">
        <v>139</v>
      </c>
      <c r="V109" s="329"/>
      <c r="W109" s="329"/>
      <c r="X109" s="330"/>
      <c r="Y109" s="329" t="s">
        <v>140</v>
      </c>
      <c r="Z109" s="329"/>
      <c r="AA109" s="329"/>
      <c r="AB109" s="330"/>
    </row>
    <row r="110" spans="1:28" ht="43.2" x14ac:dyDescent="0.3">
      <c r="A110" s="350"/>
      <c r="B110" s="13"/>
      <c r="C110" s="11"/>
      <c r="D110" s="11"/>
      <c r="E110" s="38" t="s">
        <v>141</v>
      </c>
      <c r="F110" s="39"/>
      <c r="G110" s="39" t="s">
        <v>142</v>
      </c>
      <c r="H110" s="63" t="s">
        <v>143</v>
      </c>
      <c r="I110" s="39" t="s">
        <v>141</v>
      </c>
      <c r="J110" s="39"/>
      <c r="K110" s="39" t="s">
        <v>142</v>
      </c>
      <c r="L110" s="63" t="s">
        <v>143</v>
      </c>
      <c r="M110" s="55" t="s">
        <v>141</v>
      </c>
      <c r="N110" s="40"/>
      <c r="O110" s="40" t="s">
        <v>142</v>
      </c>
      <c r="P110" s="56" t="s">
        <v>143</v>
      </c>
      <c r="Q110" s="40" t="s">
        <v>141</v>
      </c>
      <c r="R110" s="40"/>
      <c r="S110" s="40" t="s">
        <v>142</v>
      </c>
      <c r="T110" s="56" t="s">
        <v>143</v>
      </c>
      <c r="U110" s="67" t="s">
        <v>141</v>
      </c>
      <c r="V110" s="42"/>
      <c r="W110" s="42" t="s">
        <v>142</v>
      </c>
      <c r="X110" s="43" t="s">
        <v>143</v>
      </c>
      <c r="Y110" s="42" t="s">
        <v>141</v>
      </c>
      <c r="Z110" s="42"/>
      <c r="AA110" s="42" t="s">
        <v>142</v>
      </c>
      <c r="AB110" s="43" t="s">
        <v>143</v>
      </c>
    </row>
    <row r="111" spans="1:28" x14ac:dyDescent="0.3">
      <c r="A111" s="350"/>
      <c r="B111" s="13"/>
      <c r="C111" s="10"/>
      <c r="D111" s="44" t="s">
        <v>144</v>
      </c>
      <c r="E111" s="47">
        <v>1769.356</v>
      </c>
      <c r="F111" s="48"/>
      <c r="G111" s="48">
        <f>E111-$E$114</f>
        <v>817.21699999999998</v>
      </c>
      <c r="H111" s="64">
        <f t="shared" ref="H111:H116" si="8">G111/$G$115</f>
        <v>0.5047531165015382</v>
      </c>
      <c r="I111" s="48">
        <v>1757.2180000000001</v>
      </c>
      <c r="J111" s="48"/>
      <c r="K111" s="48">
        <f>I111-$I$114</f>
        <v>1032.68</v>
      </c>
      <c r="L111" s="64">
        <f t="shared" ref="L111:L116" si="9">K111/$K$115</f>
        <v>0.63615032584316056</v>
      </c>
      <c r="M111" s="57">
        <v>1955.2670000000001</v>
      </c>
      <c r="N111" s="49"/>
      <c r="O111" s="49">
        <f>M111-$M$114</f>
        <v>1047.7460000000001</v>
      </c>
      <c r="P111" s="58">
        <f>O111/$O$115</f>
        <v>0.57279264198505464</v>
      </c>
      <c r="Q111" s="49">
        <v>1954.413</v>
      </c>
      <c r="R111" s="50"/>
      <c r="S111" s="49">
        <f>Q111-$Q$114</f>
        <v>1049.951</v>
      </c>
      <c r="T111" s="58">
        <f>S111/$S$115</f>
        <v>0.57546665672798503</v>
      </c>
      <c r="U111" s="76">
        <v>1884.9939999999999</v>
      </c>
      <c r="V111" s="52"/>
      <c r="W111" s="51">
        <f>U111-$U$114</f>
        <v>1027.3789999999999</v>
      </c>
      <c r="X111" s="37">
        <f>W111/$W$115</f>
        <v>0.57703851982157151</v>
      </c>
      <c r="Y111" s="52">
        <v>1874.2550000000001</v>
      </c>
      <c r="Z111" s="52"/>
      <c r="AA111" s="52">
        <f>Y111-$Y$114</f>
        <v>1015.1190000000001</v>
      </c>
      <c r="AB111" s="37">
        <f>AA111/$AA$115</f>
        <v>0.56679305879942199</v>
      </c>
    </row>
    <row r="112" spans="1:28" x14ac:dyDescent="0.3">
      <c r="A112" s="350"/>
      <c r="B112" s="13"/>
      <c r="C112" s="10"/>
      <c r="D112" s="45" t="s">
        <v>145</v>
      </c>
      <c r="E112" s="30">
        <v>2256.4209999999998</v>
      </c>
      <c r="F112" s="14"/>
      <c r="G112" s="14">
        <f>E112-$E$114</f>
        <v>1304.2819999999997</v>
      </c>
      <c r="H112" s="65">
        <f t="shared" si="8"/>
        <v>0.80558823947233005</v>
      </c>
      <c r="I112" s="14">
        <v>2286.826</v>
      </c>
      <c r="J112" s="14"/>
      <c r="K112" s="14">
        <f>I112-$I$114</f>
        <v>1562.288</v>
      </c>
      <c r="L112" s="65">
        <f t="shared" si="9"/>
        <v>0.96239882660733189</v>
      </c>
      <c r="M112" s="59">
        <v>2488.4929999999999</v>
      </c>
      <c r="N112" s="17"/>
      <c r="O112" s="16">
        <f>M112-$M$114</f>
        <v>1580.972</v>
      </c>
      <c r="P112" s="60">
        <f>O112/$O$115</f>
        <v>0.86430215795087328</v>
      </c>
      <c r="Q112" s="16">
        <v>2544.1439999999998</v>
      </c>
      <c r="R112" s="17"/>
      <c r="S112" s="16">
        <f>Q112-$Q$114</f>
        <v>1639.6819999999998</v>
      </c>
      <c r="T112" s="60">
        <f>S112/$S$115</f>
        <v>0.89869176622247682</v>
      </c>
      <c r="U112" s="74">
        <v>2404.0329999999999</v>
      </c>
      <c r="V112" s="20"/>
      <c r="W112" s="19">
        <f>U112-$U$114</f>
        <v>1546.4179999999999</v>
      </c>
      <c r="X112" s="31">
        <f>W112/$W$115</f>
        <v>0.86856238422766574</v>
      </c>
      <c r="Y112" s="20">
        <v>2390.2469999999998</v>
      </c>
      <c r="Z112" s="20"/>
      <c r="AA112" s="20">
        <f>Y112-$Y$114</f>
        <v>1531.1109999999999</v>
      </c>
      <c r="AB112" s="31">
        <f>AA112/$AA$115</f>
        <v>0.85489788591430327</v>
      </c>
    </row>
    <row r="113" spans="1:28" x14ac:dyDescent="0.3">
      <c r="A113" s="350"/>
      <c r="B113" s="13"/>
      <c r="C113" s="10"/>
      <c r="D113" s="45" t="s">
        <v>146</v>
      </c>
      <c r="E113" s="30">
        <v>3385.84</v>
      </c>
      <c r="F113" s="14"/>
      <c r="G113" s="14">
        <f>E113-$E$114</f>
        <v>2433.701</v>
      </c>
      <c r="H113" s="65">
        <f t="shared" si="8"/>
        <v>1.5031725531687545</v>
      </c>
      <c r="I113" s="14">
        <v>3354.922</v>
      </c>
      <c r="J113" s="14"/>
      <c r="K113" s="14">
        <f>I113-$I$114</f>
        <v>2630.384</v>
      </c>
      <c r="L113" s="65">
        <f t="shared" si="9"/>
        <v>1.6203660753501916</v>
      </c>
      <c r="M113" s="59">
        <v>3859.1660000000002</v>
      </c>
      <c r="N113" s="17"/>
      <c r="O113" s="16">
        <f>M113-$M$114</f>
        <v>2951.6450000000004</v>
      </c>
      <c r="P113" s="60">
        <f>O113/$O$115</f>
        <v>1.613635879069905</v>
      </c>
      <c r="Q113" s="16">
        <v>3849.5349999999999</v>
      </c>
      <c r="R113" s="17"/>
      <c r="S113" s="16">
        <f>Q113-$Q$114</f>
        <v>2945.0729999999999</v>
      </c>
      <c r="T113" s="60">
        <f>S113/$S$115</f>
        <v>1.614162292459226</v>
      </c>
      <c r="U113" s="74">
        <v>3649.1170000000002</v>
      </c>
      <c r="V113" s="20"/>
      <c r="W113" s="19">
        <f>U113-$U$114</f>
        <v>2791.5020000000004</v>
      </c>
      <c r="X113" s="31">
        <f>W113/$W$115</f>
        <v>1.5678772703734036</v>
      </c>
      <c r="Y113" s="20">
        <v>3649.9389999999999</v>
      </c>
      <c r="Z113" s="20"/>
      <c r="AA113" s="20">
        <f>Y113-$Y$114</f>
        <v>2790.8029999999999</v>
      </c>
      <c r="AB113" s="31">
        <f>AA113/$AA$115</f>
        <v>1.5582486081696856</v>
      </c>
    </row>
    <row r="114" spans="1:28" x14ac:dyDescent="0.3">
      <c r="A114" s="350"/>
      <c r="B114" s="13"/>
      <c r="C114" s="10"/>
      <c r="D114" s="46" t="s">
        <v>147</v>
      </c>
      <c r="E114" s="32">
        <v>952.13900000000001</v>
      </c>
      <c r="F114" s="22"/>
      <c r="G114" s="22">
        <f>E114-$E$114</f>
        <v>0</v>
      </c>
      <c r="H114" s="66">
        <f t="shared" si="8"/>
        <v>0</v>
      </c>
      <c r="I114" s="22">
        <v>724.53800000000001</v>
      </c>
      <c r="J114" s="22"/>
      <c r="K114" s="22">
        <f>I114-$I$114</f>
        <v>0</v>
      </c>
      <c r="L114" s="66">
        <f t="shared" si="9"/>
        <v>0</v>
      </c>
      <c r="M114" s="61">
        <v>907.52099999999996</v>
      </c>
      <c r="N114" s="24"/>
      <c r="O114" s="24">
        <f>M114-$M$114</f>
        <v>0</v>
      </c>
      <c r="P114" s="62">
        <f>O114/$O$115</f>
        <v>0</v>
      </c>
      <c r="Q114" s="24">
        <v>904.46199999999999</v>
      </c>
      <c r="R114" s="24"/>
      <c r="S114" s="24">
        <f>Q114-$Q$114</f>
        <v>0</v>
      </c>
      <c r="T114" s="62">
        <f>S114/$S$115</f>
        <v>0</v>
      </c>
      <c r="U114" s="75">
        <v>857.61500000000001</v>
      </c>
      <c r="V114" s="27"/>
      <c r="W114" s="27">
        <f>U114-$U$114</f>
        <v>0</v>
      </c>
      <c r="X114" s="33">
        <f>W114/$W$115</f>
        <v>0</v>
      </c>
      <c r="Y114" s="28">
        <v>859.13599999999997</v>
      </c>
      <c r="Z114" s="28"/>
      <c r="AA114" s="28">
        <f>Y114-$Y$114</f>
        <v>0</v>
      </c>
      <c r="AB114" s="33">
        <f>AA114/$AA$115</f>
        <v>0</v>
      </c>
    </row>
    <row r="115" spans="1:28" x14ac:dyDescent="0.3">
      <c r="A115" s="350"/>
      <c r="B115" s="13"/>
      <c r="C115" s="10"/>
      <c r="D115" s="44" t="s">
        <v>148</v>
      </c>
      <c r="E115" s="30">
        <v>2334.71</v>
      </c>
      <c r="F115" s="14"/>
      <c r="G115" s="14">
        <f>E115-$E$116</f>
        <v>1619.0430000000001</v>
      </c>
      <c r="H115" s="65">
        <f t="shared" si="8"/>
        <v>1</v>
      </c>
      <c r="I115" s="14">
        <v>2336.0419999999999</v>
      </c>
      <c r="J115" s="14"/>
      <c r="K115" s="14">
        <f>I115-$I$116</f>
        <v>1623.3269999999998</v>
      </c>
      <c r="L115" s="65">
        <f t="shared" si="9"/>
        <v>1</v>
      </c>
      <c r="M115" s="59">
        <v>2540.239</v>
      </c>
      <c r="N115" s="16"/>
      <c r="O115" s="16">
        <f>M115-M116</f>
        <v>1829.1890000000001</v>
      </c>
      <c r="P115" s="60">
        <f>O115/$O$115</f>
        <v>1</v>
      </c>
      <c r="Q115" s="16">
        <v>2540.239</v>
      </c>
      <c r="R115" s="16"/>
      <c r="S115" s="16">
        <f>Q115-Q116</f>
        <v>1824.5210000000002</v>
      </c>
      <c r="T115" s="60">
        <f>S115/$S$115</f>
        <v>1</v>
      </c>
      <c r="U115" s="74">
        <v>2497.944</v>
      </c>
      <c r="V115" s="19"/>
      <c r="W115" s="19">
        <f>U115-U116</f>
        <v>1780.434</v>
      </c>
      <c r="X115" s="31">
        <f>W115/$W$115</f>
        <v>1</v>
      </c>
      <c r="Y115" s="20">
        <v>2494.0569999999998</v>
      </c>
      <c r="Z115" s="20"/>
      <c r="AA115" s="20">
        <f>Y115-Y116</f>
        <v>1790.9869999999996</v>
      </c>
      <c r="AB115" s="31">
        <f>AA115/$AA$115</f>
        <v>1</v>
      </c>
    </row>
    <row r="116" spans="1:28" x14ac:dyDescent="0.3">
      <c r="A116" s="350"/>
      <c r="B116" s="13"/>
      <c r="C116" s="10"/>
      <c r="D116" s="46" t="s">
        <v>149</v>
      </c>
      <c r="E116" s="32">
        <v>715.66700000000003</v>
      </c>
      <c r="F116" s="22"/>
      <c r="G116" s="22">
        <f>E116-$E$116</f>
        <v>0</v>
      </c>
      <c r="H116" s="66">
        <f t="shared" si="8"/>
        <v>0</v>
      </c>
      <c r="I116" s="22">
        <v>712.71500000000003</v>
      </c>
      <c r="J116" s="22"/>
      <c r="K116" s="22">
        <f>I116-$I$116</f>
        <v>0</v>
      </c>
      <c r="L116" s="66">
        <f t="shared" si="9"/>
        <v>0</v>
      </c>
      <c r="M116" s="61">
        <v>711.05</v>
      </c>
      <c r="N116" s="24"/>
      <c r="O116" s="25"/>
      <c r="P116" s="62"/>
      <c r="Q116" s="24">
        <v>715.71799999999996</v>
      </c>
      <c r="R116" s="24"/>
      <c r="S116" s="25"/>
      <c r="T116" s="62"/>
      <c r="U116" s="75">
        <v>717.51</v>
      </c>
      <c r="V116" s="27"/>
      <c r="W116" s="28"/>
      <c r="X116" s="33"/>
      <c r="Y116" s="28">
        <v>703.07</v>
      </c>
      <c r="Z116" s="28"/>
      <c r="AA116" s="28"/>
      <c r="AB116" s="33"/>
    </row>
    <row r="117" spans="1:28" x14ac:dyDescent="0.3">
      <c r="A117" s="350"/>
      <c r="B117" s="13"/>
    </row>
    <row r="118" spans="1:28" x14ac:dyDescent="0.3">
      <c r="A118" s="350"/>
      <c r="B118" s="13"/>
      <c r="U118" s="11"/>
      <c r="V118" s="10"/>
      <c r="W118" s="11"/>
      <c r="X118" s="10"/>
      <c r="Y118" s="11"/>
    </row>
    <row r="119" spans="1:28" x14ac:dyDescent="0.3">
      <c r="A119" s="350"/>
      <c r="B119" s="13"/>
    </row>
    <row r="120" spans="1:28" x14ac:dyDescent="0.3">
      <c r="A120" s="350"/>
      <c r="B120" s="13"/>
    </row>
    <row r="121" spans="1:28" x14ac:dyDescent="0.3">
      <c r="A121" s="350"/>
      <c r="B121" s="13"/>
      <c r="H121" s="353" t="s">
        <v>152</v>
      </c>
      <c r="I121" s="353"/>
      <c r="J121" s="353" t="s">
        <v>153</v>
      </c>
      <c r="K121" s="353"/>
      <c r="L121" s="353" t="s">
        <v>154</v>
      </c>
      <c r="M121" s="353"/>
      <c r="O121" t="s">
        <v>155</v>
      </c>
    </row>
    <row r="122" spans="1:28" x14ac:dyDescent="0.3">
      <c r="A122" s="350"/>
      <c r="B122" s="13"/>
      <c r="H122">
        <v>1</v>
      </c>
      <c r="I122">
        <v>2</v>
      </c>
      <c r="J122">
        <v>1</v>
      </c>
      <c r="K122">
        <v>2</v>
      </c>
      <c r="L122">
        <v>1</v>
      </c>
      <c r="M122">
        <v>2</v>
      </c>
      <c r="S122" s="86" t="s">
        <v>156</v>
      </c>
      <c r="T122" s="86" t="s">
        <v>157</v>
      </c>
    </row>
    <row r="123" spans="1:28" x14ac:dyDescent="0.3">
      <c r="A123" s="350"/>
      <c r="B123" s="13"/>
      <c r="D123" s="82" t="s">
        <v>135</v>
      </c>
      <c r="E123" t="s">
        <v>158</v>
      </c>
      <c r="H123">
        <f>H92</f>
        <v>0.21286044090790246</v>
      </c>
      <c r="I123">
        <f>L92</f>
        <v>0.18948316064566315</v>
      </c>
      <c r="J123">
        <f>P92</f>
        <v>0.18842923813701903</v>
      </c>
      <c r="K123">
        <f>T92</f>
        <v>0.20593206216671342</v>
      </c>
      <c r="L123">
        <f>X92</f>
        <v>0.18572061681117255</v>
      </c>
      <c r="M123">
        <f>AB92</f>
        <v>0.17661546051893884</v>
      </c>
      <c r="O123">
        <f>AVERAGE(H123:M123)</f>
        <v>0.19317349653123492</v>
      </c>
      <c r="Q123">
        <f>O123/$O$123</f>
        <v>1</v>
      </c>
      <c r="S123" s="86">
        <f>100/Q123</f>
        <v>100</v>
      </c>
      <c r="T123" s="86">
        <f>100-S123</f>
        <v>0</v>
      </c>
      <c r="U123" s="333" t="s">
        <v>135</v>
      </c>
      <c r="V123" s="333"/>
    </row>
    <row r="124" spans="1:28" x14ac:dyDescent="0.3">
      <c r="A124" s="350"/>
      <c r="B124" s="13"/>
      <c r="D124" s="82" t="s">
        <v>150</v>
      </c>
      <c r="E124" t="s">
        <v>161</v>
      </c>
      <c r="H124">
        <f>H102</f>
        <v>0.69520935209069523</v>
      </c>
      <c r="I124">
        <f>L102</f>
        <v>0.69727320000866699</v>
      </c>
      <c r="J124">
        <f>P102</f>
        <v>0.7148840811882119</v>
      </c>
      <c r="K124">
        <f>T102</f>
        <v>0.7214097614039322</v>
      </c>
      <c r="L124">
        <f>X102</f>
        <v>0.66268996494809551</v>
      </c>
      <c r="M124">
        <f>AB102</f>
        <v>0.68300821997308381</v>
      </c>
      <c r="O124">
        <f>AVERAGE(H124:M124)</f>
        <v>0.69574576326878101</v>
      </c>
      <c r="Q124">
        <f>O124/$O$123</f>
        <v>3.6016626284770044</v>
      </c>
      <c r="S124" s="86">
        <f>100/Q124</f>
        <v>27.764954776534942</v>
      </c>
      <c r="T124" s="86">
        <f>100-S124</f>
        <v>72.23504522346505</v>
      </c>
      <c r="U124" s="333" t="s">
        <v>150</v>
      </c>
      <c r="V124" s="333"/>
    </row>
    <row r="125" spans="1:28" ht="29.4" customHeight="1" x14ac:dyDescent="0.3">
      <c r="A125" s="350"/>
      <c r="B125" s="13"/>
      <c r="D125" s="89" t="s">
        <v>151</v>
      </c>
      <c r="E125" t="s">
        <v>158</v>
      </c>
      <c r="H125">
        <f>H112</f>
        <v>0.80558823947233005</v>
      </c>
      <c r="I125">
        <f>L112</f>
        <v>0.96239882660733189</v>
      </c>
      <c r="J125">
        <f>P112</f>
        <v>0.86430215795087328</v>
      </c>
      <c r="K125">
        <f>T112</f>
        <v>0.89869176622247682</v>
      </c>
      <c r="L125">
        <f>X112</f>
        <v>0.86856238422766574</v>
      </c>
      <c r="M125">
        <f>AB112</f>
        <v>0.85489788591430327</v>
      </c>
      <c r="O125">
        <f>AVERAGE(H125:M125)</f>
        <v>0.87574021006583014</v>
      </c>
      <c r="Q125">
        <f>O125/$O$123</f>
        <v>4.5334387262811102</v>
      </c>
      <c r="S125" s="86">
        <f>100/Q125</f>
        <v>22.058310708002537</v>
      </c>
      <c r="T125" s="86">
        <f>100-S125</f>
        <v>77.941689291997463</v>
      </c>
      <c r="U125" s="334" t="s">
        <v>151</v>
      </c>
      <c r="V125" s="334"/>
    </row>
    <row r="127" spans="1:28" s="12" customFormat="1" x14ac:dyDescent="0.3"/>
    <row r="130" spans="4:15" ht="15" thickBot="1" x14ac:dyDescent="0.35"/>
    <row r="131" spans="4:15" x14ac:dyDescent="0.3">
      <c r="E131" s="324" t="s">
        <v>134</v>
      </c>
      <c r="F131" s="325"/>
      <c r="G131" s="324" t="s">
        <v>159</v>
      </c>
      <c r="H131" s="325"/>
      <c r="I131" s="324" t="s">
        <v>160</v>
      </c>
      <c r="J131" s="325"/>
      <c r="L131" s="326" t="s">
        <v>155</v>
      </c>
      <c r="M131" s="327"/>
      <c r="N131" s="326" t="s">
        <v>162</v>
      </c>
      <c r="O131" s="327"/>
    </row>
    <row r="132" spans="4:15" x14ac:dyDescent="0.3">
      <c r="E132" s="96"/>
      <c r="F132" s="97"/>
      <c r="G132" s="96"/>
      <c r="H132" s="97"/>
      <c r="I132" s="96"/>
      <c r="J132" s="97"/>
      <c r="L132" s="96"/>
      <c r="M132" s="97"/>
      <c r="N132" s="96"/>
      <c r="O132" s="97"/>
    </row>
    <row r="133" spans="4:15" ht="15" thickBot="1" x14ac:dyDescent="0.35">
      <c r="E133" s="106" t="s">
        <v>156</v>
      </c>
      <c r="F133" s="107" t="s">
        <v>157</v>
      </c>
      <c r="G133" s="106" t="s">
        <v>156</v>
      </c>
      <c r="H133" s="107" t="s">
        <v>157</v>
      </c>
      <c r="I133" s="106" t="s">
        <v>156</v>
      </c>
      <c r="J133" s="107" t="s">
        <v>157</v>
      </c>
      <c r="L133" s="113" t="s">
        <v>156</v>
      </c>
      <c r="M133" s="114" t="s">
        <v>157</v>
      </c>
      <c r="N133" s="113" t="s">
        <v>156</v>
      </c>
      <c r="O133" s="114" t="s">
        <v>157</v>
      </c>
    </row>
    <row r="134" spans="4:15" x14ac:dyDescent="0.3">
      <c r="D134" s="108" t="s">
        <v>135</v>
      </c>
      <c r="E134" s="109">
        <v>100</v>
      </c>
      <c r="F134" s="110">
        <v>0</v>
      </c>
      <c r="G134" s="109">
        <v>100</v>
      </c>
      <c r="H134" s="110">
        <v>0</v>
      </c>
      <c r="I134" s="109">
        <v>100</v>
      </c>
      <c r="J134" s="110">
        <v>0</v>
      </c>
      <c r="K134" s="115"/>
      <c r="L134" s="116">
        <f t="shared" ref="L134:M136" si="10">AVERAGE(E134,G134,I134)</f>
        <v>100</v>
      </c>
      <c r="M134" s="117">
        <f t="shared" si="10"/>
        <v>0</v>
      </c>
      <c r="N134" s="116">
        <f t="shared" ref="N134:O136" si="11">_xlfn.STDEV.P(E134,G134,I134)</f>
        <v>0</v>
      </c>
      <c r="O134" s="117">
        <f t="shared" si="11"/>
        <v>0</v>
      </c>
    </row>
    <row r="135" spans="4:15" x14ac:dyDescent="0.3">
      <c r="D135" s="111" t="s">
        <v>150</v>
      </c>
      <c r="E135" s="98">
        <v>43.372866867095716</v>
      </c>
      <c r="F135" s="99">
        <v>56.627133132904284</v>
      </c>
      <c r="G135" s="98">
        <v>46.078399898778002</v>
      </c>
      <c r="H135" s="99">
        <v>53.921600101221998</v>
      </c>
      <c r="I135" s="98">
        <v>27.764954776534942</v>
      </c>
      <c r="J135" s="99">
        <v>72.23504522346505</v>
      </c>
      <c r="L135" s="102">
        <f>AVERAGE(E135,G135,I135)</f>
        <v>39.072073847469561</v>
      </c>
      <c r="M135" s="103">
        <f>AVERAGE(F135,H135,J135)</f>
        <v>60.927926152530439</v>
      </c>
      <c r="N135" s="102">
        <f t="shared" si="11"/>
        <v>8.0712734852108046</v>
      </c>
      <c r="O135" s="103">
        <f t="shared" si="11"/>
        <v>8.0712734852108543</v>
      </c>
    </row>
    <row r="136" spans="4:15" ht="15" thickBot="1" x14ac:dyDescent="0.35">
      <c r="D136" s="112" t="s">
        <v>151</v>
      </c>
      <c r="E136" s="100">
        <v>30.637420870157666</v>
      </c>
      <c r="F136" s="101">
        <v>69.362579129842331</v>
      </c>
      <c r="G136" s="100">
        <v>30.164666979350073</v>
      </c>
      <c r="H136" s="101">
        <v>69.835333020649927</v>
      </c>
      <c r="I136" s="100">
        <v>22.058310708002537</v>
      </c>
      <c r="J136" s="101">
        <v>77.941689291997463</v>
      </c>
      <c r="K136" s="118"/>
      <c r="L136" s="104">
        <f t="shared" si="10"/>
        <v>27.620132852503428</v>
      </c>
      <c r="M136" s="105">
        <f t="shared" si="10"/>
        <v>72.379867147496569</v>
      </c>
      <c r="N136" s="104">
        <f t="shared" si="11"/>
        <v>3.9375350356632861</v>
      </c>
      <c r="O136" s="105">
        <f t="shared" si="11"/>
        <v>3.9375350356632834</v>
      </c>
    </row>
    <row r="138" spans="4:15" x14ac:dyDescent="0.3">
      <c r="L138" t="s">
        <v>163</v>
      </c>
    </row>
  </sheetData>
  <mergeCells count="116">
    <mergeCell ref="U39:V39"/>
    <mergeCell ref="U40:V40"/>
    <mergeCell ref="U41:V41"/>
    <mergeCell ref="U15:X15"/>
    <mergeCell ref="Y15:AB15"/>
    <mergeCell ref="U4:AB4"/>
    <mergeCell ref="E5:H5"/>
    <mergeCell ref="I5:L5"/>
    <mergeCell ref="M5:P5"/>
    <mergeCell ref="Q5:T5"/>
    <mergeCell ref="U5:X5"/>
    <mergeCell ref="Y5:AB5"/>
    <mergeCell ref="U24:AB24"/>
    <mergeCell ref="E25:H25"/>
    <mergeCell ref="I25:L25"/>
    <mergeCell ref="M25:P25"/>
    <mergeCell ref="Q25:T25"/>
    <mergeCell ref="U25:X25"/>
    <mergeCell ref="Y25:AB25"/>
    <mergeCell ref="U14:AB14"/>
    <mergeCell ref="A3:A41"/>
    <mergeCell ref="C24:C25"/>
    <mergeCell ref="E24:L24"/>
    <mergeCell ref="M24:T24"/>
    <mergeCell ref="C4:C5"/>
    <mergeCell ref="E4:L4"/>
    <mergeCell ref="M4:T4"/>
    <mergeCell ref="C14:C15"/>
    <mergeCell ref="E14:L14"/>
    <mergeCell ref="M14:T14"/>
    <mergeCell ref="E15:H15"/>
    <mergeCell ref="I15:L15"/>
    <mergeCell ref="M15:P15"/>
    <mergeCell ref="Q15:T15"/>
    <mergeCell ref="H37:I37"/>
    <mergeCell ref="J37:K37"/>
    <mergeCell ref="L37:M37"/>
    <mergeCell ref="C46:C47"/>
    <mergeCell ref="E46:L46"/>
    <mergeCell ref="M46:T46"/>
    <mergeCell ref="U66:AB66"/>
    <mergeCell ref="U67:X67"/>
    <mergeCell ref="Y67:AB67"/>
    <mergeCell ref="U56:AB56"/>
    <mergeCell ref="H79:I79"/>
    <mergeCell ref="J79:K79"/>
    <mergeCell ref="L79:M79"/>
    <mergeCell ref="U57:X57"/>
    <mergeCell ref="Y57:AB57"/>
    <mergeCell ref="E56:L56"/>
    <mergeCell ref="M56:T56"/>
    <mergeCell ref="U46:AB46"/>
    <mergeCell ref="E47:H47"/>
    <mergeCell ref="I47:L47"/>
    <mergeCell ref="M47:P47"/>
    <mergeCell ref="Q47:T47"/>
    <mergeCell ref="U47:X47"/>
    <mergeCell ref="Y47:AB47"/>
    <mergeCell ref="A45:A83"/>
    <mergeCell ref="A87:A125"/>
    <mergeCell ref="M109:P109"/>
    <mergeCell ref="C66:C67"/>
    <mergeCell ref="E66:L66"/>
    <mergeCell ref="M66:T66"/>
    <mergeCell ref="C56:C57"/>
    <mergeCell ref="H121:I121"/>
    <mergeCell ref="J121:K121"/>
    <mergeCell ref="L121:M121"/>
    <mergeCell ref="C108:C109"/>
    <mergeCell ref="E108:L108"/>
    <mergeCell ref="M108:T108"/>
    <mergeCell ref="Q89:T89"/>
    <mergeCell ref="E67:H67"/>
    <mergeCell ref="I67:L67"/>
    <mergeCell ref="M67:P67"/>
    <mergeCell ref="Q67:T67"/>
    <mergeCell ref="E57:H57"/>
    <mergeCell ref="I57:L57"/>
    <mergeCell ref="M57:P57"/>
    <mergeCell ref="Q57:T57"/>
    <mergeCell ref="C88:C89"/>
    <mergeCell ref="E88:L88"/>
    <mergeCell ref="C98:C99"/>
    <mergeCell ref="E98:L98"/>
    <mergeCell ref="M98:T98"/>
    <mergeCell ref="U98:AB98"/>
    <mergeCell ref="E99:H99"/>
    <mergeCell ref="I99:L99"/>
    <mergeCell ref="M99:P99"/>
    <mergeCell ref="U81:V81"/>
    <mergeCell ref="U82:V82"/>
    <mergeCell ref="U83:V83"/>
    <mergeCell ref="M88:T88"/>
    <mergeCell ref="U88:AB88"/>
    <mergeCell ref="E89:H89"/>
    <mergeCell ref="I89:L89"/>
    <mergeCell ref="M89:P89"/>
    <mergeCell ref="E131:F131"/>
    <mergeCell ref="G131:H131"/>
    <mergeCell ref="I131:J131"/>
    <mergeCell ref="L131:M131"/>
    <mergeCell ref="N131:O131"/>
    <mergeCell ref="U89:X89"/>
    <mergeCell ref="Y89:AB89"/>
    <mergeCell ref="Q99:T99"/>
    <mergeCell ref="U99:X99"/>
    <mergeCell ref="Y99:AB99"/>
    <mergeCell ref="U123:V123"/>
    <mergeCell ref="U124:V124"/>
    <mergeCell ref="U125:V125"/>
    <mergeCell ref="U108:AB108"/>
    <mergeCell ref="E109:H109"/>
    <mergeCell ref="I109:L109"/>
    <mergeCell ref="Q109:T109"/>
    <mergeCell ref="U109:X109"/>
    <mergeCell ref="Y109:AB10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AC3E-9EC2-4033-80B8-EAE68AEF0F7F}">
  <dimension ref="A1:A59"/>
  <sheetViews>
    <sheetView workbookViewId="0"/>
  </sheetViews>
  <sheetFormatPr defaultRowHeight="14.4" x14ac:dyDescent="0.3"/>
  <sheetData>
    <row r="1" spans="1:1" x14ac:dyDescent="0.3">
      <c r="A1" s="287" t="s">
        <v>436</v>
      </c>
    </row>
    <row r="2" spans="1:1" x14ac:dyDescent="0.3">
      <c r="A2" s="288"/>
    </row>
    <row r="3" spans="1:1" x14ac:dyDescent="0.3">
      <c r="A3" s="289" t="s">
        <v>355</v>
      </c>
    </row>
    <row r="4" spans="1:1" x14ac:dyDescent="0.3">
      <c r="A4" s="288" t="s">
        <v>356</v>
      </c>
    </row>
    <row r="5" spans="1:1" x14ac:dyDescent="0.3">
      <c r="A5" s="288" t="s">
        <v>357</v>
      </c>
    </row>
    <row r="6" spans="1:1" x14ac:dyDescent="0.3">
      <c r="A6" s="288" t="s">
        <v>358</v>
      </c>
    </row>
    <row r="7" spans="1:1" x14ac:dyDescent="0.3">
      <c r="A7" s="288" t="s">
        <v>359</v>
      </c>
    </row>
    <row r="8" spans="1:1" x14ac:dyDescent="0.3">
      <c r="A8" s="288" t="s">
        <v>360</v>
      </c>
    </row>
    <row r="9" spans="1:1" x14ac:dyDescent="0.3">
      <c r="A9" s="288" t="s">
        <v>361</v>
      </c>
    </row>
    <row r="10" spans="1:1" x14ac:dyDescent="0.3">
      <c r="A10" s="288" t="s">
        <v>362</v>
      </c>
    </row>
    <row r="11" spans="1:1" x14ac:dyDescent="0.3">
      <c r="A11" s="289" t="s">
        <v>363</v>
      </c>
    </row>
    <row r="12" spans="1:1" x14ac:dyDescent="0.3">
      <c r="A12" s="288"/>
    </row>
    <row r="13" spans="1:1" x14ac:dyDescent="0.3">
      <c r="A13" s="290"/>
    </row>
    <row r="14" spans="1:1" x14ac:dyDescent="0.3">
      <c r="A14" s="289" t="s">
        <v>364</v>
      </c>
    </row>
    <row r="15" spans="1:1" x14ac:dyDescent="0.3">
      <c r="A15" s="288" t="s">
        <v>365</v>
      </c>
    </row>
    <row r="16" spans="1:1" x14ac:dyDescent="0.3">
      <c r="A16" s="288" t="s">
        <v>366</v>
      </c>
    </row>
    <row r="17" spans="1:1" x14ac:dyDescent="0.3">
      <c r="A17" s="288" t="s">
        <v>357</v>
      </c>
    </row>
    <row r="18" spans="1:1" x14ac:dyDescent="0.3">
      <c r="A18" s="288" t="s">
        <v>358</v>
      </c>
    </row>
    <row r="19" spans="1:1" x14ac:dyDescent="0.3">
      <c r="A19" s="288" t="s">
        <v>367</v>
      </c>
    </row>
    <row r="20" spans="1:1" x14ac:dyDescent="0.3">
      <c r="A20" s="288" t="s">
        <v>360</v>
      </c>
    </row>
    <row r="21" spans="1:1" x14ac:dyDescent="0.3">
      <c r="A21" s="288" t="s">
        <v>361</v>
      </c>
    </row>
    <row r="22" spans="1:1" x14ac:dyDescent="0.3">
      <c r="A22" s="288" t="s">
        <v>368</v>
      </c>
    </row>
    <row r="23" spans="1:1" x14ac:dyDescent="0.3">
      <c r="A23" s="289" t="s">
        <v>369</v>
      </c>
    </row>
    <row r="24" spans="1:1" x14ac:dyDescent="0.3">
      <c r="A24" s="289"/>
    </row>
    <row r="25" spans="1:1" x14ac:dyDescent="0.3">
      <c r="A25" s="288"/>
    </row>
    <row r="26" spans="1:1" x14ac:dyDescent="0.3">
      <c r="A26" s="289" t="s">
        <v>370</v>
      </c>
    </row>
    <row r="27" spans="1:1" x14ac:dyDescent="0.3">
      <c r="A27" s="288" t="s">
        <v>371</v>
      </c>
    </row>
    <row r="28" spans="1:1" x14ac:dyDescent="0.3">
      <c r="A28" s="288" t="s">
        <v>372</v>
      </c>
    </row>
    <row r="29" spans="1:1" x14ac:dyDescent="0.3">
      <c r="A29" s="288" t="s">
        <v>357</v>
      </c>
    </row>
    <row r="30" spans="1:1" x14ac:dyDescent="0.3">
      <c r="A30" s="288" t="s">
        <v>358</v>
      </c>
    </row>
    <row r="31" spans="1:1" x14ac:dyDescent="0.3">
      <c r="A31" s="288" t="s">
        <v>373</v>
      </c>
    </row>
    <row r="32" spans="1:1" x14ac:dyDescent="0.3">
      <c r="A32" s="288" t="s">
        <v>360</v>
      </c>
    </row>
    <row r="33" spans="1:1" x14ac:dyDescent="0.3">
      <c r="A33" s="288" t="s">
        <v>361</v>
      </c>
    </row>
    <row r="34" spans="1:1" x14ac:dyDescent="0.3">
      <c r="A34" s="288" t="s">
        <v>374</v>
      </c>
    </row>
    <row r="35" spans="1:1" x14ac:dyDescent="0.3">
      <c r="A35" s="289" t="s">
        <v>375</v>
      </c>
    </row>
    <row r="36" spans="1:1" x14ac:dyDescent="0.3">
      <c r="A36" s="288"/>
    </row>
    <row r="37" spans="1:1" x14ac:dyDescent="0.3">
      <c r="A37" s="289" t="s">
        <v>376</v>
      </c>
    </row>
    <row r="38" spans="1:1" x14ac:dyDescent="0.3">
      <c r="A38" s="288" t="s">
        <v>377</v>
      </c>
    </row>
    <row r="39" spans="1:1" x14ac:dyDescent="0.3">
      <c r="A39" s="288" t="s">
        <v>378</v>
      </c>
    </row>
    <row r="40" spans="1:1" x14ac:dyDescent="0.3">
      <c r="A40" s="288" t="s">
        <v>357</v>
      </c>
    </row>
    <row r="41" spans="1:1" x14ac:dyDescent="0.3">
      <c r="A41" s="288" t="s">
        <v>358</v>
      </c>
    </row>
    <row r="42" spans="1:1" x14ac:dyDescent="0.3">
      <c r="A42" s="288" t="s">
        <v>379</v>
      </c>
    </row>
    <row r="43" spans="1:1" x14ac:dyDescent="0.3">
      <c r="A43" s="288" t="s">
        <v>360</v>
      </c>
    </row>
    <row r="44" spans="1:1" x14ac:dyDescent="0.3">
      <c r="A44" s="288" t="s">
        <v>361</v>
      </c>
    </row>
    <row r="45" spans="1:1" x14ac:dyDescent="0.3">
      <c r="A45" s="288" t="s">
        <v>380</v>
      </c>
    </row>
    <row r="46" spans="1:1" x14ac:dyDescent="0.3">
      <c r="A46" s="289" t="s">
        <v>381</v>
      </c>
    </row>
    <row r="47" spans="1:1" x14ac:dyDescent="0.3">
      <c r="A47" s="289"/>
    </row>
    <row r="48" spans="1:1" x14ac:dyDescent="0.3">
      <c r="A48" s="288"/>
    </row>
    <row r="49" spans="1:1" x14ac:dyDescent="0.3">
      <c r="A49" s="289" t="s">
        <v>382</v>
      </c>
    </row>
    <row r="50" spans="1:1" x14ac:dyDescent="0.3">
      <c r="A50" s="288" t="s">
        <v>383</v>
      </c>
    </row>
    <row r="51" spans="1:1" x14ac:dyDescent="0.3">
      <c r="A51" s="288" t="s">
        <v>384</v>
      </c>
    </row>
    <row r="52" spans="1:1" x14ac:dyDescent="0.3">
      <c r="A52" s="288" t="s">
        <v>357</v>
      </c>
    </row>
    <row r="53" spans="1:1" x14ac:dyDescent="0.3">
      <c r="A53" s="288" t="s">
        <v>358</v>
      </c>
    </row>
    <row r="54" spans="1:1" x14ac:dyDescent="0.3">
      <c r="A54" s="288" t="s">
        <v>385</v>
      </c>
    </row>
    <row r="55" spans="1:1" x14ac:dyDescent="0.3">
      <c r="A55" s="288" t="s">
        <v>360</v>
      </c>
    </row>
    <row r="56" spans="1:1" x14ac:dyDescent="0.3">
      <c r="A56" s="288" t="s">
        <v>361</v>
      </c>
    </row>
    <row r="57" spans="1:1" x14ac:dyDescent="0.3">
      <c r="A57" s="288" t="s">
        <v>386</v>
      </c>
    </row>
    <row r="58" spans="1:1" x14ac:dyDescent="0.3">
      <c r="A58" s="289" t="s">
        <v>387</v>
      </c>
    </row>
    <row r="59" spans="1:1" x14ac:dyDescent="0.3">
      <c r="A59" s="28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B9341-81D6-41FB-B6E0-2C16805C703E}">
  <dimension ref="A1"/>
  <sheetViews>
    <sheetView topLeftCell="A7" zoomScale="122" workbookViewId="0">
      <selection activeCell="B3" sqref="B3"/>
    </sheetView>
  </sheetViews>
  <sheetFormatPr defaultRowHeight="14.4" x14ac:dyDescent="0.3"/>
  <sheetData>
    <row r="1" spans="1:1" x14ac:dyDescent="0.3">
      <c r="A1" s="282" t="s">
        <v>198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BA98-B699-43A7-BC9A-E77F05B67749}">
  <dimension ref="A1:U49"/>
  <sheetViews>
    <sheetView topLeftCell="A27" workbookViewId="0">
      <selection sqref="A1:XFD1048576"/>
    </sheetView>
  </sheetViews>
  <sheetFormatPr defaultRowHeight="14.4" x14ac:dyDescent="0.3"/>
  <cols>
    <col min="1" max="1" width="18.109375" customWidth="1"/>
    <col min="2" max="2" width="10.109375" bestFit="1" customWidth="1"/>
    <col min="3" max="3" width="16.44140625" bestFit="1" customWidth="1"/>
    <col min="4" max="4" width="16.5546875" bestFit="1" customWidth="1"/>
    <col min="5" max="5" width="9.5546875" bestFit="1" customWidth="1"/>
    <col min="6" max="6" width="16.109375" bestFit="1" customWidth="1"/>
    <col min="7" max="21" width="7.109375" bestFit="1" customWidth="1"/>
  </cols>
  <sheetData>
    <row r="1" spans="1:21" x14ac:dyDescent="0.3">
      <c r="A1" s="243" t="s">
        <v>6</v>
      </c>
    </row>
    <row r="3" spans="1:21" ht="18" x14ac:dyDescent="0.35">
      <c r="A3" s="248" t="s">
        <v>437</v>
      </c>
    </row>
    <row r="5" spans="1:21" x14ac:dyDescent="0.3">
      <c r="A5" s="251" t="s">
        <v>7</v>
      </c>
      <c r="B5" s="308" t="s">
        <v>8</v>
      </c>
      <c r="C5" s="308"/>
      <c r="D5" s="308"/>
      <c r="E5" s="309"/>
      <c r="F5" s="310" t="s">
        <v>9</v>
      </c>
      <c r="G5" s="310"/>
      <c r="H5" s="310"/>
      <c r="I5" s="311"/>
      <c r="J5" s="312" t="s">
        <v>4</v>
      </c>
      <c r="K5" s="312"/>
      <c r="L5" s="312"/>
      <c r="M5" s="313"/>
      <c r="N5" s="314" t="s">
        <v>10</v>
      </c>
      <c r="O5" s="314"/>
      <c r="P5" s="314"/>
      <c r="Q5" s="315"/>
      <c r="R5" s="316" t="s">
        <v>5</v>
      </c>
      <c r="S5" s="316"/>
      <c r="T5" s="316"/>
      <c r="U5" s="316"/>
    </row>
    <row r="6" spans="1:21" x14ac:dyDescent="0.3">
      <c r="A6" s="251" t="s">
        <v>11</v>
      </c>
      <c r="B6" s="258" t="s">
        <v>12</v>
      </c>
      <c r="C6" s="258" t="s">
        <v>13</v>
      </c>
      <c r="D6" s="258" t="s">
        <v>14</v>
      </c>
      <c r="E6" s="259" t="s">
        <v>15</v>
      </c>
      <c r="F6" s="258" t="s">
        <v>12</v>
      </c>
      <c r="G6" s="258" t="s">
        <v>13</v>
      </c>
      <c r="H6" s="258" t="s">
        <v>14</v>
      </c>
      <c r="I6" s="259" t="s">
        <v>15</v>
      </c>
      <c r="J6" s="258" t="s">
        <v>12</v>
      </c>
      <c r="K6" s="258" t="s">
        <v>13</v>
      </c>
      <c r="L6" s="258" t="s">
        <v>14</v>
      </c>
      <c r="M6" s="259" t="s">
        <v>15</v>
      </c>
      <c r="N6" s="258" t="s">
        <v>12</v>
      </c>
      <c r="O6" s="258" t="s">
        <v>13</v>
      </c>
      <c r="P6" s="258" t="s">
        <v>14</v>
      </c>
      <c r="Q6" s="259" t="s">
        <v>15</v>
      </c>
      <c r="R6" s="258" t="s">
        <v>12</v>
      </c>
      <c r="S6" s="258" t="s">
        <v>13</v>
      </c>
      <c r="T6" s="258" t="s">
        <v>14</v>
      </c>
      <c r="U6" s="259" t="s">
        <v>15</v>
      </c>
    </row>
    <row r="7" spans="1:21" x14ac:dyDescent="0.3">
      <c r="A7" s="251">
        <v>0</v>
      </c>
      <c r="B7" s="252">
        <v>100</v>
      </c>
      <c r="C7" s="252">
        <v>100</v>
      </c>
      <c r="D7" s="254" t="s">
        <v>11</v>
      </c>
      <c r="E7" s="255" t="s">
        <v>11</v>
      </c>
      <c r="F7" s="252">
        <v>100</v>
      </c>
      <c r="G7" s="252">
        <v>100</v>
      </c>
      <c r="H7" s="252">
        <v>100</v>
      </c>
      <c r="I7" s="253">
        <v>100</v>
      </c>
      <c r="J7" s="252">
        <v>100</v>
      </c>
      <c r="K7" s="252">
        <v>100</v>
      </c>
      <c r="L7" s="252">
        <v>100</v>
      </c>
      <c r="M7" s="253">
        <v>100</v>
      </c>
      <c r="N7" s="252">
        <v>100</v>
      </c>
      <c r="O7" s="252">
        <v>100</v>
      </c>
      <c r="P7" s="252">
        <v>100</v>
      </c>
      <c r="Q7" s="253">
        <v>100</v>
      </c>
      <c r="R7" s="252">
        <v>100</v>
      </c>
      <c r="S7" s="252">
        <v>100</v>
      </c>
      <c r="T7" s="252">
        <v>100</v>
      </c>
      <c r="U7" s="252">
        <v>100</v>
      </c>
    </row>
    <row r="8" spans="1:21" x14ac:dyDescent="0.3">
      <c r="A8" s="251">
        <v>1E-3</v>
      </c>
      <c r="B8" s="252">
        <v>120.02</v>
      </c>
      <c r="C8" s="252">
        <v>125.93</v>
      </c>
      <c r="D8" s="254" t="s">
        <v>11</v>
      </c>
      <c r="E8" s="255" t="s">
        <v>11</v>
      </c>
      <c r="F8" s="252">
        <v>114.29</v>
      </c>
      <c r="G8" s="252">
        <v>102.93</v>
      </c>
      <c r="H8" s="252">
        <v>95.26</v>
      </c>
      <c r="I8" s="253">
        <v>91.96</v>
      </c>
      <c r="J8" s="252">
        <v>103.68</v>
      </c>
      <c r="K8" s="252">
        <v>96.08</v>
      </c>
      <c r="L8" s="252">
        <v>91.87</v>
      </c>
      <c r="M8" s="253">
        <v>96.45</v>
      </c>
      <c r="N8" s="252">
        <v>89.83</v>
      </c>
      <c r="O8" s="252">
        <v>95.08</v>
      </c>
      <c r="P8" s="252">
        <v>94.75</v>
      </c>
      <c r="Q8" s="253">
        <v>108.81</v>
      </c>
      <c r="R8" s="252">
        <v>78.83</v>
      </c>
      <c r="S8" s="252">
        <v>92.01</v>
      </c>
      <c r="T8" s="252">
        <v>98.36</v>
      </c>
      <c r="U8" s="252">
        <v>106.83</v>
      </c>
    </row>
    <row r="9" spans="1:21" x14ac:dyDescent="0.3">
      <c r="A9" s="251">
        <v>0.01</v>
      </c>
      <c r="B9" s="252">
        <v>115.82</v>
      </c>
      <c r="C9" s="252">
        <v>116.45</v>
      </c>
      <c r="D9" s="254" t="s">
        <v>11</v>
      </c>
      <c r="E9" s="255" t="s">
        <v>11</v>
      </c>
      <c r="F9" s="252">
        <v>100.95</v>
      </c>
      <c r="G9" s="252">
        <v>86.54</v>
      </c>
      <c r="H9" s="252">
        <v>96.74</v>
      </c>
      <c r="I9" s="253">
        <v>90.19</v>
      </c>
      <c r="J9" s="252">
        <v>96.81</v>
      </c>
      <c r="K9" s="252">
        <v>92.56</v>
      </c>
      <c r="L9" s="252">
        <v>97.95</v>
      </c>
      <c r="M9" s="253">
        <v>90.15</v>
      </c>
      <c r="N9" s="252">
        <v>81.900000000000006</v>
      </c>
      <c r="O9" s="252">
        <v>91.44</v>
      </c>
      <c r="P9" s="252">
        <v>91.06</v>
      </c>
      <c r="Q9" s="253">
        <v>102.04</v>
      </c>
      <c r="R9" s="252">
        <v>83.2</v>
      </c>
      <c r="S9" s="252">
        <v>98.06</v>
      </c>
      <c r="T9" s="252">
        <v>100.76</v>
      </c>
      <c r="U9" s="252">
        <v>107.21</v>
      </c>
    </row>
    <row r="10" spans="1:21" x14ac:dyDescent="0.3">
      <c r="A10" s="251">
        <v>0.1</v>
      </c>
      <c r="B10" s="252">
        <v>109.54</v>
      </c>
      <c r="C10" s="252">
        <v>103.2</v>
      </c>
      <c r="D10" s="254" t="s">
        <v>11</v>
      </c>
      <c r="E10" s="255" t="s">
        <v>11</v>
      </c>
      <c r="F10" s="252">
        <v>60.87</v>
      </c>
      <c r="G10" s="252">
        <v>56.48</v>
      </c>
      <c r="H10" s="252">
        <v>67.180000000000007</v>
      </c>
      <c r="I10" s="253">
        <v>68.069999999999993</v>
      </c>
      <c r="J10" s="252">
        <v>63.44</v>
      </c>
      <c r="K10" s="252">
        <v>58.56</v>
      </c>
      <c r="L10" s="252">
        <v>56.44</v>
      </c>
      <c r="M10" s="253">
        <v>58.98</v>
      </c>
      <c r="N10" s="252">
        <v>69.08</v>
      </c>
      <c r="O10" s="252">
        <v>72.739999999999995</v>
      </c>
      <c r="P10" s="252">
        <v>91.94</v>
      </c>
      <c r="Q10" s="253">
        <v>89.65</v>
      </c>
      <c r="R10" s="252">
        <v>89.77</v>
      </c>
      <c r="S10" s="252">
        <v>92.91</v>
      </c>
      <c r="T10" s="252">
        <v>100.03</v>
      </c>
      <c r="U10" s="252">
        <v>98.45</v>
      </c>
    </row>
    <row r="11" spans="1:21" x14ac:dyDescent="0.3">
      <c r="A11" s="251">
        <v>1</v>
      </c>
      <c r="B11" s="252">
        <v>38.79</v>
      </c>
      <c r="C11" s="252">
        <v>31.1</v>
      </c>
      <c r="D11" s="254" t="s">
        <v>11</v>
      </c>
      <c r="E11" s="255" t="s">
        <v>11</v>
      </c>
      <c r="F11" s="256" t="s">
        <v>438</v>
      </c>
      <c r="G11" s="256" t="s">
        <v>439</v>
      </c>
      <c r="H11" s="252">
        <v>6.29</v>
      </c>
      <c r="I11" s="253">
        <v>4.74</v>
      </c>
      <c r="J11" s="252">
        <v>0.69</v>
      </c>
      <c r="K11" s="256" t="s">
        <v>440</v>
      </c>
      <c r="L11" s="252">
        <v>0.22</v>
      </c>
      <c r="M11" s="253">
        <v>3.32</v>
      </c>
      <c r="N11" s="256" t="s">
        <v>441</v>
      </c>
      <c r="O11" s="256" t="s">
        <v>442</v>
      </c>
      <c r="P11" s="252">
        <v>1.2</v>
      </c>
      <c r="Q11" s="253">
        <v>5.19</v>
      </c>
      <c r="R11" s="252">
        <v>21.77</v>
      </c>
      <c r="S11" s="252">
        <v>22.47</v>
      </c>
      <c r="T11" s="252">
        <v>8.85</v>
      </c>
      <c r="U11" s="252">
        <v>9.49</v>
      </c>
    </row>
    <row r="12" spans="1:21" x14ac:dyDescent="0.3">
      <c r="A12" s="251">
        <v>10</v>
      </c>
      <c r="B12" s="252">
        <v>1.18</v>
      </c>
      <c r="C12" s="252">
        <v>2.63</v>
      </c>
      <c r="D12" s="254" t="s">
        <v>11</v>
      </c>
      <c r="E12" s="255" t="s">
        <v>11</v>
      </c>
      <c r="F12" s="256" t="s">
        <v>443</v>
      </c>
      <c r="G12" s="256" t="s">
        <v>444</v>
      </c>
      <c r="H12" s="252">
        <v>2.4700000000000002</v>
      </c>
      <c r="I12" s="257" t="s">
        <v>445</v>
      </c>
      <c r="J12" s="256" t="s">
        <v>446</v>
      </c>
      <c r="K12" s="256" t="s">
        <v>447</v>
      </c>
      <c r="L12" s="252">
        <v>0.33</v>
      </c>
      <c r="M12" s="253">
        <v>1.75</v>
      </c>
      <c r="N12" s="256" t="s">
        <v>448</v>
      </c>
      <c r="O12" s="252">
        <v>2.37</v>
      </c>
      <c r="P12" s="256" t="s">
        <v>449</v>
      </c>
      <c r="Q12" s="253">
        <v>3.99</v>
      </c>
      <c r="R12" s="256" t="s">
        <v>450</v>
      </c>
      <c r="S12" s="252">
        <v>1.49</v>
      </c>
      <c r="T12" s="252">
        <v>4.07</v>
      </c>
      <c r="U12" s="252">
        <v>4.6399999999999997</v>
      </c>
    </row>
    <row r="13" spans="1:21" x14ac:dyDescent="0.3">
      <c r="A13" s="251">
        <v>100</v>
      </c>
      <c r="B13" s="252">
        <v>3.25</v>
      </c>
      <c r="C13" s="252">
        <v>7.21</v>
      </c>
      <c r="D13" s="254" t="s">
        <v>11</v>
      </c>
      <c r="E13" s="255" t="s">
        <v>11</v>
      </c>
      <c r="F13" s="256" t="s">
        <v>451</v>
      </c>
      <c r="G13" s="252">
        <v>0.51</v>
      </c>
      <c r="H13" s="256" t="s">
        <v>452</v>
      </c>
      <c r="I13" s="253">
        <v>2.85</v>
      </c>
      <c r="J13" s="256" t="s">
        <v>453</v>
      </c>
      <c r="K13" s="256" t="s">
        <v>454</v>
      </c>
      <c r="L13" s="256" t="s">
        <v>455</v>
      </c>
      <c r="M13" s="253">
        <v>2.09</v>
      </c>
      <c r="N13" s="252">
        <v>0.45</v>
      </c>
      <c r="O13" s="252">
        <v>1.26</v>
      </c>
      <c r="P13" s="256" t="s">
        <v>456</v>
      </c>
      <c r="Q13" s="253">
        <v>4.92</v>
      </c>
      <c r="R13" s="256" t="s">
        <v>457</v>
      </c>
      <c r="S13" s="256" t="s">
        <v>458</v>
      </c>
      <c r="T13" s="252">
        <v>2.3199999999999998</v>
      </c>
      <c r="U13" s="252">
        <v>7.83</v>
      </c>
    </row>
    <row r="14" spans="1:21" x14ac:dyDescent="0.3">
      <c r="A14" s="251">
        <v>1000</v>
      </c>
      <c r="B14" s="254" t="s">
        <v>11</v>
      </c>
      <c r="C14" s="254" t="s">
        <v>11</v>
      </c>
      <c r="D14" s="254" t="s">
        <v>11</v>
      </c>
      <c r="E14" s="255" t="s">
        <v>11</v>
      </c>
      <c r="F14" s="252">
        <v>0.24</v>
      </c>
      <c r="G14" s="252">
        <v>2.5099999999999998</v>
      </c>
      <c r="H14" s="252">
        <v>0.12</v>
      </c>
      <c r="I14" s="253">
        <v>1.47</v>
      </c>
      <c r="J14" s="252">
        <v>2.5099999999999998</v>
      </c>
      <c r="K14" s="252">
        <v>0.69</v>
      </c>
      <c r="L14" s="252">
        <v>1.3</v>
      </c>
      <c r="M14" s="253">
        <v>0.02</v>
      </c>
      <c r="N14" s="252">
        <v>3.57</v>
      </c>
      <c r="O14" s="252">
        <v>2.79</v>
      </c>
      <c r="P14" s="252">
        <v>2.19</v>
      </c>
      <c r="Q14" s="253">
        <v>7.57</v>
      </c>
      <c r="R14" s="256" t="s">
        <v>459</v>
      </c>
      <c r="S14" s="256" t="s">
        <v>460</v>
      </c>
      <c r="T14" s="252">
        <v>0.61</v>
      </c>
      <c r="U14" s="252">
        <v>1.45</v>
      </c>
    </row>
    <row r="18" spans="1:16" ht="18" x14ac:dyDescent="0.35">
      <c r="A18" s="248" t="s">
        <v>16</v>
      </c>
    </row>
    <row r="20" spans="1:16" ht="14.4" customHeight="1" x14ac:dyDescent="0.3">
      <c r="A20" s="249" t="s">
        <v>11</v>
      </c>
      <c r="B20" s="299" t="s">
        <v>8</v>
      </c>
      <c r="C20" s="299"/>
      <c r="D20" s="300"/>
      <c r="E20" s="301" t="s">
        <v>9</v>
      </c>
      <c r="F20" s="301"/>
      <c r="G20" s="302"/>
      <c r="H20" s="303" t="s">
        <v>4</v>
      </c>
      <c r="I20" s="303"/>
      <c r="J20" s="304"/>
      <c r="K20" s="305" t="s">
        <v>10</v>
      </c>
      <c r="L20" s="305"/>
      <c r="M20" s="306"/>
      <c r="N20" s="307" t="s">
        <v>5</v>
      </c>
      <c r="O20" s="307"/>
      <c r="P20" s="307"/>
    </row>
    <row r="21" spans="1:16" ht="14.4" customHeight="1" x14ac:dyDescent="0.3">
      <c r="A21" s="249"/>
      <c r="B21" s="263" t="s">
        <v>17</v>
      </c>
      <c r="C21" s="264" t="s">
        <v>18</v>
      </c>
      <c r="D21" s="265" t="s">
        <v>19</v>
      </c>
      <c r="E21" s="263" t="s">
        <v>17</v>
      </c>
      <c r="F21" s="264" t="s">
        <v>18</v>
      </c>
      <c r="G21" s="265" t="s">
        <v>19</v>
      </c>
      <c r="H21" s="263" t="s">
        <v>17</v>
      </c>
      <c r="I21" s="264" t="s">
        <v>18</v>
      </c>
      <c r="J21" s="265" t="s">
        <v>19</v>
      </c>
      <c r="K21" s="263" t="s">
        <v>17</v>
      </c>
      <c r="L21" s="264" t="s">
        <v>18</v>
      </c>
      <c r="M21" s="265" t="s">
        <v>19</v>
      </c>
      <c r="N21" s="263" t="s">
        <v>17</v>
      </c>
      <c r="O21" s="264" t="s">
        <v>18</v>
      </c>
      <c r="P21" s="264" t="s">
        <v>19</v>
      </c>
    </row>
    <row r="22" spans="1:16" x14ac:dyDescent="0.3">
      <c r="A22" s="261" t="s">
        <v>12</v>
      </c>
      <c r="B22" s="252">
        <v>0.83899999999999997</v>
      </c>
      <c r="C22" s="252">
        <v>0.39800000000000002</v>
      </c>
      <c r="D22" s="261">
        <v>7</v>
      </c>
      <c r="E22" s="252">
        <v>0.13700000000000001</v>
      </c>
      <c r="F22" s="252">
        <v>0.04</v>
      </c>
      <c r="G22" s="261">
        <v>8</v>
      </c>
      <c r="H22" s="252">
        <v>0.14299999999999999</v>
      </c>
      <c r="I22" s="252">
        <v>0.03</v>
      </c>
      <c r="J22" s="261">
        <v>8</v>
      </c>
      <c r="K22" s="252">
        <v>0.14299999999999999</v>
      </c>
      <c r="L22" s="252">
        <v>4.8000000000000001E-2</v>
      </c>
      <c r="M22" s="261">
        <v>8</v>
      </c>
      <c r="N22" s="252">
        <v>0.375</v>
      </c>
      <c r="O22" s="252">
        <v>0.159</v>
      </c>
      <c r="P22" s="252">
        <v>8</v>
      </c>
    </row>
    <row r="23" spans="1:16" x14ac:dyDescent="0.3">
      <c r="A23" s="261" t="s">
        <v>13</v>
      </c>
      <c r="B23" s="252">
        <v>0.66600000000000004</v>
      </c>
      <c r="C23" s="252">
        <v>0.36799999999999999</v>
      </c>
      <c r="D23" s="261">
        <v>7</v>
      </c>
      <c r="E23" s="252">
        <v>0.106</v>
      </c>
      <c r="F23" s="252">
        <v>0.02</v>
      </c>
      <c r="G23" s="261">
        <v>8</v>
      </c>
      <c r="H23" s="252">
        <v>0.11600000000000001</v>
      </c>
      <c r="I23" s="252">
        <v>2.3E-2</v>
      </c>
      <c r="J23" s="261">
        <v>8</v>
      </c>
      <c r="K23" s="252">
        <v>0.17199999999999999</v>
      </c>
      <c r="L23" s="252">
        <v>4.8000000000000001E-2</v>
      </c>
      <c r="M23" s="261">
        <v>8</v>
      </c>
      <c r="N23" s="252">
        <v>0.434</v>
      </c>
      <c r="O23" s="252">
        <v>0.107</v>
      </c>
      <c r="P23" s="252">
        <v>8</v>
      </c>
    </row>
    <row r="24" spans="1:16" x14ac:dyDescent="0.3">
      <c r="A24" s="261" t="s">
        <v>14</v>
      </c>
      <c r="B24" s="254" t="s">
        <v>11</v>
      </c>
      <c r="C24" s="254" t="s">
        <v>11</v>
      </c>
      <c r="D24" s="262" t="s">
        <v>11</v>
      </c>
      <c r="E24" s="252">
        <v>0.17100000000000001</v>
      </c>
      <c r="F24" s="252">
        <v>2.5000000000000001E-2</v>
      </c>
      <c r="G24" s="261">
        <v>8</v>
      </c>
      <c r="H24" s="252">
        <v>0.11700000000000001</v>
      </c>
      <c r="I24" s="252">
        <v>2.3E-2</v>
      </c>
      <c r="J24" s="261">
        <v>8</v>
      </c>
      <c r="K24" s="252">
        <v>0.27300000000000002</v>
      </c>
      <c r="L24" s="252">
        <v>0.113</v>
      </c>
      <c r="M24" s="261">
        <v>8</v>
      </c>
      <c r="N24" s="252">
        <v>0.373</v>
      </c>
      <c r="O24" s="252">
        <v>0.152</v>
      </c>
      <c r="P24" s="252">
        <v>8</v>
      </c>
    </row>
    <row r="25" spans="1:16" x14ac:dyDescent="0.3">
      <c r="A25" s="261" t="s">
        <v>15</v>
      </c>
      <c r="B25" s="254" t="s">
        <v>11</v>
      </c>
      <c r="C25" s="254" t="s">
        <v>11</v>
      </c>
      <c r="D25" s="262" t="s">
        <v>11</v>
      </c>
      <c r="E25" s="252">
        <v>0.16300000000000001</v>
      </c>
      <c r="F25" s="252">
        <v>3.3000000000000002E-2</v>
      </c>
      <c r="G25" s="261">
        <v>8</v>
      </c>
      <c r="H25" s="252">
        <v>0.123</v>
      </c>
      <c r="I25" s="252">
        <v>1.6E-2</v>
      </c>
      <c r="J25" s="261">
        <v>8</v>
      </c>
      <c r="K25" s="252">
        <v>0.29399999999999998</v>
      </c>
      <c r="L25" s="252">
        <v>0.114</v>
      </c>
      <c r="M25" s="261">
        <v>8</v>
      </c>
      <c r="N25" s="252">
        <v>0.377</v>
      </c>
      <c r="O25" s="252">
        <v>0.16300000000000001</v>
      </c>
      <c r="P25" s="252">
        <v>8</v>
      </c>
    </row>
    <row r="28" spans="1:16" ht="18" x14ac:dyDescent="0.35">
      <c r="A28" s="248" t="s">
        <v>20</v>
      </c>
    </row>
    <row r="30" spans="1:16" x14ac:dyDescent="0.3">
      <c r="A30" s="299" t="s">
        <v>8</v>
      </c>
      <c r="B30" s="299"/>
      <c r="C30" s="300"/>
      <c r="D30" s="301" t="s">
        <v>9</v>
      </c>
      <c r="E30" s="301"/>
      <c r="F30" s="302"/>
      <c r="G30" s="303" t="s">
        <v>4</v>
      </c>
      <c r="H30" s="303"/>
      <c r="I30" s="304"/>
      <c r="J30" s="305" t="s">
        <v>10</v>
      </c>
      <c r="K30" s="305"/>
      <c r="L30" s="306"/>
      <c r="M30" s="307" t="s">
        <v>5</v>
      </c>
      <c r="N30" s="307"/>
      <c r="O30" s="307"/>
    </row>
    <row r="31" spans="1:16" x14ac:dyDescent="0.3">
      <c r="A31" s="260" t="s">
        <v>17</v>
      </c>
      <c r="B31" s="252" t="s">
        <v>18</v>
      </c>
      <c r="C31" s="261" t="s">
        <v>19</v>
      </c>
      <c r="D31" s="260" t="s">
        <v>17</v>
      </c>
      <c r="E31" s="252" t="s">
        <v>18</v>
      </c>
      <c r="F31" s="261" t="s">
        <v>19</v>
      </c>
      <c r="G31" s="260" t="s">
        <v>17</v>
      </c>
      <c r="H31" s="252" t="s">
        <v>18</v>
      </c>
      <c r="I31" s="261" t="s">
        <v>19</v>
      </c>
      <c r="J31" s="260" t="s">
        <v>17</v>
      </c>
      <c r="K31" s="252" t="s">
        <v>18</v>
      </c>
      <c r="L31" s="261" t="s">
        <v>19</v>
      </c>
      <c r="M31" s="260" t="s">
        <v>17</v>
      </c>
      <c r="N31" s="252" t="s">
        <v>18</v>
      </c>
      <c r="O31" s="252" t="s">
        <v>19</v>
      </c>
    </row>
    <row r="32" spans="1:16" x14ac:dyDescent="0.3">
      <c r="A32" s="260">
        <v>0.74299999999999999</v>
      </c>
      <c r="B32" s="252">
        <v>0.27200000000000002</v>
      </c>
      <c r="C32" s="261">
        <v>7</v>
      </c>
      <c r="D32" s="260">
        <v>0.14199999999999999</v>
      </c>
      <c r="E32" s="252">
        <v>1.4999999999999999E-2</v>
      </c>
      <c r="F32" s="261">
        <v>8</v>
      </c>
      <c r="G32" s="260">
        <v>0.125</v>
      </c>
      <c r="H32" s="252">
        <v>1.0999999999999999E-2</v>
      </c>
      <c r="I32" s="261">
        <v>8</v>
      </c>
      <c r="J32" s="260">
        <v>0.216</v>
      </c>
      <c r="K32" s="252">
        <v>3.9E-2</v>
      </c>
      <c r="L32" s="261">
        <v>8</v>
      </c>
      <c r="M32" s="260">
        <v>0.38800000000000001</v>
      </c>
      <c r="N32" s="252">
        <v>7.0999999999999994E-2</v>
      </c>
      <c r="O32" s="252">
        <v>8</v>
      </c>
    </row>
    <row r="36" spans="1:7" ht="18" x14ac:dyDescent="0.35">
      <c r="A36" s="248" t="s">
        <v>21</v>
      </c>
    </row>
    <row r="39" spans="1:7" x14ac:dyDescent="0.3">
      <c r="A39" s="266" t="s">
        <v>22</v>
      </c>
      <c r="C39" s="266" t="s">
        <v>461</v>
      </c>
      <c r="D39" s="266" t="s">
        <v>462</v>
      </c>
      <c r="E39" s="266" t="s">
        <v>23</v>
      </c>
      <c r="F39" s="266" t="s">
        <v>24</v>
      </c>
      <c r="G39" s="266" t="s">
        <v>25</v>
      </c>
    </row>
    <row r="40" spans="1:7" x14ac:dyDescent="0.3">
      <c r="A40" s="249" t="s">
        <v>26</v>
      </c>
      <c r="C40" s="249">
        <v>0.60089999999999999</v>
      </c>
      <c r="D40" s="249" t="s">
        <v>463</v>
      </c>
      <c r="E40" s="249" t="s">
        <v>27</v>
      </c>
      <c r="F40" s="266" t="s">
        <v>28</v>
      </c>
      <c r="G40" s="266">
        <v>8.0029999999999997E-3</v>
      </c>
    </row>
    <row r="41" spans="1:7" x14ac:dyDescent="0.3">
      <c r="A41" s="249" t="s">
        <v>29</v>
      </c>
      <c r="C41" s="249">
        <v>0.61829999999999996</v>
      </c>
      <c r="D41" s="249" t="s">
        <v>464</v>
      </c>
      <c r="E41" s="249" t="s">
        <v>27</v>
      </c>
      <c r="F41" s="266" t="s">
        <v>28</v>
      </c>
      <c r="G41" s="266">
        <v>6.051E-3</v>
      </c>
    </row>
    <row r="42" spans="1:7" x14ac:dyDescent="0.3">
      <c r="A42" s="249" t="s">
        <v>30</v>
      </c>
      <c r="C42" s="249">
        <v>0.52700000000000002</v>
      </c>
      <c r="D42" s="249" t="s">
        <v>465</v>
      </c>
      <c r="E42" s="249" t="s">
        <v>27</v>
      </c>
      <c r="F42" s="266" t="s">
        <v>31</v>
      </c>
      <c r="G42" s="266">
        <v>2.5002E-2</v>
      </c>
    </row>
    <row r="43" spans="1:7" x14ac:dyDescent="0.3">
      <c r="A43" s="249" t="s">
        <v>32</v>
      </c>
      <c r="C43" s="249">
        <v>0.35520000000000002</v>
      </c>
      <c r="D43" s="250" t="s">
        <v>466</v>
      </c>
      <c r="E43" s="249" t="s">
        <v>33</v>
      </c>
      <c r="F43" s="266" t="s">
        <v>34</v>
      </c>
      <c r="G43" s="266">
        <v>0.22858600000000001</v>
      </c>
    </row>
    <row r="44" spans="1:7" x14ac:dyDescent="0.3">
      <c r="A44" s="249" t="s">
        <v>35</v>
      </c>
      <c r="C44" s="249">
        <v>1.7399999999999999E-2</v>
      </c>
      <c r="D44" s="250" t="s">
        <v>467</v>
      </c>
      <c r="E44" s="249" t="s">
        <v>33</v>
      </c>
      <c r="F44" s="266" t="s">
        <v>34</v>
      </c>
      <c r="G44" s="266">
        <v>0.99996700000000005</v>
      </c>
    </row>
    <row r="45" spans="1:7" x14ac:dyDescent="0.3">
      <c r="A45" s="249" t="s">
        <v>36</v>
      </c>
      <c r="C45" s="250" t="s">
        <v>468</v>
      </c>
      <c r="D45" s="250" t="s">
        <v>469</v>
      </c>
      <c r="E45" s="249" t="s">
        <v>33</v>
      </c>
      <c r="F45" s="266" t="s">
        <v>34</v>
      </c>
      <c r="G45" s="266">
        <v>0.990367</v>
      </c>
    </row>
    <row r="46" spans="1:7" x14ac:dyDescent="0.3">
      <c r="A46" s="249" t="s">
        <v>37</v>
      </c>
      <c r="C46" s="250" t="s">
        <v>470</v>
      </c>
      <c r="D46" s="250" t="s">
        <v>471</v>
      </c>
      <c r="E46" s="249" t="s">
        <v>33</v>
      </c>
      <c r="F46" s="266" t="s">
        <v>34</v>
      </c>
      <c r="G46" s="266">
        <v>0.55091999999999997</v>
      </c>
    </row>
    <row r="47" spans="1:7" x14ac:dyDescent="0.3">
      <c r="A47" s="249" t="s">
        <v>38</v>
      </c>
      <c r="C47" s="250" t="s">
        <v>472</v>
      </c>
      <c r="D47" s="250" t="s">
        <v>473</v>
      </c>
      <c r="E47" s="249" t="s">
        <v>33</v>
      </c>
      <c r="F47" s="266" t="s">
        <v>34</v>
      </c>
      <c r="G47" s="266">
        <v>0.97878299999999996</v>
      </c>
    </row>
    <row r="48" spans="1:7" x14ac:dyDescent="0.3">
      <c r="A48" s="249" t="s">
        <v>39</v>
      </c>
      <c r="C48" s="250" t="s">
        <v>474</v>
      </c>
      <c r="D48" s="250" t="s">
        <v>475</v>
      </c>
      <c r="E48" s="249" t="s">
        <v>33</v>
      </c>
      <c r="F48" s="266" t="s">
        <v>34</v>
      </c>
      <c r="G48" s="266">
        <v>0.48432199999999997</v>
      </c>
    </row>
    <row r="49" spans="1:7" x14ac:dyDescent="0.3">
      <c r="A49" s="249" t="s">
        <v>40</v>
      </c>
      <c r="C49" s="250" t="s">
        <v>476</v>
      </c>
      <c r="D49" s="250" t="s">
        <v>477</v>
      </c>
      <c r="E49" s="249" t="s">
        <v>33</v>
      </c>
      <c r="F49" s="266" t="s">
        <v>34</v>
      </c>
      <c r="G49" s="266">
        <v>0.82049000000000005</v>
      </c>
    </row>
  </sheetData>
  <mergeCells count="15">
    <mergeCell ref="B20:D20"/>
    <mergeCell ref="E20:G20"/>
    <mergeCell ref="H20:J20"/>
    <mergeCell ref="K20:M20"/>
    <mergeCell ref="N20:P20"/>
    <mergeCell ref="B5:E5"/>
    <mergeCell ref="F5:I5"/>
    <mergeCell ref="J5:M5"/>
    <mergeCell ref="N5:Q5"/>
    <mergeCell ref="R5:U5"/>
    <mergeCell ref="A30:C30"/>
    <mergeCell ref="D30:F30"/>
    <mergeCell ref="G30:I30"/>
    <mergeCell ref="J30:L30"/>
    <mergeCell ref="M30:O3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ADD3-44CA-4F9E-B904-E3AC6A2E109D}">
  <dimension ref="A1:U129"/>
  <sheetViews>
    <sheetView topLeftCell="A58" zoomScale="55" zoomScaleNormal="55" workbookViewId="0">
      <selection activeCell="U37" sqref="U37"/>
    </sheetView>
  </sheetViews>
  <sheetFormatPr defaultRowHeight="14.4" x14ac:dyDescent="0.3"/>
  <cols>
    <col min="2" max="2" width="36" customWidth="1"/>
    <col min="3" max="3" width="15.6640625" customWidth="1"/>
    <col min="4" max="4" width="12.109375" customWidth="1"/>
    <col min="5" max="5" width="18.5546875" customWidth="1"/>
    <col min="8" max="8" width="26.33203125" customWidth="1"/>
    <col min="9" max="9" width="16.109375" customWidth="1"/>
    <col min="11" max="11" width="18.109375" customWidth="1"/>
  </cols>
  <sheetData>
    <row r="1" spans="1:21" x14ac:dyDescent="0.3">
      <c r="A1" s="321" t="s">
        <v>197</v>
      </c>
      <c r="B1" s="321"/>
      <c r="C1" s="321"/>
      <c r="D1" s="321"/>
      <c r="E1" s="321"/>
    </row>
    <row r="3" spans="1:21" ht="14.4" customHeight="1" thickBot="1" x14ac:dyDescent="0.35">
      <c r="A3" s="322" t="s">
        <v>195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</row>
    <row r="4" spans="1:21" ht="14.4" customHeight="1" x14ac:dyDescent="0.3">
      <c r="A4" s="322"/>
      <c r="B4" s="268" t="s">
        <v>11</v>
      </c>
      <c r="C4" s="269" t="s">
        <v>164</v>
      </c>
      <c r="D4" s="269" t="s">
        <v>11</v>
      </c>
      <c r="E4" s="269" t="s">
        <v>165</v>
      </c>
      <c r="F4" s="270" t="s">
        <v>11</v>
      </c>
      <c r="G4" s="267"/>
      <c r="H4" s="268" t="s">
        <v>11</v>
      </c>
      <c r="I4" s="269" t="s">
        <v>164</v>
      </c>
      <c r="J4" s="269" t="s">
        <v>11</v>
      </c>
      <c r="K4" s="269" t="s">
        <v>165</v>
      </c>
      <c r="L4" s="270" t="s">
        <v>11</v>
      </c>
      <c r="M4" s="267"/>
      <c r="N4" s="267"/>
      <c r="O4" s="267"/>
      <c r="P4" s="267"/>
      <c r="Q4" s="267"/>
      <c r="R4" s="267"/>
      <c r="S4" s="267"/>
      <c r="T4" s="267"/>
      <c r="U4" s="267"/>
    </row>
    <row r="5" spans="1:21" ht="14.4" customHeight="1" x14ac:dyDescent="0.3">
      <c r="A5" s="322"/>
      <c r="B5" s="271" t="s">
        <v>11</v>
      </c>
      <c r="C5" s="272" t="s">
        <v>166</v>
      </c>
      <c r="D5" s="273" t="s">
        <v>155</v>
      </c>
      <c r="E5" s="272" t="s">
        <v>166</v>
      </c>
      <c r="F5" s="274" t="s">
        <v>155</v>
      </c>
      <c r="G5" s="267"/>
      <c r="H5" s="271" t="s">
        <v>11</v>
      </c>
      <c r="I5" s="272" t="s">
        <v>166</v>
      </c>
      <c r="J5" s="273" t="s">
        <v>155</v>
      </c>
      <c r="K5" s="272" t="s">
        <v>166</v>
      </c>
      <c r="L5" s="274" t="s">
        <v>155</v>
      </c>
      <c r="M5" s="267"/>
      <c r="N5" s="267"/>
      <c r="O5" s="267"/>
      <c r="P5" s="267"/>
      <c r="Q5" s="267"/>
      <c r="R5" s="267"/>
      <c r="S5" s="267"/>
      <c r="T5" s="267"/>
      <c r="U5" s="267"/>
    </row>
    <row r="6" spans="1:21" ht="14.4" customHeight="1" x14ac:dyDescent="0.3">
      <c r="A6" s="322"/>
      <c r="B6" s="275" t="s">
        <v>9</v>
      </c>
      <c r="C6" s="273">
        <v>1.0951797860000001</v>
      </c>
      <c r="D6" s="273">
        <v>1.105817</v>
      </c>
      <c r="E6" s="273">
        <v>1.102885339</v>
      </c>
      <c r="F6" s="274">
        <v>1.1020869390000001</v>
      </c>
      <c r="G6" s="267"/>
      <c r="H6" s="275" t="s">
        <v>9</v>
      </c>
      <c r="I6" s="273">
        <v>1.1659839919999999</v>
      </c>
      <c r="J6" s="273">
        <v>1.1318273000000001</v>
      </c>
      <c r="K6" s="273">
        <v>1.1826919010000001</v>
      </c>
      <c r="L6" s="274">
        <v>1.1757299999999999</v>
      </c>
      <c r="M6" s="267"/>
      <c r="N6" s="267"/>
      <c r="O6" s="267"/>
      <c r="P6" s="267"/>
      <c r="Q6" s="267"/>
      <c r="R6" s="267"/>
      <c r="S6" s="267"/>
      <c r="T6" s="267"/>
      <c r="U6" s="267"/>
    </row>
    <row r="7" spans="1:21" ht="14.4" customHeight="1" x14ac:dyDescent="0.3">
      <c r="A7" s="322"/>
      <c r="B7" s="275" t="s">
        <v>9</v>
      </c>
      <c r="C7" s="273">
        <v>1.0896742740000001</v>
      </c>
      <c r="D7" s="273" t="s">
        <v>11</v>
      </c>
      <c r="E7" s="273">
        <v>1.1510038419999999</v>
      </c>
      <c r="F7" s="274" t="s">
        <v>11</v>
      </c>
      <c r="G7" s="267"/>
      <c r="H7" s="275" t="s">
        <v>9</v>
      </c>
      <c r="I7" s="273">
        <v>1.149472128</v>
      </c>
      <c r="J7" s="273" t="s">
        <v>11</v>
      </c>
      <c r="K7" s="273">
        <v>1.1201245639999999</v>
      </c>
      <c r="L7" s="274" t="s">
        <v>11</v>
      </c>
      <c r="M7" s="267"/>
      <c r="N7" s="267"/>
      <c r="O7" s="267"/>
      <c r="P7" s="267"/>
      <c r="Q7" s="267"/>
      <c r="R7" s="267"/>
      <c r="S7" s="267"/>
      <c r="T7" s="267"/>
      <c r="U7" s="267"/>
    </row>
    <row r="8" spans="1:21" ht="14.4" customHeight="1" x14ac:dyDescent="0.3">
      <c r="A8" s="322"/>
      <c r="B8" s="275" t="s">
        <v>9</v>
      </c>
      <c r="C8" s="273">
        <v>1.1269389329999999</v>
      </c>
      <c r="D8" s="273" t="s">
        <v>11</v>
      </c>
      <c r="E8" s="273">
        <v>1.1101328779999999</v>
      </c>
      <c r="F8" s="274" t="s">
        <v>11</v>
      </c>
      <c r="G8" s="267"/>
      <c r="H8" s="275" t="s">
        <v>9</v>
      </c>
      <c r="I8" s="273">
        <v>1.168840305</v>
      </c>
      <c r="J8" s="273" t="s">
        <v>11</v>
      </c>
      <c r="K8" s="273">
        <v>1.134172943</v>
      </c>
      <c r="L8" s="274" t="s">
        <v>11</v>
      </c>
      <c r="M8" s="267"/>
      <c r="N8" s="267"/>
      <c r="O8" s="267"/>
      <c r="P8" s="267"/>
      <c r="Q8" s="267"/>
      <c r="R8" s="267"/>
      <c r="S8" s="267"/>
      <c r="T8" s="267"/>
      <c r="U8" s="267"/>
    </row>
    <row r="9" spans="1:21" ht="14.4" customHeight="1" x14ac:dyDescent="0.3">
      <c r="A9" s="322"/>
      <c r="B9" s="275" t="s">
        <v>9</v>
      </c>
      <c r="C9" s="273">
        <v>1.088242428</v>
      </c>
      <c r="D9" s="273" t="s">
        <v>11</v>
      </c>
      <c r="E9" s="273">
        <v>1.0238265550000001</v>
      </c>
      <c r="F9" s="274" t="s">
        <v>11</v>
      </c>
      <c r="G9" s="267"/>
      <c r="H9" s="275" t="s">
        <v>9</v>
      </c>
      <c r="I9" s="273">
        <v>1.1277105709999999</v>
      </c>
      <c r="J9" s="273" t="s">
        <v>11</v>
      </c>
      <c r="K9" s="273">
        <v>1.1845222339999999</v>
      </c>
      <c r="L9" s="274" t="s">
        <v>11</v>
      </c>
      <c r="M9" s="267"/>
      <c r="N9" s="267"/>
      <c r="O9" s="267"/>
      <c r="P9" s="267"/>
      <c r="Q9" s="267"/>
      <c r="R9" s="267"/>
      <c r="S9" s="267"/>
      <c r="T9" s="267"/>
      <c r="U9" s="267"/>
    </row>
    <row r="10" spans="1:21" ht="14.4" customHeight="1" x14ac:dyDescent="0.3">
      <c r="A10" s="322"/>
      <c r="B10" s="275" t="s">
        <v>9</v>
      </c>
      <c r="C10" s="273">
        <v>1.1290482070000001</v>
      </c>
      <c r="D10" s="273" t="s">
        <v>11</v>
      </c>
      <c r="E10" s="273">
        <v>1.1225860809999999</v>
      </c>
      <c r="F10" s="274" t="s">
        <v>11</v>
      </c>
      <c r="G10" s="267"/>
      <c r="H10" s="275" t="s">
        <v>9</v>
      </c>
      <c r="I10" s="273">
        <v>1.0471294200000001</v>
      </c>
      <c r="J10" s="273" t="s">
        <v>11</v>
      </c>
      <c r="K10" s="273">
        <v>1.257140784</v>
      </c>
      <c r="L10" s="274" t="s">
        <v>11</v>
      </c>
      <c r="M10" s="267"/>
      <c r="N10" s="267"/>
      <c r="O10" s="267"/>
      <c r="P10" s="267"/>
      <c r="Q10" s="267"/>
      <c r="R10" s="267"/>
      <c r="S10" s="267"/>
      <c r="T10" s="267"/>
      <c r="U10" s="267"/>
    </row>
    <row r="11" spans="1:21" ht="14.4" customHeight="1" x14ac:dyDescent="0.3">
      <c r="A11" s="322"/>
      <c r="B11" s="275" t="s">
        <v>167</v>
      </c>
      <c r="C11" s="273">
        <v>1.0817685E-2</v>
      </c>
      <c r="D11" s="273">
        <v>1.0154E-2</v>
      </c>
      <c r="E11" s="273">
        <v>1.3407603000000001E-2</v>
      </c>
      <c r="F11" s="274">
        <v>1.3673507E-2</v>
      </c>
      <c r="G11" s="267"/>
      <c r="H11" s="275" t="s">
        <v>167</v>
      </c>
      <c r="I11" s="273">
        <v>1.2546921000000001E-2</v>
      </c>
      <c r="J11" s="273">
        <v>1.38415E-2</v>
      </c>
      <c r="K11" s="273">
        <v>1.0143701E-2</v>
      </c>
      <c r="L11" s="274">
        <v>1.0593E-2</v>
      </c>
      <c r="M11" s="267"/>
      <c r="N11" s="267"/>
      <c r="O11" s="267"/>
      <c r="P11" s="267"/>
      <c r="Q11" s="267"/>
      <c r="R11" s="267"/>
      <c r="S11" s="267"/>
      <c r="T11" s="267"/>
      <c r="U11" s="267"/>
    </row>
    <row r="12" spans="1:21" ht="14.4" customHeight="1" x14ac:dyDescent="0.3">
      <c r="A12" s="322"/>
      <c r="B12" s="275" t="s">
        <v>167</v>
      </c>
      <c r="C12" s="273">
        <v>1.0121071000000001E-2</v>
      </c>
      <c r="D12" s="273" t="s">
        <v>11</v>
      </c>
      <c r="E12" s="273">
        <v>1.3939409999999999E-2</v>
      </c>
      <c r="F12" s="274" t="s">
        <v>11</v>
      </c>
      <c r="G12" s="267"/>
      <c r="H12" s="275" t="s">
        <v>167</v>
      </c>
      <c r="I12" s="273">
        <v>1.083023E-2</v>
      </c>
      <c r="J12" s="273" t="s">
        <v>11</v>
      </c>
      <c r="K12" s="273">
        <v>1.1393522999999999E-2</v>
      </c>
      <c r="L12" s="274" t="s">
        <v>11</v>
      </c>
      <c r="M12" s="267"/>
      <c r="N12" s="267"/>
      <c r="O12" s="267"/>
      <c r="P12" s="267"/>
      <c r="Q12" s="267"/>
      <c r="R12" s="267"/>
      <c r="S12" s="267"/>
      <c r="T12" s="267"/>
      <c r="U12" s="267"/>
    </row>
    <row r="13" spans="1:21" ht="14.4" customHeight="1" x14ac:dyDescent="0.3">
      <c r="A13" s="322"/>
      <c r="B13" s="275" t="s">
        <v>167</v>
      </c>
      <c r="C13" s="273">
        <v>8.9005209999999998E-3</v>
      </c>
      <c r="D13" s="273" t="s">
        <v>11</v>
      </c>
      <c r="E13" s="273" t="e">
        <v>#VALUE!</v>
      </c>
      <c r="F13" s="274" t="s">
        <v>11</v>
      </c>
      <c r="G13" s="267"/>
      <c r="H13" s="275" t="s">
        <v>167</v>
      </c>
      <c r="I13" s="273">
        <v>1.6344351999999999E-2</v>
      </c>
      <c r="J13" s="273" t="s">
        <v>11</v>
      </c>
      <c r="K13" s="273">
        <v>1.1134015000000001E-2</v>
      </c>
      <c r="L13" s="274" t="s">
        <v>11</v>
      </c>
      <c r="M13" s="267"/>
      <c r="N13" s="267"/>
      <c r="O13" s="267"/>
      <c r="P13" s="267"/>
      <c r="Q13" s="267"/>
      <c r="R13" s="267"/>
      <c r="S13" s="267"/>
      <c r="T13" s="267"/>
      <c r="U13" s="267"/>
    </row>
    <row r="14" spans="1:21" ht="14.4" customHeight="1" x14ac:dyDescent="0.3">
      <c r="A14" s="322"/>
      <c r="B14" s="275" t="s">
        <v>167</v>
      </c>
      <c r="C14" s="273">
        <v>1.0084666000000001E-2</v>
      </c>
      <c r="D14" s="273" t="s">
        <v>11</v>
      </c>
      <c r="E14" s="273" t="e">
        <v>#VALUE!</v>
      </c>
      <c r="F14" s="274" t="s">
        <v>11</v>
      </c>
      <c r="G14" s="267"/>
      <c r="H14" s="275" t="s">
        <v>167</v>
      </c>
      <c r="I14" s="273">
        <v>1.4327074E-2</v>
      </c>
      <c r="J14" s="273" t="s">
        <v>11</v>
      </c>
      <c r="K14" s="273">
        <v>1.1458461E-2</v>
      </c>
      <c r="L14" s="274" t="s">
        <v>11</v>
      </c>
      <c r="M14" s="267"/>
      <c r="N14" s="267"/>
      <c r="O14" s="267"/>
      <c r="P14" s="267"/>
      <c r="Q14" s="267"/>
      <c r="R14" s="267"/>
      <c r="S14" s="267"/>
      <c r="T14" s="267"/>
      <c r="U14" s="267"/>
    </row>
    <row r="15" spans="1:21" ht="14.4" customHeight="1" x14ac:dyDescent="0.3">
      <c r="A15" s="322"/>
      <c r="B15" s="275" t="s">
        <v>167</v>
      </c>
      <c r="C15" s="273">
        <v>1.0847448000000001E-2</v>
      </c>
      <c r="D15" s="273" t="s">
        <v>11</v>
      </c>
      <c r="E15" s="273" t="e">
        <v>#VALUE!</v>
      </c>
      <c r="F15" s="274" t="s">
        <v>11</v>
      </c>
      <c r="G15" s="267"/>
      <c r="H15" s="275" t="s">
        <v>167</v>
      </c>
      <c r="I15" s="273">
        <v>1.5158731E-2</v>
      </c>
      <c r="J15" s="273" t="s">
        <v>11</v>
      </c>
      <c r="K15" s="273">
        <v>8.8345980000000008E-3</v>
      </c>
      <c r="L15" s="274" t="s">
        <v>11</v>
      </c>
      <c r="M15" s="267"/>
      <c r="N15" s="267"/>
      <c r="O15" s="267"/>
      <c r="P15" s="267"/>
      <c r="Q15" s="267"/>
      <c r="R15" s="267"/>
      <c r="S15" s="267"/>
      <c r="T15" s="267"/>
      <c r="U15" s="267"/>
    </row>
    <row r="16" spans="1:21" ht="14.4" customHeight="1" x14ac:dyDescent="0.3">
      <c r="A16" s="322"/>
      <c r="B16" s="275" t="s">
        <v>168</v>
      </c>
      <c r="C16" s="273">
        <v>1.530435E-2</v>
      </c>
      <c r="D16" s="273">
        <v>1.2573000000000001E-2</v>
      </c>
      <c r="E16" s="273">
        <v>1.9466076999999998E-2</v>
      </c>
      <c r="F16" s="274">
        <v>1.7468576E-2</v>
      </c>
      <c r="G16" s="267"/>
      <c r="H16" s="276" t="s">
        <v>169</v>
      </c>
      <c r="I16" s="273">
        <v>1.1318745E-2</v>
      </c>
      <c r="J16" s="273">
        <v>1.0532400000000001E-2</v>
      </c>
      <c r="K16" s="273">
        <v>9.8032659999999997E-3</v>
      </c>
      <c r="L16" s="274">
        <v>9.5899999999999996E-3</v>
      </c>
      <c r="M16" s="267"/>
      <c r="N16" s="267"/>
      <c r="O16" s="267"/>
      <c r="P16" s="267"/>
      <c r="Q16" s="267"/>
      <c r="R16" s="267"/>
      <c r="S16" s="267"/>
      <c r="T16" s="267"/>
      <c r="U16" s="267"/>
    </row>
    <row r="17" spans="1:21" ht="14.4" customHeight="1" x14ac:dyDescent="0.3">
      <c r="A17" s="322"/>
      <c r="B17" s="275" t="s">
        <v>168</v>
      </c>
      <c r="C17" s="273">
        <v>1.1570874E-2</v>
      </c>
      <c r="D17" s="273" t="s">
        <v>11</v>
      </c>
      <c r="E17" s="273">
        <v>1.6892394000000002E-2</v>
      </c>
      <c r="F17" s="274" t="s">
        <v>11</v>
      </c>
      <c r="G17" s="267"/>
      <c r="H17" s="276" t="s">
        <v>169</v>
      </c>
      <c r="I17" s="273">
        <v>1.0362623E-2</v>
      </c>
      <c r="J17" s="273" t="s">
        <v>11</v>
      </c>
      <c r="K17" s="273">
        <v>1.0258082E-2</v>
      </c>
      <c r="L17" s="274" t="s">
        <v>11</v>
      </c>
      <c r="M17" s="267"/>
      <c r="N17" s="267"/>
      <c r="O17" s="267"/>
      <c r="P17" s="267"/>
      <c r="Q17" s="267"/>
      <c r="R17" s="267"/>
      <c r="S17" s="267"/>
      <c r="T17" s="267"/>
      <c r="U17" s="267"/>
    </row>
    <row r="18" spans="1:21" ht="14.4" customHeight="1" x14ac:dyDescent="0.3">
      <c r="A18" s="322"/>
      <c r="B18" s="275" t="s">
        <v>168</v>
      </c>
      <c r="C18" s="273">
        <v>1.1962227000000001E-2</v>
      </c>
      <c r="D18" s="273" t="s">
        <v>11</v>
      </c>
      <c r="E18" s="273">
        <v>1.6844674E-2</v>
      </c>
      <c r="F18" s="274" t="s">
        <v>11</v>
      </c>
      <c r="G18" s="267"/>
      <c r="H18" s="276" t="s">
        <v>169</v>
      </c>
      <c r="I18" s="273">
        <v>8.1534810000000006E-3</v>
      </c>
      <c r="J18" s="273" t="s">
        <v>11</v>
      </c>
      <c r="K18" s="273">
        <v>9.4035490000000006E-3</v>
      </c>
      <c r="L18" s="274" t="s">
        <v>11</v>
      </c>
      <c r="M18" s="267"/>
      <c r="N18" s="267"/>
      <c r="O18" s="267"/>
      <c r="P18" s="267"/>
      <c r="Q18" s="267"/>
      <c r="R18" s="267"/>
      <c r="S18" s="267"/>
      <c r="T18" s="267"/>
      <c r="U18" s="267"/>
    </row>
    <row r="19" spans="1:21" ht="14.4" customHeight="1" x14ac:dyDescent="0.3">
      <c r="A19" s="322"/>
      <c r="B19" s="275" t="s">
        <v>168</v>
      </c>
      <c r="C19" s="273">
        <v>1.1963457E-2</v>
      </c>
      <c r="D19" s="273" t="s">
        <v>11</v>
      </c>
      <c r="E19" s="273">
        <v>1.7025715E-2</v>
      </c>
      <c r="F19" s="274" t="s">
        <v>11</v>
      </c>
      <c r="G19" s="267"/>
      <c r="H19" s="276" t="s">
        <v>169</v>
      </c>
      <c r="I19" s="273">
        <v>1.0661242E-2</v>
      </c>
      <c r="J19" s="273" t="s">
        <v>11</v>
      </c>
      <c r="K19" s="273">
        <v>9.7284880000000004E-3</v>
      </c>
      <c r="L19" s="274" t="s">
        <v>11</v>
      </c>
      <c r="M19" s="267"/>
      <c r="N19" s="267"/>
      <c r="O19" s="267"/>
      <c r="P19" s="267"/>
      <c r="Q19" s="267"/>
      <c r="R19" s="267"/>
      <c r="S19" s="267"/>
      <c r="T19" s="267"/>
      <c r="U19" s="267"/>
    </row>
    <row r="20" spans="1:21" ht="14.4" customHeight="1" x14ac:dyDescent="0.3">
      <c r="A20" s="322"/>
      <c r="B20" s="275" t="s">
        <v>168</v>
      </c>
      <c r="C20" s="273">
        <v>1.2065293E-2</v>
      </c>
      <c r="D20" s="273" t="s">
        <v>11</v>
      </c>
      <c r="E20" s="273">
        <v>1.7114021E-2</v>
      </c>
      <c r="F20" s="274" t="s">
        <v>11</v>
      </c>
      <c r="G20" s="267"/>
      <c r="H20" s="276" t="s">
        <v>169</v>
      </c>
      <c r="I20" s="273">
        <v>1.2166144E-2</v>
      </c>
      <c r="J20" s="273" t="s">
        <v>11</v>
      </c>
      <c r="K20" s="273">
        <v>8.7576070000000006E-3</v>
      </c>
      <c r="L20" s="274" t="s">
        <v>11</v>
      </c>
      <c r="M20" s="267"/>
      <c r="N20" s="267"/>
      <c r="O20" s="267"/>
      <c r="P20" s="267"/>
      <c r="Q20" s="267"/>
      <c r="R20" s="267"/>
      <c r="S20" s="267"/>
      <c r="T20" s="267"/>
      <c r="U20" s="267"/>
    </row>
    <row r="21" spans="1:21" ht="14.4" customHeight="1" x14ac:dyDescent="0.3">
      <c r="A21" s="322"/>
      <c r="B21" s="275" t="s">
        <v>170</v>
      </c>
      <c r="C21" s="273">
        <v>1.2974187E-2</v>
      </c>
      <c r="D21" s="273">
        <v>1.1219E-2</v>
      </c>
      <c r="E21" s="273">
        <v>1.0557439E-2</v>
      </c>
      <c r="F21" s="274">
        <v>1.1092296E-2</v>
      </c>
      <c r="G21" s="267"/>
      <c r="H21" s="276" t="s">
        <v>171</v>
      </c>
      <c r="I21" s="273">
        <v>2.3951513000000001E-2</v>
      </c>
      <c r="J21" s="273">
        <v>2.6618900000000001E-2</v>
      </c>
      <c r="K21" s="273">
        <v>1.1237326000000001E-2</v>
      </c>
      <c r="L21" s="274">
        <v>1.0201E-2</v>
      </c>
      <c r="M21" s="267"/>
      <c r="N21" s="267"/>
      <c r="O21" s="267"/>
      <c r="P21" s="267"/>
      <c r="Q21" s="267"/>
      <c r="R21" s="267"/>
      <c r="S21" s="267"/>
      <c r="T21" s="267"/>
      <c r="U21" s="267"/>
    </row>
    <row r="22" spans="1:21" ht="14.4" customHeight="1" x14ac:dyDescent="0.3">
      <c r="A22" s="322"/>
      <c r="B22" s="275" t="s">
        <v>170</v>
      </c>
      <c r="C22" s="273">
        <v>8.7876159999999998E-3</v>
      </c>
      <c r="D22" s="273" t="s">
        <v>11</v>
      </c>
      <c r="E22" s="273">
        <v>1.1200183000000001E-2</v>
      </c>
      <c r="F22" s="274" t="s">
        <v>11</v>
      </c>
      <c r="G22" s="267"/>
      <c r="H22" s="276" t="s">
        <v>171</v>
      </c>
      <c r="I22" s="273">
        <v>2.6611043000000001E-2</v>
      </c>
      <c r="J22" s="273" t="s">
        <v>11</v>
      </c>
      <c r="K22" s="273">
        <v>1.1409020000000001E-2</v>
      </c>
      <c r="L22" s="274" t="s">
        <v>11</v>
      </c>
      <c r="M22" s="267"/>
      <c r="N22" s="267"/>
      <c r="O22" s="267"/>
      <c r="P22" s="267"/>
      <c r="Q22" s="267"/>
      <c r="R22" s="267"/>
      <c r="S22" s="267"/>
      <c r="T22" s="267"/>
      <c r="U22" s="267"/>
    </row>
    <row r="23" spans="1:21" ht="14.4" customHeight="1" x14ac:dyDescent="0.3">
      <c r="A23" s="322"/>
      <c r="B23" s="275" t="s">
        <v>170</v>
      </c>
      <c r="C23" s="273">
        <v>1.2296759000000001E-2</v>
      </c>
      <c r="D23" s="273" t="s">
        <v>11</v>
      </c>
      <c r="E23" s="273">
        <v>1.1339161E-2</v>
      </c>
      <c r="F23" s="274" t="s">
        <v>11</v>
      </c>
      <c r="G23" s="267"/>
      <c r="H23" s="276" t="s">
        <v>171</v>
      </c>
      <c r="I23" s="273">
        <v>2.803305E-2</v>
      </c>
      <c r="J23" s="273" t="s">
        <v>11</v>
      </c>
      <c r="K23" s="273">
        <v>1.0802925999999999E-2</v>
      </c>
      <c r="L23" s="274" t="s">
        <v>11</v>
      </c>
      <c r="M23" s="267"/>
      <c r="N23" s="267"/>
      <c r="O23" s="267"/>
      <c r="P23" s="267"/>
      <c r="Q23" s="267"/>
      <c r="R23" s="267"/>
      <c r="S23" s="267"/>
      <c r="T23" s="267"/>
      <c r="U23" s="267"/>
    </row>
    <row r="24" spans="1:21" ht="14.4" customHeight="1" x14ac:dyDescent="0.3">
      <c r="A24" s="322"/>
      <c r="B24" s="275" t="s">
        <v>170</v>
      </c>
      <c r="C24" s="273">
        <v>9.9921780000000009E-3</v>
      </c>
      <c r="D24" s="273" t="s">
        <v>11</v>
      </c>
      <c r="E24" s="273">
        <v>1.233341E-2</v>
      </c>
      <c r="F24" s="274" t="s">
        <v>11</v>
      </c>
      <c r="G24" s="267"/>
      <c r="H24" s="276" t="s">
        <v>171</v>
      </c>
      <c r="I24" s="273">
        <v>2.5936567000000001E-2</v>
      </c>
      <c r="J24" s="273" t="s">
        <v>11</v>
      </c>
      <c r="K24" s="273">
        <v>7.9333300000000006E-3</v>
      </c>
      <c r="L24" s="274" t="s">
        <v>11</v>
      </c>
      <c r="M24" s="267"/>
      <c r="N24" s="267"/>
      <c r="O24" s="267"/>
      <c r="P24" s="267"/>
      <c r="Q24" s="267"/>
      <c r="R24" s="267"/>
      <c r="S24" s="267"/>
      <c r="T24" s="267"/>
      <c r="U24" s="267"/>
    </row>
    <row r="25" spans="1:21" ht="14.4" customHeight="1" x14ac:dyDescent="0.3">
      <c r="A25" s="322"/>
      <c r="B25" s="275" t="s">
        <v>170</v>
      </c>
      <c r="C25" s="273">
        <v>1.2042171000000001E-2</v>
      </c>
      <c r="D25" s="273" t="s">
        <v>11</v>
      </c>
      <c r="E25" s="273">
        <v>1.0031289000000001E-2</v>
      </c>
      <c r="F25" s="274" t="s">
        <v>11</v>
      </c>
      <c r="G25" s="267"/>
      <c r="H25" s="276" t="s">
        <v>171</v>
      </c>
      <c r="I25" s="273">
        <v>2.8562397999999999E-2</v>
      </c>
      <c r="J25" s="273" t="s">
        <v>11</v>
      </c>
      <c r="K25" s="273">
        <v>9.6212410000000009E-3</v>
      </c>
      <c r="L25" s="274" t="s">
        <v>11</v>
      </c>
      <c r="M25" s="267"/>
      <c r="N25" s="267"/>
      <c r="O25" s="267"/>
      <c r="P25" s="267"/>
      <c r="Q25" s="267"/>
      <c r="R25" s="267"/>
      <c r="S25" s="267"/>
      <c r="T25" s="267"/>
      <c r="U25" s="267"/>
    </row>
    <row r="26" spans="1:21" ht="14.4" customHeight="1" x14ac:dyDescent="0.3">
      <c r="A26" s="322"/>
      <c r="B26" s="275" t="s">
        <v>172</v>
      </c>
      <c r="C26" s="273">
        <v>1.4076666999999999E-2</v>
      </c>
      <c r="D26" s="273">
        <v>1.5272000000000001E-2</v>
      </c>
      <c r="E26" s="273">
        <v>1.1150495E-2</v>
      </c>
      <c r="F26" s="274">
        <v>1.0465787000000001E-2</v>
      </c>
      <c r="G26" s="267"/>
      <c r="H26" s="276" t="s">
        <v>173</v>
      </c>
      <c r="I26" s="273">
        <v>2.9710629999999998E-2</v>
      </c>
      <c r="J26" s="273">
        <v>2.95727E-2</v>
      </c>
      <c r="K26" s="273">
        <v>2.1666854999999999E-2</v>
      </c>
      <c r="L26" s="274">
        <v>1.9949000000000001E-2</v>
      </c>
      <c r="M26" s="267"/>
      <c r="N26" s="267"/>
      <c r="O26" s="267"/>
      <c r="P26" s="267"/>
      <c r="Q26" s="267"/>
      <c r="R26" s="267"/>
      <c r="S26" s="267"/>
      <c r="T26" s="267"/>
      <c r="U26" s="267"/>
    </row>
    <row r="27" spans="1:21" ht="14.4" customHeight="1" x14ac:dyDescent="0.3">
      <c r="A27" s="322"/>
      <c r="B27" s="275" t="s">
        <v>172</v>
      </c>
      <c r="C27" s="273">
        <v>1.6978487E-2</v>
      </c>
      <c r="D27" s="273" t="s">
        <v>11</v>
      </c>
      <c r="E27" s="273">
        <v>9.6947890000000005E-3</v>
      </c>
      <c r="F27" s="274" t="s">
        <v>11</v>
      </c>
      <c r="G27" s="267"/>
      <c r="H27" s="276" t="s">
        <v>173</v>
      </c>
      <c r="I27" s="273">
        <v>3.0731445E-2</v>
      </c>
      <c r="J27" s="273" t="s">
        <v>11</v>
      </c>
      <c r="K27" s="273">
        <v>1.7170351E-2</v>
      </c>
      <c r="L27" s="274" t="s">
        <v>11</v>
      </c>
      <c r="M27" s="267"/>
      <c r="N27" s="267"/>
      <c r="O27" s="267"/>
      <c r="P27" s="267"/>
      <c r="Q27" s="267"/>
      <c r="R27" s="267"/>
      <c r="S27" s="267"/>
      <c r="T27" s="267"/>
      <c r="U27" s="267"/>
    </row>
    <row r="28" spans="1:21" ht="14.4" customHeight="1" x14ac:dyDescent="0.3">
      <c r="A28" s="322"/>
      <c r="B28" s="275" t="s">
        <v>172</v>
      </c>
      <c r="C28" s="273">
        <v>1.4998106000000001E-2</v>
      </c>
      <c r="D28" s="273" t="s">
        <v>11</v>
      </c>
      <c r="E28" s="273">
        <v>1.0346634E-2</v>
      </c>
      <c r="F28" s="274" t="s">
        <v>11</v>
      </c>
      <c r="G28" s="267"/>
      <c r="H28" s="276" t="s">
        <v>173</v>
      </c>
      <c r="I28" s="273">
        <v>2.9684309999999998E-2</v>
      </c>
      <c r="J28" s="273" t="s">
        <v>11</v>
      </c>
      <c r="K28" s="273">
        <v>2.0620212999999998E-2</v>
      </c>
      <c r="L28" s="274" t="s">
        <v>11</v>
      </c>
      <c r="M28" s="267"/>
      <c r="N28" s="267"/>
      <c r="O28" s="267"/>
      <c r="P28" s="267"/>
      <c r="Q28" s="267"/>
      <c r="R28" s="267"/>
      <c r="S28" s="267"/>
      <c r="T28" s="267"/>
      <c r="U28" s="267"/>
    </row>
    <row r="29" spans="1:21" ht="14.4" customHeight="1" x14ac:dyDescent="0.3">
      <c r="A29" s="322"/>
      <c r="B29" s="275" t="s">
        <v>172</v>
      </c>
      <c r="C29" s="273">
        <v>1.6615174999999999E-2</v>
      </c>
      <c r="D29" s="273" t="s">
        <v>11</v>
      </c>
      <c r="E29" s="273">
        <v>1.1012255E-2</v>
      </c>
      <c r="F29" s="274" t="s">
        <v>11</v>
      </c>
      <c r="G29" s="267"/>
      <c r="H29" s="276" t="s">
        <v>173</v>
      </c>
      <c r="I29" s="273">
        <v>2.9366013E-2</v>
      </c>
      <c r="J29" s="273" t="s">
        <v>11</v>
      </c>
      <c r="K29" s="273">
        <v>2.0639891E-2</v>
      </c>
      <c r="L29" s="274" t="s">
        <v>11</v>
      </c>
      <c r="M29" s="267"/>
      <c r="N29" s="267"/>
      <c r="O29" s="267"/>
      <c r="P29" s="267"/>
      <c r="Q29" s="267"/>
      <c r="R29" s="267"/>
      <c r="S29" s="267"/>
      <c r="T29" s="267"/>
      <c r="U29" s="267"/>
    </row>
    <row r="30" spans="1:21" ht="14.4" customHeight="1" x14ac:dyDescent="0.3">
      <c r="A30" s="322"/>
      <c r="B30" s="275" t="s">
        <v>172</v>
      </c>
      <c r="C30" s="273">
        <v>1.3691217E-2</v>
      </c>
      <c r="D30" s="273" t="s">
        <v>11</v>
      </c>
      <c r="E30" s="273">
        <v>1.0124760999999999E-2</v>
      </c>
      <c r="F30" s="274" t="s">
        <v>11</v>
      </c>
      <c r="G30" s="267"/>
      <c r="H30" s="276" t="s">
        <v>173</v>
      </c>
      <c r="I30" s="273">
        <v>2.8371271999999999E-2</v>
      </c>
      <c r="J30" s="273" t="s">
        <v>11</v>
      </c>
      <c r="K30" s="273">
        <v>1.9649086E-2</v>
      </c>
      <c r="L30" s="274" t="s">
        <v>11</v>
      </c>
      <c r="M30" s="267"/>
      <c r="N30" s="267"/>
      <c r="O30" s="267"/>
      <c r="P30" s="267"/>
      <c r="Q30" s="267"/>
      <c r="R30" s="267"/>
      <c r="S30" s="267"/>
      <c r="T30" s="267"/>
      <c r="U30" s="267"/>
    </row>
    <row r="31" spans="1:21" ht="14.4" customHeight="1" x14ac:dyDescent="0.3">
      <c r="A31" s="322"/>
      <c r="B31" s="275" t="s">
        <v>174</v>
      </c>
      <c r="C31" s="273">
        <v>3.1238407999999999E-2</v>
      </c>
      <c r="D31" s="273">
        <v>3.1951E-2</v>
      </c>
      <c r="E31" s="273">
        <v>1.8324486000000001E-2</v>
      </c>
      <c r="F31" s="274">
        <v>1.7902976000000001E-2</v>
      </c>
      <c r="G31" s="267"/>
      <c r="H31" s="276" t="s">
        <v>175</v>
      </c>
      <c r="I31" s="273">
        <v>2.5731666E-2</v>
      </c>
      <c r="J31" s="273">
        <v>2.5819499999999999E-2</v>
      </c>
      <c r="K31" s="273">
        <v>1.7371807999999999E-2</v>
      </c>
      <c r="L31" s="274">
        <v>1.9505999999999999E-2</v>
      </c>
      <c r="M31" s="267"/>
      <c r="N31" s="267"/>
      <c r="O31" s="267"/>
      <c r="P31" s="267"/>
      <c r="Q31" s="267"/>
      <c r="R31" s="267"/>
      <c r="S31" s="267"/>
      <c r="T31" s="267"/>
      <c r="U31" s="267"/>
    </row>
    <row r="32" spans="1:21" ht="14.4" customHeight="1" x14ac:dyDescent="0.3">
      <c r="A32" s="322"/>
      <c r="B32" s="275" t="s">
        <v>174</v>
      </c>
      <c r="C32" s="273">
        <v>3.8709542999999999E-2</v>
      </c>
      <c r="D32" s="273" t="s">
        <v>11</v>
      </c>
      <c r="E32" s="273">
        <v>1.6001456000000001E-2</v>
      </c>
      <c r="F32" s="274" t="s">
        <v>11</v>
      </c>
      <c r="G32" s="267"/>
      <c r="H32" s="276" t="s">
        <v>175</v>
      </c>
      <c r="I32" s="273">
        <v>2.5381145000000001E-2</v>
      </c>
      <c r="J32" s="273" t="s">
        <v>11</v>
      </c>
      <c r="K32" s="273">
        <v>2.0284697000000001E-2</v>
      </c>
      <c r="L32" s="274" t="s">
        <v>11</v>
      </c>
      <c r="M32" s="267"/>
      <c r="N32" s="267"/>
      <c r="O32" s="267"/>
      <c r="P32" s="267"/>
      <c r="Q32" s="267"/>
      <c r="R32" s="267"/>
      <c r="S32" s="267"/>
      <c r="T32" s="267"/>
      <c r="U32" s="267"/>
    </row>
    <row r="33" spans="1:21" ht="14.4" customHeight="1" x14ac:dyDescent="0.3">
      <c r="A33" s="322"/>
      <c r="B33" s="275" t="s">
        <v>174</v>
      </c>
      <c r="C33" s="273">
        <v>2.9980468999999999E-2</v>
      </c>
      <c r="D33" s="273" t="s">
        <v>11</v>
      </c>
      <c r="E33" s="273">
        <v>1.7558752E-2</v>
      </c>
      <c r="F33" s="274" t="s">
        <v>11</v>
      </c>
      <c r="G33" s="267"/>
      <c r="H33" s="276" t="s">
        <v>175</v>
      </c>
      <c r="I33" s="273">
        <v>2.7661374999999998E-2</v>
      </c>
      <c r="J33" s="273" t="s">
        <v>11</v>
      </c>
      <c r="K33" s="273">
        <v>1.7407474999999999E-2</v>
      </c>
      <c r="L33" s="274" t="s">
        <v>11</v>
      </c>
      <c r="M33" s="267"/>
      <c r="N33" s="267"/>
      <c r="O33" s="267"/>
      <c r="P33" s="267"/>
      <c r="Q33" s="267"/>
      <c r="R33" s="267"/>
      <c r="S33" s="267"/>
      <c r="T33" s="267"/>
      <c r="U33" s="267"/>
    </row>
    <row r="34" spans="1:21" ht="14.4" customHeight="1" x14ac:dyDescent="0.3">
      <c r="A34" s="322"/>
      <c r="B34" s="275" t="s">
        <v>174</v>
      </c>
      <c r="C34" s="273">
        <v>2.9135775999999999E-2</v>
      </c>
      <c r="D34" s="273" t="s">
        <v>11</v>
      </c>
      <c r="E34" s="273">
        <v>2.1246721999999999E-2</v>
      </c>
      <c r="F34" s="274" t="s">
        <v>11</v>
      </c>
      <c r="G34" s="267"/>
      <c r="H34" s="276" t="s">
        <v>175</v>
      </c>
      <c r="I34" s="273">
        <v>2.5304646E-2</v>
      </c>
      <c r="J34" s="273" t="s">
        <v>11</v>
      </c>
      <c r="K34" s="273">
        <v>2.4455770000000002E-2</v>
      </c>
      <c r="L34" s="274" t="s">
        <v>11</v>
      </c>
      <c r="M34" s="267"/>
      <c r="N34" s="267"/>
      <c r="O34" s="267"/>
      <c r="P34" s="267"/>
      <c r="Q34" s="267"/>
      <c r="R34" s="267"/>
      <c r="S34" s="267"/>
      <c r="T34" s="267"/>
      <c r="U34" s="267"/>
    </row>
    <row r="35" spans="1:21" ht="14.4" customHeight="1" x14ac:dyDescent="0.3">
      <c r="A35" s="322"/>
      <c r="B35" s="275" t="s">
        <v>174</v>
      </c>
      <c r="C35" s="273">
        <v>3.068889E-2</v>
      </c>
      <c r="D35" s="273" t="s">
        <v>11</v>
      </c>
      <c r="E35" s="273">
        <v>1.6383462000000001E-2</v>
      </c>
      <c r="F35" s="274" t="s">
        <v>11</v>
      </c>
      <c r="G35" s="267"/>
      <c r="H35" s="276" t="s">
        <v>175</v>
      </c>
      <c r="I35" s="273">
        <v>2.5018571E-2</v>
      </c>
      <c r="J35" s="273" t="s">
        <v>11</v>
      </c>
      <c r="K35" s="273">
        <v>1.8008895E-2</v>
      </c>
      <c r="L35" s="274" t="s">
        <v>11</v>
      </c>
      <c r="M35" s="267"/>
      <c r="N35" s="267"/>
      <c r="O35" s="267"/>
      <c r="P35" s="267"/>
      <c r="Q35" s="267"/>
      <c r="R35" s="267"/>
      <c r="S35" s="267"/>
      <c r="T35" s="267"/>
      <c r="U35" s="267"/>
    </row>
    <row r="36" spans="1:21" ht="14.4" customHeight="1" x14ac:dyDescent="0.3">
      <c r="A36" s="322"/>
      <c r="B36" s="275" t="s">
        <v>176</v>
      </c>
      <c r="C36" s="273">
        <v>3.8872873000000002E-2</v>
      </c>
      <c r="D36" s="273">
        <v>3.9183999999999997E-2</v>
      </c>
      <c r="E36" s="273">
        <v>6.6455533999999997E-2</v>
      </c>
      <c r="F36" s="274">
        <v>6.129764E-2</v>
      </c>
      <c r="G36" s="267"/>
      <c r="H36" s="276" t="s">
        <v>177</v>
      </c>
      <c r="I36" s="273">
        <v>1.9864317999999999E-2</v>
      </c>
      <c r="J36" s="273">
        <v>2.0853900000000002E-2</v>
      </c>
      <c r="K36" s="273">
        <v>1.8423616E-2</v>
      </c>
      <c r="L36" s="274">
        <v>1.9288E-2</v>
      </c>
      <c r="M36" s="267"/>
      <c r="N36" s="267"/>
      <c r="O36" s="267"/>
      <c r="P36" s="267"/>
      <c r="Q36" s="267"/>
      <c r="R36" s="267"/>
      <c r="S36" s="267"/>
      <c r="T36" s="267"/>
      <c r="U36" s="267"/>
    </row>
    <row r="37" spans="1:21" ht="14.4" customHeight="1" x14ac:dyDescent="0.3">
      <c r="A37" s="322"/>
      <c r="B37" s="275" t="s">
        <v>176</v>
      </c>
      <c r="C37" s="273">
        <v>4.1807407999999997E-2</v>
      </c>
      <c r="D37" s="273" t="s">
        <v>11</v>
      </c>
      <c r="E37" s="273">
        <v>6.0618442000000002E-2</v>
      </c>
      <c r="F37" s="274" t="s">
        <v>11</v>
      </c>
      <c r="G37" s="267"/>
      <c r="H37" s="276" t="s">
        <v>177</v>
      </c>
      <c r="I37" s="273">
        <v>1.9701232999999999E-2</v>
      </c>
      <c r="J37" s="273" t="s">
        <v>11</v>
      </c>
      <c r="K37" s="273">
        <v>1.9643428000000001E-2</v>
      </c>
      <c r="L37" s="274" t="s">
        <v>11</v>
      </c>
      <c r="M37" s="267"/>
      <c r="N37" s="267"/>
      <c r="O37" s="267"/>
      <c r="P37" s="267"/>
      <c r="Q37" s="267"/>
      <c r="R37" s="267"/>
      <c r="S37" s="267"/>
      <c r="T37" s="267"/>
      <c r="U37" s="267"/>
    </row>
    <row r="38" spans="1:21" ht="14.4" customHeight="1" x14ac:dyDescent="0.3">
      <c r="A38" s="322"/>
      <c r="B38" s="275" t="s">
        <v>176</v>
      </c>
      <c r="C38" s="273">
        <v>4.3223511999999999E-2</v>
      </c>
      <c r="D38" s="273" t="s">
        <v>11</v>
      </c>
      <c r="E38" s="273">
        <v>6.2141299999999997E-2</v>
      </c>
      <c r="F38" s="274" t="s">
        <v>11</v>
      </c>
      <c r="G38" s="267"/>
      <c r="H38" s="276" t="s">
        <v>177</v>
      </c>
      <c r="I38" s="273">
        <v>2.0933836000000001E-2</v>
      </c>
      <c r="J38" s="273" t="s">
        <v>11</v>
      </c>
      <c r="K38" s="273">
        <v>2.3011625000000001E-2</v>
      </c>
      <c r="L38" s="274" t="s">
        <v>11</v>
      </c>
      <c r="M38" s="267"/>
      <c r="N38" s="267"/>
      <c r="O38" s="267"/>
      <c r="P38" s="267"/>
      <c r="Q38" s="267"/>
      <c r="R38" s="267"/>
      <c r="S38" s="267"/>
      <c r="T38" s="267"/>
      <c r="U38" s="267"/>
    </row>
    <row r="39" spans="1:21" ht="14.4" customHeight="1" x14ac:dyDescent="0.3">
      <c r="A39" s="322"/>
      <c r="B39" s="275" t="s">
        <v>176</v>
      </c>
      <c r="C39" s="273">
        <v>3.2354171000000001E-2</v>
      </c>
      <c r="D39" s="273" t="s">
        <v>11</v>
      </c>
      <c r="E39" s="273">
        <v>6.3379806999999996E-2</v>
      </c>
      <c r="F39" s="274" t="s">
        <v>11</v>
      </c>
      <c r="G39" s="267"/>
      <c r="H39" s="276" t="s">
        <v>177</v>
      </c>
      <c r="I39" s="273">
        <v>2.2048369000000002E-2</v>
      </c>
      <c r="J39" s="273" t="s">
        <v>11</v>
      </c>
      <c r="K39" s="273">
        <v>1.9694837999999999E-2</v>
      </c>
      <c r="L39" s="274" t="s">
        <v>11</v>
      </c>
      <c r="M39" s="267"/>
      <c r="N39" s="267"/>
      <c r="O39" s="267"/>
      <c r="P39" s="267"/>
      <c r="Q39" s="267"/>
      <c r="R39" s="267"/>
      <c r="S39" s="267"/>
      <c r="T39" s="267"/>
      <c r="U39" s="267"/>
    </row>
    <row r="40" spans="1:21" ht="14.4" customHeight="1" x14ac:dyDescent="0.3">
      <c r="A40" s="322"/>
      <c r="B40" s="275" t="s">
        <v>176</v>
      </c>
      <c r="C40" s="273">
        <v>3.9664189000000002E-2</v>
      </c>
      <c r="D40" s="273" t="s">
        <v>11</v>
      </c>
      <c r="E40" s="273">
        <v>5.3893116999999997E-2</v>
      </c>
      <c r="F40" s="274" t="s">
        <v>11</v>
      </c>
      <c r="G40" s="267"/>
      <c r="H40" s="276" t="s">
        <v>177</v>
      </c>
      <c r="I40" s="273">
        <v>2.1721708999999999E-2</v>
      </c>
      <c r="J40" s="273" t="s">
        <v>11</v>
      </c>
      <c r="K40" s="273">
        <v>1.5668154E-2</v>
      </c>
      <c r="L40" s="274" t="s">
        <v>11</v>
      </c>
      <c r="M40" s="267"/>
      <c r="N40" s="267"/>
      <c r="O40" s="267"/>
      <c r="P40" s="267"/>
      <c r="Q40" s="267"/>
      <c r="R40" s="267"/>
      <c r="S40" s="267"/>
      <c r="T40" s="267"/>
      <c r="U40" s="267"/>
    </row>
    <row r="41" spans="1:21" ht="14.4" customHeight="1" x14ac:dyDescent="0.3">
      <c r="A41" s="322"/>
      <c r="B41" s="275" t="s">
        <v>178</v>
      </c>
      <c r="C41" s="273">
        <v>0.23029556900000001</v>
      </c>
      <c r="D41" s="273">
        <v>0.22819700000000001</v>
      </c>
      <c r="E41" s="273">
        <v>0.228373731</v>
      </c>
      <c r="F41" s="274">
        <v>0.232310092</v>
      </c>
      <c r="G41" s="267"/>
      <c r="H41" s="276" t="s">
        <v>179</v>
      </c>
      <c r="I41" s="273">
        <v>2.6028809E-2</v>
      </c>
      <c r="J41" s="273">
        <v>2.37477E-2</v>
      </c>
      <c r="K41" s="273">
        <v>2.1440799999999999E-2</v>
      </c>
      <c r="L41" s="274">
        <v>1.8508E-2</v>
      </c>
      <c r="M41" s="267"/>
      <c r="N41" s="267"/>
      <c r="O41" s="267"/>
      <c r="P41" s="267"/>
      <c r="Q41" s="267"/>
      <c r="R41" s="267"/>
      <c r="S41" s="267"/>
      <c r="T41" s="267"/>
      <c r="U41" s="267"/>
    </row>
    <row r="42" spans="1:21" ht="14.4" customHeight="1" x14ac:dyDescent="0.3">
      <c r="A42" s="322"/>
      <c r="B42" s="275" t="s">
        <v>178</v>
      </c>
      <c r="C42" s="273">
        <v>0.23533249000000001</v>
      </c>
      <c r="D42" s="273" t="s">
        <v>11</v>
      </c>
      <c r="E42" s="273">
        <v>0.231925675</v>
      </c>
      <c r="F42" s="274" t="s">
        <v>11</v>
      </c>
      <c r="G42" s="267"/>
      <c r="H42" s="276" t="s">
        <v>179</v>
      </c>
      <c r="I42" s="273">
        <v>2.3840822000000001E-2</v>
      </c>
      <c r="J42" s="273" t="s">
        <v>11</v>
      </c>
      <c r="K42" s="273">
        <v>1.7747664E-2</v>
      </c>
      <c r="L42" s="274" t="s">
        <v>11</v>
      </c>
      <c r="M42" s="267"/>
      <c r="N42" s="267"/>
      <c r="O42" s="267"/>
      <c r="P42" s="267"/>
      <c r="Q42" s="267"/>
      <c r="R42" s="267"/>
      <c r="S42" s="267"/>
      <c r="T42" s="267"/>
      <c r="U42" s="267"/>
    </row>
    <row r="43" spans="1:21" ht="14.4" customHeight="1" x14ac:dyDescent="0.3">
      <c r="A43" s="322"/>
      <c r="B43" s="275" t="s">
        <v>178</v>
      </c>
      <c r="C43" s="273">
        <v>0.234128421</v>
      </c>
      <c r="D43" s="273" t="s">
        <v>11</v>
      </c>
      <c r="E43" s="273">
        <v>0.235666285</v>
      </c>
      <c r="F43" s="274" t="s">
        <v>11</v>
      </c>
      <c r="G43" s="267"/>
      <c r="H43" s="276" t="s">
        <v>179</v>
      </c>
      <c r="I43" s="273">
        <v>2.4527595999999999E-2</v>
      </c>
      <c r="J43" s="273" t="s">
        <v>11</v>
      </c>
      <c r="K43" s="273">
        <v>2.0018300999999999E-2</v>
      </c>
      <c r="L43" s="274" t="s">
        <v>11</v>
      </c>
      <c r="M43" s="267"/>
      <c r="N43" s="267"/>
      <c r="O43" s="267"/>
      <c r="P43" s="267"/>
      <c r="Q43" s="267"/>
      <c r="R43" s="267"/>
      <c r="S43" s="267"/>
      <c r="T43" s="267"/>
      <c r="U43" s="267"/>
    </row>
    <row r="44" spans="1:21" ht="14.4" customHeight="1" x14ac:dyDescent="0.3">
      <c r="A44" s="322"/>
      <c r="B44" s="275" t="s">
        <v>178</v>
      </c>
      <c r="C44" s="273">
        <v>0.22183313700000001</v>
      </c>
      <c r="D44" s="273" t="s">
        <v>11</v>
      </c>
      <c r="E44" s="273">
        <v>0.243778195</v>
      </c>
      <c r="F44" s="274" t="s">
        <v>11</v>
      </c>
      <c r="G44" s="267"/>
      <c r="H44" s="276" t="s">
        <v>179</v>
      </c>
      <c r="I44" s="273">
        <v>2.0223939999999999E-2</v>
      </c>
      <c r="J44" s="273" t="s">
        <v>11</v>
      </c>
      <c r="K44" s="273">
        <v>1.5432014000000001E-2</v>
      </c>
      <c r="L44" s="274" t="s">
        <v>11</v>
      </c>
      <c r="M44" s="267"/>
      <c r="N44" s="267"/>
      <c r="O44" s="267"/>
      <c r="P44" s="267"/>
      <c r="Q44" s="267"/>
      <c r="R44" s="267"/>
      <c r="S44" s="267"/>
      <c r="T44" s="267"/>
      <c r="U44" s="267"/>
    </row>
    <row r="45" spans="1:21" ht="14.4" customHeight="1" x14ac:dyDescent="0.3">
      <c r="A45" s="322"/>
      <c r="B45" s="275" t="s">
        <v>178</v>
      </c>
      <c r="C45" s="273">
        <v>0.21939572700000001</v>
      </c>
      <c r="D45" s="273" t="s">
        <v>11</v>
      </c>
      <c r="E45" s="273">
        <v>0.22180657200000001</v>
      </c>
      <c r="F45" s="274" t="s">
        <v>11</v>
      </c>
      <c r="G45" s="267"/>
      <c r="H45" s="276" t="s">
        <v>179</v>
      </c>
      <c r="I45" s="273">
        <v>2.4117303E-2</v>
      </c>
      <c r="J45" s="273" t="s">
        <v>11</v>
      </c>
      <c r="K45" s="273">
        <v>1.7901402E-2</v>
      </c>
      <c r="L45" s="274" t="s">
        <v>11</v>
      </c>
      <c r="M45" s="267"/>
      <c r="N45" s="267"/>
      <c r="O45" s="267"/>
      <c r="P45" s="267"/>
      <c r="Q45" s="267"/>
      <c r="R45" s="267"/>
      <c r="S45" s="267"/>
      <c r="T45" s="267"/>
      <c r="U45" s="267"/>
    </row>
    <row r="46" spans="1:21" ht="14.4" customHeight="1" x14ac:dyDescent="0.3">
      <c r="A46" s="322"/>
      <c r="B46" s="275" t="s">
        <v>180</v>
      </c>
      <c r="C46" s="273">
        <v>1.479015738</v>
      </c>
      <c r="D46" s="273">
        <v>1.606392</v>
      </c>
      <c r="E46" s="273">
        <v>1.725195923</v>
      </c>
      <c r="F46" s="274">
        <v>1.653625836</v>
      </c>
      <c r="G46" s="267"/>
      <c r="H46" s="276" t="s">
        <v>181</v>
      </c>
      <c r="I46" s="273">
        <v>1.9238545999999999E-2</v>
      </c>
      <c r="J46" s="273">
        <v>2.0994499999999999E-2</v>
      </c>
      <c r="K46" s="273">
        <v>1.7373776E-2</v>
      </c>
      <c r="L46" s="274">
        <v>1.5528E-2</v>
      </c>
      <c r="M46" s="267"/>
      <c r="N46" s="267"/>
      <c r="O46" s="267"/>
      <c r="P46" s="267"/>
      <c r="Q46" s="267"/>
      <c r="R46" s="267"/>
      <c r="S46" s="267"/>
      <c r="T46" s="267"/>
      <c r="U46" s="267"/>
    </row>
    <row r="47" spans="1:21" ht="14.4" customHeight="1" x14ac:dyDescent="0.3">
      <c r="A47" s="322"/>
      <c r="B47" s="275" t="s">
        <v>180</v>
      </c>
      <c r="C47" s="273">
        <v>1.6333196400000001</v>
      </c>
      <c r="D47" s="273" t="s">
        <v>11</v>
      </c>
      <c r="E47" s="273">
        <v>1.65665522</v>
      </c>
      <c r="F47" s="274" t="s">
        <v>11</v>
      </c>
      <c r="G47" s="267"/>
      <c r="H47" s="276" t="s">
        <v>181</v>
      </c>
      <c r="I47" s="273">
        <v>2.3045078E-2</v>
      </c>
      <c r="J47" s="273" t="s">
        <v>11</v>
      </c>
      <c r="K47" s="273">
        <v>1.4237290999999999E-2</v>
      </c>
      <c r="L47" s="274" t="s">
        <v>11</v>
      </c>
      <c r="M47" s="267"/>
      <c r="N47" s="267"/>
      <c r="O47" s="267"/>
      <c r="P47" s="267"/>
      <c r="Q47" s="267"/>
      <c r="R47" s="267"/>
      <c r="S47" s="267"/>
      <c r="T47" s="267"/>
      <c r="U47" s="267"/>
    </row>
    <row r="48" spans="1:21" ht="14.4" customHeight="1" x14ac:dyDescent="0.3">
      <c r="A48" s="322"/>
      <c r="B48" s="275" t="s">
        <v>180</v>
      </c>
      <c r="C48" s="273">
        <v>1.7018465679999999</v>
      </c>
      <c r="D48" s="273" t="s">
        <v>11</v>
      </c>
      <c r="E48" s="273">
        <v>1.5984537729999999</v>
      </c>
      <c r="F48" s="274" t="s">
        <v>11</v>
      </c>
      <c r="G48" s="267"/>
      <c r="H48" s="276" t="s">
        <v>181</v>
      </c>
      <c r="I48" s="273">
        <v>2.2004585E-2</v>
      </c>
      <c r="J48" s="273" t="s">
        <v>11</v>
      </c>
      <c r="K48" s="273">
        <v>1.5635192999999999E-2</v>
      </c>
      <c r="L48" s="274" t="s">
        <v>11</v>
      </c>
      <c r="M48" s="267"/>
      <c r="N48" s="267"/>
      <c r="O48" s="267"/>
      <c r="P48" s="267"/>
      <c r="Q48" s="267"/>
      <c r="R48" s="267"/>
      <c r="S48" s="267"/>
      <c r="T48" s="267"/>
      <c r="U48" s="267"/>
    </row>
    <row r="49" spans="1:21" ht="14.4" customHeight="1" x14ac:dyDescent="0.3">
      <c r="A49" s="322"/>
      <c r="B49" s="275" t="s">
        <v>180</v>
      </c>
      <c r="C49" s="273">
        <v>1.6011917710000001</v>
      </c>
      <c r="D49" s="273" t="s">
        <v>11</v>
      </c>
      <c r="E49" s="273">
        <v>1.656244681</v>
      </c>
      <c r="F49" s="274" t="s">
        <v>11</v>
      </c>
      <c r="G49" s="267"/>
      <c r="H49" s="276" t="s">
        <v>181</v>
      </c>
      <c r="I49" s="273">
        <v>2.0859551E-2</v>
      </c>
      <c r="J49" s="273" t="s">
        <v>11</v>
      </c>
      <c r="K49" s="273">
        <v>1.5638391000000001E-2</v>
      </c>
      <c r="L49" s="274" t="s">
        <v>11</v>
      </c>
      <c r="M49" s="267"/>
      <c r="N49" s="267"/>
      <c r="O49" s="267"/>
      <c r="P49" s="267"/>
      <c r="Q49" s="267"/>
      <c r="R49" s="267"/>
      <c r="S49" s="267"/>
      <c r="T49" s="267"/>
      <c r="U49" s="267"/>
    </row>
    <row r="50" spans="1:21" ht="14.4" customHeight="1" thickBot="1" x14ac:dyDescent="0.35">
      <c r="A50" s="322"/>
      <c r="B50" s="277" t="s">
        <v>180</v>
      </c>
      <c r="C50" s="278">
        <v>1.616586887</v>
      </c>
      <c r="D50" s="278" t="s">
        <v>11</v>
      </c>
      <c r="E50" s="278">
        <v>1.6315795820000001</v>
      </c>
      <c r="F50" s="279" t="s">
        <v>11</v>
      </c>
      <c r="G50" s="267"/>
      <c r="H50" s="280" t="s">
        <v>181</v>
      </c>
      <c r="I50" s="278">
        <v>1.9824960999999999E-2</v>
      </c>
      <c r="J50" s="278" t="s">
        <v>11</v>
      </c>
      <c r="K50" s="278">
        <v>1.4754339999999999E-2</v>
      </c>
      <c r="L50" s="279" t="s">
        <v>11</v>
      </c>
      <c r="M50" s="267"/>
      <c r="N50" s="267"/>
      <c r="O50" s="267"/>
      <c r="P50" s="267"/>
      <c r="Q50" s="267"/>
      <c r="R50" s="267"/>
      <c r="S50" s="267"/>
      <c r="T50" s="267"/>
      <c r="U50" s="267"/>
    </row>
    <row r="51" spans="1:21" x14ac:dyDescent="0.3">
      <c r="A51" s="267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</row>
    <row r="52" spans="1:21" x14ac:dyDescent="0.3">
      <c r="A52" s="267"/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</row>
    <row r="53" spans="1:21" x14ac:dyDescent="0.3">
      <c r="A53" s="267"/>
      <c r="B53" s="267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</row>
    <row r="54" spans="1:21" x14ac:dyDescent="0.3">
      <c r="A54" s="267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</row>
    <row r="55" spans="1:21" ht="15" thickBot="1" x14ac:dyDescent="0.35">
      <c r="A55" s="267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</row>
    <row r="56" spans="1:21" ht="14.4" customHeight="1" x14ac:dyDescent="0.3">
      <c r="A56" s="323" t="s">
        <v>196</v>
      </c>
      <c r="B56" s="268" t="s">
        <v>11</v>
      </c>
      <c r="C56" s="269" t="s">
        <v>164</v>
      </c>
      <c r="D56" s="269" t="s">
        <v>11</v>
      </c>
      <c r="E56" s="269" t="s">
        <v>165</v>
      </c>
      <c r="F56" s="270" t="s">
        <v>11</v>
      </c>
      <c r="G56" s="267"/>
      <c r="H56" s="268" t="s">
        <v>11</v>
      </c>
      <c r="I56" s="269" t="s">
        <v>164</v>
      </c>
      <c r="J56" s="269" t="s">
        <v>11</v>
      </c>
      <c r="K56" s="269" t="s">
        <v>165</v>
      </c>
      <c r="L56" s="270" t="s">
        <v>11</v>
      </c>
      <c r="M56" s="267"/>
      <c r="N56" s="267"/>
      <c r="O56" s="267"/>
      <c r="P56" s="267"/>
      <c r="Q56" s="267"/>
      <c r="R56" s="267"/>
      <c r="S56" s="267"/>
      <c r="T56" s="267"/>
      <c r="U56" s="267"/>
    </row>
    <row r="57" spans="1:21" ht="14.4" customHeight="1" x14ac:dyDescent="0.3">
      <c r="A57" s="323"/>
      <c r="B57" s="271" t="s">
        <v>11</v>
      </c>
      <c r="C57" s="272" t="s">
        <v>166</v>
      </c>
      <c r="D57" s="273" t="s">
        <v>155</v>
      </c>
      <c r="E57" s="272" t="s">
        <v>166</v>
      </c>
      <c r="F57" s="274" t="s">
        <v>155</v>
      </c>
      <c r="G57" s="267"/>
      <c r="H57" s="271" t="s">
        <v>11</v>
      </c>
      <c r="I57" s="272" t="s">
        <v>166</v>
      </c>
      <c r="J57" s="273" t="s">
        <v>155</v>
      </c>
      <c r="K57" s="272" t="s">
        <v>166</v>
      </c>
      <c r="L57" s="274" t="s">
        <v>155</v>
      </c>
      <c r="M57" s="267"/>
      <c r="N57" s="267"/>
      <c r="O57" s="267"/>
      <c r="P57" s="267"/>
      <c r="Q57" s="267"/>
      <c r="R57" s="267"/>
      <c r="S57" s="267"/>
      <c r="T57" s="267"/>
      <c r="U57" s="267"/>
    </row>
    <row r="58" spans="1:21" ht="14.4" customHeight="1" x14ac:dyDescent="0.3">
      <c r="A58" s="323"/>
      <c r="B58" s="271" t="s">
        <v>9</v>
      </c>
      <c r="C58" s="273">
        <v>0.16088901899999999</v>
      </c>
      <c r="D58" s="273">
        <v>0.166184</v>
      </c>
      <c r="E58" s="273">
        <v>0.19042943100000001</v>
      </c>
      <c r="F58" s="274">
        <v>0.18499254700000001</v>
      </c>
      <c r="G58" s="267"/>
      <c r="H58" s="271" t="s">
        <v>9</v>
      </c>
      <c r="I58" s="273">
        <v>0.13333218499999999</v>
      </c>
      <c r="J58" s="273">
        <v>0.1461971</v>
      </c>
      <c r="K58" s="273">
        <v>0.18707279499999999</v>
      </c>
      <c r="L58" s="274">
        <v>0.18171599999999999</v>
      </c>
      <c r="M58" s="267"/>
      <c r="N58" s="267"/>
      <c r="O58" s="267"/>
      <c r="P58" s="267"/>
      <c r="Q58" s="267"/>
      <c r="R58" s="267"/>
      <c r="S58" s="267"/>
      <c r="T58" s="267"/>
      <c r="U58" s="267"/>
    </row>
    <row r="59" spans="1:21" ht="14.4" customHeight="1" x14ac:dyDescent="0.3">
      <c r="A59" s="323"/>
      <c r="B59" s="271" t="s">
        <v>9</v>
      </c>
      <c r="C59" s="273">
        <v>0.175148941</v>
      </c>
      <c r="D59" s="273" t="s">
        <v>11</v>
      </c>
      <c r="E59" s="273">
        <v>0.17542247</v>
      </c>
      <c r="F59" s="274" t="s">
        <v>11</v>
      </c>
      <c r="G59" s="267"/>
      <c r="H59" s="271" t="s">
        <v>9</v>
      </c>
      <c r="I59" s="273">
        <v>0.150614211</v>
      </c>
      <c r="J59" s="273" t="s">
        <v>11</v>
      </c>
      <c r="K59" s="273">
        <v>0.179989816</v>
      </c>
      <c r="L59" s="274" t="s">
        <v>11</v>
      </c>
      <c r="M59" s="267"/>
      <c r="N59" s="267"/>
      <c r="O59" s="267"/>
      <c r="P59" s="267"/>
      <c r="Q59" s="267"/>
      <c r="R59" s="267"/>
      <c r="S59" s="267"/>
      <c r="T59" s="267"/>
      <c r="U59" s="267"/>
    </row>
    <row r="60" spans="1:21" ht="14.4" customHeight="1" x14ac:dyDescent="0.3">
      <c r="A60" s="323"/>
      <c r="B60" s="271" t="s">
        <v>9</v>
      </c>
      <c r="C60" s="273">
        <v>0.16251469700000001</v>
      </c>
      <c r="D60" s="273" t="s">
        <v>11</v>
      </c>
      <c r="E60" s="273">
        <v>0.18912573999999999</v>
      </c>
      <c r="F60" s="274" t="s">
        <v>11</v>
      </c>
      <c r="G60" s="267"/>
      <c r="H60" s="271" t="s">
        <v>9</v>
      </c>
      <c r="I60" s="273">
        <v>0.15464483000000001</v>
      </c>
      <c r="J60" s="273" t="s">
        <v>11</v>
      </c>
      <c r="K60" s="273">
        <v>0.17808470500000001</v>
      </c>
      <c r="L60" s="274" t="s">
        <v>11</v>
      </c>
      <c r="M60" s="267"/>
      <c r="N60" s="267"/>
      <c r="O60" s="267"/>
      <c r="P60" s="267"/>
      <c r="Q60" s="267"/>
      <c r="R60" s="267"/>
      <c r="S60" s="267"/>
      <c r="T60" s="267"/>
      <c r="U60" s="267"/>
    </row>
    <row r="61" spans="1:21" ht="14.4" customHeight="1" x14ac:dyDescent="0.3">
      <c r="A61" s="323"/>
      <c r="B61" s="271" t="s">
        <v>167</v>
      </c>
      <c r="C61" s="273" t="e">
        <v>#VALUE!</v>
      </c>
      <c r="D61" s="273" t="e">
        <v>#VALUE!</v>
      </c>
      <c r="E61" s="273">
        <v>4.4212841000000003E-2</v>
      </c>
      <c r="F61" s="274">
        <v>4.7041441000000003E-2</v>
      </c>
      <c r="G61" s="267"/>
      <c r="H61" s="271" t="s">
        <v>167</v>
      </c>
      <c r="I61" s="273" t="e">
        <v>#VALUE!</v>
      </c>
      <c r="J61" s="273" t="e">
        <v>#VALUE!</v>
      </c>
      <c r="K61" s="273">
        <v>1.9555369999999998E-3</v>
      </c>
      <c r="L61" s="274">
        <v>2.0249999999999999E-3</v>
      </c>
      <c r="M61" s="267"/>
      <c r="N61" s="267"/>
      <c r="O61" s="267"/>
      <c r="P61" s="267"/>
      <c r="Q61" s="267"/>
      <c r="R61" s="267"/>
      <c r="S61" s="267"/>
      <c r="T61" s="267"/>
      <c r="U61" s="267"/>
    </row>
    <row r="62" spans="1:21" ht="14.4" customHeight="1" x14ac:dyDescent="0.3">
      <c r="A62" s="323"/>
      <c r="B62" s="271" t="s">
        <v>167</v>
      </c>
      <c r="C62" s="273" t="e">
        <v>#VALUE!</v>
      </c>
      <c r="D62" s="273" t="s">
        <v>11</v>
      </c>
      <c r="E62" s="273">
        <v>5.0989575000000002E-2</v>
      </c>
      <c r="F62" s="274" t="s">
        <v>11</v>
      </c>
      <c r="G62" s="267"/>
      <c r="H62" s="271" t="s">
        <v>167</v>
      </c>
      <c r="I62" s="273" t="e">
        <v>#VALUE!</v>
      </c>
      <c r="J62" s="273" t="s">
        <v>11</v>
      </c>
      <c r="K62" s="273">
        <v>2.0546660000000001E-3</v>
      </c>
      <c r="L62" s="274" t="s">
        <v>11</v>
      </c>
      <c r="M62" s="267"/>
      <c r="N62" s="267"/>
      <c r="O62" s="267"/>
      <c r="P62" s="267"/>
      <c r="Q62" s="267"/>
      <c r="R62" s="267"/>
      <c r="S62" s="267"/>
      <c r="T62" s="267"/>
      <c r="U62" s="267"/>
    </row>
    <row r="63" spans="1:21" ht="14.4" customHeight="1" x14ac:dyDescent="0.3">
      <c r="A63" s="323"/>
      <c r="B63" s="271" t="s">
        <v>167</v>
      </c>
      <c r="C63" s="273" t="e">
        <v>#VALUE!</v>
      </c>
      <c r="D63" s="273" t="s">
        <v>11</v>
      </c>
      <c r="E63" s="273">
        <v>4.5921905999999998E-2</v>
      </c>
      <c r="F63" s="274" t="s">
        <v>11</v>
      </c>
      <c r="G63" s="267"/>
      <c r="H63" s="271" t="s">
        <v>167</v>
      </c>
      <c r="I63" s="273" t="e">
        <v>#VALUE!</v>
      </c>
      <c r="J63" s="273" t="s">
        <v>11</v>
      </c>
      <c r="K63" s="273">
        <v>2.0657359999999999E-3</v>
      </c>
      <c r="L63" s="274" t="s">
        <v>11</v>
      </c>
      <c r="M63" s="267"/>
      <c r="N63" s="267"/>
      <c r="O63" s="267"/>
      <c r="P63" s="267"/>
      <c r="Q63" s="267"/>
      <c r="R63" s="267"/>
      <c r="S63" s="267"/>
      <c r="T63" s="267"/>
      <c r="U63" s="267"/>
    </row>
    <row r="64" spans="1:21" ht="14.4" customHeight="1" x14ac:dyDescent="0.3">
      <c r="A64" s="323"/>
      <c r="B64" s="271" t="s">
        <v>168</v>
      </c>
      <c r="C64" s="273">
        <v>6.1239049999999998E-3</v>
      </c>
      <c r="D64" s="273">
        <v>6.169E-3</v>
      </c>
      <c r="E64" s="273">
        <v>1.3300110000000001E-3</v>
      </c>
      <c r="F64" s="274">
        <v>1.5205629999999999E-3</v>
      </c>
      <c r="G64" s="267"/>
      <c r="H64" s="271" t="s">
        <v>169</v>
      </c>
      <c r="I64" s="273">
        <v>4.9227869999999996E-3</v>
      </c>
      <c r="J64" s="273">
        <v>4.5918E-3</v>
      </c>
      <c r="K64" s="273">
        <v>2.3722259999999998E-3</v>
      </c>
      <c r="L64" s="274">
        <v>2.5799999999999998E-3</v>
      </c>
      <c r="M64" s="267"/>
      <c r="N64" s="267"/>
      <c r="O64" s="267"/>
      <c r="P64" s="267"/>
      <c r="Q64" s="267"/>
      <c r="R64" s="267"/>
      <c r="S64" s="267"/>
      <c r="T64" s="267"/>
      <c r="U64" s="267"/>
    </row>
    <row r="65" spans="1:21" ht="14.4" customHeight="1" x14ac:dyDescent="0.3">
      <c r="A65" s="323"/>
      <c r="B65" s="271" t="s">
        <v>168</v>
      </c>
      <c r="C65" s="273">
        <v>5.9775469999999997E-3</v>
      </c>
      <c r="D65" s="273" t="s">
        <v>11</v>
      </c>
      <c r="E65" s="273">
        <v>1.3132840000000001E-3</v>
      </c>
      <c r="F65" s="274" t="s">
        <v>11</v>
      </c>
      <c r="G65" s="267"/>
      <c r="H65" s="271" t="s">
        <v>169</v>
      </c>
      <c r="I65" s="273" t="e">
        <v>#VALUE!</v>
      </c>
      <c r="J65" s="273" t="s">
        <v>11</v>
      </c>
      <c r="K65" s="273">
        <v>2.445774E-3</v>
      </c>
      <c r="L65" s="274" t="s">
        <v>11</v>
      </c>
      <c r="M65" s="267"/>
      <c r="N65" s="267"/>
      <c r="O65" s="267"/>
      <c r="P65" s="267"/>
      <c r="Q65" s="267"/>
      <c r="R65" s="267"/>
      <c r="S65" s="267"/>
      <c r="T65" s="267"/>
      <c r="U65" s="267"/>
    </row>
    <row r="66" spans="1:21" ht="14.4" customHeight="1" x14ac:dyDescent="0.3">
      <c r="A66" s="323"/>
      <c r="B66" s="271" t="s">
        <v>168</v>
      </c>
      <c r="C66" s="273">
        <v>6.4057970000000004E-3</v>
      </c>
      <c r="D66" s="273" t="s">
        <v>11</v>
      </c>
      <c r="E66" s="273">
        <v>1.9183939999999999E-3</v>
      </c>
      <c r="F66" s="274" t="s">
        <v>11</v>
      </c>
      <c r="G66" s="267"/>
      <c r="H66" s="271" t="s">
        <v>169</v>
      </c>
      <c r="I66" s="273">
        <v>4.2608560000000004E-3</v>
      </c>
      <c r="J66" s="273" t="s">
        <v>11</v>
      </c>
      <c r="K66" s="273">
        <v>2.9232199999999998E-3</v>
      </c>
      <c r="L66" s="274" t="s">
        <v>11</v>
      </c>
      <c r="M66" s="267"/>
      <c r="N66" s="267"/>
      <c r="O66" s="267"/>
      <c r="P66" s="267"/>
      <c r="Q66" s="267"/>
      <c r="R66" s="267"/>
      <c r="S66" s="267"/>
      <c r="T66" s="267"/>
      <c r="U66" s="267"/>
    </row>
    <row r="67" spans="1:21" ht="14.4" customHeight="1" x14ac:dyDescent="0.3">
      <c r="A67" s="323"/>
      <c r="B67" s="271" t="s">
        <v>170</v>
      </c>
      <c r="C67" s="273">
        <v>4.4709229999999999E-3</v>
      </c>
      <c r="D67" s="273">
        <v>4.4169999999999999E-3</v>
      </c>
      <c r="E67" s="273">
        <v>8.5576260000000005E-3</v>
      </c>
      <c r="F67" s="274" t="e">
        <v>#VALUE!</v>
      </c>
      <c r="G67" s="267"/>
      <c r="H67" s="271" t="s">
        <v>171</v>
      </c>
      <c r="I67" s="273">
        <v>5.0902990000000004E-3</v>
      </c>
      <c r="J67" s="273">
        <v>6.1297000000000001E-3</v>
      </c>
      <c r="K67" s="273">
        <v>2.3896910000000002E-3</v>
      </c>
      <c r="L67" s="274">
        <v>2.5300000000000001E-3</v>
      </c>
      <c r="M67" s="267"/>
      <c r="N67" s="267"/>
      <c r="O67" s="267"/>
      <c r="P67" s="267"/>
      <c r="Q67" s="267"/>
      <c r="R67" s="267"/>
      <c r="S67" s="267"/>
      <c r="T67" s="267"/>
      <c r="U67" s="267"/>
    </row>
    <row r="68" spans="1:21" ht="14.4" customHeight="1" x14ac:dyDescent="0.3">
      <c r="A68" s="323"/>
      <c r="B68" s="271" t="s">
        <v>170</v>
      </c>
      <c r="C68" s="273">
        <v>4.4345180000000001E-3</v>
      </c>
      <c r="D68" s="273" t="s">
        <v>11</v>
      </c>
      <c r="E68" s="273" t="e">
        <v>#VALUE!</v>
      </c>
      <c r="F68" s="274" t="s">
        <v>11</v>
      </c>
      <c r="G68" s="267"/>
      <c r="H68" s="271" t="s">
        <v>171</v>
      </c>
      <c r="I68" s="273">
        <v>7.0453440000000003E-3</v>
      </c>
      <c r="J68" s="273" t="s">
        <v>11</v>
      </c>
      <c r="K68" s="273">
        <v>2.4017439999999999E-3</v>
      </c>
      <c r="L68" s="274" t="s">
        <v>11</v>
      </c>
      <c r="M68" s="267"/>
      <c r="N68" s="267"/>
      <c r="O68" s="267"/>
      <c r="P68" s="267"/>
      <c r="Q68" s="267"/>
      <c r="R68" s="267"/>
      <c r="S68" s="267"/>
      <c r="T68" s="267"/>
      <c r="U68" s="267"/>
    </row>
    <row r="69" spans="1:21" ht="14.4" customHeight="1" x14ac:dyDescent="0.3">
      <c r="A69" s="323"/>
      <c r="B69" s="271" t="s">
        <v>170</v>
      </c>
      <c r="C69" s="273">
        <v>4.3452270000000001E-3</v>
      </c>
      <c r="D69" s="273" t="s">
        <v>11</v>
      </c>
      <c r="E69" s="273">
        <v>7.043868E-3</v>
      </c>
      <c r="F69" s="274" t="s">
        <v>11</v>
      </c>
      <c r="G69" s="267"/>
      <c r="H69" s="271" t="s">
        <v>171</v>
      </c>
      <c r="I69" s="273">
        <v>6.2535359999999996E-3</v>
      </c>
      <c r="J69" s="273" t="s">
        <v>11</v>
      </c>
      <c r="K69" s="273">
        <v>2.7989999999999998E-3</v>
      </c>
      <c r="L69" s="274" t="s">
        <v>11</v>
      </c>
      <c r="M69" s="267"/>
      <c r="N69" s="267"/>
      <c r="O69" s="267"/>
      <c r="P69" s="267"/>
      <c r="Q69" s="267"/>
      <c r="R69" s="267"/>
      <c r="S69" s="267"/>
      <c r="T69" s="267"/>
      <c r="U69" s="267"/>
    </row>
    <row r="70" spans="1:21" ht="14.4" customHeight="1" x14ac:dyDescent="0.3">
      <c r="A70" s="323"/>
      <c r="B70" s="271" t="s">
        <v>172</v>
      </c>
      <c r="C70" s="273">
        <v>6.2614070000000001E-3</v>
      </c>
      <c r="D70" s="273">
        <v>6.9230000000000003E-3</v>
      </c>
      <c r="E70" s="273">
        <v>7.1338959999999998E-3</v>
      </c>
      <c r="F70" s="274">
        <v>6.254028E-3</v>
      </c>
      <c r="G70" s="267"/>
      <c r="H70" s="271" t="s">
        <v>173</v>
      </c>
      <c r="I70" s="273">
        <v>4.7643759999999999E-3</v>
      </c>
      <c r="J70" s="273">
        <v>4.9268999999999997E-3</v>
      </c>
      <c r="K70" s="273">
        <v>7.4671989999999999E-3</v>
      </c>
      <c r="L70" s="274">
        <v>6.9410000000000001E-3</v>
      </c>
      <c r="M70" s="267"/>
      <c r="N70" s="267"/>
      <c r="O70" s="267"/>
      <c r="P70" s="267"/>
      <c r="Q70" s="267"/>
      <c r="R70" s="267"/>
      <c r="S70" s="267"/>
      <c r="T70" s="267"/>
      <c r="U70" s="267"/>
    </row>
    <row r="71" spans="1:21" ht="14.4" customHeight="1" x14ac:dyDescent="0.3">
      <c r="A71" s="323"/>
      <c r="B71" s="271" t="s">
        <v>172</v>
      </c>
      <c r="C71" s="273">
        <v>6.9255519999999997E-3</v>
      </c>
      <c r="D71" s="273" t="s">
        <v>11</v>
      </c>
      <c r="E71" s="273">
        <v>4.5843189999999999E-3</v>
      </c>
      <c r="F71" s="274" t="s">
        <v>11</v>
      </c>
      <c r="G71" s="267"/>
      <c r="H71" s="271" t="s">
        <v>173</v>
      </c>
      <c r="I71" s="273">
        <v>5.0578300000000001E-3</v>
      </c>
      <c r="J71" s="273" t="s">
        <v>11</v>
      </c>
      <c r="K71" s="273">
        <v>6.9297339999999999E-3</v>
      </c>
      <c r="L71" s="274" t="s">
        <v>11</v>
      </c>
      <c r="M71" s="267"/>
      <c r="N71" s="267"/>
      <c r="O71" s="267"/>
      <c r="P71" s="267"/>
      <c r="Q71" s="267"/>
      <c r="R71" s="267"/>
      <c r="S71" s="267"/>
      <c r="T71" s="267"/>
      <c r="U71" s="267"/>
    </row>
    <row r="72" spans="1:21" ht="14.4" customHeight="1" x14ac:dyDescent="0.3">
      <c r="A72" s="323"/>
      <c r="B72" s="271" t="s">
        <v>172</v>
      </c>
      <c r="C72" s="273">
        <v>7.5825629999999996E-3</v>
      </c>
      <c r="D72" s="273" t="s">
        <v>11</v>
      </c>
      <c r="E72" s="273" t="e">
        <v>#VALUE!</v>
      </c>
      <c r="F72" s="274" t="s">
        <v>11</v>
      </c>
      <c r="G72" s="267"/>
      <c r="H72" s="271" t="s">
        <v>173</v>
      </c>
      <c r="I72" s="273">
        <v>4.9584540000000002E-3</v>
      </c>
      <c r="J72" s="273" t="s">
        <v>11</v>
      </c>
      <c r="K72" s="273">
        <v>6.425722E-3</v>
      </c>
      <c r="L72" s="274" t="s">
        <v>11</v>
      </c>
      <c r="M72" s="267"/>
      <c r="N72" s="267"/>
      <c r="O72" s="267"/>
      <c r="P72" s="267"/>
      <c r="Q72" s="267"/>
      <c r="R72" s="267"/>
      <c r="S72" s="267"/>
      <c r="T72" s="267"/>
      <c r="U72" s="267"/>
    </row>
    <row r="73" spans="1:21" ht="14.4" customHeight="1" x14ac:dyDescent="0.3">
      <c r="A73" s="323"/>
      <c r="B73" s="271" t="s">
        <v>174</v>
      </c>
      <c r="C73" s="273">
        <v>1.0249226E-2</v>
      </c>
      <c r="D73" s="273">
        <v>1.0886E-2</v>
      </c>
      <c r="E73" s="273">
        <v>9.1580610000000003E-3</v>
      </c>
      <c r="F73" s="274">
        <v>8.7503100000000007E-3</v>
      </c>
      <c r="G73" s="267"/>
      <c r="H73" s="271" t="s">
        <v>175</v>
      </c>
      <c r="I73" s="273">
        <v>7.9999900000000002E-3</v>
      </c>
      <c r="J73" s="273">
        <v>8.1931E-3</v>
      </c>
      <c r="K73" s="273">
        <v>7.5400090000000003E-3</v>
      </c>
      <c r="L73" s="274">
        <v>8.1259999999999995E-3</v>
      </c>
      <c r="M73" s="267"/>
      <c r="N73" s="267"/>
      <c r="O73" s="267"/>
      <c r="P73" s="267"/>
      <c r="Q73" s="267"/>
      <c r="R73" s="267"/>
      <c r="S73" s="267"/>
      <c r="T73" s="267"/>
      <c r="U73" s="267"/>
    </row>
    <row r="74" spans="1:21" ht="14.4" customHeight="1" x14ac:dyDescent="0.3">
      <c r="A74" s="323"/>
      <c r="B74" s="271" t="s">
        <v>174</v>
      </c>
      <c r="C74" s="273">
        <v>1.1733712E-2</v>
      </c>
      <c r="D74" s="273" t="s">
        <v>11</v>
      </c>
      <c r="E74" s="273">
        <v>8.8655920000000003E-3</v>
      </c>
      <c r="F74" s="274" t="s">
        <v>11</v>
      </c>
      <c r="G74" s="267"/>
      <c r="H74" s="271" t="s">
        <v>175</v>
      </c>
      <c r="I74" s="273">
        <v>9.1578159999999992E-3</v>
      </c>
      <c r="J74" s="273" t="s">
        <v>11</v>
      </c>
      <c r="K74" s="273">
        <v>9.3117990000000008E-3</v>
      </c>
      <c r="L74" s="274" t="s">
        <v>11</v>
      </c>
      <c r="M74" s="267"/>
      <c r="N74" s="267"/>
      <c r="O74" s="267"/>
      <c r="P74" s="267"/>
      <c r="Q74" s="267"/>
      <c r="R74" s="267"/>
      <c r="S74" s="267"/>
      <c r="T74" s="267"/>
      <c r="U74" s="267"/>
    </row>
    <row r="75" spans="1:21" ht="14.4" customHeight="1" x14ac:dyDescent="0.3">
      <c r="A75" s="323"/>
      <c r="B75" s="271" t="s">
        <v>174</v>
      </c>
      <c r="C75" s="273">
        <v>1.0674525000000001E-2</v>
      </c>
      <c r="D75" s="273" t="s">
        <v>11</v>
      </c>
      <c r="E75" s="273">
        <v>8.2272749999999992E-3</v>
      </c>
      <c r="F75" s="274" t="s">
        <v>11</v>
      </c>
      <c r="G75" s="267"/>
      <c r="H75" s="271" t="s">
        <v>175</v>
      </c>
      <c r="I75" s="273">
        <v>7.4214459999999999E-3</v>
      </c>
      <c r="J75" s="273" t="s">
        <v>11</v>
      </c>
      <c r="K75" s="273">
        <v>7.5262339999999997E-3</v>
      </c>
      <c r="L75" s="274" t="s">
        <v>11</v>
      </c>
      <c r="M75" s="267"/>
      <c r="N75" s="267"/>
      <c r="O75" s="267"/>
      <c r="P75" s="267"/>
      <c r="Q75" s="267"/>
      <c r="R75" s="267"/>
      <c r="S75" s="267"/>
      <c r="T75" s="267"/>
      <c r="U75" s="267"/>
    </row>
    <row r="76" spans="1:21" ht="14.4" customHeight="1" x14ac:dyDescent="0.3">
      <c r="A76" s="323"/>
      <c r="B76" s="271" t="s">
        <v>176</v>
      </c>
      <c r="C76" s="273">
        <v>5.8538685E-2</v>
      </c>
      <c r="D76" s="273">
        <v>6.198E-2</v>
      </c>
      <c r="E76" s="273">
        <v>6.0219709000000003E-2</v>
      </c>
      <c r="F76" s="274">
        <v>5.7736627999999998E-2</v>
      </c>
      <c r="G76" s="267"/>
      <c r="H76" s="271" t="s">
        <v>177</v>
      </c>
      <c r="I76" s="273">
        <v>5.295938E-3</v>
      </c>
      <c r="J76" s="273">
        <v>6.9084999999999997E-3</v>
      </c>
      <c r="K76" s="273">
        <v>4.0490680000000003E-3</v>
      </c>
      <c r="L76" s="274">
        <v>3.6259999999999999E-3</v>
      </c>
      <c r="M76" s="267"/>
      <c r="N76" s="267"/>
      <c r="O76" s="267"/>
      <c r="P76" s="267"/>
      <c r="Q76" s="267"/>
      <c r="R76" s="267"/>
      <c r="S76" s="267"/>
      <c r="T76" s="267"/>
      <c r="U76" s="267"/>
    </row>
    <row r="77" spans="1:21" ht="14.4" customHeight="1" x14ac:dyDescent="0.3">
      <c r="A77" s="323"/>
      <c r="B77" s="271" t="s">
        <v>176</v>
      </c>
      <c r="C77" s="273">
        <v>6.1309398000000001E-2</v>
      </c>
      <c r="D77" s="273" t="s">
        <v>11</v>
      </c>
      <c r="E77" s="273">
        <v>5.5903015E-2</v>
      </c>
      <c r="F77" s="274" t="s">
        <v>11</v>
      </c>
      <c r="G77" s="267"/>
      <c r="H77" s="271" t="s">
        <v>177</v>
      </c>
      <c r="I77" s="273">
        <v>7.4224299999999998E-3</v>
      </c>
      <c r="J77" s="273" t="s">
        <v>11</v>
      </c>
      <c r="K77" s="273">
        <v>3.35024E-3</v>
      </c>
      <c r="L77" s="274" t="s">
        <v>11</v>
      </c>
      <c r="M77" s="267"/>
      <c r="N77" s="267"/>
      <c r="O77" s="267"/>
      <c r="P77" s="267"/>
      <c r="Q77" s="267"/>
      <c r="R77" s="267"/>
      <c r="S77" s="267"/>
      <c r="T77" s="267"/>
      <c r="U77" s="267"/>
    </row>
    <row r="78" spans="1:21" ht="14.4" customHeight="1" x14ac:dyDescent="0.3">
      <c r="A78" s="323"/>
      <c r="B78" s="271" t="s">
        <v>176</v>
      </c>
      <c r="C78" s="273">
        <v>6.6092469000000001E-2</v>
      </c>
      <c r="D78" s="273" t="s">
        <v>11</v>
      </c>
      <c r="E78" s="273">
        <v>5.7087159999999998E-2</v>
      </c>
      <c r="F78" s="274" t="s">
        <v>11</v>
      </c>
      <c r="G78" s="267"/>
      <c r="H78" s="271" t="s">
        <v>177</v>
      </c>
      <c r="I78" s="273">
        <v>8.0071239999999991E-3</v>
      </c>
      <c r="J78" s="273" t="s">
        <v>11</v>
      </c>
      <c r="K78" s="273">
        <v>3.479626E-3</v>
      </c>
      <c r="L78" s="274" t="s">
        <v>11</v>
      </c>
      <c r="M78" s="267"/>
      <c r="N78" s="267"/>
      <c r="O78" s="267"/>
      <c r="P78" s="267"/>
      <c r="Q78" s="267"/>
      <c r="R78" s="267"/>
      <c r="S78" s="267"/>
      <c r="T78" s="267"/>
      <c r="U78" s="267"/>
    </row>
    <row r="79" spans="1:21" ht="14.4" customHeight="1" x14ac:dyDescent="0.3">
      <c r="A79" s="323"/>
      <c r="B79" s="271" t="s">
        <v>178</v>
      </c>
      <c r="C79" s="273">
        <v>0.19095705700000001</v>
      </c>
      <c r="D79" s="273">
        <v>0.20263400000000001</v>
      </c>
      <c r="E79" s="273">
        <v>0.36370154799999999</v>
      </c>
      <c r="F79" s="274">
        <v>0.36370154799999999</v>
      </c>
      <c r="G79" s="267"/>
      <c r="H79" s="271" t="s">
        <v>179</v>
      </c>
      <c r="I79" s="273">
        <v>5.6257959999999997E-3</v>
      </c>
      <c r="J79" s="273">
        <v>5.8932999999999998E-3</v>
      </c>
      <c r="K79" s="273">
        <v>5.630716E-3</v>
      </c>
      <c r="L79" s="274">
        <v>7.3439999999999998E-3</v>
      </c>
      <c r="M79" s="267"/>
      <c r="N79" s="267"/>
      <c r="O79" s="267"/>
      <c r="P79" s="267"/>
      <c r="Q79" s="267"/>
      <c r="R79" s="267"/>
      <c r="S79" s="267"/>
      <c r="T79" s="267"/>
      <c r="U79" s="267"/>
    </row>
    <row r="80" spans="1:21" ht="14.4" customHeight="1" x14ac:dyDescent="0.3">
      <c r="A80" s="323"/>
      <c r="B80" s="271" t="s">
        <v>178</v>
      </c>
      <c r="C80" s="273">
        <v>0.20343436500000001</v>
      </c>
      <c r="D80" s="273" t="s">
        <v>11</v>
      </c>
      <c r="E80" s="273" t="e">
        <v>#VALUE!</v>
      </c>
      <c r="F80" s="274" t="s">
        <v>11</v>
      </c>
      <c r="G80" s="267"/>
      <c r="H80" s="271" t="s">
        <v>179</v>
      </c>
      <c r="I80" s="273">
        <v>6.6067620000000004E-3</v>
      </c>
      <c r="J80" s="273" t="s">
        <v>11</v>
      </c>
      <c r="K80" s="273">
        <v>8.8626399999999998E-3</v>
      </c>
      <c r="L80" s="274" t="s">
        <v>11</v>
      </c>
      <c r="M80" s="267"/>
      <c r="N80" s="267"/>
      <c r="O80" s="267"/>
      <c r="P80" s="267"/>
      <c r="Q80" s="267"/>
      <c r="R80" s="267"/>
      <c r="S80" s="267"/>
      <c r="T80" s="267"/>
      <c r="U80" s="267"/>
    </row>
    <row r="81" spans="1:21" ht="14.4" customHeight="1" x14ac:dyDescent="0.3">
      <c r="A81" s="323"/>
      <c r="B81" s="271" t="s">
        <v>178</v>
      </c>
      <c r="C81" s="273">
        <v>0.213510914</v>
      </c>
      <c r="D81" s="273" t="s">
        <v>11</v>
      </c>
      <c r="E81" s="273" t="e">
        <v>#VALUE!</v>
      </c>
      <c r="F81" s="274" t="s">
        <v>11</v>
      </c>
      <c r="G81" s="267"/>
      <c r="H81" s="271" t="s">
        <v>179</v>
      </c>
      <c r="I81" s="273">
        <v>5.447215E-3</v>
      </c>
      <c r="J81" s="273" t="s">
        <v>11</v>
      </c>
      <c r="K81" s="273">
        <v>7.5397629999999997E-3</v>
      </c>
      <c r="L81" s="274" t="s">
        <v>11</v>
      </c>
      <c r="M81" s="267"/>
      <c r="N81" s="267"/>
      <c r="O81" s="267"/>
      <c r="P81" s="267"/>
      <c r="Q81" s="267"/>
      <c r="R81" s="267"/>
      <c r="S81" s="267"/>
      <c r="T81" s="267"/>
      <c r="U81" s="267"/>
    </row>
    <row r="82" spans="1:21" ht="14.4" customHeight="1" x14ac:dyDescent="0.3">
      <c r="A82" s="323"/>
      <c r="B82" s="271" t="s">
        <v>180</v>
      </c>
      <c r="C82" s="273" t="e">
        <v>#VALUE!</v>
      </c>
      <c r="D82" s="273" t="s">
        <v>11</v>
      </c>
      <c r="E82" s="273" t="e">
        <v>#VALUE!</v>
      </c>
      <c r="F82" s="274" t="s">
        <v>11</v>
      </c>
      <c r="G82" s="267"/>
      <c r="H82" s="271" t="s">
        <v>181</v>
      </c>
      <c r="I82" s="273">
        <v>8.3610879999999992E-3</v>
      </c>
      <c r="J82" s="273">
        <v>8.0403000000000002E-3</v>
      </c>
      <c r="K82" s="273">
        <v>6.0943869999999997E-3</v>
      </c>
      <c r="L82" s="274">
        <v>5.8859999999999997E-3</v>
      </c>
      <c r="M82" s="267"/>
      <c r="N82" s="267"/>
      <c r="O82" s="267"/>
      <c r="P82" s="267"/>
      <c r="Q82" s="267"/>
      <c r="R82" s="267"/>
      <c r="S82" s="267"/>
      <c r="T82" s="267"/>
      <c r="U82" s="267"/>
    </row>
    <row r="83" spans="1:21" ht="14.4" customHeight="1" x14ac:dyDescent="0.3">
      <c r="A83" s="323"/>
      <c r="B83" s="271" t="s">
        <v>180</v>
      </c>
      <c r="C83" s="273" t="e">
        <v>#VALUE!</v>
      </c>
      <c r="D83" s="273" t="s">
        <v>11</v>
      </c>
      <c r="E83" s="273" t="e">
        <v>#VALUE!</v>
      </c>
      <c r="F83" s="274" t="s">
        <v>11</v>
      </c>
      <c r="G83" s="267"/>
      <c r="H83" s="271" t="s">
        <v>181</v>
      </c>
      <c r="I83" s="273">
        <v>7.0364889999999999E-3</v>
      </c>
      <c r="J83" s="273" t="s">
        <v>11</v>
      </c>
      <c r="K83" s="273">
        <v>6.8583990000000003E-3</v>
      </c>
      <c r="L83" s="274" t="s">
        <v>11</v>
      </c>
      <c r="M83" s="267"/>
      <c r="N83" s="267"/>
      <c r="O83" s="267"/>
      <c r="P83" s="267"/>
      <c r="Q83" s="267"/>
      <c r="R83" s="267"/>
      <c r="S83" s="267"/>
      <c r="T83" s="267"/>
      <c r="U83" s="267"/>
    </row>
    <row r="84" spans="1:21" ht="14.4" customHeight="1" thickBot="1" x14ac:dyDescent="0.35">
      <c r="A84" s="323"/>
      <c r="B84" s="281" t="s">
        <v>180</v>
      </c>
      <c r="C84" s="278" t="e">
        <v>#VALUE!</v>
      </c>
      <c r="D84" s="278" t="s">
        <v>11</v>
      </c>
      <c r="E84" s="278" t="e">
        <v>#VALUE!</v>
      </c>
      <c r="F84" s="279" t="s">
        <v>11</v>
      </c>
      <c r="G84" s="267"/>
      <c r="H84" s="281" t="s">
        <v>181</v>
      </c>
      <c r="I84" s="278">
        <v>8.7234159999999995E-3</v>
      </c>
      <c r="J84" s="278" t="s">
        <v>11</v>
      </c>
      <c r="K84" s="278">
        <v>4.7046029999999999E-3</v>
      </c>
      <c r="L84" s="279" t="s">
        <v>11</v>
      </c>
      <c r="M84" s="267"/>
      <c r="N84" s="267"/>
      <c r="O84" s="267"/>
      <c r="P84" s="267"/>
      <c r="Q84" s="267"/>
      <c r="R84" s="267"/>
      <c r="S84" s="267"/>
      <c r="T84" s="267"/>
      <c r="U84" s="267"/>
    </row>
    <row r="85" spans="1:21" x14ac:dyDescent="0.3">
      <c r="A85" s="267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</row>
    <row r="86" spans="1:21" ht="15" thickBot="1" x14ac:dyDescent="0.35">
      <c r="A86" s="267"/>
      <c r="B86" s="267" t="s">
        <v>182</v>
      </c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</row>
    <row r="87" spans="1:21" ht="14.4" customHeight="1" x14ac:dyDescent="0.3">
      <c r="A87" s="267"/>
      <c r="B87" s="317" t="s">
        <v>183</v>
      </c>
      <c r="C87" s="318"/>
      <c r="D87" s="318"/>
      <c r="E87" s="318"/>
      <c r="F87" s="318"/>
      <c r="G87" s="318"/>
      <c r="H87" s="318"/>
      <c r="I87" s="319"/>
      <c r="J87" s="267"/>
      <c r="K87" s="317" t="s">
        <v>184</v>
      </c>
      <c r="L87" s="318"/>
      <c r="M87" s="318"/>
      <c r="N87" s="318"/>
      <c r="O87" s="318"/>
      <c r="P87" s="319"/>
      <c r="Q87" s="267"/>
      <c r="R87" s="267"/>
      <c r="S87" s="267"/>
      <c r="T87" s="267"/>
      <c r="U87" s="267"/>
    </row>
    <row r="88" spans="1:21" x14ac:dyDescent="0.3">
      <c r="A88" s="267"/>
      <c r="B88" s="271" t="s">
        <v>185</v>
      </c>
      <c r="C88" s="273" t="s">
        <v>186</v>
      </c>
      <c r="D88" s="273" t="s">
        <v>187</v>
      </c>
      <c r="E88" s="273" t="s">
        <v>188</v>
      </c>
      <c r="F88" s="273" t="s">
        <v>189</v>
      </c>
      <c r="G88" s="273" t="s">
        <v>188</v>
      </c>
      <c r="H88" s="273" t="s">
        <v>141</v>
      </c>
      <c r="I88" s="274" t="s">
        <v>190</v>
      </c>
      <c r="J88" s="267"/>
      <c r="K88" s="271" t="s">
        <v>187</v>
      </c>
      <c r="L88" s="273" t="s">
        <v>188</v>
      </c>
      <c r="M88" s="273" t="s">
        <v>189</v>
      </c>
      <c r="N88" s="273" t="s">
        <v>188</v>
      </c>
      <c r="O88" s="273" t="s">
        <v>141</v>
      </c>
      <c r="P88" s="274" t="s">
        <v>190</v>
      </c>
      <c r="Q88" s="267"/>
      <c r="R88" s="267"/>
      <c r="S88" s="267"/>
      <c r="T88" s="267"/>
      <c r="U88" s="267"/>
    </row>
    <row r="89" spans="1:21" x14ac:dyDescent="0.3">
      <c r="A89" s="267"/>
      <c r="B89" s="271" t="s">
        <v>11</v>
      </c>
      <c r="C89" s="273" t="s">
        <v>11</v>
      </c>
      <c r="D89" s="273">
        <v>1.105817</v>
      </c>
      <c r="E89" s="273">
        <v>1.1020869390000001</v>
      </c>
      <c r="F89" s="273">
        <v>0.17</v>
      </c>
      <c r="G89" s="273">
        <v>0.1849925</v>
      </c>
      <c r="H89" s="273">
        <v>0.639770108</v>
      </c>
      <c r="I89" s="274">
        <v>0.53604804699999997</v>
      </c>
      <c r="J89" s="267"/>
      <c r="K89" s="271">
        <v>1.131827283</v>
      </c>
      <c r="L89" s="273">
        <v>1.1757299999999999</v>
      </c>
      <c r="M89" s="273">
        <v>0.14619699999999999</v>
      </c>
      <c r="N89" s="273">
        <v>0.18171599999999999</v>
      </c>
      <c r="O89" s="273">
        <v>0.65886800000000001</v>
      </c>
      <c r="P89" s="274">
        <v>0.57193899999999998</v>
      </c>
      <c r="Q89" s="267"/>
      <c r="R89" s="267"/>
      <c r="S89" s="267"/>
      <c r="T89" s="267"/>
      <c r="U89" s="267"/>
    </row>
    <row r="90" spans="1:21" x14ac:dyDescent="0.3">
      <c r="A90" s="267"/>
      <c r="B90" s="271" t="s">
        <v>11</v>
      </c>
      <c r="C90" s="273">
        <v>0</v>
      </c>
      <c r="D90" s="273">
        <v>1.0154E-2</v>
      </c>
      <c r="E90" s="273">
        <v>1.3673507E-2</v>
      </c>
      <c r="F90" s="273" t="e">
        <v>#VALUE!</v>
      </c>
      <c r="G90" s="273">
        <v>4.7041399999999997E-2</v>
      </c>
      <c r="H90" s="273">
        <v>2.3623075E-2</v>
      </c>
      <c r="I90" s="274">
        <v>2.0357090000000001E-2</v>
      </c>
      <c r="J90" s="267"/>
      <c r="K90" s="271">
        <v>1.3841460999999999E-2</v>
      </c>
      <c r="L90" s="273">
        <v>1.0593E-2</v>
      </c>
      <c r="M90" s="273" t="e">
        <v>#VALUE!</v>
      </c>
      <c r="N90" s="273">
        <v>2.0249999999999999E-3</v>
      </c>
      <c r="O90" s="273">
        <v>8.8199999999999997E-3</v>
      </c>
      <c r="P90" s="274">
        <v>6.1040000000000001E-3</v>
      </c>
      <c r="Q90" s="267"/>
      <c r="R90" s="267"/>
      <c r="S90" s="267"/>
      <c r="T90" s="267"/>
      <c r="U90" s="267"/>
    </row>
    <row r="91" spans="1:21" x14ac:dyDescent="0.3">
      <c r="A91" s="267"/>
      <c r="B91" s="271">
        <v>-9</v>
      </c>
      <c r="C91" s="273">
        <v>1.0000000000000001E-9</v>
      </c>
      <c r="D91" s="273">
        <v>1.2573000000000001E-2</v>
      </c>
      <c r="E91" s="273">
        <v>1.7468576E-2</v>
      </c>
      <c r="F91" s="273">
        <v>0.01</v>
      </c>
      <c r="G91" s="273">
        <v>1.5206E-3</v>
      </c>
      <c r="H91" s="273">
        <v>9.4328659999999998E-3</v>
      </c>
      <c r="I91" s="274">
        <v>7.0164429999999998E-3</v>
      </c>
      <c r="J91" s="267"/>
      <c r="K91" s="271">
        <v>1.0532447E-2</v>
      </c>
      <c r="L91" s="273">
        <v>9.5899999999999996E-3</v>
      </c>
      <c r="M91" s="273">
        <v>4.5919999999999997E-3</v>
      </c>
      <c r="N91" s="273">
        <v>2.5799999999999998E-3</v>
      </c>
      <c r="O91" s="273">
        <v>6.8240000000000002E-3</v>
      </c>
      <c r="P91" s="274">
        <v>3.8470000000000002E-3</v>
      </c>
      <c r="Q91" s="267"/>
      <c r="R91" s="267"/>
      <c r="S91" s="267"/>
      <c r="T91" s="267"/>
      <c r="U91" s="267"/>
    </row>
    <row r="92" spans="1:21" x14ac:dyDescent="0.3">
      <c r="A92" s="267"/>
      <c r="B92" s="271">
        <v>-8</v>
      </c>
      <c r="C92" s="273">
        <v>1E-8</v>
      </c>
      <c r="D92" s="273">
        <v>1.1219E-2</v>
      </c>
      <c r="E92" s="273">
        <v>1.1092296E-2</v>
      </c>
      <c r="F92" s="273">
        <v>4.4168890000000002E-3</v>
      </c>
      <c r="G92" s="273" t="e">
        <v>#VALUE!</v>
      </c>
      <c r="H92" s="273">
        <v>8.9092560000000008E-3</v>
      </c>
      <c r="I92" s="274">
        <v>3.8910160000000002E-3</v>
      </c>
      <c r="J92" s="267"/>
      <c r="K92" s="271">
        <v>2.6618914E-2</v>
      </c>
      <c r="L92" s="273">
        <v>1.0201E-2</v>
      </c>
      <c r="M92" s="273">
        <v>6.13E-3</v>
      </c>
      <c r="N92" s="273">
        <v>2.5300000000000001E-3</v>
      </c>
      <c r="O92" s="273">
        <v>1.137E-2</v>
      </c>
      <c r="P92" s="274">
        <v>1.0638E-2</v>
      </c>
      <c r="Q92" s="267"/>
      <c r="R92" s="267"/>
      <c r="S92" s="267"/>
      <c r="T92" s="267"/>
      <c r="U92" s="267"/>
    </row>
    <row r="93" spans="1:21" x14ac:dyDescent="0.3">
      <c r="A93" s="267"/>
      <c r="B93" s="271">
        <v>-7</v>
      </c>
      <c r="C93" s="273">
        <v>9.9999999999999995E-8</v>
      </c>
      <c r="D93" s="273">
        <v>1.5272000000000001E-2</v>
      </c>
      <c r="E93" s="273">
        <v>1.0465787000000001E-2</v>
      </c>
      <c r="F93" s="273">
        <v>6.9231739999999998E-3</v>
      </c>
      <c r="G93" s="273">
        <v>6.254E-3</v>
      </c>
      <c r="H93" s="273">
        <v>9.7287299999999997E-3</v>
      </c>
      <c r="I93" s="274">
        <v>4.131788E-3</v>
      </c>
      <c r="J93" s="267"/>
      <c r="K93" s="271">
        <v>2.9572734E-2</v>
      </c>
      <c r="L93" s="273">
        <v>1.9949000000000001E-2</v>
      </c>
      <c r="M93" s="273">
        <v>4.927E-3</v>
      </c>
      <c r="N93" s="273">
        <v>6.9410000000000001E-3</v>
      </c>
      <c r="O93" s="273">
        <v>1.5347E-2</v>
      </c>
      <c r="P93" s="274">
        <v>1.1587E-2</v>
      </c>
      <c r="Q93" s="267"/>
      <c r="R93" s="267"/>
      <c r="S93" s="267"/>
      <c r="T93" s="267"/>
      <c r="U93" s="267"/>
    </row>
    <row r="94" spans="1:21" x14ac:dyDescent="0.3">
      <c r="A94" s="267"/>
      <c r="B94" s="271">
        <v>-6</v>
      </c>
      <c r="C94" s="273">
        <v>9.9999999999999995E-7</v>
      </c>
      <c r="D94" s="273">
        <v>3.1951E-2</v>
      </c>
      <c r="E94" s="273">
        <v>1.7902976000000001E-2</v>
      </c>
      <c r="F94" s="273">
        <v>1.0885821E-2</v>
      </c>
      <c r="G94" s="273">
        <v>8.7503000000000008E-3</v>
      </c>
      <c r="H94" s="273">
        <v>1.7372431000000001E-2</v>
      </c>
      <c r="I94" s="274">
        <v>1.0475719E-2</v>
      </c>
      <c r="J94" s="267"/>
      <c r="K94" s="271">
        <v>2.5819480999999998E-2</v>
      </c>
      <c r="L94" s="273">
        <v>1.9505999999999999E-2</v>
      </c>
      <c r="M94" s="273">
        <v>8.1930000000000006E-3</v>
      </c>
      <c r="N94" s="273">
        <v>8.1259999999999995E-3</v>
      </c>
      <c r="O94" s="273">
        <v>1.5410999999999999E-2</v>
      </c>
      <c r="P94" s="274">
        <v>8.7609999999999997E-3</v>
      </c>
      <c r="Q94" s="267"/>
      <c r="R94" s="267"/>
      <c r="S94" s="267"/>
      <c r="T94" s="267"/>
      <c r="U94" s="267"/>
    </row>
    <row r="95" spans="1:21" x14ac:dyDescent="0.3">
      <c r="A95" s="267"/>
      <c r="B95" s="271">
        <v>-5</v>
      </c>
      <c r="C95" s="273">
        <v>1.0000000000000001E-5</v>
      </c>
      <c r="D95" s="273">
        <v>3.9183999999999997E-2</v>
      </c>
      <c r="E95" s="273">
        <v>6.129764E-2</v>
      </c>
      <c r="F95" s="273">
        <v>6.1980184000000001E-2</v>
      </c>
      <c r="G95" s="273">
        <v>5.7736599999999999E-2</v>
      </c>
      <c r="H95" s="273">
        <v>5.5049721000000003E-2</v>
      </c>
      <c r="I95" s="274">
        <v>1.0739254E-2</v>
      </c>
      <c r="J95" s="267"/>
      <c r="K95" s="271">
        <v>2.0853892999999998E-2</v>
      </c>
      <c r="L95" s="273">
        <v>1.9288E-2</v>
      </c>
      <c r="M95" s="273">
        <v>6.9080000000000001E-3</v>
      </c>
      <c r="N95" s="273">
        <v>3.6259999999999999E-3</v>
      </c>
      <c r="O95" s="273">
        <v>1.2669E-2</v>
      </c>
      <c r="P95" s="274">
        <v>8.6750000000000004E-3</v>
      </c>
      <c r="Q95" s="267"/>
      <c r="R95" s="267"/>
      <c r="S95" s="267"/>
      <c r="T95" s="267"/>
      <c r="U95" s="267"/>
    </row>
    <row r="96" spans="1:21" x14ac:dyDescent="0.3">
      <c r="A96" s="267"/>
      <c r="B96" s="271">
        <v>-4</v>
      </c>
      <c r="C96" s="273">
        <v>1E-4</v>
      </c>
      <c r="D96" s="273">
        <v>0.22819700000000001</v>
      </c>
      <c r="E96" s="273">
        <v>0.232310092</v>
      </c>
      <c r="F96" s="273">
        <v>0.20263411200000001</v>
      </c>
      <c r="G96" s="273">
        <v>0.36370150000000001</v>
      </c>
      <c r="H96" s="273">
        <v>0.25671070499999998</v>
      </c>
      <c r="I96" s="274">
        <v>7.2525249999999999E-2</v>
      </c>
      <c r="J96" s="267"/>
      <c r="K96" s="271">
        <v>2.3747694E-2</v>
      </c>
      <c r="L96" s="273">
        <v>1.8508E-2</v>
      </c>
      <c r="M96" s="273">
        <v>5.8929999999999998E-3</v>
      </c>
      <c r="N96" s="273">
        <v>7.3439999999999998E-3</v>
      </c>
      <c r="O96" s="273">
        <v>1.3873E-2</v>
      </c>
      <c r="P96" s="274">
        <v>8.6660000000000001E-3</v>
      </c>
      <c r="Q96" s="267"/>
      <c r="R96" s="267"/>
      <c r="S96" s="267"/>
      <c r="T96" s="267"/>
      <c r="U96" s="267"/>
    </row>
    <row r="97" spans="1:21" ht="15" thickBot="1" x14ac:dyDescent="0.35">
      <c r="A97" s="267"/>
      <c r="B97" s="281">
        <v>-3</v>
      </c>
      <c r="C97" s="278">
        <v>1E-3</v>
      </c>
      <c r="D97" s="278">
        <v>1.606392</v>
      </c>
      <c r="E97" s="278">
        <v>1.653625836</v>
      </c>
      <c r="F97" s="278" t="s">
        <v>11</v>
      </c>
      <c r="G97" s="278" t="s">
        <v>11</v>
      </c>
      <c r="H97" s="278">
        <v>1.630008978</v>
      </c>
      <c r="I97" s="279">
        <v>3.3399280000000003E-2</v>
      </c>
      <c r="J97" s="267"/>
      <c r="K97" s="281">
        <v>2.0994544E-2</v>
      </c>
      <c r="L97" s="278">
        <v>1.5528E-2</v>
      </c>
      <c r="M97" s="278">
        <v>8.0400000000000003E-3</v>
      </c>
      <c r="N97" s="278">
        <v>5.8859999999999997E-3</v>
      </c>
      <c r="O97" s="278">
        <v>1.2612E-2</v>
      </c>
      <c r="P97" s="279">
        <v>6.9499999999999996E-3</v>
      </c>
      <c r="Q97" s="267"/>
      <c r="R97" s="267"/>
      <c r="S97" s="267"/>
      <c r="T97" s="267"/>
      <c r="U97" s="267"/>
    </row>
    <row r="98" spans="1:21" x14ac:dyDescent="0.3">
      <c r="A98" s="267"/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</row>
    <row r="99" spans="1:21" x14ac:dyDescent="0.3">
      <c r="A99" s="267"/>
      <c r="B99" s="267" t="s">
        <v>191</v>
      </c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</row>
    <row r="100" spans="1:21" x14ac:dyDescent="0.3">
      <c r="A100" s="267"/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</row>
    <row r="101" spans="1:21" ht="15" thickBot="1" x14ac:dyDescent="0.35">
      <c r="A101" s="267"/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</row>
    <row r="102" spans="1:21" ht="14.4" customHeight="1" x14ac:dyDescent="0.3">
      <c r="A102" s="267"/>
      <c r="B102" s="317" t="s">
        <v>183</v>
      </c>
      <c r="C102" s="318"/>
      <c r="D102" s="318"/>
      <c r="E102" s="318"/>
      <c r="F102" s="318"/>
      <c r="G102" s="318"/>
      <c r="H102" s="318"/>
      <c r="I102" s="319"/>
      <c r="J102" s="267"/>
      <c r="K102" s="317" t="s">
        <v>184</v>
      </c>
      <c r="L102" s="318"/>
      <c r="M102" s="318"/>
      <c r="N102" s="318"/>
      <c r="O102" s="318"/>
      <c r="P102" s="319"/>
      <c r="Q102" s="267"/>
      <c r="R102" s="267"/>
      <c r="S102" s="267"/>
      <c r="T102" s="267"/>
      <c r="U102" s="267"/>
    </row>
    <row r="103" spans="1:21" x14ac:dyDescent="0.3">
      <c r="A103" s="267"/>
      <c r="B103" s="271" t="s">
        <v>185</v>
      </c>
      <c r="C103" s="273" t="s">
        <v>186</v>
      </c>
      <c r="D103" s="273" t="s">
        <v>187</v>
      </c>
      <c r="E103" s="273" t="s">
        <v>188</v>
      </c>
      <c r="F103" s="273" t="s">
        <v>189</v>
      </c>
      <c r="G103" s="273" t="s">
        <v>188</v>
      </c>
      <c r="H103" s="273" t="s">
        <v>141</v>
      </c>
      <c r="I103" s="274" t="s">
        <v>190</v>
      </c>
      <c r="J103" s="267"/>
      <c r="K103" s="271" t="s">
        <v>187</v>
      </c>
      <c r="L103" s="273" t="s">
        <v>188</v>
      </c>
      <c r="M103" s="273" t="s">
        <v>189</v>
      </c>
      <c r="N103" s="273" t="s">
        <v>188</v>
      </c>
      <c r="O103" s="273" t="s">
        <v>141</v>
      </c>
      <c r="P103" s="274" t="s">
        <v>190</v>
      </c>
      <c r="Q103" s="267"/>
      <c r="R103" s="267"/>
      <c r="S103" s="267"/>
      <c r="T103" s="267"/>
      <c r="U103" s="267"/>
    </row>
    <row r="104" spans="1:21" x14ac:dyDescent="0.3">
      <c r="A104" s="267"/>
      <c r="B104" s="271" t="s">
        <v>11</v>
      </c>
      <c r="C104" s="273" t="s">
        <v>11</v>
      </c>
      <c r="D104" s="273">
        <v>1105.817</v>
      </c>
      <c r="E104" s="273">
        <v>1102.086939</v>
      </c>
      <c r="F104" s="273">
        <v>166.18421889999999</v>
      </c>
      <c r="G104" s="273">
        <v>184.99254999999999</v>
      </c>
      <c r="H104" s="273">
        <v>639.77010759999996</v>
      </c>
      <c r="I104" s="274">
        <v>536.04804709999996</v>
      </c>
      <c r="J104" s="267"/>
      <c r="K104" s="271">
        <v>1131.8272830000001</v>
      </c>
      <c r="L104" s="273">
        <v>1175.73</v>
      </c>
      <c r="M104" s="273">
        <v>146.19710000000001</v>
      </c>
      <c r="N104" s="273">
        <v>181.7158</v>
      </c>
      <c r="O104" s="273">
        <v>658.86770000000001</v>
      </c>
      <c r="P104" s="274">
        <v>571.93910000000005</v>
      </c>
      <c r="Q104" s="267"/>
      <c r="R104" s="267"/>
      <c r="S104" s="267"/>
      <c r="T104" s="267"/>
      <c r="U104" s="267"/>
    </row>
    <row r="105" spans="1:21" x14ac:dyDescent="0.3">
      <c r="A105" s="267"/>
      <c r="B105" s="271" t="s">
        <v>11</v>
      </c>
      <c r="C105" s="273">
        <v>0</v>
      </c>
      <c r="D105" s="273">
        <v>10.15428</v>
      </c>
      <c r="E105" s="273">
        <v>13.67350654</v>
      </c>
      <c r="F105" s="273" t="e">
        <v>#VALUE!</v>
      </c>
      <c r="G105" s="273">
        <v>47.041440999999999</v>
      </c>
      <c r="H105" s="273">
        <v>23.623075279999998</v>
      </c>
      <c r="I105" s="274">
        <v>20.35709043</v>
      </c>
      <c r="J105" s="267"/>
      <c r="K105" s="271">
        <v>13.84146131</v>
      </c>
      <c r="L105" s="273">
        <v>10.59286</v>
      </c>
      <c r="M105" s="273" t="e">
        <v>#VALUE!</v>
      </c>
      <c r="N105" s="273">
        <v>2.0253130000000001</v>
      </c>
      <c r="O105" s="273">
        <v>8.8198779999999992</v>
      </c>
      <c r="P105" s="274">
        <v>6.1043380000000003</v>
      </c>
      <c r="Q105" s="267"/>
      <c r="R105" s="267"/>
      <c r="S105" s="267"/>
      <c r="T105" s="267"/>
      <c r="U105" s="267"/>
    </row>
    <row r="106" spans="1:21" x14ac:dyDescent="0.3">
      <c r="A106" s="267"/>
      <c r="B106" s="271">
        <v>-9</v>
      </c>
      <c r="C106" s="273">
        <v>1.0000000000000001E-9</v>
      </c>
      <c r="D106" s="273">
        <v>12.57324</v>
      </c>
      <c r="E106" s="273">
        <v>1.7468576E-2</v>
      </c>
      <c r="F106" s="273">
        <v>6.1690830050000001</v>
      </c>
      <c r="G106" s="273">
        <v>1.5205630999999999</v>
      </c>
      <c r="H106" s="273">
        <v>5.0700887579999998</v>
      </c>
      <c r="I106" s="274">
        <v>5.646036252</v>
      </c>
      <c r="J106" s="267"/>
      <c r="K106" s="271">
        <v>10.532447149999999</v>
      </c>
      <c r="L106" s="273">
        <v>9.5901980000000009</v>
      </c>
      <c r="M106" s="273">
        <v>4.5918219999999996</v>
      </c>
      <c r="N106" s="273">
        <v>2.5804070000000001</v>
      </c>
      <c r="O106" s="273">
        <v>6.8237180000000004</v>
      </c>
      <c r="P106" s="274">
        <v>3.8468659999999999</v>
      </c>
      <c r="Q106" s="267"/>
      <c r="R106" s="267"/>
      <c r="S106" s="267"/>
      <c r="T106" s="267"/>
      <c r="U106" s="267"/>
    </row>
    <row r="107" spans="1:21" x14ac:dyDescent="0.3">
      <c r="A107" s="267"/>
      <c r="B107" s="271">
        <v>-8</v>
      </c>
      <c r="C107" s="273">
        <v>1E-8</v>
      </c>
      <c r="D107" s="273">
        <v>11.218579999999999</v>
      </c>
      <c r="E107" s="273">
        <v>11.09229642</v>
      </c>
      <c r="F107" s="273">
        <v>4.4168892780000002</v>
      </c>
      <c r="G107" s="273" t="e">
        <v>#VALUE!</v>
      </c>
      <c r="H107" s="273">
        <v>8.909255989</v>
      </c>
      <c r="I107" s="274">
        <v>3.8910160660000002</v>
      </c>
      <c r="J107" s="267"/>
      <c r="K107" s="271">
        <v>26.618913849999998</v>
      </c>
      <c r="L107" s="273">
        <v>10.20077</v>
      </c>
      <c r="M107" s="273">
        <v>6.1297259999999998</v>
      </c>
      <c r="N107" s="273">
        <v>2.5301450000000001</v>
      </c>
      <c r="O107" s="273">
        <v>11.36989</v>
      </c>
      <c r="P107" s="274">
        <v>10.637980000000001</v>
      </c>
      <c r="Q107" s="267"/>
      <c r="R107" s="267"/>
      <c r="S107" s="267"/>
      <c r="T107" s="267"/>
      <c r="U107" s="267"/>
    </row>
    <row r="108" spans="1:21" x14ac:dyDescent="0.3">
      <c r="A108" s="267"/>
      <c r="B108" s="271">
        <v>-7</v>
      </c>
      <c r="C108" s="273">
        <v>9.9999999999999995E-8</v>
      </c>
      <c r="D108" s="273">
        <v>15.271929999999999</v>
      </c>
      <c r="E108" s="273">
        <v>10.465786720000001</v>
      </c>
      <c r="F108" s="273">
        <v>6.9231740530000003</v>
      </c>
      <c r="G108" s="273">
        <v>6.2540278999999996</v>
      </c>
      <c r="H108" s="273">
        <v>9.7287297460000008</v>
      </c>
      <c r="I108" s="274">
        <v>4.1317881889999999</v>
      </c>
      <c r="J108" s="267"/>
      <c r="K108" s="271">
        <v>29.572733670000002</v>
      </c>
      <c r="L108" s="273">
        <v>19.949280000000002</v>
      </c>
      <c r="M108" s="273">
        <v>4.9268869999999998</v>
      </c>
      <c r="N108" s="273">
        <v>6.9408849999999997</v>
      </c>
      <c r="O108" s="273">
        <v>15.34745</v>
      </c>
      <c r="P108" s="274">
        <v>11.587260000000001</v>
      </c>
      <c r="Q108" s="267"/>
      <c r="R108" s="267"/>
      <c r="S108" s="267"/>
      <c r="T108" s="267"/>
      <c r="U108" s="267"/>
    </row>
    <row r="109" spans="1:21" x14ac:dyDescent="0.3">
      <c r="A109" s="267"/>
      <c r="B109" s="271">
        <v>-6</v>
      </c>
      <c r="C109" s="273">
        <v>9.9999999999999995E-7</v>
      </c>
      <c r="D109" s="273">
        <v>31.950620000000001</v>
      </c>
      <c r="E109" s="273">
        <v>17.902975860000002</v>
      </c>
      <c r="F109" s="273">
        <v>10.885821249999999</v>
      </c>
      <c r="G109" s="273">
        <v>8.7503095000000002</v>
      </c>
      <c r="H109" s="273">
        <v>17.372430949999998</v>
      </c>
      <c r="I109" s="274">
        <v>10.475719140000001</v>
      </c>
      <c r="J109" s="267"/>
      <c r="K109" s="271">
        <v>25.819480590000001</v>
      </c>
      <c r="L109" s="273">
        <v>19.50573</v>
      </c>
      <c r="M109" s="273">
        <v>8.1930840000000007</v>
      </c>
      <c r="N109" s="273">
        <v>8.1260139999999996</v>
      </c>
      <c r="O109" s="273">
        <v>15.41108</v>
      </c>
      <c r="P109" s="274">
        <v>8.7611380000000008</v>
      </c>
      <c r="Q109" s="267"/>
      <c r="R109" s="267"/>
      <c r="S109" s="267"/>
      <c r="T109" s="267"/>
      <c r="U109" s="267"/>
    </row>
    <row r="110" spans="1:21" x14ac:dyDescent="0.3">
      <c r="A110" s="267"/>
      <c r="B110" s="271">
        <v>-5</v>
      </c>
      <c r="C110" s="273">
        <v>1.0000000000000001E-5</v>
      </c>
      <c r="D110" s="273">
        <v>39.184429999999999</v>
      </c>
      <c r="E110" s="273">
        <v>61.29764007</v>
      </c>
      <c r="F110" s="273">
        <v>61.980183889999999</v>
      </c>
      <c r="G110" s="273">
        <v>57.736628000000003</v>
      </c>
      <c r="H110" s="273">
        <v>55.049720649999998</v>
      </c>
      <c r="I110" s="274">
        <v>10.73925388</v>
      </c>
      <c r="J110" s="267"/>
      <c r="K110" s="271">
        <v>20.853893119999999</v>
      </c>
      <c r="L110" s="273">
        <v>19.288329999999998</v>
      </c>
      <c r="M110" s="273">
        <v>6.9084969999999997</v>
      </c>
      <c r="N110" s="273">
        <v>3.6263109999999998</v>
      </c>
      <c r="O110" s="273">
        <v>12.66926</v>
      </c>
      <c r="P110" s="274">
        <v>8.6748999999999992</v>
      </c>
      <c r="Q110" s="267"/>
      <c r="R110" s="267"/>
      <c r="S110" s="267"/>
      <c r="T110" s="267"/>
      <c r="U110" s="267"/>
    </row>
    <row r="111" spans="1:21" x14ac:dyDescent="0.3">
      <c r="A111" s="267"/>
      <c r="B111" s="271">
        <v>-4</v>
      </c>
      <c r="C111" s="273">
        <v>1E-4</v>
      </c>
      <c r="D111" s="273">
        <v>228.19710000000001</v>
      </c>
      <c r="E111" s="273">
        <v>232.31009159999999</v>
      </c>
      <c r="F111" s="273">
        <v>202.63411210000001</v>
      </c>
      <c r="G111" s="273">
        <v>363.70155</v>
      </c>
      <c r="H111" s="273">
        <v>256.71070520000001</v>
      </c>
      <c r="I111" s="274">
        <v>72.525250330000006</v>
      </c>
      <c r="J111" s="267"/>
      <c r="K111" s="271">
        <v>23.747693940000001</v>
      </c>
      <c r="L111" s="273">
        <v>18.508040000000001</v>
      </c>
      <c r="M111" s="273">
        <v>5.8932580000000003</v>
      </c>
      <c r="N111" s="273">
        <v>7.344373</v>
      </c>
      <c r="O111" s="273">
        <v>13.873340000000001</v>
      </c>
      <c r="P111" s="274">
        <v>8.6658790000000003</v>
      </c>
      <c r="Q111" s="267"/>
      <c r="R111" s="267"/>
      <c r="S111" s="267"/>
      <c r="T111" s="267"/>
      <c r="U111" s="267"/>
    </row>
    <row r="112" spans="1:21" ht="15" thickBot="1" x14ac:dyDescent="0.35">
      <c r="A112" s="267"/>
      <c r="B112" s="281">
        <v>-3</v>
      </c>
      <c r="C112" s="278">
        <v>1E-3</v>
      </c>
      <c r="D112" s="278">
        <v>1606.3920000000001</v>
      </c>
      <c r="E112" s="278">
        <v>1653.6258359999999</v>
      </c>
      <c r="F112" s="278" t="s">
        <v>11</v>
      </c>
      <c r="G112" s="278" t="s">
        <v>11</v>
      </c>
      <c r="H112" s="278">
        <v>1630.0089780000001</v>
      </c>
      <c r="I112" s="279">
        <v>33.399280130000001</v>
      </c>
      <c r="J112" s="267"/>
      <c r="K112" s="281">
        <v>20.994544179999998</v>
      </c>
      <c r="L112" s="278">
        <v>15.527799999999999</v>
      </c>
      <c r="M112" s="278">
        <v>8.0403310000000001</v>
      </c>
      <c r="N112" s="278">
        <v>5.8857970000000002</v>
      </c>
      <c r="O112" s="278">
        <v>12.612120000000001</v>
      </c>
      <c r="P112" s="279">
        <v>6.950081</v>
      </c>
      <c r="Q112" s="267"/>
      <c r="R112" s="267"/>
      <c r="S112" s="267"/>
      <c r="T112" s="267"/>
      <c r="U112" s="267"/>
    </row>
    <row r="113" spans="1:21" x14ac:dyDescent="0.3">
      <c r="A113" s="267"/>
      <c r="B113" s="267"/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</row>
    <row r="114" spans="1:21" ht="15" thickBot="1" x14ac:dyDescent="0.35">
      <c r="A114" s="267"/>
      <c r="B114" s="267" t="s">
        <v>192</v>
      </c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</row>
    <row r="115" spans="1:21" ht="14.4" customHeight="1" x14ac:dyDescent="0.3">
      <c r="A115" s="267"/>
      <c r="B115" s="268" t="s">
        <v>11</v>
      </c>
      <c r="C115" s="318" t="s">
        <v>183</v>
      </c>
      <c r="D115" s="320"/>
      <c r="E115" s="318" t="s">
        <v>184</v>
      </c>
      <c r="F115" s="319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</row>
    <row r="116" spans="1:21" x14ac:dyDescent="0.3">
      <c r="A116" s="267"/>
      <c r="B116" s="271" t="s">
        <v>185</v>
      </c>
      <c r="C116" s="273" t="s">
        <v>193</v>
      </c>
      <c r="D116" s="273" t="s">
        <v>194</v>
      </c>
      <c r="E116" s="273" t="s">
        <v>193</v>
      </c>
      <c r="F116" s="274" t="s">
        <v>194</v>
      </c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</row>
    <row r="117" spans="1:21" x14ac:dyDescent="0.3">
      <c r="A117" s="267"/>
      <c r="B117" s="271">
        <v>-9</v>
      </c>
      <c r="C117" s="273">
        <v>5.0700887579999998</v>
      </c>
      <c r="D117" s="273">
        <v>5.6460359999999996</v>
      </c>
      <c r="E117" s="273">
        <v>6.8237184060000002</v>
      </c>
      <c r="F117" s="274">
        <v>3.8468661540000002</v>
      </c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</row>
    <row r="118" spans="1:21" x14ac:dyDescent="0.3">
      <c r="A118" s="267"/>
      <c r="B118" s="271">
        <v>-8</v>
      </c>
      <c r="C118" s="273">
        <v>8.909255989</v>
      </c>
      <c r="D118" s="273">
        <v>3.891016</v>
      </c>
      <c r="E118" s="273">
        <v>11.369888339999999</v>
      </c>
      <c r="F118" s="274">
        <v>10.63798203</v>
      </c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</row>
    <row r="119" spans="1:21" x14ac:dyDescent="0.3">
      <c r="A119" s="267"/>
      <c r="B119" s="271">
        <v>-7</v>
      </c>
      <c r="C119" s="273">
        <v>9.7287297460000008</v>
      </c>
      <c r="D119" s="273">
        <v>4.1317880000000002</v>
      </c>
      <c r="E119" s="273">
        <v>15.347446</v>
      </c>
      <c r="F119" s="274">
        <v>11.58726323</v>
      </c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</row>
    <row r="120" spans="1:21" x14ac:dyDescent="0.3">
      <c r="A120" s="267"/>
      <c r="B120" s="271">
        <v>-6</v>
      </c>
      <c r="C120" s="273">
        <v>17.372430949999998</v>
      </c>
      <c r="D120" s="273">
        <v>10.475720000000001</v>
      </c>
      <c r="E120" s="273">
        <v>15.41107678</v>
      </c>
      <c r="F120" s="274">
        <v>8.7611378569999996</v>
      </c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</row>
    <row r="121" spans="1:21" x14ac:dyDescent="0.3">
      <c r="A121" s="267"/>
      <c r="B121" s="271">
        <v>-5</v>
      </c>
      <c r="C121" s="273">
        <v>55.049720649999998</v>
      </c>
      <c r="D121" s="273">
        <v>10.73925</v>
      </c>
      <c r="E121" s="273">
        <v>12.669258470000001</v>
      </c>
      <c r="F121" s="274">
        <v>8.6748995180000001</v>
      </c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</row>
    <row r="122" spans="1:21" ht="15" thickBot="1" x14ac:dyDescent="0.35">
      <c r="A122" s="267"/>
      <c r="B122" s="281">
        <v>-4</v>
      </c>
      <c r="C122" s="278">
        <v>256.71070520000001</v>
      </c>
      <c r="D122" s="278">
        <v>72.52525</v>
      </c>
      <c r="E122" s="278">
        <v>13.87334025</v>
      </c>
      <c r="F122" s="279">
        <v>8.6658793339999995</v>
      </c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</row>
    <row r="123" spans="1:21" x14ac:dyDescent="0.3">
      <c r="A123" s="267"/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</row>
    <row r="124" spans="1:21" x14ac:dyDescent="0.3">
      <c r="A124" s="267"/>
      <c r="B124" s="267"/>
      <c r="C124" s="267"/>
      <c r="D124" s="267"/>
      <c r="E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</row>
    <row r="125" spans="1:21" x14ac:dyDescent="0.3">
      <c r="A125" s="267"/>
      <c r="B125" s="267"/>
      <c r="C125" s="267"/>
      <c r="D125" s="267"/>
      <c r="E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</row>
    <row r="126" spans="1:21" x14ac:dyDescent="0.3">
      <c r="A126" s="267"/>
      <c r="B126" s="267"/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</row>
    <row r="127" spans="1:21" x14ac:dyDescent="0.3">
      <c r="A127" s="267"/>
      <c r="B127" s="267"/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</row>
    <row r="128" spans="1:21" x14ac:dyDescent="0.3">
      <c r="A128" s="267"/>
      <c r="B128" s="267"/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</row>
    <row r="129" spans="1:21" x14ac:dyDescent="0.3">
      <c r="A129" s="267"/>
      <c r="B129" s="267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</row>
  </sheetData>
  <mergeCells count="9">
    <mergeCell ref="B102:I102"/>
    <mergeCell ref="K102:P102"/>
    <mergeCell ref="C115:D115"/>
    <mergeCell ref="E115:F115"/>
    <mergeCell ref="A1:E1"/>
    <mergeCell ref="A3:A50"/>
    <mergeCell ref="A56:A84"/>
    <mergeCell ref="B87:I87"/>
    <mergeCell ref="K87:P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B940-6E4E-47D1-843E-F7425D03AE4D}">
  <dimension ref="A1:M226"/>
  <sheetViews>
    <sheetView tabSelected="1" zoomScale="72" workbookViewId="0">
      <pane ySplit="2" topLeftCell="A10" activePane="bottomLeft" state="frozen"/>
      <selection pane="bottomLeft" activeCell="M29" sqref="M29"/>
    </sheetView>
  </sheetViews>
  <sheetFormatPr defaultRowHeight="14.4" x14ac:dyDescent="0.3"/>
  <cols>
    <col min="1" max="1" width="10.6640625" customWidth="1"/>
    <col min="8" max="9" width="11.109375" customWidth="1"/>
    <col min="10" max="10" width="11.33203125" customWidth="1"/>
    <col min="11" max="11" width="13.44140625" customWidth="1"/>
    <col min="12" max="12" width="17.44140625" customWidth="1"/>
    <col min="13" max="13" width="24" customWidth="1"/>
  </cols>
  <sheetData>
    <row r="1" spans="1:12" x14ac:dyDescent="0.3">
      <c r="A1" s="239" t="s">
        <v>41</v>
      </c>
    </row>
    <row r="2" spans="1:12" s="242" customFormat="1" ht="57.6" x14ac:dyDescent="0.3">
      <c r="A2" s="240"/>
      <c r="B2" s="241"/>
      <c r="C2" s="119" t="s">
        <v>0</v>
      </c>
      <c r="D2" s="119" t="s">
        <v>1</v>
      </c>
      <c r="E2" s="119" t="s">
        <v>2</v>
      </c>
      <c r="F2" s="119" t="s">
        <v>3</v>
      </c>
      <c r="G2" s="119" t="s">
        <v>42</v>
      </c>
      <c r="H2" s="2" t="s">
        <v>43</v>
      </c>
      <c r="I2" s="2" t="s">
        <v>44</v>
      </c>
      <c r="J2" s="2" t="s">
        <v>45</v>
      </c>
      <c r="K2" s="119" t="s">
        <v>46</v>
      </c>
      <c r="L2" s="119" t="s">
        <v>47</v>
      </c>
    </row>
    <row r="3" spans="1:12" x14ac:dyDescent="0.3">
      <c r="A3" s="1" t="s">
        <v>48</v>
      </c>
      <c r="B3" s="198" t="s">
        <v>49</v>
      </c>
      <c r="C3" s="199" t="s">
        <v>50</v>
      </c>
      <c r="D3" s="200" t="s">
        <v>50</v>
      </c>
      <c r="E3" s="200" t="s">
        <v>50</v>
      </c>
      <c r="F3" s="200" t="s">
        <v>50</v>
      </c>
      <c r="G3" s="200" t="s">
        <v>50</v>
      </c>
      <c r="H3" s="201"/>
      <c r="I3" s="201"/>
      <c r="J3" s="202"/>
      <c r="L3" s="5"/>
    </row>
    <row r="4" spans="1:12" x14ac:dyDescent="0.3">
      <c r="A4" s="1" t="s">
        <v>48</v>
      </c>
      <c r="B4" s="203" t="s">
        <v>49</v>
      </c>
      <c r="C4" s="204" t="s">
        <v>50</v>
      </c>
      <c r="D4" s="204" t="s">
        <v>50</v>
      </c>
      <c r="E4" s="204" t="s">
        <v>50</v>
      </c>
      <c r="F4" s="204" t="s">
        <v>50</v>
      </c>
      <c r="G4" s="204" t="s">
        <v>50</v>
      </c>
      <c r="H4" s="205"/>
      <c r="I4" s="205"/>
      <c r="J4" s="206"/>
      <c r="L4" s="5"/>
    </row>
    <row r="5" spans="1:12" x14ac:dyDescent="0.3">
      <c r="A5" s="1" t="s">
        <v>48</v>
      </c>
      <c r="B5" s="198" t="s">
        <v>49</v>
      </c>
      <c r="C5" s="200" t="s">
        <v>50</v>
      </c>
      <c r="D5" s="200" t="s">
        <v>50</v>
      </c>
      <c r="E5" s="200" t="s">
        <v>50</v>
      </c>
      <c r="F5" s="200" t="s">
        <v>50</v>
      </c>
      <c r="G5" s="200" t="s">
        <v>50</v>
      </c>
      <c r="H5" s="201"/>
      <c r="I5" s="201"/>
      <c r="J5" s="202"/>
      <c r="L5" s="5"/>
    </row>
    <row r="6" spans="1:12" x14ac:dyDescent="0.3">
      <c r="A6" s="1" t="s">
        <v>48</v>
      </c>
      <c r="B6" s="203" t="s">
        <v>51</v>
      </c>
      <c r="C6" s="204" t="s">
        <v>50</v>
      </c>
      <c r="D6" s="204" t="s">
        <v>50</v>
      </c>
      <c r="E6" s="204" t="s">
        <v>50</v>
      </c>
      <c r="F6" s="204" t="s">
        <v>50</v>
      </c>
      <c r="G6" s="204" t="s">
        <v>50</v>
      </c>
      <c r="H6" s="205"/>
      <c r="I6" s="205"/>
      <c r="J6" s="206"/>
      <c r="L6" s="5"/>
    </row>
    <row r="7" spans="1:12" x14ac:dyDescent="0.3">
      <c r="A7" s="1" t="s">
        <v>48</v>
      </c>
      <c r="B7" s="198" t="s">
        <v>51</v>
      </c>
      <c r="C7" s="200" t="s">
        <v>50</v>
      </c>
      <c r="D7" s="200" t="s">
        <v>50</v>
      </c>
      <c r="E7" s="200" t="s">
        <v>50</v>
      </c>
      <c r="F7" s="200" t="s">
        <v>50</v>
      </c>
      <c r="G7" s="200" t="s">
        <v>50</v>
      </c>
      <c r="H7" s="201"/>
      <c r="I7" s="201"/>
      <c r="J7" s="202"/>
      <c r="L7" s="5"/>
    </row>
    <row r="8" spans="1:12" x14ac:dyDescent="0.3">
      <c r="A8" s="1" t="s">
        <v>48</v>
      </c>
      <c r="B8" s="203" t="s">
        <v>51</v>
      </c>
      <c r="C8" s="204" t="s">
        <v>50</v>
      </c>
      <c r="D8" s="204" t="s">
        <v>50</v>
      </c>
      <c r="E8" s="204" t="s">
        <v>50</v>
      </c>
      <c r="F8" s="204" t="s">
        <v>50</v>
      </c>
      <c r="G8" s="204" t="s">
        <v>50</v>
      </c>
      <c r="H8" s="205"/>
      <c r="I8" s="205"/>
      <c r="J8" s="206"/>
      <c r="L8" s="5"/>
    </row>
    <row r="9" spans="1:12" x14ac:dyDescent="0.3">
      <c r="A9" s="1" t="s">
        <v>48</v>
      </c>
      <c r="B9" s="198" t="s">
        <v>52</v>
      </c>
      <c r="C9" s="200" t="s">
        <v>50</v>
      </c>
      <c r="D9" s="200" t="s">
        <v>50</v>
      </c>
      <c r="E9" s="200" t="s">
        <v>50</v>
      </c>
      <c r="F9" s="200" t="s">
        <v>53</v>
      </c>
      <c r="G9" s="200" t="s">
        <v>50</v>
      </c>
      <c r="H9" s="201"/>
      <c r="I9" s="201"/>
      <c r="J9" s="202"/>
      <c r="L9" s="5"/>
    </row>
    <row r="10" spans="1:12" x14ac:dyDescent="0.3">
      <c r="A10" s="1" t="s">
        <v>48</v>
      </c>
      <c r="B10" s="203" t="s">
        <v>52</v>
      </c>
      <c r="C10" s="204" t="s">
        <v>50</v>
      </c>
      <c r="D10" s="204" t="s">
        <v>50</v>
      </c>
      <c r="E10" s="204" t="s">
        <v>50</v>
      </c>
      <c r="F10" s="204" t="s">
        <v>50</v>
      </c>
      <c r="G10" s="204" t="s">
        <v>50</v>
      </c>
      <c r="H10" s="205"/>
      <c r="I10" s="205"/>
      <c r="J10" s="206"/>
      <c r="L10" s="5"/>
    </row>
    <row r="11" spans="1:12" x14ac:dyDescent="0.3">
      <c r="A11" s="1" t="s">
        <v>48</v>
      </c>
      <c r="B11" s="198" t="s">
        <v>52</v>
      </c>
      <c r="C11" s="200" t="s">
        <v>50</v>
      </c>
      <c r="D11" s="200" t="s">
        <v>50</v>
      </c>
      <c r="E11" s="200" t="s">
        <v>50</v>
      </c>
      <c r="F11" s="200" t="s">
        <v>50</v>
      </c>
      <c r="G11" s="200" t="s">
        <v>50</v>
      </c>
      <c r="H11" s="201"/>
      <c r="I11" s="201"/>
      <c r="J11" s="202"/>
      <c r="L11" s="5"/>
    </row>
    <row r="12" spans="1:12" x14ac:dyDescent="0.3">
      <c r="A12" s="1" t="s">
        <v>48</v>
      </c>
      <c r="B12" s="198" t="s">
        <v>54</v>
      </c>
      <c r="C12" s="200" t="s">
        <v>50</v>
      </c>
      <c r="D12" s="200" t="s">
        <v>53</v>
      </c>
      <c r="E12" s="200" t="s">
        <v>50</v>
      </c>
      <c r="F12" s="200">
        <v>0</v>
      </c>
      <c r="G12" s="200" t="s">
        <v>50</v>
      </c>
      <c r="H12" s="201"/>
      <c r="I12" s="201"/>
      <c r="J12" s="202"/>
      <c r="L12" s="5"/>
    </row>
    <row r="13" spans="1:12" x14ac:dyDescent="0.3">
      <c r="A13" s="1" t="s">
        <v>48</v>
      </c>
      <c r="B13" s="203" t="s">
        <v>54</v>
      </c>
      <c r="C13" s="204" t="s">
        <v>50</v>
      </c>
      <c r="D13" s="204" t="s">
        <v>53</v>
      </c>
      <c r="E13" s="204" t="s">
        <v>50</v>
      </c>
      <c r="F13" s="204">
        <v>0</v>
      </c>
      <c r="G13" s="204" t="s">
        <v>50</v>
      </c>
      <c r="H13" s="205"/>
      <c r="I13" s="205"/>
      <c r="J13" s="206"/>
      <c r="L13" s="5"/>
    </row>
    <row r="14" spans="1:12" x14ac:dyDescent="0.3">
      <c r="A14" s="1" t="s">
        <v>48</v>
      </c>
      <c r="B14" s="198" t="s">
        <v>54</v>
      </c>
      <c r="C14" s="200" t="s">
        <v>50</v>
      </c>
      <c r="D14" s="200" t="s">
        <v>50</v>
      </c>
      <c r="E14" s="200" t="s">
        <v>50</v>
      </c>
      <c r="F14" s="200" t="s">
        <v>50</v>
      </c>
      <c r="G14" s="200" t="s">
        <v>50</v>
      </c>
      <c r="H14" s="201"/>
      <c r="I14" s="201"/>
      <c r="J14" s="202"/>
      <c r="L14" s="5"/>
    </row>
    <row r="15" spans="1:12" x14ac:dyDescent="0.3">
      <c r="A15" s="1" t="s">
        <v>48</v>
      </c>
      <c r="B15" s="198" t="s">
        <v>55</v>
      </c>
      <c r="C15" s="200" t="s">
        <v>50</v>
      </c>
      <c r="D15" s="200" t="s">
        <v>50</v>
      </c>
      <c r="E15" s="200" t="s">
        <v>50</v>
      </c>
      <c r="F15" s="200" t="s">
        <v>50</v>
      </c>
      <c r="G15" s="200" t="s">
        <v>50</v>
      </c>
      <c r="H15" s="201"/>
      <c r="I15" s="201"/>
      <c r="J15" s="202"/>
      <c r="L15" s="5"/>
    </row>
    <row r="16" spans="1:12" x14ac:dyDescent="0.3">
      <c r="A16" s="1" t="s">
        <v>48</v>
      </c>
      <c r="B16" s="203" t="s">
        <v>55</v>
      </c>
      <c r="C16" s="204" t="s">
        <v>50</v>
      </c>
      <c r="D16" s="204" t="s">
        <v>50</v>
      </c>
      <c r="E16" s="204" t="s">
        <v>50</v>
      </c>
      <c r="F16" s="204" t="s">
        <v>50</v>
      </c>
      <c r="G16" s="204" t="s">
        <v>50</v>
      </c>
      <c r="H16" s="205"/>
      <c r="I16" s="205"/>
      <c r="J16" s="206"/>
      <c r="L16" s="5"/>
    </row>
    <row r="17" spans="1:13" x14ac:dyDescent="0.3">
      <c r="A17" s="1" t="s">
        <v>48</v>
      </c>
      <c r="B17" s="198" t="s">
        <v>55</v>
      </c>
      <c r="C17" s="200" t="s">
        <v>50</v>
      </c>
      <c r="D17" s="200" t="s">
        <v>50</v>
      </c>
      <c r="E17" s="200" t="s">
        <v>50</v>
      </c>
      <c r="F17" s="200" t="s">
        <v>50</v>
      </c>
      <c r="G17" s="200" t="s">
        <v>50</v>
      </c>
      <c r="H17" s="201"/>
      <c r="I17" s="201"/>
      <c r="J17" s="202"/>
      <c r="L17" s="5"/>
    </row>
    <row r="18" spans="1:13" x14ac:dyDescent="0.3">
      <c r="A18" s="1" t="s">
        <v>48</v>
      </c>
      <c r="B18" s="198" t="s">
        <v>56</v>
      </c>
      <c r="C18" s="200" t="s">
        <v>50</v>
      </c>
      <c r="D18" s="200" t="s">
        <v>50</v>
      </c>
      <c r="E18" s="200" t="s">
        <v>50</v>
      </c>
      <c r="F18" s="200" t="s">
        <v>50</v>
      </c>
      <c r="G18" s="200" t="s">
        <v>50</v>
      </c>
      <c r="H18" s="201"/>
      <c r="I18" s="201"/>
      <c r="J18" s="202"/>
      <c r="L18" s="5"/>
    </row>
    <row r="19" spans="1:13" x14ac:dyDescent="0.3">
      <c r="A19" s="1" t="s">
        <v>48</v>
      </c>
      <c r="B19" s="203" t="s">
        <v>56</v>
      </c>
      <c r="C19" s="204" t="s">
        <v>50</v>
      </c>
      <c r="D19" s="204" t="s">
        <v>50</v>
      </c>
      <c r="E19" s="204" t="s">
        <v>50</v>
      </c>
      <c r="F19" s="204" t="s">
        <v>50</v>
      </c>
      <c r="G19" s="204" t="s">
        <v>50</v>
      </c>
      <c r="H19" s="205"/>
      <c r="I19" s="205"/>
      <c r="J19" s="206"/>
      <c r="L19" s="5"/>
    </row>
    <row r="20" spans="1:13" ht="15" thickBot="1" x14ac:dyDescent="0.35">
      <c r="A20" s="1" t="s">
        <v>48</v>
      </c>
      <c r="B20" s="198" t="s">
        <v>56</v>
      </c>
      <c r="C20" s="200" t="s">
        <v>50</v>
      </c>
      <c r="D20" s="200" t="s">
        <v>50</v>
      </c>
      <c r="E20" s="207" t="s">
        <v>50</v>
      </c>
      <c r="F20" s="200" t="s">
        <v>50</v>
      </c>
      <c r="G20" s="200" t="s">
        <v>50</v>
      </c>
      <c r="H20" s="201"/>
      <c r="I20" s="201"/>
      <c r="J20" s="202"/>
      <c r="L20" s="5"/>
    </row>
    <row r="21" spans="1:13" x14ac:dyDescent="0.3">
      <c r="A21" s="8" t="s">
        <v>57</v>
      </c>
      <c r="B21" s="182" t="s">
        <v>58</v>
      </c>
      <c r="C21" s="183">
        <v>0.89</v>
      </c>
      <c r="D21" s="184" t="s">
        <v>50</v>
      </c>
      <c r="E21" s="185" t="s">
        <v>50</v>
      </c>
      <c r="F21" s="185">
        <v>0.04</v>
      </c>
      <c r="G21" s="186" t="s">
        <v>50</v>
      </c>
      <c r="H21" s="187">
        <f>AVERAGE(C21:C23)</f>
        <v>0.91666666666666663</v>
      </c>
      <c r="I21" s="188">
        <f>H21*0.3</f>
        <v>0.27499999999999997</v>
      </c>
      <c r="J21" s="189">
        <v>38000000000</v>
      </c>
      <c r="K21" s="3">
        <f>J21*0.8</f>
        <v>30400000000</v>
      </c>
      <c r="L21" s="129">
        <f>(I21/K21)*1000000000000</f>
        <v>9.0460526315789451</v>
      </c>
    </row>
    <row r="22" spans="1:13" x14ac:dyDescent="0.3">
      <c r="A22" s="8" t="s">
        <v>57</v>
      </c>
      <c r="B22" s="190" t="s">
        <v>58</v>
      </c>
      <c r="C22" s="191">
        <v>0.9</v>
      </c>
      <c r="D22" s="192" t="s">
        <v>50</v>
      </c>
      <c r="E22" s="193" t="s">
        <v>50</v>
      </c>
      <c r="F22" s="193">
        <v>0.02</v>
      </c>
      <c r="G22" s="193" t="s">
        <v>50</v>
      </c>
      <c r="H22" s="194"/>
      <c r="I22" s="194"/>
      <c r="J22" s="189"/>
      <c r="L22" s="5"/>
    </row>
    <row r="23" spans="1:13" x14ac:dyDescent="0.3">
      <c r="A23" s="8" t="s">
        <v>57</v>
      </c>
      <c r="B23" s="182" t="s">
        <v>58</v>
      </c>
      <c r="C23" s="195">
        <v>0.96</v>
      </c>
      <c r="D23" s="184" t="s">
        <v>53</v>
      </c>
      <c r="E23" s="185" t="s">
        <v>50</v>
      </c>
      <c r="F23" s="185">
        <v>0.02</v>
      </c>
      <c r="G23" s="185" t="s">
        <v>50</v>
      </c>
      <c r="H23" s="187"/>
      <c r="I23" s="187"/>
      <c r="J23" s="196"/>
      <c r="L23" s="5"/>
    </row>
    <row r="24" spans="1:13" x14ac:dyDescent="0.3">
      <c r="A24" s="8" t="s">
        <v>57</v>
      </c>
      <c r="B24" s="190" t="s">
        <v>59</v>
      </c>
      <c r="C24" s="191">
        <v>1.01</v>
      </c>
      <c r="D24" s="192" t="s">
        <v>53</v>
      </c>
      <c r="E24" s="193" t="s">
        <v>50</v>
      </c>
      <c r="F24" s="193">
        <v>0.04</v>
      </c>
      <c r="G24" s="193" t="s">
        <v>50</v>
      </c>
      <c r="H24" s="194">
        <f>AVERAGE(C24:C25)</f>
        <v>1.05</v>
      </c>
      <c r="I24" s="188">
        <f>H24*0.3</f>
        <v>0.315</v>
      </c>
      <c r="J24" s="196">
        <v>34000000000</v>
      </c>
      <c r="K24" s="3">
        <f>J24*0.8</f>
        <v>27200000000</v>
      </c>
      <c r="L24" s="129">
        <f>(I24/K24)*1000000000000</f>
        <v>11.580882352941178</v>
      </c>
    </row>
    <row r="25" spans="1:13" x14ac:dyDescent="0.3">
      <c r="A25" s="8" t="s">
        <v>57</v>
      </c>
      <c r="B25" s="182" t="s">
        <v>59</v>
      </c>
      <c r="C25" s="195">
        <v>1.0900000000000001</v>
      </c>
      <c r="D25" s="184" t="s">
        <v>53</v>
      </c>
      <c r="E25" s="185" t="s">
        <v>50</v>
      </c>
      <c r="F25" s="185">
        <v>0.03</v>
      </c>
      <c r="G25" s="185" t="s">
        <v>50</v>
      </c>
      <c r="H25" s="187"/>
      <c r="I25" s="187"/>
      <c r="J25" s="196"/>
      <c r="L25" s="5"/>
    </row>
    <row r="26" spans="1:13" x14ac:dyDescent="0.3">
      <c r="A26" s="8" t="s">
        <v>57</v>
      </c>
      <c r="B26" s="190" t="s">
        <v>59</v>
      </c>
      <c r="C26" s="191" t="s">
        <v>50</v>
      </c>
      <c r="D26" s="192" t="s">
        <v>50</v>
      </c>
      <c r="E26" s="193" t="s">
        <v>50</v>
      </c>
      <c r="F26" s="193" t="s">
        <v>50</v>
      </c>
      <c r="G26" s="193" t="s">
        <v>50</v>
      </c>
      <c r="H26" s="194"/>
      <c r="I26" s="194"/>
      <c r="J26" s="189"/>
      <c r="L26" s="5"/>
    </row>
    <row r="27" spans="1:13" x14ac:dyDescent="0.3">
      <c r="A27" s="8" t="s">
        <v>57</v>
      </c>
      <c r="B27" s="247" t="s">
        <v>60</v>
      </c>
      <c r="C27" s="244">
        <v>2.67</v>
      </c>
      <c r="D27" s="184" t="s">
        <v>53</v>
      </c>
      <c r="E27" s="185" t="s">
        <v>50</v>
      </c>
      <c r="F27" s="185">
        <v>0.02</v>
      </c>
      <c r="G27" s="185" t="s">
        <v>50</v>
      </c>
      <c r="H27" s="366">
        <f>AVERAGE(C27:C28)</f>
        <v>2.67</v>
      </c>
      <c r="I27" s="367">
        <f>H27*0.3</f>
        <v>0.80099999999999993</v>
      </c>
      <c r="J27" s="368">
        <v>34000000000</v>
      </c>
      <c r="K27" s="369">
        <f>J27*0.8</f>
        <v>27200000000</v>
      </c>
      <c r="L27" s="246">
        <f>(I27/K27)*1000000000000</f>
        <v>29.448529411764703</v>
      </c>
      <c r="M27" t="s">
        <v>478</v>
      </c>
    </row>
    <row r="28" spans="1:13" x14ac:dyDescent="0.3">
      <c r="A28" s="8" t="s">
        <v>57</v>
      </c>
      <c r="B28" s="247" t="s">
        <v>60</v>
      </c>
      <c r="C28" s="245">
        <v>2.67</v>
      </c>
      <c r="D28" s="192" t="s">
        <v>53</v>
      </c>
      <c r="E28" s="193" t="s">
        <v>50</v>
      </c>
      <c r="F28" s="193">
        <v>0.02</v>
      </c>
      <c r="G28" s="193" t="s">
        <v>50</v>
      </c>
      <c r="H28" s="194"/>
      <c r="I28" s="194"/>
      <c r="J28" s="189"/>
      <c r="L28" s="5"/>
    </row>
    <row r="29" spans="1:13" x14ac:dyDescent="0.3">
      <c r="A29" s="8" t="s">
        <v>57</v>
      </c>
      <c r="B29" s="182" t="s">
        <v>60</v>
      </c>
      <c r="C29" s="195" t="s">
        <v>50</v>
      </c>
      <c r="D29" s="184" t="s">
        <v>50</v>
      </c>
      <c r="E29" s="185" t="s">
        <v>50</v>
      </c>
      <c r="F29" s="185" t="s">
        <v>50</v>
      </c>
      <c r="G29" s="185" t="s">
        <v>50</v>
      </c>
      <c r="H29" s="187"/>
      <c r="I29" s="187"/>
      <c r="J29" s="196"/>
      <c r="L29" s="5"/>
    </row>
    <row r="30" spans="1:13" x14ac:dyDescent="0.3">
      <c r="A30" s="8" t="s">
        <v>57</v>
      </c>
      <c r="B30" s="182" t="s">
        <v>61</v>
      </c>
      <c r="C30" s="195" t="s">
        <v>50</v>
      </c>
      <c r="D30" s="184" t="s">
        <v>50</v>
      </c>
      <c r="E30" s="185" t="s">
        <v>50</v>
      </c>
      <c r="F30" s="185" t="s">
        <v>50</v>
      </c>
      <c r="G30" s="185" t="s">
        <v>50</v>
      </c>
      <c r="H30" s="187"/>
      <c r="I30" s="187"/>
      <c r="J30" s="196"/>
      <c r="L30" s="5"/>
    </row>
    <row r="31" spans="1:13" x14ac:dyDescent="0.3">
      <c r="A31" s="8" t="s">
        <v>57</v>
      </c>
      <c r="B31" s="190" t="s">
        <v>61</v>
      </c>
      <c r="C31" s="191">
        <v>0.92</v>
      </c>
      <c r="D31" s="192" t="s">
        <v>53</v>
      </c>
      <c r="E31" s="193" t="s">
        <v>50</v>
      </c>
      <c r="F31" s="193" t="s">
        <v>50</v>
      </c>
      <c r="G31" s="193" t="s">
        <v>50</v>
      </c>
      <c r="H31" s="194">
        <f>C31</f>
        <v>0.92</v>
      </c>
      <c r="I31" s="188">
        <f>H31*0.3</f>
        <v>0.27600000000000002</v>
      </c>
      <c r="J31" s="189">
        <v>39000000000</v>
      </c>
      <c r="K31" s="3">
        <f>J31*0.8</f>
        <v>31200000000</v>
      </c>
      <c r="L31" s="129">
        <f>(I31/K31)*1000000000000</f>
        <v>8.8461538461538485</v>
      </c>
    </row>
    <row r="32" spans="1:13" x14ac:dyDescent="0.3">
      <c r="A32" s="8" t="s">
        <v>57</v>
      </c>
      <c r="B32" s="182" t="s">
        <v>61</v>
      </c>
      <c r="C32" s="195" t="s">
        <v>50</v>
      </c>
      <c r="D32" s="184" t="s">
        <v>50</v>
      </c>
      <c r="E32" s="185" t="s">
        <v>50</v>
      </c>
      <c r="F32" s="185" t="s">
        <v>50</v>
      </c>
      <c r="G32" s="185" t="s">
        <v>50</v>
      </c>
      <c r="H32" s="187"/>
      <c r="I32" s="187"/>
      <c r="J32" s="196"/>
      <c r="L32" s="5"/>
    </row>
    <row r="33" spans="1:12" x14ac:dyDescent="0.3">
      <c r="A33" s="8" t="s">
        <v>57</v>
      </c>
      <c r="B33" s="182" t="s">
        <v>62</v>
      </c>
      <c r="C33" s="195" t="s">
        <v>50</v>
      </c>
      <c r="D33" s="184" t="s">
        <v>50</v>
      </c>
      <c r="E33" s="185" t="s">
        <v>50</v>
      </c>
      <c r="F33" s="185" t="s">
        <v>50</v>
      </c>
      <c r="G33" s="185" t="s">
        <v>50</v>
      </c>
      <c r="H33" s="187"/>
      <c r="I33" s="187"/>
      <c r="J33" s="196"/>
      <c r="L33" s="5"/>
    </row>
    <row r="34" spans="1:12" x14ac:dyDescent="0.3">
      <c r="A34" s="8" t="s">
        <v>57</v>
      </c>
      <c r="B34" s="190" t="s">
        <v>62</v>
      </c>
      <c r="C34" s="191" t="s">
        <v>50</v>
      </c>
      <c r="D34" s="192" t="s">
        <v>50</v>
      </c>
      <c r="E34" s="193" t="s">
        <v>50</v>
      </c>
      <c r="F34" s="193" t="s">
        <v>50</v>
      </c>
      <c r="G34" s="193" t="s">
        <v>50</v>
      </c>
      <c r="H34" s="194"/>
      <c r="I34" s="194"/>
      <c r="J34" s="189"/>
      <c r="L34" s="5"/>
    </row>
    <row r="35" spans="1:12" x14ac:dyDescent="0.3">
      <c r="A35" s="8" t="s">
        <v>57</v>
      </c>
      <c r="B35" s="182" t="s">
        <v>62</v>
      </c>
      <c r="C35" s="195" t="s">
        <v>50</v>
      </c>
      <c r="D35" s="184" t="s">
        <v>50</v>
      </c>
      <c r="E35" s="185" t="s">
        <v>50</v>
      </c>
      <c r="F35" s="185" t="s">
        <v>50</v>
      </c>
      <c r="G35" s="185" t="s">
        <v>50</v>
      </c>
      <c r="H35" s="187"/>
      <c r="I35" s="187"/>
      <c r="J35" s="196"/>
      <c r="L35" s="5"/>
    </row>
    <row r="36" spans="1:12" x14ac:dyDescent="0.3">
      <c r="A36" s="8" t="s">
        <v>57</v>
      </c>
      <c r="B36" s="190" t="s">
        <v>62</v>
      </c>
      <c r="C36" s="191" t="s">
        <v>50</v>
      </c>
      <c r="D36" s="192" t="s">
        <v>50</v>
      </c>
      <c r="E36" s="193" t="s">
        <v>50</v>
      </c>
      <c r="F36" s="193" t="s">
        <v>50</v>
      </c>
      <c r="G36" s="193" t="s">
        <v>50</v>
      </c>
      <c r="H36" s="194"/>
      <c r="I36" s="194"/>
      <c r="J36" s="189"/>
      <c r="L36" s="5"/>
    </row>
    <row r="37" spans="1:12" x14ac:dyDescent="0.3">
      <c r="A37" s="8" t="s">
        <v>57</v>
      </c>
      <c r="B37" s="182" t="s">
        <v>62</v>
      </c>
      <c r="C37" s="195">
        <v>0.89</v>
      </c>
      <c r="D37" s="184" t="s">
        <v>50</v>
      </c>
      <c r="E37" s="185" t="s">
        <v>50</v>
      </c>
      <c r="F37" s="185" t="s">
        <v>50</v>
      </c>
      <c r="G37" s="185" t="s">
        <v>50</v>
      </c>
      <c r="H37" s="187">
        <f>C37</f>
        <v>0.89</v>
      </c>
      <c r="I37" s="188">
        <f>H37*0.3</f>
        <v>0.26700000000000002</v>
      </c>
      <c r="J37" s="196">
        <v>40000000000</v>
      </c>
      <c r="K37" s="3">
        <f>J37*0.8</f>
        <v>32000000000</v>
      </c>
      <c r="L37" s="129">
        <f>(I37/K37)*1000000000000</f>
        <v>8.34375</v>
      </c>
    </row>
    <row r="38" spans="1:12" x14ac:dyDescent="0.3">
      <c r="A38" s="8" t="s">
        <v>57</v>
      </c>
      <c r="B38" s="190" t="s">
        <v>62</v>
      </c>
      <c r="C38" s="191" t="s">
        <v>50</v>
      </c>
      <c r="D38" s="192" t="s">
        <v>50</v>
      </c>
      <c r="E38" s="193" t="s">
        <v>50</v>
      </c>
      <c r="F38" s="193" t="s">
        <v>50</v>
      </c>
      <c r="G38" s="193" t="s">
        <v>50</v>
      </c>
      <c r="H38" s="194"/>
      <c r="I38" s="194"/>
      <c r="J38" s="189"/>
      <c r="L38" s="5"/>
    </row>
    <row r="39" spans="1:12" x14ac:dyDescent="0.3">
      <c r="A39" s="8" t="s">
        <v>57</v>
      </c>
      <c r="B39" s="182" t="s">
        <v>63</v>
      </c>
      <c r="C39" s="195" t="s">
        <v>50</v>
      </c>
      <c r="D39" s="184" t="s">
        <v>50</v>
      </c>
      <c r="E39" s="185" t="s">
        <v>50</v>
      </c>
      <c r="F39" s="185" t="s">
        <v>50</v>
      </c>
      <c r="G39" s="185" t="s">
        <v>50</v>
      </c>
      <c r="H39" s="187"/>
      <c r="I39" s="187"/>
      <c r="J39" s="196"/>
      <c r="L39" s="5"/>
    </row>
    <row r="40" spans="1:12" x14ac:dyDescent="0.3">
      <c r="A40" s="8" t="s">
        <v>57</v>
      </c>
      <c r="B40" s="190" t="s">
        <v>63</v>
      </c>
      <c r="C40" s="191">
        <v>0.88</v>
      </c>
      <c r="D40" s="192" t="s">
        <v>50</v>
      </c>
      <c r="E40" s="193" t="s">
        <v>50</v>
      </c>
      <c r="F40" s="193" t="s">
        <v>50</v>
      </c>
      <c r="G40" s="193" t="s">
        <v>50</v>
      </c>
      <c r="H40" s="194">
        <f>C40</f>
        <v>0.88</v>
      </c>
      <c r="I40" s="188">
        <f>H40*0.3</f>
        <v>0.26400000000000001</v>
      </c>
      <c r="J40" s="196">
        <v>40000000000</v>
      </c>
      <c r="K40" s="3">
        <f>J40*0.8</f>
        <v>32000000000</v>
      </c>
      <c r="L40" s="129">
        <f>(I40/K40)*1000000000000</f>
        <v>8.25</v>
      </c>
    </row>
    <row r="41" spans="1:12" ht="15" thickBot="1" x14ac:dyDescent="0.35">
      <c r="A41" s="8" t="s">
        <v>57</v>
      </c>
      <c r="B41" s="182" t="s">
        <v>63</v>
      </c>
      <c r="C41" s="197" t="s">
        <v>50</v>
      </c>
      <c r="D41" s="184" t="s">
        <v>50</v>
      </c>
      <c r="E41" s="185" t="s">
        <v>50</v>
      </c>
      <c r="F41" s="185" t="s">
        <v>50</v>
      </c>
      <c r="G41" s="185" t="s">
        <v>50</v>
      </c>
      <c r="H41" s="187"/>
      <c r="I41" s="187"/>
      <c r="J41" s="196"/>
      <c r="L41" s="5"/>
    </row>
    <row r="42" spans="1:12" x14ac:dyDescent="0.3">
      <c r="A42" s="6" t="s">
        <v>64</v>
      </c>
      <c r="B42" s="145" t="s">
        <v>65</v>
      </c>
      <c r="C42" s="146">
        <v>0.01</v>
      </c>
      <c r="D42" s="147">
        <v>1.8</v>
      </c>
      <c r="E42" s="148" t="s">
        <v>50</v>
      </c>
      <c r="F42" s="149" t="s">
        <v>53</v>
      </c>
      <c r="G42" s="150" t="s">
        <v>50</v>
      </c>
      <c r="H42" s="151">
        <f>AVERAGE(D42:D44)</f>
        <v>1.8100000000000003</v>
      </c>
      <c r="I42" s="152">
        <f>H42*0.3</f>
        <v>0.54300000000000004</v>
      </c>
      <c r="J42" s="153">
        <v>38000000000</v>
      </c>
      <c r="K42" s="3">
        <f>J42*0.8</f>
        <v>30400000000</v>
      </c>
      <c r="L42" s="129">
        <f>(I42/K42)*1000000000000</f>
        <v>17.861842105263161</v>
      </c>
    </row>
    <row r="43" spans="1:12" x14ac:dyDescent="0.3">
      <c r="A43" s="6" t="s">
        <v>64</v>
      </c>
      <c r="B43" s="154" t="s">
        <v>65</v>
      </c>
      <c r="C43" s="155">
        <v>0.01</v>
      </c>
      <c r="D43" s="156">
        <v>1.85</v>
      </c>
      <c r="E43" s="157" t="s">
        <v>50</v>
      </c>
      <c r="F43" s="158" t="s">
        <v>53</v>
      </c>
      <c r="G43" s="158" t="s">
        <v>50</v>
      </c>
      <c r="H43" s="159"/>
      <c r="I43" s="159"/>
      <c r="J43" s="160"/>
      <c r="L43" s="5"/>
    </row>
    <row r="44" spans="1:12" x14ac:dyDescent="0.3">
      <c r="A44" s="6" t="s">
        <v>64</v>
      </c>
      <c r="B44" s="145" t="s">
        <v>65</v>
      </c>
      <c r="C44" s="146">
        <v>0.01</v>
      </c>
      <c r="D44" s="161">
        <v>1.78</v>
      </c>
      <c r="E44" s="148" t="s">
        <v>50</v>
      </c>
      <c r="F44" s="150" t="s">
        <v>53</v>
      </c>
      <c r="G44" s="150" t="s">
        <v>50</v>
      </c>
      <c r="H44" s="151"/>
      <c r="I44" s="151"/>
      <c r="J44" s="153"/>
      <c r="L44" s="5"/>
    </row>
    <row r="45" spans="1:12" x14ac:dyDescent="0.3">
      <c r="A45" s="6" t="s">
        <v>64</v>
      </c>
      <c r="B45" s="154" t="s">
        <v>66</v>
      </c>
      <c r="C45" s="155">
        <v>0.01</v>
      </c>
      <c r="D45" s="156">
        <v>1.92</v>
      </c>
      <c r="E45" s="157" t="s">
        <v>50</v>
      </c>
      <c r="F45" s="158">
        <v>0</v>
      </c>
      <c r="G45" s="158" t="s">
        <v>50</v>
      </c>
      <c r="H45" s="159">
        <f>AVERAGE(D45:D47)</f>
        <v>1.9299999999999997</v>
      </c>
      <c r="I45" s="152">
        <f>H45*0.3</f>
        <v>0.57899999999999985</v>
      </c>
      <c r="J45" s="160">
        <v>34000000000</v>
      </c>
      <c r="K45" s="3">
        <f>J45*0.8</f>
        <v>27200000000</v>
      </c>
      <c r="L45" s="129">
        <f>(I45/K45)*1000000000000</f>
        <v>21.286764705882348</v>
      </c>
    </row>
    <row r="46" spans="1:12" x14ac:dyDescent="0.3">
      <c r="A46" s="6" t="s">
        <v>64</v>
      </c>
      <c r="B46" s="145" t="s">
        <v>66</v>
      </c>
      <c r="C46" s="146">
        <v>0.01</v>
      </c>
      <c r="D46" s="161">
        <v>1.89</v>
      </c>
      <c r="E46" s="148" t="s">
        <v>50</v>
      </c>
      <c r="F46" s="150">
        <v>0</v>
      </c>
      <c r="G46" s="150" t="s">
        <v>50</v>
      </c>
      <c r="H46" s="151"/>
      <c r="I46" s="151"/>
      <c r="J46" s="153"/>
      <c r="L46" s="5"/>
    </row>
    <row r="47" spans="1:12" x14ac:dyDescent="0.3">
      <c r="A47" s="6" t="s">
        <v>64</v>
      </c>
      <c r="B47" s="154" t="s">
        <v>66</v>
      </c>
      <c r="C47" s="155">
        <v>0.01</v>
      </c>
      <c r="D47" s="156">
        <v>1.98</v>
      </c>
      <c r="E47" s="157" t="s">
        <v>50</v>
      </c>
      <c r="F47" s="158" t="s">
        <v>53</v>
      </c>
      <c r="G47" s="158" t="s">
        <v>50</v>
      </c>
      <c r="H47" s="159"/>
      <c r="I47" s="159"/>
      <c r="J47" s="160"/>
      <c r="L47" s="5"/>
    </row>
    <row r="48" spans="1:12" x14ac:dyDescent="0.3">
      <c r="A48" s="6" t="s">
        <v>64</v>
      </c>
      <c r="B48" s="145" t="s">
        <v>67</v>
      </c>
      <c r="C48" s="146">
        <v>0.01</v>
      </c>
      <c r="D48" s="161">
        <v>1.59</v>
      </c>
      <c r="E48" s="148" t="s">
        <v>50</v>
      </c>
      <c r="F48" s="150">
        <v>0</v>
      </c>
      <c r="G48" s="150" t="s">
        <v>50</v>
      </c>
      <c r="H48" s="151">
        <f>AVERAGE(D48:D50)</f>
        <v>1.5899999999999999</v>
      </c>
      <c r="I48" s="152">
        <f>H48*0.3</f>
        <v>0.47699999999999992</v>
      </c>
      <c r="J48" s="160">
        <v>34000000000</v>
      </c>
      <c r="K48" s="3">
        <f>J48*0.8</f>
        <v>27200000000</v>
      </c>
      <c r="L48" s="129">
        <f>(I48/K48)*1000000000000</f>
        <v>17.536764705882351</v>
      </c>
    </row>
    <row r="49" spans="1:12" x14ac:dyDescent="0.3">
      <c r="A49" s="6" t="s">
        <v>64</v>
      </c>
      <c r="B49" s="154" t="s">
        <v>67</v>
      </c>
      <c r="C49" s="155" t="s">
        <v>50</v>
      </c>
      <c r="D49" s="156">
        <v>1.63</v>
      </c>
      <c r="E49" s="157" t="s">
        <v>50</v>
      </c>
      <c r="F49" s="158">
        <v>0</v>
      </c>
      <c r="G49" s="158" t="s">
        <v>50</v>
      </c>
      <c r="H49" s="159"/>
      <c r="I49" s="159"/>
      <c r="J49" s="160"/>
      <c r="L49" s="5"/>
    </row>
    <row r="50" spans="1:12" x14ac:dyDescent="0.3">
      <c r="A50" s="6" t="s">
        <v>64</v>
      </c>
      <c r="B50" s="145" t="s">
        <v>67</v>
      </c>
      <c r="C50" s="146">
        <v>0.01</v>
      </c>
      <c r="D50" s="161">
        <v>1.55</v>
      </c>
      <c r="E50" s="148" t="s">
        <v>50</v>
      </c>
      <c r="F50" s="150">
        <v>0</v>
      </c>
      <c r="G50" s="150" t="s">
        <v>50</v>
      </c>
      <c r="H50" s="151"/>
      <c r="I50" s="151"/>
      <c r="J50" s="153"/>
      <c r="L50" s="5"/>
    </row>
    <row r="51" spans="1:12" x14ac:dyDescent="0.3">
      <c r="A51" s="6" t="s">
        <v>64</v>
      </c>
      <c r="B51" s="145" t="s">
        <v>68</v>
      </c>
      <c r="C51" s="146">
        <v>0</v>
      </c>
      <c r="D51" s="161">
        <v>2.39</v>
      </c>
      <c r="E51" s="148" t="s">
        <v>50</v>
      </c>
      <c r="F51" s="150" t="s">
        <v>50</v>
      </c>
      <c r="G51" s="150" t="s">
        <v>50</v>
      </c>
      <c r="H51" s="151">
        <f>AVERAGE(D51:D52)</f>
        <v>2.2800000000000002</v>
      </c>
      <c r="I51" s="152">
        <f>H51*0.3</f>
        <v>0.68400000000000005</v>
      </c>
      <c r="J51" s="153">
        <v>39000000000</v>
      </c>
      <c r="K51" s="3">
        <f>J51*0.8</f>
        <v>31200000000</v>
      </c>
      <c r="L51" s="129">
        <f>(I51/K51)*1000000000000</f>
        <v>21.923076923076923</v>
      </c>
    </row>
    <row r="52" spans="1:12" x14ac:dyDescent="0.3">
      <c r="A52" s="6" t="s">
        <v>64</v>
      </c>
      <c r="B52" s="154" t="s">
        <v>68</v>
      </c>
      <c r="C52" s="155">
        <v>0</v>
      </c>
      <c r="D52" s="156">
        <v>2.17</v>
      </c>
      <c r="E52" s="157" t="s">
        <v>50</v>
      </c>
      <c r="F52" s="158" t="s">
        <v>50</v>
      </c>
      <c r="G52" s="158" t="s">
        <v>50</v>
      </c>
      <c r="H52" s="159"/>
      <c r="I52" s="159"/>
      <c r="J52" s="160"/>
      <c r="L52" s="5"/>
    </row>
    <row r="53" spans="1:12" x14ac:dyDescent="0.3">
      <c r="A53" s="6" t="s">
        <v>64</v>
      </c>
      <c r="B53" s="145" t="s">
        <v>68</v>
      </c>
      <c r="C53" s="146" t="s">
        <v>50</v>
      </c>
      <c r="D53" s="161" t="s">
        <v>50</v>
      </c>
      <c r="E53" s="148" t="s">
        <v>50</v>
      </c>
      <c r="F53" s="150" t="s">
        <v>50</v>
      </c>
      <c r="G53" s="150" t="s">
        <v>50</v>
      </c>
      <c r="H53" s="151"/>
      <c r="I53" s="151"/>
      <c r="J53" s="153"/>
      <c r="L53" s="5"/>
    </row>
    <row r="54" spans="1:12" x14ac:dyDescent="0.3">
      <c r="A54" s="6" t="s">
        <v>64</v>
      </c>
      <c r="B54" s="154" t="s">
        <v>69</v>
      </c>
      <c r="C54" s="155">
        <v>0.01</v>
      </c>
      <c r="D54" s="156">
        <v>2.02</v>
      </c>
      <c r="E54" s="157" t="s">
        <v>50</v>
      </c>
      <c r="F54" s="158" t="s">
        <v>50</v>
      </c>
      <c r="G54" s="158" t="s">
        <v>50</v>
      </c>
      <c r="H54" s="159">
        <f>AVERAGE(D54:D55)</f>
        <v>2.1</v>
      </c>
      <c r="I54" s="152">
        <f>H54*0.3</f>
        <v>0.63</v>
      </c>
      <c r="J54" s="160">
        <v>40000000000</v>
      </c>
      <c r="K54" s="3">
        <f>J54*0.8</f>
        <v>32000000000</v>
      </c>
      <c r="L54" s="129">
        <f>(I54/K54)*1000000000000</f>
        <v>19.6875</v>
      </c>
    </row>
    <row r="55" spans="1:12" x14ac:dyDescent="0.3">
      <c r="A55" s="6" t="s">
        <v>64</v>
      </c>
      <c r="B55" s="145" t="s">
        <v>69</v>
      </c>
      <c r="C55" s="146">
        <v>0.01</v>
      </c>
      <c r="D55" s="161">
        <v>2.1800000000000002</v>
      </c>
      <c r="E55" s="148" t="s">
        <v>50</v>
      </c>
      <c r="F55" s="150" t="s">
        <v>50</v>
      </c>
      <c r="G55" s="150" t="s">
        <v>50</v>
      </c>
      <c r="H55" s="151"/>
      <c r="I55" s="151"/>
      <c r="J55" s="153"/>
      <c r="L55" s="5"/>
    </row>
    <row r="56" spans="1:12" x14ac:dyDescent="0.3">
      <c r="A56" s="6" t="s">
        <v>64</v>
      </c>
      <c r="B56" s="154" t="s">
        <v>69</v>
      </c>
      <c r="C56" s="155" t="s">
        <v>50</v>
      </c>
      <c r="D56" s="162">
        <v>3.27</v>
      </c>
      <c r="E56" s="157" t="s">
        <v>50</v>
      </c>
      <c r="F56" s="158" t="s">
        <v>50</v>
      </c>
      <c r="G56" s="158" t="s">
        <v>50</v>
      </c>
      <c r="H56" s="159"/>
      <c r="I56" s="159"/>
      <c r="J56" s="160"/>
      <c r="L56" s="5"/>
    </row>
    <row r="57" spans="1:12" x14ac:dyDescent="0.3">
      <c r="A57" s="6" t="s">
        <v>64</v>
      </c>
      <c r="B57" s="145" t="s">
        <v>70</v>
      </c>
      <c r="C57" s="146" t="s">
        <v>50</v>
      </c>
      <c r="D57" s="161" t="s">
        <v>50</v>
      </c>
      <c r="E57" s="148" t="s">
        <v>50</v>
      </c>
      <c r="F57" s="150" t="s">
        <v>50</v>
      </c>
      <c r="G57" s="150" t="s">
        <v>50</v>
      </c>
      <c r="H57" s="151"/>
      <c r="I57" s="151"/>
      <c r="J57" s="153"/>
      <c r="L57" s="5"/>
    </row>
    <row r="58" spans="1:12" x14ac:dyDescent="0.3">
      <c r="A58" s="6" t="s">
        <v>64</v>
      </c>
      <c r="B58" s="154" t="s">
        <v>70</v>
      </c>
      <c r="C58" s="155" t="s">
        <v>50</v>
      </c>
      <c r="D58" s="156" t="s">
        <v>50</v>
      </c>
      <c r="E58" s="157" t="s">
        <v>50</v>
      </c>
      <c r="F58" s="158" t="s">
        <v>50</v>
      </c>
      <c r="G58" s="158" t="s">
        <v>50</v>
      </c>
      <c r="H58" s="159"/>
      <c r="I58" s="159"/>
      <c r="J58" s="160"/>
      <c r="L58" s="5"/>
    </row>
    <row r="59" spans="1:12" x14ac:dyDescent="0.3">
      <c r="A59" s="6" t="s">
        <v>64</v>
      </c>
      <c r="B59" s="145" t="s">
        <v>70</v>
      </c>
      <c r="C59" s="146" t="s">
        <v>50</v>
      </c>
      <c r="D59" s="161" t="s">
        <v>50</v>
      </c>
      <c r="E59" s="148" t="s">
        <v>50</v>
      </c>
      <c r="F59" s="150" t="s">
        <v>50</v>
      </c>
      <c r="G59" s="150" t="s">
        <v>50</v>
      </c>
      <c r="H59" s="151"/>
      <c r="I59" s="151"/>
      <c r="J59" s="153"/>
      <c r="L59" s="5"/>
    </row>
    <row r="60" spans="1:12" x14ac:dyDescent="0.3">
      <c r="A60" s="6" t="s">
        <v>64</v>
      </c>
      <c r="B60" s="154" t="s">
        <v>70</v>
      </c>
      <c r="C60" s="155" t="s">
        <v>50</v>
      </c>
      <c r="D60" s="156" t="s">
        <v>50</v>
      </c>
      <c r="E60" s="157" t="s">
        <v>50</v>
      </c>
      <c r="F60" s="158" t="s">
        <v>50</v>
      </c>
      <c r="G60" s="158" t="s">
        <v>50</v>
      </c>
      <c r="H60" s="159"/>
      <c r="I60" s="159"/>
      <c r="J60" s="160"/>
      <c r="L60" s="5"/>
    </row>
    <row r="61" spans="1:12" x14ac:dyDescent="0.3">
      <c r="A61" s="6" t="s">
        <v>64</v>
      </c>
      <c r="B61" s="145" t="s">
        <v>70</v>
      </c>
      <c r="C61" s="146" t="s">
        <v>50</v>
      </c>
      <c r="D61" s="161">
        <v>1.77</v>
      </c>
      <c r="E61" s="148" t="s">
        <v>50</v>
      </c>
      <c r="F61" s="150" t="s">
        <v>50</v>
      </c>
      <c r="G61" s="150" t="s">
        <v>50</v>
      </c>
      <c r="H61" s="151">
        <f>AVERAGE(D61:D62)</f>
        <v>1.8399999999999999</v>
      </c>
      <c r="I61" s="152">
        <f>H61*0.3</f>
        <v>0.55199999999999994</v>
      </c>
      <c r="J61" s="160">
        <v>40000000000</v>
      </c>
      <c r="K61" s="3">
        <f>J61*0.8</f>
        <v>32000000000</v>
      </c>
      <c r="L61" s="129">
        <f>(I61/K61)*1000000000000</f>
        <v>17.25</v>
      </c>
    </row>
    <row r="62" spans="1:12" ht="15" thickBot="1" x14ac:dyDescent="0.35">
      <c r="A62" s="6" t="s">
        <v>64</v>
      </c>
      <c r="B62" s="154" t="s">
        <v>70</v>
      </c>
      <c r="C62" s="155" t="s">
        <v>50</v>
      </c>
      <c r="D62" s="163">
        <v>1.91</v>
      </c>
      <c r="E62" s="157" t="s">
        <v>50</v>
      </c>
      <c r="F62" s="158" t="s">
        <v>50</v>
      </c>
      <c r="G62" s="164" t="s">
        <v>50</v>
      </c>
      <c r="H62" s="159"/>
      <c r="I62" s="159"/>
      <c r="J62" s="160"/>
      <c r="L62" s="5"/>
    </row>
    <row r="63" spans="1:12" x14ac:dyDescent="0.3">
      <c r="A63" s="9" t="s">
        <v>71</v>
      </c>
      <c r="B63" s="208" t="s">
        <v>72</v>
      </c>
      <c r="C63" s="209" t="s">
        <v>50</v>
      </c>
      <c r="D63" s="210" t="s">
        <v>50</v>
      </c>
      <c r="E63" s="211">
        <v>1.58</v>
      </c>
      <c r="F63" s="212">
        <v>0</v>
      </c>
      <c r="G63" s="209" t="s">
        <v>50</v>
      </c>
      <c r="H63" s="213">
        <f>E63</f>
        <v>1.58</v>
      </c>
      <c r="I63" s="214">
        <f>H63*0.3</f>
        <v>0.47399999999999998</v>
      </c>
      <c r="J63" s="215">
        <v>26200000000</v>
      </c>
      <c r="K63" s="3">
        <f>J63*0.8</f>
        <v>20960000000</v>
      </c>
      <c r="L63" s="129">
        <f>(I63/K63)*1000000000000</f>
        <v>22.614503816793892</v>
      </c>
    </row>
    <row r="64" spans="1:12" x14ac:dyDescent="0.3">
      <c r="A64" s="9" t="s">
        <v>71</v>
      </c>
      <c r="B64" s="216" t="s">
        <v>72</v>
      </c>
      <c r="C64" s="217" t="s">
        <v>50</v>
      </c>
      <c r="D64" s="218" t="s">
        <v>50</v>
      </c>
      <c r="E64" s="219" t="s">
        <v>50</v>
      </c>
      <c r="F64" s="220" t="s">
        <v>50</v>
      </c>
      <c r="G64" s="217" t="s">
        <v>50</v>
      </c>
      <c r="H64" s="221"/>
      <c r="I64" s="221"/>
      <c r="J64" s="222"/>
      <c r="L64" s="5"/>
    </row>
    <row r="65" spans="1:12" x14ac:dyDescent="0.3">
      <c r="A65" s="9" t="s">
        <v>71</v>
      </c>
      <c r="B65" s="208" t="s">
        <v>72</v>
      </c>
      <c r="C65" s="209" t="s">
        <v>50</v>
      </c>
      <c r="D65" s="210" t="s">
        <v>50</v>
      </c>
      <c r="E65" s="223" t="s">
        <v>50</v>
      </c>
      <c r="F65" s="212" t="s">
        <v>50</v>
      </c>
      <c r="G65" s="209" t="s">
        <v>50</v>
      </c>
      <c r="H65" s="213"/>
      <c r="I65" s="213"/>
      <c r="J65" s="215"/>
      <c r="L65" s="5"/>
    </row>
    <row r="66" spans="1:12" x14ac:dyDescent="0.3">
      <c r="A66" s="9" t="s">
        <v>71</v>
      </c>
      <c r="B66" s="216" t="s">
        <v>73</v>
      </c>
      <c r="C66" s="217">
        <v>0.04</v>
      </c>
      <c r="D66" s="218" t="s">
        <v>53</v>
      </c>
      <c r="E66" s="219">
        <v>1.24</v>
      </c>
      <c r="F66" s="220">
        <v>0</v>
      </c>
      <c r="G66" s="217" t="s">
        <v>50</v>
      </c>
      <c r="H66" s="221">
        <f>AVERAGE(E66:E67)</f>
        <v>1.1850000000000001</v>
      </c>
      <c r="I66" s="214">
        <f>H66*0.3</f>
        <v>0.35549999999999998</v>
      </c>
      <c r="J66" s="215">
        <v>38000000000</v>
      </c>
      <c r="K66" s="3">
        <f>J66*0.8</f>
        <v>30400000000</v>
      </c>
      <c r="L66" s="129">
        <f>(I66/K66)*1000000000000</f>
        <v>11.694078947368419</v>
      </c>
    </row>
    <row r="67" spans="1:12" x14ac:dyDescent="0.3">
      <c r="A67" s="9" t="s">
        <v>71</v>
      </c>
      <c r="B67" s="208" t="s">
        <v>73</v>
      </c>
      <c r="C67" s="209">
        <v>0.04</v>
      </c>
      <c r="D67" s="210" t="s">
        <v>53</v>
      </c>
      <c r="E67" s="223">
        <v>1.1299999999999999</v>
      </c>
      <c r="F67" s="212">
        <v>0</v>
      </c>
      <c r="G67" s="209" t="s">
        <v>50</v>
      </c>
      <c r="H67" s="213"/>
      <c r="I67" s="213"/>
      <c r="J67" s="215"/>
      <c r="L67" s="5"/>
    </row>
    <row r="68" spans="1:12" x14ac:dyDescent="0.3">
      <c r="A68" s="9" t="s">
        <v>71</v>
      </c>
      <c r="B68" s="216" t="s">
        <v>73</v>
      </c>
      <c r="C68" s="217" t="s">
        <v>50</v>
      </c>
      <c r="D68" s="218" t="s">
        <v>50</v>
      </c>
      <c r="E68" s="219" t="s">
        <v>50</v>
      </c>
      <c r="F68" s="220" t="s">
        <v>50</v>
      </c>
      <c r="G68" s="217" t="s">
        <v>50</v>
      </c>
      <c r="H68" s="221"/>
      <c r="I68" s="221"/>
      <c r="J68" s="222"/>
      <c r="L68" s="5"/>
    </row>
    <row r="69" spans="1:12" x14ac:dyDescent="0.3">
      <c r="A69" s="9" t="s">
        <v>71</v>
      </c>
      <c r="B69" s="208" t="s">
        <v>74</v>
      </c>
      <c r="C69" s="209">
        <v>0.03</v>
      </c>
      <c r="D69" s="210" t="s">
        <v>53</v>
      </c>
      <c r="E69" s="223">
        <v>3.62</v>
      </c>
      <c r="F69" s="212">
        <v>0</v>
      </c>
      <c r="G69" s="209" t="s">
        <v>50</v>
      </c>
      <c r="H69" s="213">
        <f>AVERAGE(E69:E71)</f>
        <v>3.4333333333333336</v>
      </c>
      <c r="I69" s="214">
        <f>H69*0.3</f>
        <v>1.03</v>
      </c>
      <c r="J69" s="222">
        <v>34000000000</v>
      </c>
      <c r="K69" s="3">
        <f>J69*0.8</f>
        <v>27200000000</v>
      </c>
      <c r="L69" s="129">
        <f>(I69/K69)*1000000000000</f>
        <v>37.867647058823536</v>
      </c>
    </row>
    <row r="70" spans="1:12" x14ac:dyDescent="0.3">
      <c r="A70" s="9" t="s">
        <v>71</v>
      </c>
      <c r="B70" s="216" t="s">
        <v>74</v>
      </c>
      <c r="C70" s="217">
        <v>0.03</v>
      </c>
      <c r="D70" s="218" t="s">
        <v>53</v>
      </c>
      <c r="E70" s="219">
        <v>3.54</v>
      </c>
      <c r="F70" s="220">
        <v>0</v>
      </c>
      <c r="G70" s="217" t="s">
        <v>50</v>
      </c>
      <c r="H70" s="221"/>
      <c r="I70" s="221"/>
      <c r="J70" s="222"/>
      <c r="L70" s="5"/>
    </row>
    <row r="71" spans="1:12" x14ac:dyDescent="0.3">
      <c r="A71" s="9" t="s">
        <v>71</v>
      </c>
      <c r="B71" s="208" t="s">
        <v>74</v>
      </c>
      <c r="C71" s="209">
        <v>0.03</v>
      </c>
      <c r="D71" s="210" t="s">
        <v>53</v>
      </c>
      <c r="E71" s="223">
        <v>3.14</v>
      </c>
      <c r="F71" s="212">
        <v>0</v>
      </c>
      <c r="G71" s="209" t="s">
        <v>50</v>
      </c>
      <c r="H71" s="213"/>
      <c r="I71" s="213"/>
      <c r="J71" s="215"/>
      <c r="L71" s="5"/>
    </row>
    <row r="72" spans="1:12" x14ac:dyDescent="0.3">
      <c r="A72" s="9" t="s">
        <v>71</v>
      </c>
      <c r="B72" s="216" t="s">
        <v>72</v>
      </c>
      <c r="C72" s="217" t="s">
        <v>50</v>
      </c>
      <c r="D72" s="218" t="s">
        <v>50</v>
      </c>
      <c r="E72" s="219">
        <v>1.58</v>
      </c>
      <c r="F72" s="220">
        <v>0</v>
      </c>
      <c r="G72" s="217" t="s">
        <v>50</v>
      </c>
      <c r="H72" s="221"/>
      <c r="I72" s="221"/>
      <c r="J72" s="222">
        <v>34000000000</v>
      </c>
      <c r="K72" s="3">
        <f>J72*0.8</f>
        <v>27200000000</v>
      </c>
      <c r="L72" s="129"/>
    </row>
    <row r="73" spans="1:12" x14ac:dyDescent="0.3">
      <c r="A73" s="9" t="s">
        <v>71</v>
      </c>
      <c r="B73" s="208" t="s">
        <v>72</v>
      </c>
      <c r="C73" s="209" t="s">
        <v>50</v>
      </c>
      <c r="D73" s="210" t="s">
        <v>50</v>
      </c>
      <c r="E73" s="223" t="s">
        <v>50</v>
      </c>
      <c r="F73" s="212" t="s">
        <v>50</v>
      </c>
      <c r="G73" s="209" t="s">
        <v>50</v>
      </c>
      <c r="H73" s="213"/>
      <c r="I73" s="213"/>
      <c r="J73" s="215"/>
      <c r="L73" s="5"/>
    </row>
    <row r="74" spans="1:12" x14ac:dyDescent="0.3">
      <c r="A74" s="9" t="s">
        <v>71</v>
      </c>
      <c r="B74" s="216" t="s">
        <v>72</v>
      </c>
      <c r="C74" s="217" t="s">
        <v>50</v>
      </c>
      <c r="D74" s="218" t="s">
        <v>50</v>
      </c>
      <c r="E74" s="219" t="s">
        <v>50</v>
      </c>
      <c r="F74" s="220" t="s">
        <v>50</v>
      </c>
      <c r="G74" s="217" t="s">
        <v>50</v>
      </c>
      <c r="H74" s="221"/>
      <c r="I74" s="221"/>
      <c r="J74" s="222"/>
      <c r="L74" s="5"/>
    </row>
    <row r="75" spans="1:12" x14ac:dyDescent="0.3">
      <c r="A75" s="9" t="s">
        <v>71</v>
      </c>
      <c r="B75" s="216" t="s">
        <v>75</v>
      </c>
      <c r="C75" s="217">
        <v>0.04</v>
      </c>
      <c r="D75" s="218" t="s">
        <v>53</v>
      </c>
      <c r="E75" s="219">
        <v>1.6</v>
      </c>
      <c r="F75" s="220" t="s">
        <v>50</v>
      </c>
      <c r="G75" s="217" t="s">
        <v>50</v>
      </c>
      <c r="H75" s="221">
        <f>E75</f>
        <v>1.6</v>
      </c>
      <c r="I75" s="214">
        <f>H75*0.3</f>
        <v>0.48</v>
      </c>
      <c r="J75" s="215">
        <v>39000000000</v>
      </c>
      <c r="K75" s="3">
        <f>J75*0.8</f>
        <v>31200000000</v>
      </c>
      <c r="L75" s="129">
        <f>(I75/K75)*1000000000000</f>
        <v>15.384615384615385</v>
      </c>
    </row>
    <row r="76" spans="1:12" x14ac:dyDescent="0.3">
      <c r="A76" s="9" t="s">
        <v>71</v>
      </c>
      <c r="B76" s="208" t="s">
        <v>75</v>
      </c>
      <c r="C76" s="209" t="s">
        <v>50</v>
      </c>
      <c r="D76" s="210" t="s">
        <v>50</v>
      </c>
      <c r="E76" s="223" t="s">
        <v>50</v>
      </c>
      <c r="F76" s="212" t="s">
        <v>50</v>
      </c>
      <c r="G76" s="209" t="s">
        <v>50</v>
      </c>
      <c r="H76" s="213"/>
      <c r="I76" s="213"/>
      <c r="J76" s="215"/>
      <c r="L76" s="5"/>
    </row>
    <row r="77" spans="1:12" x14ac:dyDescent="0.3">
      <c r="A77" s="9" t="s">
        <v>71</v>
      </c>
      <c r="B77" s="216" t="s">
        <v>75</v>
      </c>
      <c r="C77" s="217" t="s">
        <v>50</v>
      </c>
      <c r="D77" s="218" t="s">
        <v>50</v>
      </c>
      <c r="E77" s="219" t="s">
        <v>50</v>
      </c>
      <c r="F77" s="220" t="s">
        <v>50</v>
      </c>
      <c r="G77" s="217" t="s">
        <v>50</v>
      </c>
      <c r="H77" s="221"/>
      <c r="I77" s="221"/>
      <c r="J77" s="222"/>
      <c r="L77" s="5"/>
    </row>
    <row r="78" spans="1:12" x14ac:dyDescent="0.3">
      <c r="A78" s="9" t="s">
        <v>71</v>
      </c>
      <c r="B78" s="208" t="s">
        <v>76</v>
      </c>
      <c r="C78" s="209">
        <v>0.05</v>
      </c>
      <c r="D78" s="210" t="s">
        <v>50</v>
      </c>
      <c r="E78" s="223">
        <v>1.56</v>
      </c>
      <c r="F78" s="212" t="s">
        <v>50</v>
      </c>
      <c r="G78" s="209" t="s">
        <v>50</v>
      </c>
      <c r="H78" s="213">
        <f>AVERAGE(E78:E79)</f>
        <v>1.32</v>
      </c>
      <c r="I78" s="214">
        <f>H78*0.3</f>
        <v>0.39600000000000002</v>
      </c>
      <c r="J78" s="222">
        <v>40000000000</v>
      </c>
      <c r="K78" s="3">
        <f>J78*0.8</f>
        <v>32000000000</v>
      </c>
      <c r="L78" s="129">
        <f>(I78/K78)*1000000000000</f>
        <v>12.375</v>
      </c>
    </row>
    <row r="79" spans="1:12" x14ac:dyDescent="0.3">
      <c r="A79" s="9" t="s">
        <v>71</v>
      </c>
      <c r="B79" s="216" t="s">
        <v>76</v>
      </c>
      <c r="C79" s="217">
        <v>0.05</v>
      </c>
      <c r="D79" s="218" t="s">
        <v>50</v>
      </c>
      <c r="E79" s="219">
        <v>1.08</v>
      </c>
      <c r="F79" s="220" t="s">
        <v>50</v>
      </c>
      <c r="G79" s="217" t="s">
        <v>50</v>
      </c>
      <c r="H79" s="221"/>
      <c r="I79" s="221"/>
      <c r="J79" s="222"/>
      <c r="L79" s="5"/>
    </row>
    <row r="80" spans="1:12" x14ac:dyDescent="0.3">
      <c r="A80" s="9" t="s">
        <v>71</v>
      </c>
      <c r="B80" s="208" t="s">
        <v>76</v>
      </c>
      <c r="C80" s="209" t="s">
        <v>50</v>
      </c>
      <c r="D80" s="210" t="s">
        <v>50</v>
      </c>
      <c r="E80" s="223" t="s">
        <v>50</v>
      </c>
      <c r="F80" s="212" t="s">
        <v>50</v>
      </c>
      <c r="G80" s="209" t="s">
        <v>50</v>
      </c>
      <c r="H80" s="213"/>
      <c r="I80" s="213"/>
      <c r="J80" s="215"/>
      <c r="L80" s="5"/>
    </row>
    <row r="81" spans="1:13" x14ac:dyDescent="0.3">
      <c r="A81" s="9" t="s">
        <v>71</v>
      </c>
      <c r="B81" s="208" t="s">
        <v>77</v>
      </c>
      <c r="C81" s="209" t="s">
        <v>50</v>
      </c>
      <c r="D81" s="210" t="s">
        <v>50</v>
      </c>
      <c r="E81" s="223" t="s">
        <v>50</v>
      </c>
      <c r="F81" s="212" t="s">
        <v>50</v>
      </c>
      <c r="G81" s="209" t="s">
        <v>50</v>
      </c>
      <c r="H81" s="213"/>
      <c r="I81" s="213"/>
      <c r="J81" s="222">
        <v>40000000000</v>
      </c>
      <c r="K81" s="3">
        <f>J81*0.8</f>
        <v>32000000000</v>
      </c>
      <c r="L81" s="129"/>
    </row>
    <row r="82" spans="1:13" x14ac:dyDescent="0.3">
      <c r="A82" s="9" t="s">
        <v>71</v>
      </c>
      <c r="B82" s="216" t="s">
        <v>77</v>
      </c>
      <c r="C82" s="217" t="s">
        <v>50</v>
      </c>
      <c r="D82" s="218" t="s">
        <v>50</v>
      </c>
      <c r="E82" s="219" t="s">
        <v>50</v>
      </c>
      <c r="F82" s="220" t="s">
        <v>50</v>
      </c>
      <c r="G82" s="217" t="s">
        <v>50</v>
      </c>
      <c r="H82" s="221"/>
      <c r="I82" s="221"/>
      <c r="J82" s="222"/>
      <c r="L82" s="5"/>
    </row>
    <row r="83" spans="1:13" ht="15" thickBot="1" x14ac:dyDescent="0.35">
      <c r="A83" s="9" t="s">
        <v>71</v>
      </c>
      <c r="B83" s="208" t="s">
        <v>77</v>
      </c>
      <c r="C83" s="209" t="s">
        <v>50</v>
      </c>
      <c r="D83" s="210" t="s">
        <v>50</v>
      </c>
      <c r="E83" s="224" t="s">
        <v>50</v>
      </c>
      <c r="F83" s="225" t="s">
        <v>50</v>
      </c>
      <c r="G83" s="209" t="s">
        <v>50</v>
      </c>
      <c r="H83" s="213"/>
      <c r="I83" s="213"/>
      <c r="J83" s="215"/>
      <c r="L83" s="5"/>
    </row>
    <row r="84" spans="1:13" x14ac:dyDescent="0.3">
      <c r="A84" s="4" t="s">
        <v>78</v>
      </c>
      <c r="B84" s="120" t="s">
        <v>79</v>
      </c>
      <c r="C84" s="121">
        <v>0.02</v>
      </c>
      <c r="D84" s="122" t="s">
        <v>53</v>
      </c>
      <c r="E84" s="123">
        <v>0.62</v>
      </c>
      <c r="F84" s="124">
        <v>6.5</v>
      </c>
      <c r="G84" s="125" t="s">
        <v>50</v>
      </c>
      <c r="H84" s="126">
        <f>AVERAGE(F84:F86)</f>
        <v>6.5933333333333337</v>
      </c>
      <c r="I84" s="127">
        <f>H84*0.3</f>
        <v>1.978</v>
      </c>
      <c r="J84" s="128">
        <v>34000000000</v>
      </c>
      <c r="K84" s="3">
        <f>J84*0.8</f>
        <v>27200000000</v>
      </c>
      <c r="L84" s="129">
        <f>(I84/K84)*1000000000000</f>
        <v>72.720588235294116</v>
      </c>
      <c r="M84" s="3"/>
    </row>
    <row r="85" spans="1:13" x14ac:dyDescent="0.3">
      <c r="A85" s="4" t="s">
        <v>78</v>
      </c>
      <c r="B85" s="130" t="s">
        <v>79</v>
      </c>
      <c r="C85" s="131">
        <v>0.02</v>
      </c>
      <c r="D85" s="132" t="s">
        <v>53</v>
      </c>
      <c r="E85" s="133">
        <v>0.55000000000000004</v>
      </c>
      <c r="F85" s="134">
        <v>6.64</v>
      </c>
      <c r="G85" s="135" t="s">
        <v>50</v>
      </c>
      <c r="H85" s="126"/>
      <c r="I85" s="126"/>
      <c r="J85" s="128"/>
      <c r="L85" s="5"/>
    </row>
    <row r="86" spans="1:13" x14ac:dyDescent="0.3">
      <c r="A86" s="4" t="s">
        <v>78</v>
      </c>
      <c r="B86" s="120" t="s">
        <v>79</v>
      </c>
      <c r="C86" s="121">
        <v>0.02</v>
      </c>
      <c r="D86" s="122" t="s">
        <v>53</v>
      </c>
      <c r="E86" s="123">
        <v>0.68</v>
      </c>
      <c r="F86" s="136">
        <v>6.64</v>
      </c>
      <c r="G86" s="125" t="s">
        <v>50</v>
      </c>
      <c r="H86" s="126"/>
      <c r="I86" s="126"/>
      <c r="J86" s="128"/>
      <c r="L86" s="5"/>
    </row>
    <row r="87" spans="1:13" x14ac:dyDescent="0.3">
      <c r="A87" s="4" t="s">
        <v>78</v>
      </c>
      <c r="B87" s="130" t="s">
        <v>80</v>
      </c>
      <c r="C87" s="132" t="s">
        <v>50</v>
      </c>
      <c r="D87" s="132" t="s">
        <v>50</v>
      </c>
      <c r="E87" s="137" t="s">
        <v>50</v>
      </c>
      <c r="F87" s="134" t="s">
        <v>50</v>
      </c>
      <c r="G87" s="135" t="s">
        <v>50</v>
      </c>
      <c r="H87" s="138"/>
      <c r="I87" s="138"/>
      <c r="J87" s="139">
        <v>39000000000</v>
      </c>
      <c r="K87" s="3">
        <f>J87*0.8</f>
        <v>31200000000</v>
      </c>
      <c r="L87" s="129"/>
    </row>
    <row r="88" spans="1:13" x14ac:dyDescent="0.3">
      <c r="A88" s="4" t="s">
        <v>78</v>
      </c>
      <c r="B88" s="120" t="s">
        <v>80</v>
      </c>
      <c r="C88" s="122" t="s">
        <v>50</v>
      </c>
      <c r="D88" s="122" t="s">
        <v>50</v>
      </c>
      <c r="E88" s="140" t="s">
        <v>50</v>
      </c>
      <c r="F88" s="136" t="s">
        <v>50</v>
      </c>
      <c r="G88" s="125" t="s">
        <v>50</v>
      </c>
      <c r="H88" s="141"/>
      <c r="I88" s="141"/>
      <c r="J88" s="128"/>
      <c r="L88" s="5"/>
    </row>
    <row r="89" spans="1:13" x14ac:dyDescent="0.3">
      <c r="A89" s="4" t="s">
        <v>78</v>
      </c>
      <c r="B89" s="130" t="s">
        <v>80</v>
      </c>
      <c r="C89" s="132" t="s">
        <v>50</v>
      </c>
      <c r="D89" s="132" t="s">
        <v>50</v>
      </c>
      <c r="E89" s="137" t="s">
        <v>50</v>
      </c>
      <c r="F89" s="134" t="s">
        <v>50</v>
      </c>
      <c r="G89" s="135" t="s">
        <v>50</v>
      </c>
      <c r="H89" s="138"/>
      <c r="I89" s="138"/>
      <c r="J89" s="139"/>
      <c r="L89" s="5"/>
    </row>
    <row r="90" spans="1:13" x14ac:dyDescent="0.3">
      <c r="A90" s="4" t="s">
        <v>78</v>
      </c>
      <c r="B90" s="120" t="s">
        <v>81</v>
      </c>
      <c r="C90" s="122" t="s">
        <v>50</v>
      </c>
      <c r="D90" s="122" t="s">
        <v>53</v>
      </c>
      <c r="E90" s="140" t="s">
        <v>50</v>
      </c>
      <c r="F90" s="136">
        <v>7.76</v>
      </c>
      <c r="G90" s="125" t="s">
        <v>50</v>
      </c>
      <c r="H90" s="141">
        <f>AVERAGE(F90:F91)</f>
        <v>7.43</v>
      </c>
      <c r="I90" s="127">
        <f>H90*0.3</f>
        <v>2.2289999999999996</v>
      </c>
      <c r="J90" s="128">
        <v>40000000000</v>
      </c>
      <c r="K90" s="3">
        <f>J90*0.8</f>
        <v>32000000000</v>
      </c>
      <c r="L90" s="129">
        <f>(I90/K90)*1000000000000</f>
        <v>69.656249999999986</v>
      </c>
    </row>
    <row r="91" spans="1:13" x14ac:dyDescent="0.3">
      <c r="A91" s="4" t="s">
        <v>78</v>
      </c>
      <c r="B91" s="130" t="s">
        <v>81</v>
      </c>
      <c r="C91" s="132" t="s">
        <v>50</v>
      </c>
      <c r="D91" s="132" t="s">
        <v>53</v>
      </c>
      <c r="E91" s="137">
        <v>0.02</v>
      </c>
      <c r="F91" s="134">
        <v>7.1</v>
      </c>
      <c r="G91" s="135" t="s">
        <v>50</v>
      </c>
      <c r="H91" s="138"/>
      <c r="I91" s="138"/>
      <c r="J91" s="139"/>
      <c r="L91" s="5"/>
    </row>
    <row r="92" spans="1:13" x14ac:dyDescent="0.3">
      <c r="A92" s="4" t="s">
        <v>78</v>
      </c>
      <c r="B92" s="120" t="s">
        <v>81</v>
      </c>
      <c r="C92" s="122" t="s">
        <v>50</v>
      </c>
      <c r="D92" s="122" t="s">
        <v>50</v>
      </c>
      <c r="E92" s="140" t="s">
        <v>50</v>
      </c>
      <c r="F92" s="142">
        <v>6.14</v>
      </c>
      <c r="G92" s="125" t="s">
        <v>50</v>
      </c>
      <c r="H92" s="141"/>
      <c r="I92" s="141"/>
      <c r="J92" s="128"/>
      <c r="L92" s="5"/>
    </row>
    <row r="93" spans="1:13" x14ac:dyDescent="0.3">
      <c r="A93" s="4" t="s">
        <v>78</v>
      </c>
      <c r="B93" s="120" t="s">
        <v>82</v>
      </c>
      <c r="C93" s="122" t="s">
        <v>50</v>
      </c>
      <c r="D93" s="122" t="s">
        <v>53</v>
      </c>
      <c r="E93" s="140">
        <v>0.01</v>
      </c>
      <c r="F93" s="142">
        <v>8.41</v>
      </c>
      <c r="G93" s="125" t="s">
        <v>50</v>
      </c>
      <c r="H93" s="141">
        <f>AVERAGE(F94:F95)</f>
        <v>6.165</v>
      </c>
      <c r="I93" s="127">
        <f>H93*0.3</f>
        <v>1.8494999999999999</v>
      </c>
      <c r="J93" s="128">
        <v>40000000000</v>
      </c>
      <c r="K93" s="3">
        <f>J93*0.8</f>
        <v>32000000000</v>
      </c>
      <c r="L93" s="129">
        <f>(I93/K93)*1000000000000</f>
        <v>57.796874999999993</v>
      </c>
    </row>
    <row r="94" spans="1:13" x14ac:dyDescent="0.3">
      <c r="A94" s="4" t="s">
        <v>78</v>
      </c>
      <c r="B94" s="130" t="s">
        <v>82</v>
      </c>
      <c r="C94" s="132" t="s">
        <v>50</v>
      </c>
      <c r="D94" s="132" t="s">
        <v>53</v>
      </c>
      <c r="E94" s="137" t="s">
        <v>50</v>
      </c>
      <c r="F94" s="134">
        <v>6.13</v>
      </c>
      <c r="G94" s="135" t="s">
        <v>50</v>
      </c>
      <c r="H94" s="138"/>
      <c r="I94" s="138"/>
      <c r="J94" s="139"/>
      <c r="L94" s="5"/>
    </row>
    <row r="95" spans="1:13" x14ac:dyDescent="0.3">
      <c r="A95" s="4" t="s">
        <v>78</v>
      </c>
      <c r="B95" s="120" t="s">
        <v>82</v>
      </c>
      <c r="C95" s="122" t="s">
        <v>50</v>
      </c>
      <c r="D95" s="122" t="s">
        <v>50</v>
      </c>
      <c r="E95" s="140" t="s">
        <v>50</v>
      </c>
      <c r="F95" s="136">
        <v>6.2</v>
      </c>
      <c r="G95" s="125" t="s">
        <v>50</v>
      </c>
      <c r="H95" s="141"/>
      <c r="I95" s="141"/>
      <c r="J95" s="128"/>
      <c r="L95" s="5"/>
    </row>
    <row r="96" spans="1:13" x14ac:dyDescent="0.3">
      <c r="A96" s="4" t="s">
        <v>78</v>
      </c>
      <c r="B96" s="120" t="s">
        <v>83</v>
      </c>
      <c r="C96" s="122" t="s">
        <v>50</v>
      </c>
      <c r="D96" s="122" t="s">
        <v>53</v>
      </c>
      <c r="E96" s="140" t="s">
        <v>50</v>
      </c>
      <c r="F96" s="136">
        <v>4.58</v>
      </c>
      <c r="G96" s="125" t="s">
        <v>50</v>
      </c>
      <c r="H96" s="141">
        <f>F96</f>
        <v>4.58</v>
      </c>
      <c r="I96" s="127">
        <f>H96*0.3</f>
        <v>1.3739999999999999</v>
      </c>
      <c r="J96" s="128">
        <v>34000000000</v>
      </c>
      <c r="K96" s="3">
        <f>J96*0.8</f>
        <v>27200000000</v>
      </c>
      <c r="L96" s="129">
        <f>(I96/K96)*1000000000000</f>
        <v>50.514705882352935</v>
      </c>
    </row>
    <row r="97" spans="1:12" x14ac:dyDescent="0.3">
      <c r="A97" s="4" t="s">
        <v>78</v>
      </c>
      <c r="B97" s="130" t="s">
        <v>83</v>
      </c>
      <c r="C97" s="132" t="s">
        <v>50</v>
      </c>
      <c r="D97" s="132" t="s">
        <v>50</v>
      </c>
      <c r="E97" s="137" t="s">
        <v>50</v>
      </c>
      <c r="F97" s="134" t="s">
        <v>50</v>
      </c>
      <c r="G97" s="135" t="s">
        <v>50</v>
      </c>
      <c r="H97" s="138"/>
      <c r="I97" s="138"/>
      <c r="J97" s="139"/>
      <c r="L97" s="5"/>
    </row>
    <row r="98" spans="1:12" ht="15" thickBot="1" x14ac:dyDescent="0.35">
      <c r="A98" s="4" t="s">
        <v>78</v>
      </c>
      <c r="B98" s="120" t="s">
        <v>83</v>
      </c>
      <c r="C98" s="122" t="s">
        <v>50</v>
      </c>
      <c r="D98" s="143" t="s">
        <v>50</v>
      </c>
      <c r="E98" s="140" t="s">
        <v>50</v>
      </c>
      <c r="F98" s="144" t="s">
        <v>50</v>
      </c>
      <c r="G98" s="125" t="s">
        <v>50</v>
      </c>
      <c r="H98" s="141"/>
      <c r="I98" s="141"/>
      <c r="J98" s="128"/>
      <c r="L98" s="5"/>
    </row>
    <row r="99" spans="1:12" x14ac:dyDescent="0.3">
      <c r="A99" s="7" t="s">
        <v>84</v>
      </c>
      <c r="B99" s="165" t="s">
        <v>85</v>
      </c>
      <c r="C99" s="166" t="s">
        <v>50</v>
      </c>
      <c r="D99" s="167" t="s">
        <v>53</v>
      </c>
      <c r="E99" s="166" t="s">
        <v>50</v>
      </c>
      <c r="F99" s="168">
        <v>0.26</v>
      </c>
      <c r="G99" s="169">
        <v>1.29</v>
      </c>
      <c r="H99" s="170">
        <f>AVERAGE(G99:G101)</f>
        <v>1.4166666666666667</v>
      </c>
      <c r="I99" s="171">
        <f>H99*0.3</f>
        <v>0.42499999999999999</v>
      </c>
      <c r="J99" s="172">
        <v>34000000000</v>
      </c>
      <c r="K99" s="3">
        <f>J99*0.8</f>
        <v>27200000000</v>
      </c>
      <c r="L99" s="129">
        <f>(I99/K99)*1000000000000</f>
        <v>15.625000000000002</v>
      </c>
    </row>
    <row r="100" spans="1:12" x14ac:dyDescent="0.3">
      <c r="A100" s="7" t="s">
        <v>84</v>
      </c>
      <c r="B100" s="173" t="s">
        <v>85</v>
      </c>
      <c r="C100" s="174" t="s">
        <v>50</v>
      </c>
      <c r="D100" s="174" t="s">
        <v>53</v>
      </c>
      <c r="E100" s="174" t="s">
        <v>50</v>
      </c>
      <c r="F100" s="175">
        <v>0.15</v>
      </c>
      <c r="G100" s="176">
        <v>1.42</v>
      </c>
      <c r="H100" s="177"/>
      <c r="I100" s="177"/>
      <c r="J100" s="172"/>
      <c r="L100" s="5"/>
    </row>
    <row r="101" spans="1:12" x14ac:dyDescent="0.3">
      <c r="A101" s="7" t="s">
        <v>84</v>
      </c>
      <c r="B101" s="165" t="s">
        <v>85</v>
      </c>
      <c r="C101" s="166" t="s">
        <v>50</v>
      </c>
      <c r="D101" s="166" t="s">
        <v>53</v>
      </c>
      <c r="E101" s="166" t="s">
        <v>50</v>
      </c>
      <c r="F101" s="168">
        <v>0.19</v>
      </c>
      <c r="G101" s="178">
        <v>1.54</v>
      </c>
      <c r="H101" s="170"/>
      <c r="I101" s="170"/>
      <c r="J101" s="179"/>
      <c r="L101" s="5"/>
    </row>
    <row r="102" spans="1:12" x14ac:dyDescent="0.3">
      <c r="A102" s="7" t="s">
        <v>84</v>
      </c>
      <c r="B102" s="165" t="s">
        <v>86</v>
      </c>
      <c r="C102" s="166" t="s">
        <v>50</v>
      </c>
      <c r="D102" s="166" t="s">
        <v>53</v>
      </c>
      <c r="E102" s="166" t="s">
        <v>50</v>
      </c>
      <c r="F102" s="168">
        <v>0.23</v>
      </c>
      <c r="G102" s="178">
        <v>1.1200000000000001</v>
      </c>
      <c r="H102" s="170">
        <f>AVERAGE(G102:G104)</f>
        <v>1.2066666666666668</v>
      </c>
      <c r="I102" s="171">
        <f>H102*0.3</f>
        <v>0.36200000000000004</v>
      </c>
      <c r="J102" s="179">
        <v>38000000000</v>
      </c>
      <c r="K102" s="3">
        <f>J102*0.8</f>
        <v>30400000000</v>
      </c>
      <c r="L102" s="129">
        <f>(I102/K102)*1000000000000</f>
        <v>11.907894736842106</v>
      </c>
    </row>
    <row r="103" spans="1:12" x14ac:dyDescent="0.3">
      <c r="A103" s="7" t="s">
        <v>84</v>
      </c>
      <c r="B103" s="173" t="s">
        <v>86</v>
      </c>
      <c r="C103" s="174" t="s">
        <v>50</v>
      </c>
      <c r="D103" s="174" t="s">
        <v>53</v>
      </c>
      <c r="E103" s="174" t="s">
        <v>50</v>
      </c>
      <c r="F103" s="175">
        <v>0.2</v>
      </c>
      <c r="G103" s="176">
        <v>1.1100000000000001</v>
      </c>
      <c r="H103" s="177"/>
      <c r="I103" s="177"/>
      <c r="J103" s="172"/>
      <c r="L103" s="5"/>
    </row>
    <row r="104" spans="1:12" x14ac:dyDescent="0.3">
      <c r="A104" s="7" t="s">
        <v>84</v>
      </c>
      <c r="B104" s="165" t="s">
        <v>86</v>
      </c>
      <c r="C104" s="166" t="s">
        <v>50</v>
      </c>
      <c r="D104" s="166" t="s">
        <v>53</v>
      </c>
      <c r="E104" s="166" t="s">
        <v>50</v>
      </c>
      <c r="F104" s="168">
        <v>0.2</v>
      </c>
      <c r="G104" s="178">
        <v>1.39</v>
      </c>
      <c r="H104" s="170"/>
      <c r="I104" s="170"/>
      <c r="J104" s="179"/>
      <c r="L104" s="5"/>
    </row>
    <row r="105" spans="1:12" x14ac:dyDescent="0.3">
      <c r="A105" s="7" t="s">
        <v>84</v>
      </c>
      <c r="B105" s="173" t="s">
        <v>87</v>
      </c>
      <c r="C105" s="174" t="s">
        <v>50</v>
      </c>
      <c r="D105" s="174" t="s">
        <v>50</v>
      </c>
      <c r="E105" s="174" t="s">
        <v>50</v>
      </c>
      <c r="F105" s="175" t="s">
        <v>50</v>
      </c>
      <c r="G105" s="176" t="s">
        <v>50</v>
      </c>
      <c r="H105" s="177"/>
      <c r="I105" s="177"/>
      <c r="J105" s="179">
        <v>39000000000</v>
      </c>
      <c r="K105" s="3">
        <f>J105*0.8</f>
        <v>31200000000</v>
      </c>
      <c r="L105" s="5"/>
    </row>
    <row r="106" spans="1:12" x14ac:dyDescent="0.3">
      <c r="A106" s="7" t="s">
        <v>84</v>
      </c>
      <c r="B106" s="165" t="s">
        <v>87</v>
      </c>
      <c r="C106" s="166" t="s">
        <v>50</v>
      </c>
      <c r="D106" s="166" t="s">
        <v>50</v>
      </c>
      <c r="E106" s="166" t="s">
        <v>50</v>
      </c>
      <c r="F106" s="168" t="s">
        <v>50</v>
      </c>
      <c r="G106" s="178" t="s">
        <v>50</v>
      </c>
      <c r="H106" s="170"/>
      <c r="I106" s="170"/>
      <c r="J106" s="179"/>
      <c r="L106" s="5"/>
    </row>
    <row r="107" spans="1:12" x14ac:dyDescent="0.3">
      <c r="A107" s="7" t="s">
        <v>84</v>
      </c>
      <c r="B107" s="173" t="s">
        <v>87</v>
      </c>
      <c r="C107" s="174" t="s">
        <v>50</v>
      </c>
      <c r="D107" s="174" t="s">
        <v>50</v>
      </c>
      <c r="E107" s="174" t="s">
        <v>50</v>
      </c>
      <c r="F107" s="175" t="s">
        <v>50</v>
      </c>
      <c r="G107" s="176" t="s">
        <v>50</v>
      </c>
      <c r="H107" s="177"/>
      <c r="I107" s="177"/>
      <c r="J107" s="172"/>
      <c r="L107" s="5"/>
    </row>
    <row r="108" spans="1:12" x14ac:dyDescent="0.3">
      <c r="A108" s="7" t="s">
        <v>84</v>
      </c>
      <c r="B108" s="165" t="s">
        <v>88</v>
      </c>
      <c r="C108" s="166" t="s">
        <v>50</v>
      </c>
      <c r="D108" s="166" t="s">
        <v>53</v>
      </c>
      <c r="E108" s="166" t="s">
        <v>50</v>
      </c>
      <c r="F108" s="168" t="s">
        <v>53</v>
      </c>
      <c r="G108" s="178">
        <v>1.99</v>
      </c>
      <c r="H108" s="170">
        <f>AVERAGE(G108:G109)</f>
        <v>2.085</v>
      </c>
      <c r="I108" s="171">
        <f>H108*0.3</f>
        <v>0.62549999999999994</v>
      </c>
      <c r="J108" s="172">
        <v>40000000000</v>
      </c>
      <c r="K108" s="3">
        <f>J108*0.8</f>
        <v>32000000000</v>
      </c>
      <c r="L108" s="129">
        <f>(I108/K108)*1000000000000</f>
        <v>19.546875</v>
      </c>
    </row>
    <row r="109" spans="1:12" x14ac:dyDescent="0.3">
      <c r="A109" s="7" t="s">
        <v>84</v>
      </c>
      <c r="B109" s="173" t="s">
        <v>88</v>
      </c>
      <c r="C109" s="174" t="s">
        <v>50</v>
      </c>
      <c r="D109" s="174" t="s">
        <v>53</v>
      </c>
      <c r="E109" s="174" t="s">
        <v>50</v>
      </c>
      <c r="F109" s="175">
        <v>0</v>
      </c>
      <c r="G109" s="176">
        <v>2.1800000000000002</v>
      </c>
      <c r="H109" s="177"/>
      <c r="I109" s="177"/>
      <c r="J109" s="172"/>
      <c r="L109" s="5"/>
    </row>
    <row r="110" spans="1:12" x14ac:dyDescent="0.3">
      <c r="A110" s="7" t="s">
        <v>84</v>
      </c>
      <c r="B110" s="165" t="s">
        <v>88</v>
      </c>
      <c r="C110" s="166" t="s">
        <v>50</v>
      </c>
      <c r="D110" s="166" t="s">
        <v>50</v>
      </c>
      <c r="E110" s="166" t="s">
        <v>50</v>
      </c>
      <c r="F110" s="168" t="s">
        <v>50</v>
      </c>
      <c r="G110" s="178" t="s">
        <v>50</v>
      </c>
      <c r="H110" s="170"/>
      <c r="I110" s="170"/>
      <c r="J110" s="179"/>
      <c r="L110" s="5"/>
    </row>
    <row r="111" spans="1:12" x14ac:dyDescent="0.3">
      <c r="A111" s="7" t="s">
        <v>84</v>
      </c>
      <c r="B111" s="165" t="s">
        <v>89</v>
      </c>
      <c r="C111" s="166" t="s">
        <v>50</v>
      </c>
      <c r="D111" s="166" t="s">
        <v>50</v>
      </c>
      <c r="E111" s="166" t="s">
        <v>50</v>
      </c>
      <c r="F111" s="168" t="s">
        <v>53</v>
      </c>
      <c r="G111" s="178">
        <v>1.41</v>
      </c>
      <c r="H111" s="170">
        <f>AVERAGE(G111:G112)</f>
        <v>1.31</v>
      </c>
      <c r="I111" s="171">
        <f>H111*0.3</f>
        <v>0.39300000000000002</v>
      </c>
      <c r="J111" s="172">
        <v>40000000000</v>
      </c>
      <c r="K111" s="3">
        <f>J111*0.8</f>
        <v>32000000000</v>
      </c>
      <c r="L111" s="129">
        <f>(I111/K111)*1000000000000</f>
        <v>12.281250000000002</v>
      </c>
    </row>
    <row r="112" spans="1:12" x14ac:dyDescent="0.3">
      <c r="A112" s="7" t="s">
        <v>84</v>
      </c>
      <c r="B112" s="173" t="s">
        <v>89</v>
      </c>
      <c r="C112" s="174" t="s">
        <v>50</v>
      </c>
      <c r="D112" s="174" t="s">
        <v>50</v>
      </c>
      <c r="E112" s="174" t="s">
        <v>50</v>
      </c>
      <c r="F112" s="175" t="s">
        <v>53</v>
      </c>
      <c r="G112" s="176">
        <v>1.21</v>
      </c>
      <c r="H112" s="177"/>
      <c r="I112" s="177"/>
      <c r="J112" s="172"/>
      <c r="L112" s="5"/>
    </row>
    <row r="113" spans="1:12" x14ac:dyDescent="0.3">
      <c r="A113" s="7" t="s">
        <v>84</v>
      </c>
      <c r="B113" s="165" t="s">
        <v>89</v>
      </c>
      <c r="C113" s="166" t="s">
        <v>50</v>
      </c>
      <c r="D113" s="166" t="s">
        <v>50</v>
      </c>
      <c r="E113" s="166" t="s">
        <v>50</v>
      </c>
      <c r="F113" s="168" t="s">
        <v>50</v>
      </c>
      <c r="G113" s="178" t="s">
        <v>50</v>
      </c>
      <c r="H113" s="170"/>
      <c r="I113" s="170"/>
      <c r="J113" s="179"/>
      <c r="L113" s="5"/>
    </row>
    <row r="114" spans="1:12" x14ac:dyDescent="0.3">
      <c r="A114" s="7" t="s">
        <v>84</v>
      </c>
      <c r="B114" s="165" t="s">
        <v>90</v>
      </c>
      <c r="C114" s="166" t="s">
        <v>50</v>
      </c>
      <c r="D114" s="166" t="s">
        <v>50</v>
      </c>
      <c r="E114" s="166" t="s">
        <v>50</v>
      </c>
      <c r="F114" s="168">
        <v>0.25</v>
      </c>
      <c r="G114" s="178">
        <v>1.49</v>
      </c>
      <c r="H114" s="170">
        <f>AVERAGE(G114:G116)</f>
        <v>1.45</v>
      </c>
      <c r="I114" s="171">
        <f>H114*0.3</f>
        <v>0.435</v>
      </c>
      <c r="J114" s="172">
        <v>34000000000</v>
      </c>
      <c r="K114" s="3">
        <f>J114*0.8</f>
        <v>27200000000</v>
      </c>
      <c r="L114" s="129">
        <f>(I114/K114)*1000000000000</f>
        <v>15.992647058823529</v>
      </c>
    </row>
    <row r="115" spans="1:12" x14ac:dyDescent="0.3">
      <c r="A115" s="7" t="s">
        <v>84</v>
      </c>
      <c r="B115" s="173" t="s">
        <v>90</v>
      </c>
      <c r="C115" s="174" t="s">
        <v>50</v>
      </c>
      <c r="D115" s="174" t="s">
        <v>50</v>
      </c>
      <c r="E115" s="174" t="s">
        <v>50</v>
      </c>
      <c r="F115" s="175">
        <v>0.26</v>
      </c>
      <c r="G115" s="176">
        <v>1.49</v>
      </c>
      <c r="H115" s="177"/>
      <c r="I115" s="177"/>
      <c r="J115" s="172"/>
      <c r="L115" s="5"/>
    </row>
    <row r="116" spans="1:12" ht="15" thickBot="1" x14ac:dyDescent="0.35">
      <c r="A116" s="7" t="s">
        <v>84</v>
      </c>
      <c r="B116" s="165" t="s">
        <v>90</v>
      </c>
      <c r="C116" s="180" t="s">
        <v>50</v>
      </c>
      <c r="D116" s="166" t="s">
        <v>50</v>
      </c>
      <c r="E116" s="166" t="s">
        <v>50</v>
      </c>
      <c r="F116" s="168">
        <v>0.26</v>
      </c>
      <c r="G116" s="181">
        <v>1.37</v>
      </c>
      <c r="H116" s="170"/>
      <c r="I116" s="170"/>
      <c r="J116" s="179"/>
      <c r="L116" s="5"/>
    </row>
    <row r="117" spans="1:12" x14ac:dyDescent="0.3">
      <c r="A117" s="1" t="s">
        <v>91</v>
      </c>
      <c r="B117" s="198" t="s">
        <v>92</v>
      </c>
      <c r="C117" s="199" t="s">
        <v>50</v>
      </c>
      <c r="D117" s="200" t="s">
        <v>50</v>
      </c>
      <c r="E117" s="200" t="s">
        <v>50</v>
      </c>
      <c r="F117" s="200" t="s">
        <v>50</v>
      </c>
      <c r="G117" s="200" t="s">
        <v>50</v>
      </c>
      <c r="H117" s="201"/>
      <c r="I117" s="201"/>
      <c r="J117" s="202"/>
      <c r="L117" s="5"/>
    </row>
    <row r="118" spans="1:12" x14ac:dyDescent="0.3">
      <c r="A118" s="1" t="s">
        <v>91</v>
      </c>
      <c r="B118" s="203" t="s">
        <v>92</v>
      </c>
      <c r="C118" s="204" t="s">
        <v>50</v>
      </c>
      <c r="D118" s="204" t="s">
        <v>50</v>
      </c>
      <c r="E118" s="204" t="s">
        <v>50</v>
      </c>
      <c r="F118" s="204" t="s">
        <v>50</v>
      </c>
      <c r="G118" s="204" t="s">
        <v>50</v>
      </c>
      <c r="H118" s="205"/>
      <c r="I118" s="205"/>
      <c r="J118" s="206"/>
      <c r="L118" s="5"/>
    </row>
    <row r="119" spans="1:12" x14ac:dyDescent="0.3">
      <c r="A119" s="1" t="s">
        <v>91</v>
      </c>
      <c r="B119" s="198" t="s">
        <v>92</v>
      </c>
      <c r="C119" s="200" t="s">
        <v>50</v>
      </c>
      <c r="D119" s="200" t="s">
        <v>50</v>
      </c>
      <c r="E119" s="200" t="s">
        <v>50</v>
      </c>
      <c r="F119" s="200" t="s">
        <v>50</v>
      </c>
      <c r="G119" s="200" t="s">
        <v>50</v>
      </c>
      <c r="H119" s="201"/>
      <c r="I119" s="201"/>
      <c r="J119" s="202"/>
      <c r="L119" s="5"/>
    </row>
    <row r="120" spans="1:12" x14ac:dyDescent="0.3">
      <c r="A120" s="1" t="s">
        <v>91</v>
      </c>
      <c r="B120" s="203" t="s">
        <v>92</v>
      </c>
      <c r="C120" s="204" t="s">
        <v>50</v>
      </c>
      <c r="D120" s="204" t="s">
        <v>50</v>
      </c>
      <c r="E120" s="204" t="s">
        <v>50</v>
      </c>
      <c r="F120" s="204" t="s">
        <v>50</v>
      </c>
      <c r="G120" s="204" t="s">
        <v>50</v>
      </c>
      <c r="H120" s="205"/>
      <c r="I120" s="205"/>
      <c r="J120" s="206"/>
      <c r="L120" s="5"/>
    </row>
    <row r="121" spans="1:12" x14ac:dyDescent="0.3">
      <c r="A121" s="1" t="s">
        <v>91</v>
      </c>
      <c r="B121" s="198" t="s">
        <v>93</v>
      </c>
      <c r="C121" s="200" t="s">
        <v>50</v>
      </c>
      <c r="D121" s="200" t="s">
        <v>50</v>
      </c>
      <c r="E121" s="200" t="s">
        <v>50</v>
      </c>
      <c r="F121" s="200" t="s">
        <v>50</v>
      </c>
      <c r="G121" s="200" t="s">
        <v>50</v>
      </c>
      <c r="H121" s="201"/>
      <c r="I121" s="201"/>
      <c r="J121" s="202"/>
      <c r="L121" s="5"/>
    </row>
    <row r="122" spans="1:12" x14ac:dyDescent="0.3">
      <c r="A122" s="1" t="s">
        <v>91</v>
      </c>
      <c r="B122" s="203" t="s">
        <v>93</v>
      </c>
      <c r="C122" s="204" t="s">
        <v>50</v>
      </c>
      <c r="D122" s="204" t="s">
        <v>50</v>
      </c>
      <c r="E122" s="204" t="s">
        <v>50</v>
      </c>
      <c r="F122" s="204" t="s">
        <v>50</v>
      </c>
      <c r="G122" s="204" t="s">
        <v>50</v>
      </c>
      <c r="H122" s="205"/>
      <c r="I122" s="205"/>
      <c r="J122" s="206"/>
      <c r="L122" s="5"/>
    </row>
    <row r="123" spans="1:12" x14ac:dyDescent="0.3">
      <c r="A123" s="1" t="s">
        <v>91</v>
      </c>
      <c r="B123" s="198" t="s">
        <v>93</v>
      </c>
      <c r="C123" s="200" t="s">
        <v>50</v>
      </c>
      <c r="D123" s="200" t="s">
        <v>50</v>
      </c>
      <c r="E123" s="200" t="s">
        <v>50</v>
      </c>
      <c r="F123" s="200" t="s">
        <v>50</v>
      </c>
      <c r="G123" s="200" t="s">
        <v>50</v>
      </c>
      <c r="H123" s="201"/>
      <c r="I123" s="201"/>
      <c r="J123" s="202"/>
      <c r="L123" s="5"/>
    </row>
    <row r="124" spans="1:12" x14ac:dyDescent="0.3">
      <c r="A124" s="1" t="s">
        <v>91</v>
      </c>
      <c r="B124" s="203" t="s">
        <v>94</v>
      </c>
      <c r="C124" s="204" t="s">
        <v>50</v>
      </c>
      <c r="D124" s="204" t="s">
        <v>50</v>
      </c>
      <c r="E124" s="204" t="s">
        <v>50</v>
      </c>
      <c r="F124" s="204" t="s">
        <v>50</v>
      </c>
      <c r="G124" s="204" t="s">
        <v>50</v>
      </c>
      <c r="H124" s="205"/>
      <c r="I124" s="205"/>
      <c r="J124" s="206"/>
      <c r="L124" s="5"/>
    </row>
    <row r="125" spans="1:12" x14ac:dyDescent="0.3">
      <c r="A125" s="1" t="s">
        <v>91</v>
      </c>
      <c r="B125" s="198" t="s">
        <v>94</v>
      </c>
      <c r="C125" s="200" t="s">
        <v>50</v>
      </c>
      <c r="D125" s="200" t="s">
        <v>53</v>
      </c>
      <c r="E125" s="200" t="s">
        <v>50</v>
      </c>
      <c r="F125" s="200" t="s">
        <v>50</v>
      </c>
      <c r="G125" s="200" t="s">
        <v>50</v>
      </c>
      <c r="H125" s="201"/>
      <c r="I125" s="201"/>
      <c r="J125" s="202"/>
      <c r="L125" s="5"/>
    </row>
    <row r="126" spans="1:12" x14ac:dyDescent="0.3">
      <c r="A126" s="1" t="s">
        <v>91</v>
      </c>
      <c r="B126" s="203" t="s">
        <v>94</v>
      </c>
      <c r="C126" s="204" t="s">
        <v>50</v>
      </c>
      <c r="D126" s="204" t="s">
        <v>50</v>
      </c>
      <c r="E126" s="204" t="s">
        <v>50</v>
      </c>
      <c r="F126" s="204" t="s">
        <v>50</v>
      </c>
      <c r="G126" s="204" t="s">
        <v>50</v>
      </c>
      <c r="H126" s="205"/>
      <c r="I126" s="205"/>
      <c r="J126" s="206"/>
      <c r="L126" s="5"/>
    </row>
    <row r="127" spans="1:12" x14ac:dyDescent="0.3">
      <c r="A127" s="1" t="s">
        <v>91</v>
      </c>
      <c r="B127" s="198" t="s">
        <v>95</v>
      </c>
      <c r="C127" s="200" t="s">
        <v>50</v>
      </c>
      <c r="D127" s="200" t="s">
        <v>50</v>
      </c>
      <c r="E127" s="200" t="s">
        <v>50</v>
      </c>
      <c r="F127" s="200" t="s">
        <v>50</v>
      </c>
      <c r="G127" s="200" t="s">
        <v>50</v>
      </c>
      <c r="H127" s="201"/>
      <c r="I127" s="201"/>
      <c r="J127" s="202"/>
      <c r="L127" s="5"/>
    </row>
    <row r="128" spans="1:12" x14ac:dyDescent="0.3">
      <c r="A128" s="1" t="s">
        <v>91</v>
      </c>
      <c r="B128" s="203" t="s">
        <v>95</v>
      </c>
      <c r="C128" s="204" t="s">
        <v>50</v>
      </c>
      <c r="D128" s="204" t="s">
        <v>50</v>
      </c>
      <c r="E128" s="204" t="s">
        <v>50</v>
      </c>
      <c r="F128" s="204" t="s">
        <v>50</v>
      </c>
      <c r="G128" s="204" t="s">
        <v>50</v>
      </c>
      <c r="H128" s="205"/>
      <c r="I128" s="205"/>
      <c r="J128" s="206"/>
      <c r="L128" s="5"/>
    </row>
    <row r="129" spans="1:12" x14ac:dyDescent="0.3">
      <c r="A129" s="1" t="s">
        <v>91</v>
      </c>
      <c r="B129" s="198" t="s">
        <v>95</v>
      </c>
      <c r="C129" s="200" t="s">
        <v>50</v>
      </c>
      <c r="D129" s="200" t="s">
        <v>50</v>
      </c>
      <c r="E129" s="200" t="s">
        <v>50</v>
      </c>
      <c r="F129" s="200" t="s">
        <v>50</v>
      </c>
      <c r="G129" s="200" t="s">
        <v>50</v>
      </c>
      <c r="H129" s="201"/>
      <c r="I129" s="201"/>
      <c r="J129" s="202"/>
      <c r="L129" s="5"/>
    </row>
    <row r="130" spans="1:12" x14ac:dyDescent="0.3">
      <c r="A130" s="1" t="s">
        <v>91</v>
      </c>
      <c r="B130" s="203" t="s">
        <v>96</v>
      </c>
      <c r="C130" s="204" t="s">
        <v>50</v>
      </c>
      <c r="D130" s="204" t="s">
        <v>50</v>
      </c>
      <c r="E130" s="204" t="s">
        <v>50</v>
      </c>
      <c r="F130" s="204" t="s">
        <v>50</v>
      </c>
      <c r="G130" s="204" t="s">
        <v>50</v>
      </c>
      <c r="H130" s="205"/>
      <c r="I130" s="205"/>
      <c r="J130" s="206"/>
      <c r="L130" s="5"/>
    </row>
    <row r="131" spans="1:12" x14ac:dyDescent="0.3">
      <c r="A131" s="1" t="s">
        <v>91</v>
      </c>
      <c r="B131" s="198" t="s">
        <v>96</v>
      </c>
      <c r="C131" s="200" t="s">
        <v>50</v>
      </c>
      <c r="D131" s="200" t="s">
        <v>50</v>
      </c>
      <c r="E131" s="200" t="s">
        <v>50</v>
      </c>
      <c r="F131" s="200" t="s">
        <v>50</v>
      </c>
      <c r="G131" s="200" t="s">
        <v>50</v>
      </c>
      <c r="H131" s="201"/>
      <c r="I131" s="201"/>
      <c r="J131" s="202"/>
      <c r="L131" s="5"/>
    </row>
    <row r="132" spans="1:12" x14ac:dyDescent="0.3">
      <c r="A132" s="1" t="s">
        <v>91</v>
      </c>
      <c r="B132" s="203" t="s">
        <v>96</v>
      </c>
      <c r="C132" s="204" t="s">
        <v>50</v>
      </c>
      <c r="D132" s="204" t="s">
        <v>50</v>
      </c>
      <c r="E132" s="204" t="s">
        <v>50</v>
      </c>
      <c r="F132" s="204" t="s">
        <v>50</v>
      </c>
      <c r="G132" s="204" t="s">
        <v>50</v>
      </c>
      <c r="H132" s="205"/>
      <c r="I132" s="205"/>
      <c r="J132" s="206"/>
      <c r="L132" s="5"/>
    </row>
    <row r="133" spans="1:12" x14ac:dyDescent="0.3">
      <c r="A133" s="1" t="s">
        <v>91</v>
      </c>
      <c r="B133" s="198" t="s">
        <v>97</v>
      </c>
      <c r="C133" s="200" t="s">
        <v>50</v>
      </c>
      <c r="D133" s="200" t="s">
        <v>50</v>
      </c>
      <c r="E133" s="200" t="s">
        <v>50</v>
      </c>
      <c r="F133" s="200" t="s">
        <v>50</v>
      </c>
      <c r="G133" s="200" t="s">
        <v>50</v>
      </c>
      <c r="H133" s="201"/>
      <c r="I133" s="201"/>
      <c r="J133" s="202"/>
      <c r="L133" s="5"/>
    </row>
    <row r="134" spans="1:12" x14ac:dyDescent="0.3">
      <c r="A134" s="1" t="s">
        <v>91</v>
      </c>
      <c r="B134" s="203" t="s">
        <v>97</v>
      </c>
      <c r="C134" s="204" t="s">
        <v>50</v>
      </c>
      <c r="D134" s="204" t="s">
        <v>50</v>
      </c>
      <c r="E134" s="204" t="s">
        <v>50</v>
      </c>
      <c r="F134" s="204" t="s">
        <v>50</v>
      </c>
      <c r="G134" s="204" t="s">
        <v>50</v>
      </c>
      <c r="H134" s="205"/>
      <c r="I134" s="205"/>
      <c r="J134" s="206"/>
      <c r="L134" s="5"/>
    </row>
    <row r="135" spans="1:12" ht="15" thickBot="1" x14ac:dyDescent="0.35">
      <c r="A135" s="1" t="s">
        <v>91</v>
      </c>
      <c r="B135" s="198" t="s">
        <v>97</v>
      </c>
      <c r="C135" s="200" t="s">
        <v>50</v>
      </c>
      <c r="D135" s="200" t="s">
        <v>50</v>
      </c>
      <c r="E135" s="207" t="s">
        <v>50</v>
      </c>
      <c r="F135" s="200" t="s">
        <v>50</v>
      </c>
      <c r="G135" s="200" t="s">
        <v>50</v>
      </c>
      <c r="H135" s="201"/>
      <c r="I135" s="201"/>
      <c r="J135" s="202"/>
      <c r="L135" s="5"/>
    </row>
    <row r="136" spans="1:12" x14ac:dyDescent="0.3">
      <c r="A136" s="8" t="s">
        <v>98</v>
      </c>
      <c r="B136" s="190" t="s">
        <v>99</v>
      </c>
      <c r="C136" s="236">
        <v>0.8</v>
      </c>
      <c r="D136" s="192" t="s">
        <v>50</v>
      </c>
      <c r="E136" s="193" t="s">
        <v>50</v>
      </c>
      <c r="F136" s="193" t="s">
        <v>50</v>
      </c>
      <c r="G136" s="237" t="s">
        <v>50</v>
      </c>
      <c r="H136" s="194">
        <f>AVERAGE(C136:C138)</f>
        <v>0.83666666666666656</v>
      </c>
      <c r="I136" s="188">
        <f>H136*0.3</f>
        <v>0.25099999999999995</v>
      </c>
      <c r="J136" s="196">
        <v>41000000000</v>
      </c>
      <c r="K136" s="3">
        <f>J136*0.8</f>
        <v>32800000000</v>
      </c>
      <c r="L136" s="129">
        <f>(I136/K136)*1000000000000</f>
        <v>7.6524390243902429</v>
      </c>
    </row>
    <row r="137" spans="1:12" x14ac:dyDescent="0.3">
      <c r="A137" s="8" t="s">
        <v>98</v>
      </c>
      <c r="B137" s="182" t="s">
        <v>99</v>
      </c>
      <c r="C137" s="195">
        <v>0.89</v>
      </c>
      <c r="D137" s="184" t="s">
        <v>50</v>
      </c>
      <c r="E137" s="185" t="s">
        <v>50</v>
      </c>
      <c r="F137" s="185" t="s">
        <v>50</v>
      </c>
      <c r="G137" s="185" t="s">
        <v>50</v>
      </c>
      <c r="H137" s="187"/>
      <c r="I137" s="187"/>
      <c r="J137" s="196"/>
      <c r="L137" s="5"/>
    </row>
    <row r="138" spans="1:12" x14ac:dyDescent="0.3">
      <c r="A138" s="8" t="s">
        <v>98</v>
      </c>
      <c r="B138" s="190" t="s">
        <v>99</v>
      </c>
      <c r="C138" s="191">
        <v>0.82</v>
      </c>
      <c r="D138" s="192" t="s">
        <v>50</v>
      </c>
      <c r="E138" s="193" t="s">
        <v>50</v>
      </c>
      <c r="F138" s="193" t="s">
        <v>50</v>
      </c>
      <c r="G138" s="193" t="s">
        <v>50</v>
      </c>
      <c r="H138" s="194"/>
      <c r="I138" s="194"/>
      <c r="J138" s="189"/>
      <c r="L138" s="5"/>
    </row>
    <row r="139" spans="1:12" x14ac:dyDescent="0.3">
      <c r="A139" s="8" t="s">
        <v>98</v>
      </c>
      <c r="B139" s="182" t="s">
        <v>100</v>
      </c>
      <c r="C139" s="195">
        <v>0.74</v>
      </c>
      <c r="D139" s="184" t="s">
        <v>50</v>
      </c>
      <c r="E139" s="185" t="s">
        <v>50</v>
      </c>
      <c r="F139" s="185" t="s">
        <v>50</v>
      </c>
      <c r="G139" s="185" t="s">
        <v>50</v>
      </c>
      <c r="H139" s="187">
        <f>AVERAGE(C139:C141)</f>
        <v>0.76333333333333331</v>
      </c>
      <c r="I139" s="188">
        <f>H139*0.3</f>
        <v>0.22899999999999998</v>
      </c>
      <c r="J139" s="189">
        <v>36000000000</v>
      </c>
      <c r="K139" s="3">
        <f>J139*0.8</f>
        <v>28800000000</v>
      </c>
      <c r="L139" s="129">
        <f>(I139/K139)*1000000000000</f>
        <v>7.9513888888888875</v>
      </c>
    </row>
    <row r="140" spans="1:12" x14ac:dyDescent="0.3">
      <c r="A140" s="8" t="s">
        <v>98</v>
      </c>
      <c r="B140" s="190" t="s">
        <v>100</v>
      </c>
      <c r="C140" s="191">
        <v>0.76</v>
      </c>
      <c r="D140" s="192" t="s">
        <v>50</v>
      </c>
      <c r="E140" s="193" t="s">
        <v>50</v>
      </c>
      <c r="F140" s="193" t="s">
        <v>50</v>
      </c>
      <c r="G140" s="193" t="s">
        <v>50</v>
      </c>
      <c r="H140" s="194"/>
      <c r="I140" s="194"/>
      <c r="J140" s="189"/>
      <c r="L140" s="5"/>
    </row>
    <row r="141" spans="1:12" x14ac:dyDescent="0.3">
      <c r="A141" s="8" t="s">
        <v>98</v>
      </c>
      <c r="B141" s="182" t="s">
        <v>100</v>
      </c>
      <c r="C141" s="195">
        <v>0.79</v>
      </c>
      <c r="D141" s="184" t="s">
        <v>50</v>
      </c>
      <c r="E141" s="185" t="s">
        <v>50</v>
      </c>
      <c r="F141" s="185" t="s">
        <v>53</v>
      </c>
      <c r="G141" s="185" t="s">
        <v>50</v>
      </c>
      <c r="H141" s="187"/>
      <c r="I141" s="187"/>
      <c r="J141" s="196"/>
      <c r="L141" s="5"/>
    </row>
    <row r="142" spans="1:12" x14ac:dyDescent="0.3">
      <c r="A142" s="8" t="s">
        <v>98</v>
      </c>
      <c r="B142" s="190" t="s">
        <v>101</v>
      </c>
      <c r="C142" s="191" t="s">
        <v>50</v>
      </c>
      <c r="D142" s="192" t="s">
        <v>50</v>
      </c>
      <c r="E142" s="193" t="s">
        <v>50</v>
      </c>
      <c r="F142" s="193" t="s">
        <v>50</v>
      </c>
      <c r="G142" s="193" t="s">
        <v>50</v>
      </c>
      <c r="H142" s="194">
        <f>AVERAGE(C143:C144)</f>
        <v>0.80500000000000005</v>
      </c>
      <c r="I142" s="188">
        <f>H142*0.3</f>
        <v>0.24149999999999999</v>
      </c>
      <c r="J142" s="189">
        <v>42000000000.000008</v>
      </c>
      <c r="K142" s="3">
        <f>J142*0.8</f>
        <v>33600000000.000008</v>
      </c>
      <c r="L142" s="129">
        <f>(I142/K142)*1000000000000</f>
        <v>7.1874999999999982</v>
      </c>
    </row>
    <row r="143" spans="1:12" x14ac:dyDescent="0.3">
      <c r="A143" s="8" t="s">
        <v>98</v>
      </c>
      <c r="B143" s="182" t="s">
        <v>101</v>
      </c>
      <c r="C143" s="195">
        <v>0.8</v>
      </c>
      <c r="D143" s="184" t="s">
        <v>53</v>
      </c>
      <c r="E143" s="185" t="s">
        <v>50</v>
      </c>
      <c r="F143" s="185" t="s">
        <v>50</v>
      </c>
      <c r="G143" s="185" t="s">
        <v>50</v>
      </c>
      <c r="H143" s="187"/>
      <c r="I143" s="187"/>
      <c r="J143" s="196"/>
      <c r="L143" s="5"/>
    </row>
    <row r="144" spans="1:12" x14ac:dyDescent="0.3">
      <c r="A144" s="8" t="s">
        <v>98</v>
      </c>
      <c r="B144" s="190" t="s">
        <v>101</v>
      </c>
      <c r="C144" s="191">
        <v>0.81</v>
      </c>
      <c r="D144" s="192" t="s">
        <v>53</v>
      </c>
      <c r="E144" s="193" t="s">
        <v>50</v>
      </c>
      <c r="F144" s="193" t="s">
        <v>50</v>
      </c>
      <c r="G144" s="193" t="s">
        <v>50</v>
      </c>
      <c r="H144" s="194"/>
      <c r="I144" s="194"/>
      <c r="J144" s="189"/>
      <c r="L144" s="5"/>
    </row>
    <row r="145" spans="1:12" x14ac:dyDescent="0.3">
      <c r="A145" s="8" t="s">
        <v>98</v>
      </c>
      <c r="B145" s="182" t="s">
        <v>101</v>
      </c>
      <c r="C145" s="195" t="s">
        <v>50</v>
      </c>
      <c r="D145" s="184" t="s">
        <v>50</v>
      </c>
      <c r="E145" s="185" t="s">
        <v>50</v>
      </c>
      <c r="F145" s="185" t="s">
        <v>50</v>
      </c>
      <c r="G145" s="185" t="s">
        <v>50</v>
      </c>
      <c r="H145" s="187"/>
      <c r="I145" s="187"/>
      <c r="J145" s="196"/>
      <c r="L145" s="5"/>
    </row>
    <row r="146" spans="1:12" x14ac:dyDescent="0.3">
      <c r="A146" s="8" t="s">
        <v>98</v>
      </c>
      <c r="B146" s="182" t="s">
        <v>102</v>
      </c>
      <c r="C146" s="195">
        <v>0.8</v>
      </c>
      <c r="D146" s="184" t="s">
        <v>50</v>
      </c>
      <c r="E146" s="185" t="s">
        <v>50</v>
      </c>
      <c r="F146" s="185" t="s">
        <v>50</v>
      </c>
      <c r="G146" s="185" t="s">
        <v>50</v>
      </c>
      <c r="H146" s="187">
        <f>AVERAGE(C146,C148)</f>
        <v>0.76</v>
      </c>
      <c r="I146" s="188">
        <f>H146*0.3</f>
        <v>0.22799999999999998</v>
      </c>
      <c r="J146" s="189">
        <v>46000000000</v>
      </c>
      <c r="K146" s="3">
        <f>J146*0.8</f>
        <v>36800000000</v>
      </c>
      <c r="L146" s="129">
        <f>(I146/K146)*1000000000000</f>
        <v>6.195652173913043</v>
      </c>
    </row>
    <row r="147" spans="1:12" x14ac:dyDescent="0.3">
      <c r="A147" s="8" t="s">
        <v>98</v>
      </c>
      <c r="B147" s="190" t="s">
        <v>102</v>
      </c>
      <c r="C147" s="191" t="s">
        <v>50</v>
      </c>
      <c r="D147" s="192" t="s">
        <v>50</v>
      </c>
      <c r="E147" s="193" t="s">
        <v>50</v>
      </c>
      <c r="F147" s="193" t="s">
        <v>50</v>
      </c>
      <c r="G147" s="193" t="s">
        <v>50</v>
      </c>
      <c r="H147" s="194"/>
      <c r="I147" s="194"/>
      <c r="J147" s="189"/>
      <c r="L147" s="5"/>
    </row>
    <row r="148" spans="1:12" x14ac:dyDescent="0.3">
      <c r="A148" s="8" t="s">
        <v>98</v>
      </c>
      <c r="B148" s="182" t="s">
        <v>102</v>
      </c>
      <c r="C148" s="195">
        <v>0.72</v>
      </c>
      <c r="D148" s="184" t="s">
        <v>50</v>
      </c>
      <c r="E148" s="185" t="s">
        <v>50</v>
      </c>
      <c r="F148" s="185" t="s">
        <v>50</v>
      </c>
      <c r="G148" s="185" t="s">
        <v>50</v>
      </c>
      <c r="H148" s="187"/>
      <c r="I148" s="187"/>
      <c r="J148" s="196"/>
      <c r="L148" s="5"/>
    </row>
    <row r="149" spans="1:12" x14ac:dyDescent="0.3">
      <c r="A149" s="8" t="s">
        <v>98</v>
      </c>
      <c r="B149" s="190" t="s">
        <v>103</v>
      </c>
      <c r="C149" s="191" t="s">
        <v>50</v>
      </c>
      <c r="D149" s="192" t="s">
        <v>50</v>
      </c>
      <c r="E149" s="193" t="s">
        <v>50</v>
      </c>
      <c r="F149" s="193" t="s">
        <v>50</v>
      </c>
      <c r="G149" s="193" t="s">
        <v>50</v>
      </c>
      <c r="H149" s="194"/>
      <c r="I149" s="194"/>
      <c r="J149" s="196">
        <v>43999999999.999992</v>
      </c>
      <c r="K149" s="3">
        <f>J149*0.8</f>
        <v>35199999999.999992</v>
      </c>
      <c r="L149" s="129">
        <f>(I149/K149)*1000000000000</f>
        <v>0</v>
      </c>
    </row>
    <row r="150" spans="1:12" x14ac:dyDescent="0.3">
      <c r="A150" s="8" t="s">
        <v>98</v>
      </c>
      <c r="B150" s="182" t="s">
        <v>103</v>
      </c>
      <c r="C150" s="195" t="s">
        <v>50</v>
      </c>
      <c r="D150" s="184" t="s">
        <v>50</v>
      </c>
      <c r="E150" s="185" t="s">
        <v>50</v>
      </c>
      <c r="F150" s="185" t="s">
        <v>50</v>
      </c>
      <c r="G150" s="185" t="s">
        <v>50</v>
      </c>
      <c r="H150" s="187"/>
      <c r="I150" s="187"/>
      <c r="J150" s="196"/>
      <c r="L150" s="5"/>
    </row>
    <row r="151" spans="1:12" x14ac:dyDescent="0.3">
      <c r="A151" s="8" t="s">
        <v>98</v>
      </c>
      <c r="B151" s="190" t="s">
        <v>103</v>
      </c>
      <c r="C151" s="191" t="s">
        <v>50</v>
      </c>
      <c r="D151" s="192" t="s">
        <v>50</v>
      </c>
      <c r="E151" s="193" t="s">
        <v>50</v>
      </c>
      <c r="F151" s="193" t="s">
        <v>50</v>
      </c>
      <c r="G151" s="193" t="s">
        <v>50</v>
      </c>
      <c r="H151" s="194"/>
      <c r="I151" s="194"/>
      <c r="J151" s="189"/>
      <c r="L151" s="5"/>
    </row>
    <row r="152" spans="1:12" x14ac:dyDescent="0.3">
      <c r="A152" s="8" t="s">
        <v>98</v>
      </c>
      <c r="B152" s="182" t="s">
        <v>104</v>
      </c>
      <c r="C152" s="195">
        <v>0.68</v>
      </c>
      <c r="D152" s="184" t="s">
        <v>50</v>
      </c>
      <c r="E152" s="185" t="s">
        <v>50</v>
      </c>
      <c r="F152" s="185" t="s">
        <v>50</v>
      </c>
      <c r="G152" s="185" t="s">
        <v>50</v>
      </c>
      <c r="H152" s="187">
        <f>AVERAGE(C152:C153)</f>
        <v>0.7</v>
      </c>
      <c r="I152" s="188">
        <f>H152*0.3</f>
        <v>0.21</v>
      </c>
      <c r="J152" s="189">
        <v>47000000000</v>
      </c>
      <c r="K152" s="3">
        <f>J152*0.8</f>
        <v>37600000000</v>
      </c>
      <c r="L152" s="129">
        <f>(I152/K152)*1000000000000</f>
        <v>5.5851063829787231</v>
      </c>
    </row>
    <row r="153" spans="1:12" x14ac:dyDescent="0.3">
      <c r="A153" s="8" t="s">
        <v>98</v>
      </c>
      <c r="B153" s="190" t="s">
        <v>104</v>
      </c>
      <c r="C153" s="191">
        <v>0.72</v>
      </c>
      <c r="D153" s="192" t="s">
        <v>50</v>
      </c>
      <c r="E153" s="193" t="s">
        <v>50</v>
      </c>
      <c r="F153" s="193" t="s">
        <v>50</v>
      </c>
      <c r="G153" s="193" t="s">
        <v>50</v>
      </c>
      <c r="H153" s="194"/>
      <c r="I153" s="194"/>
      <c r="J153" s="189"/>
      <c r="L153" s="5"/>
    </row>
    <row r="154" spans="1:12" ht="15" thickBot="1" x14ac:dyDescent="0.35">
      <c r="A154" s="8" t="s">
        <v>98</v>
      </c>
      <c r="B154" s="182" t="s">
        <v>104</v>
      </c>
      <c r="C154" s="197" t="s">
        <v>50</v>
      </c>
      <c r="D154" s="184" t="s">
        <v>50</v>
      </c>
      <c r="E154" s="185" t="s">
        <v>50</v>
      </c>
      <c r="F154" s="185" t="s">
        <v>50</v>
      </c>
      <c r="G154" s="185" t="s">
        <v>50</v>
      </c>
      <c r="H154" s="187"/>
      <c r="I154" s="187"/>
      <c r="J154" s="196"/>
      <c r="L154" s="5"/>
    </row>
    <row r="155" spans="1:12" x14ac:dyDescent="0.3">
      <c r="A155" s="6" t="s">
        <v>105</v>
      </c>
      <c r="B155" s="154" t="s">
        <v>106</v>
      </c>
      <c r="C155" s="155" t="s">
        <v>50</v>
      </c>
      <c r="D155" s="230" t="s">
        <v>50</v>
      </c>
      <c r="E155" s="157" t="s">
        <v>50</v>
      </c>
      <c r="F155" s="231" t="s">
        <v>50</v>
      </c>
      <c r="G155" s="158" t="s">
        <v>50</v>
      </c>
      <c r="H155" s="159">
        <f>D156</f>
        <v>1.36</v>
      </c>
      <c r="I155" s="152">
        <f>H155*0.3</f>
        <v>0.40800000000000003</v>
      </c>
      <c r="J155" s="160">
        <v>41000000000</v>
      </c>
      <c r="K155" s="3">
        <f>J155*0.8</f>
        <v>32800000000</v>
      </c>
      <c r="L155" s="129">
        <f>(I155/K155)*1000000000000</f>
        <v>12.439024390243905</v>
      </c>
    </row>
    <row r="156" spans="1:12" x14ac:dyDescent="0.3">
      <c r="A156" s="6" t="s">
        <v>105</v>
      </c>
      <c r="B156" s="145" t="s">
        <v>106</v>
      </c>
      <c r="C156" s="146">
        <v>0.01</v>
      </c>
      <c r="D156" s="161">
        <v>1.36</v>
      </c>
      <c r="E156" s="148" t="s">
        <v>50</v>
      </c>
      <c r="F156" s="150" t="s">
        <v>50</v>
      </c>
      <c r="G156" s="150" t="s">
        <v>50</v>
      </c>
      <c r="H156" s="151"/>
      <c r="I156" s="151"/>
      <c r="J156" s="153"/>
      <c r="L156" s="5"/>
    </row>
    <row r="157" spans="1:12" x14ac:dyDescent="0.3">
      <c r="A157" s="6" t="s">
        <v>105</v>
      </c>
      <c r="B157" s="154" t="s">
        <v>106</v>
      </c>
      <c r="C157" s="155" t="s">
        <v>50</v>
      </c>
      <c r="D157" s="156" t="s">
        <v>50</v>
      </c>
      <c r="E157" s="157" t="s">
        <v>50</v>
      </c>
      <c r="F157" s="158" t="s">
        <v>50</v>
      </c>
      <c r="G157" s="158" t="s">
        <v>50</v>
      </c>
      <c r="H157" s="159"/>
      <c r="I157" s="159"/>
      <c r="J157" s="160"/>
      <c r="L157" s="5"/>
    </row>
    <row r="158" spans="1:12" x14ac:dyDescent="0.3">
      <c r="A158" s="6" t="s">
        <v>105</v>
      </c>
      <c r="B158" s="145" t="s">
        <v>107</v>
      </c>
      <c r="C158" s="146" t="s">
        <v>50</v>
      </c>
      <c r="D158" s="161">
        <v>1.46</v>
      </c>
      <c r="E158" s="148" t="s">
        <v>50</v>
      </c>
      <c r="F158" s="150" t="s">
        <v>50</v>
      </c>
      <c r="G158" s="150" t="s">
        <v>50</v>
      </c>
      <c r="H158" s="151">
        <f>AVERAGE(D158:D160)</f>
        <v>1.5866666666666667</v>
      </c>
      <c r="I158" s="152">
        <f>H158*0.3</f>
        <v>0.47599999999999998</v>
      </c>
      <c r="J158" s="153">
        <v>36000000000</v>
      </c>
      <c r="K158" s="3">
        <f>J158*0.8</f>
        <v>28800000000</v>
      </c>
      <c r="L158" s="129">
        <f>(I158/K158)*1000000000000</f>
        <v>16.527777777777775</v>
      </c>
    </row>
    <row r="159" spans="1:12" x14ac:dyDescent="0.3">
      <c r="A159" s="6" t="s">
        <v>105</v>
      </c>
      <c r="B159" s="154" t="s">
        <v>107</v>
      </c>
      <c r="C159" s="155" t="s">
        <v>50</v>
      </c>
      <c r="D159" s="156">
        <v>1.59</v>
      </c>
      <c r="E159" s="157" t="s">
        <v>50</v>
      </c>
      <c r="F159" s="158" t="s">
        <v>50</v>
      </c>
      <c r="G159" s="158" t="s">
        <v>50</v>
      </c>
      <c r="H159" s="159"/>
      <c r="I159" s="159"/>
      <c r="J159" s="160"/>
      <c r="L159" s="5"/>
    </row>
    <row r="160" spans="1:12" x14ac:dyDescent="0.3">
      <c r="A160" s="6" t="s">
        <v>105</v>
      </c>
      <c r="B160" s="145" t="s">
        <v>107</v>
      </c>
      <c r="C160" s="146">
        <v>0</v>
      </c>
      <c r="D160" s="161">
        <v>1.71</v>
      </c>
      <c r="E160" s="148" t="s">
        <v>50</v>
      </c>
      <c r="F160" s="150" t="s">
        <v>50</v>
      </c>
      <c r="G160" s="150" t="s">
        <v>50</v>
      </c>
      <c r="H160" s="151"/>
      <c r="I160" s="151"/>
      <c r="J160" s="153"/>
      <c r="L160" s="5"/>
    </row>
    <row r="161" spans="1:12" x14ac:dyDescent="0.3">
      <c r="A161" s="6" t="s">
        <v>105</v>
      </c>
      <c r="B161" s="145" t="s">
        <v>108</v>
      </c>
      <c r="C161" s="146">
        <v>0</v>
      </c>
      <c r="D161" s="161">
        <v>1.84</v>
      </c>
      <c r="E161" s="148" t="s">
        <v>50</v>
      </c>
      <c r="F161" s="150">
        <v>0.01</v>
      </c>
      <c r="G161" s="150" t="s">
        <v>50</v>
      </c>
      <c r="H161" s="151">
        <f>AVERAGE(D161:D163)</f>
        <v>1.95</v>
      </c>
      <c r="I161" s="152">
        <f>H161*0.3</f>
        <v>0.58499999999999996</v>
      </c>
      <c r="J161" s="153">
        <v>42000000000.000008</v>
      </c>
      <c r="K161" s="3">
        <f>J161*0.8</f>
        <v>33600000000.000008</v>
      </c>
      <c r="L161" s="129">
        <f>(I161/K161)*1000000000000</f>
        <v>17.410714285714281</v>
      </c>
    </row>
    <row r="162" spans="1:12" x14ac:dyDescent="0.3">
      <c r="A162" s="6" t="s">
        <v>105</v>
      </c>
      <c r="B162" s="154" t="s">
        <v>108</v>
      </c>
      <c r="C162" s="155">
        <v>0</v>
      </c>
      <c r="D162" s="156">
        <v>1.89</v>
      </c>
      <c r="E162" s="157" t="s">
        <v>50</v>
      </c>
      <c r="F162" s="158">
        <v>0</v>
      </c>
      <c r="G162" s="158" t="s">
        <v>50</v>
      </c>
      <c r="H162" s="159"/>
      <c r="I162" s="159"/>
      <c r="J162" s="160"/>
      <c r="L162" s="5"/>
    </row>
    <row r="163" spans="1:12" x14ac:dyDescent="0.3">
      <c r="A163" s="6" t="s">
        <v>105</v>
      </c>
      <c r="B163" s="145" t="s">
        <v>108</v>
      </c>
      <c r="C163" s="146">
        <v>0</v>
      </c>
      <c r="D163" s="161">
        <v>2.12</v>
      </c>
      <c r="E163" s="148" t="s">
        <v>50</v>
      </c>
      <c r="F163" s="150">
        <v>0</v>
      </c>
      <c r="G163" s="150" t="s">
        <v>50</v>
      </c>
      <c r="H163" s="151"/>
      <c r="I163" s="151"/>
      <c r="J163" s="153"/>
      <c r="L163" s="5"/>
    </row>
    <row r="164" spans="1:12" x14ac:dyDescent="0.3">
      <c r="A164" s="6" t="s">
        <v>105</v>
      </c>
      <c r="B164" s="145" t="s">
        <v>109</v>
      </c>
      <c r="C164" s="146">
        <v>0</v>
      </c>
      <c r="D164" s="161">
        <v>1.54</v>
      </c>
      <c r="E164" s="148" t="s">
        <v>50</v>
      </c>
      <c r="F164" s="150" t="s">
        <v>50</v>
      </c>
      <c r="G164" s="150" t="s">
        <v>50</v>
      </c>
      <c r="H164" s="151">
        <f>AVERAGE(D164:D166)</f>
        <v>1.51</v>
      </c>
      <c r="I164" s="152">
        <f>H164*0.3</f>
        <v>0.45299999999999996</v>
      </c>
      <c r="J164" s="153">
        <v>46000000000</v>
      </c>
      <c r="K164" s="3">
        <f>J164*0.8</f>
        <v>36800000000</v>
      </c>
      <c r="L164" s="129">
        <f>(I164/K164)*1000000000000</f>
        <v>12.309782608695652</v>
      </c>
    </row>
    <row r="165" spans="1:12" x14ac:dyDescent="0.3">
      <c r="A165" s="6" t="s">
        <v>105</v>
      </c>
      <c r="B165" s="154" t="s">
        <v>109</v>
      </c>
      <c r="C165" s="155">
        <v>0</v>
      </c>
      <c r="D165" s="156">
        <v>1.48</v>
      </c>
      <c r="E165" s="157" t="s">
        <v>50</v>
      </c>
      <c r="F165" s="158" t="s">
        <v>50</v>
      </c>
      <c r="G165" s="158" t="s">
        <v>50</v>
      </c>
      <c r="H165" s="159"/>
      <c r="I165" s="159"/>
      <c r="J165" s="160"/>
      <c r="L165" s="5"/>
    </row>
    <row r="166" spans="1:12" x14ac:dyDescent="0.3">
      <c r="A166" s="6" t="s">
        <v>105</v>
      </c>
      <c r="B166" s="145" t="s">
        <v>109</v>
      </c>
      <c r="C166" s="146" t="s">
        <v>50</v>
      </c>
      <c r="D166" s="161" t="s">
        <v>50</v>
      </c>
      <c r="E166" s="148" t="s">
        <v>50</v>
      </c>
      <c r="F166" s="150" t="s">
        <v>50</v>
      </c>
      <c r="G166" s="150" t="s">
        <v>50</v>
      </c>
      <c r="H166" s="151"/>
      <c r="I166" s="151"/>
      <c r="J166" s="153"/>
      <c r="L166" s="5"/>
    </row>
    <row r="167" spans="1:12" x14ac:dyDescent="0.3">
      <c r="A167" s="6" t="s">
        <v>105</v>
      </c>
      <c r="B167" s="154" t="s">
        <v>110</v>
      </c>
      <c r="C167" s="155">
        <v>0</v>
      </c>
      <c r="D167" s="156">
        <v>1.65</v>
      </c>
      <c r="E167" s="157" t="s">
        <v>50</v>
      </c>
      <c r="F167" s="158" t="s">
        <v>50</v>
      </c>
      <c r="G167" s="158" t="s">
        <v>50</v>
      </c>
      <c r="H167" s="159">
        <f>AVERAGE(D167:D169)</f>
        <v>1.78</v>
      </c>
      <c r="I167" s="152">
        <f>H167*0.3</f>
        <v>0.53400000000000003</v>
      </c>
      <c r="J167" s="160">
        <v>43999999999.999992</v>
      </c>
      <c r="K167" s="3">
        <f>J167*0.8</f>
        <v>35199999999.999992</v>
      </c>
      <c r="L167" s="129">
        <f>(I167/K167)*1000000000000</f>
        <v>15.170454545454549</v>
      </c>
    </row>
    <row r="168" spans="1:12" x14ac:dyDescent="0.3">
      <c r="A168" s="6" t="s">
        <v>105</v>
      </c>
      <c r="B168" s="145" t="s">
        <v>110</v>
      </c>
      <c r="C168" s="146">
        <v>0</v>
      </c>
      <c r="D168" s="161">
        <v>1.81</v>
      </c>
      <c r="E168" s="148" t="s">
        <v>50</v>
      </c>
      <c r="F168" s="150" t="s">
        <v>50</v>
      </c>
      <c r="G168" s="150" t="s">
        <v>50</v>
      </c>
      <c r="H168" s="151"/>
      <c r="I168" s="151"/>
      <c r="J168" s="153"/>
      <c r="L168" s="5"/>
    </row>
    <row r="169" spans="1:12" x14ac:dyDescent="0.3">
      <c r="A169" s="6" t="s">
        <v>105</v>
      </c>
      <c r="B169" s="154" t="s">
        <v>110</v>
      </c>
      <c r="C169" s="155">
        <v>0</v>
      </c>
      <c r="D169" s="156">
        <v>1.88</v>
      </c>
      <c r="E169" s="157" t="s">
        <v>50</v>
      </c>
      <c r="F169" s="158" t="s">
        <v>50</v>
      </c>
      <c r="G169" s="158" t="s">
        <v>50</v>
      </c>
      <c r="H169" s="159"/>
      <c r="I169" s="159"/>
      <c r="J169" s="160"/>
      <c r="L169" s="5"/>
    </row>
    <row r="170" spans="1:12" x14ac:dyDescent="0.3">
      <c r="A170" s="6" t="s">
        <v>105</v>
      </c>
      <c r="B170" s="145" t="s">
        <v>111</v>
      </c>
      <c r="C170" s="146">
        <v>0</v>
      </c>
      <c r="D170" s="161">
        <v>1.89</v>
      </c>
      <c r="E170" s="148" t="s">
        <v>50</v>
      </c>
      <c r="F170" s="150" t="s">
        <v>50</v>
      </c>
      <c r="G170" s="150" t="s">
        <v>50</v>
      </c>
      <c r="H170" s="151">
        <f>AVERAGE(D170:D171)</f>
        <v>1.9249999999999998</v>
      </c>
      <c r="I170" s="152">
        <f>H170*0.3</f>
        <v>0.5774999999999999</v>
      </c>
      <c r="J170" s="153">
        <v>47000000000</v>
      </c>
      <c r="K170" s="3">
        <f>J170*0.8</f>
        <v>37600000000</v>
      </c>
      <c r="L170" s="129">
        <f>(I170/K170)*1000000000000</f>
        <v>15.359042553191486</v>
      </c>
    </row>
    <row r="171" spans="1:12" x14ac:dyDescent="0.3">
      <c r="A171" s="6" t="s">
        <v>105</v>
      </c>
      <c r="B171" s="154" t="s">
        <v>111</v>
      </c>
      <c r="C171" s="155">
        <v>0</v>
      </c>
      <c r="D171" s="156">
        <v>1.96</v>
      </c>
      <c r="E171" s="157" t="s">
        <v>50</v>
      </c>
      <c r="F171" s="158" t="s">
        <v>50</v>
      </c>
      <c r="G171" s="158" t="s">
        <v>50</v>
      </c>
      <c r="H171" s="159"/>
      <c r="I171" s="159"/>
      <c r="J171" s="160"/>
      <c r="L171" s="5"/>
    </row>
    <row r="172" spans="1:12" ht="15" thickBot="1" x14ac:dyDescent="0.35">
      <c r="A172" s="6" t="s">
        <v>105</v>
      </c>
      <c r="B172" s="145" t="s">
        <v>111</v>
      </c>
      <c r="C172" s="146" t="s">
        <v>50</v>
      </c>
      <c r="D172" s="232" t="s">
        <v>50</v>
      </c>
      <c r="E172" s="148" t="s">
        <v>50</v>
      </c>
      <c r="F172" s="150" t="s">
        <v>50</v>
      </c>
      <c r="G172" s="233" t="s">
        <v>50</v>
      </c>
      <c r="H172" s="151"/>
      <c r="I172" s="151"/>
      <c r="J172" s="153"/>
      <c r="L172" s="5"/>
    </row>
    <row r="173" spans="1:12" x14ac:dyDescent="0.3">
      <c r="A173" s="9" t="s">
        <v>112</v>
      </c>
      <c r="B173" s="208" t="s">
        <v>113</v>
      </c>
      <c r="C173" s="209">
        <v>0.04</v>
      </c>
      <c r="D173" s="210" t="s">
        <v>53</v>
      </c>
      <c r="E173" s="211">
        <v>1.18</v>
      </c>
      <c r="F173" s="212">
        <v>0</v>
      </c>
      <c r="G173" s="209" t="s">
        <v>50</v>
      </c>
      <c r="H173" s="213">
        <f>AVERAGE(E173:E174)</f>
        <v>1.1949999999999998</v>
      </c>
      <c r="I173" s="214">
        <f>H173*0.3</f>
        <v>0.35849999999999993</v>
      </c>
      <c r="J173" s="222">
        <v>41000000000</v>
      </c>
      <c r="K173" s="3">
        <f>J173*0.8</f>
        <v>32800000000</v>
      </c>
      <c r="L173" s="129">
        <f>(I173/K173)*1000000000000</f>
        <v>10.929878048780486</v>
      </c>
    </row>
    <row r="174" spans="1:12" x14ac:dyDescent="0.3">
      <c r="A174" s="9" t="s">
        <v>112</v>
      </c>
      <c r="B174" s="216" t="s">
        <v>113</v>
      </c>
      <c r="C174" s="217">
        <v>0.04</v>
      </c>
      <c r="D174" s="218" t="s">
        <v>53</v>
      </c>
      <c r="E174" s="219">
        <v>1.21</v>
      </c>
      <c r="F174" s="220" t="s">
        <v>53</v>
      </c>
      <c r="G174" s="217" t="s">
        <v>50</v>
      </c>
      <c r="H174" s="221"/>
      <c r="I174" s="221"/>
      <c r="J174" s="222"/>
      <c r="L174" s="5"/>
    </row>
    <row r="175" spans="1:12" x14ac:dyDescent="0.3">
      <c r="A175" s="9" t="s">
        <v>112</v>
      </c>
      <c r="B175" s="208" t="s">
        <v>113</v>
      </c>
      <c r="C175" s="209" t="s">
        <v>50</v>
      </c>
      <c r="D175" s="210" t="s">
        <v>50</v>
      </c>
      <c r="E175" s="223" t="s">
        <v>50</v>
      </c>
      <c r="F175" s="212" t="s">
        <v>50</v>
      </c>
      <c r="G175" s="209" t="s">
        <v>50</v>
      </c>
      <c r="H175" s="213"/>
      <c r="I175" s="213"/>
      <c r="J175" s="215"/>
      <c r="L175" s="5"/>
    </row>
    <row r="176" spans="1:12" x14ac:dyDescent="0.3">
      <c r="A176" s="9" t="s">
        <v>112</v>
      </c>
      <c r="B176" s="216" t="s">
        <v>114</v>
      </c>
      <c r="C176" s="217">
        <v>0.04</v>
      </c>
      <c r="D176" s="218" t="s">
        <v>50</v>
      </c>
      <c r="E176" s="219">
        <v>1.02</v>
      </c>
      <c r="F176" s="220" t="s">
        <v>50</v>
      </c>
      <c r="G176" s="217" t="s">
        <v>50</v>
      </c>
      <c r="H176" s="221">
        <f>AVERAGE(E176:E178)</f>
        <v>0.90333333333333332</v>
      </c>
      <c r="I176" s="214">
        <f>H176*0.3</f>
        <v>0.27099999999999996</v>
      </c>
      <c r="J176" s="215">
        <v>36000000000</v>
      </c>
      <c r="K176" s="3">
        <f>J176*0.8</f>
        <v>28800000000</v>
      </c>
      <c r="L176" s="129">
        <f>(I176/K176)*1000000000000</f>
        <v>9.4097222222222214</v>
      </c>
    </row>
    <row r="177" spans="1:12" x14ac:dyDescent="0.3">
      <c r="A177" s="9" t="s">
        <v>112</v>
      </c>
      <c r="B177" s="208" t="s">
        <v>114</v>
      </c>
      <c r="C177" s="209">
        <v>0.03</v>
      </c>
      <c r="D177" s="210" t="s">
        <v>50</v>
      </c>
      <c r="E177" s="223">
        <v>0.79</v>
      </c>
      <c r="F177" s="212" t="s">
        <v>50</v>
      </c>
      <c r="G177" s="209" t="s">
        <v>50</v>
      </c>
      <c r="H177" s="213"/>
      <c r="I177" s="213"/>
      <c r="J177" s="215"/>
      <c r="L177" s="5"/>
    </row>
    <row r="178" spans="1:12" x14ac:dyDescent="0.3">
      <c r="A178" s="9" t="s">
        <v>112</v>
      </c>
      <c r="B178" s="216" t="s">
        <v>114</v>
      </c>
      <c r="C178" s="217">
        <v>0.03</v>
      </c>
      <c r="D178" s="218" t="s">
        <v>50</v>
      </c>
      <c r="E178" s="219">
        <v>0.9</v>
      </c>
      <c r="F178" s="220" t="s">
        <v>50</v>
      </c>
      <c r="G178" s="217" t="s">
        <v>50</v>
      </c>
      <c r="H178" s="221"/>
      <c r="I178" s="221"/>
      <c r="J178" s="222"/>
      <c r="L178" s="5"/>
    </row>
    <row r="179" spans="1:12" x14ac:dyDescent="0.3">
      <c r="A179" s="9" t="s">
        <v>112</v>
      </c>
      <c r="B179" s="216" t="s">
        <v>115</v>
      </c>
      <c r="C179" s="217">
        <v>0.04</v>
      </c>
      <c r="D179" s="218" t="s">
        <v>50</v>
      </c>
      <c r="E179" s="219">
        <v>1.1000000000000001</v>
      </c>
      <c r="F179" s="220" t="s">
        <v>53</v>
      </c>
      <c r="G179" s="217" t="s">
        <v>50</v>
      </c>
      <c r="H179" s="221">
        <f>AVERAGE(E179:E180)</f>
        <v>1.1600000000000001</v>
      </c>
      <c r="I179" s="214">
        <f>H179*0.3</f>
        <v>0.34800000000000003</v>
      </c>
      <c r="J179" s="215">
        <v>42000000000.000008</v>
      </c>
      <c r="K179" s="3">
        <f>J179*0.8</f>
        <v>33600000000.000008</v>
      </c>
      <c r="L179" s="129">
        <f>(I179/K179)*1000000000000</f>
        <v>10.357142857142856</v>
      </c>
    </row>
    <row r="180" spans="1:12" x14ac:dyDescent="0.3">
      <c r="A180" s="9" t="s">
        <v>112</v>
      </c>
      <c r="B180" s="208" t="s">
        <v>115</v>
      </c>
      <c r="C180" s="209">
        <v>0.04</v>
      </c>
      <c r="D180" s="210" t="s">
        <v>50</v>
      </c>
      <c r="E180" s="223">
        <v>1.22</v>
      </c>
      <c r="F180" s="212" t="s">
        <v>50</v>
      </c>
      <c r="G180" s="209" t="s">
        <v>50</v>
      </c>
      <c r="H180" s="213"/>
      <c r="I180" s="213"/>
      <c r="J180" s="215"/>
      <c r="L180" s="5"/>
    </row>
    <row r="181" spans="1:12" x14ac:dyDescent="0.3">
      <c r="A181" s="9" t="s">
        <v>112</v>
      </c>
      <c r="B181" s="216" t="s">
        <v>115</v>
      </c>
      <c r="C181" s="217">
        <v>0.04</v>
      </c>
      <c r="D181" s="218" t="s">
        <v>50</v>
      </c>
      <c r="E181" s="219">
        <v>1.9</v>
      </c>
      <c r="F181" s="220" t="s">
        <v>50</v>
      </c>
      <c r="G181" s="217" t="s">
        <v>50</v>
      </c>
      <c r="H181" s="221"/>
      <c r="I181" s="221"/>
      <c r="J181" s="222"/>
      <c r="L181" s="5"/>
    </row>
    <row r="182" spans="1:12" x14ac:dyDescent="0.3">
      <c r="A182" s="9" t="s">
        <v>112</v>
      </c>
      <c r="B182" s="216" t="s">
        <v>116</v>
      </c>
      <c r="C182" s="217">
        <v>0.06</v>
      </c>
      <c r="D182" s="218" t="s">
        <v>50</v>
      </c>
      <c r="E182" s="219">
        <v>1.66</v>
      </c>
      <c r="F182" s="220">
        <v>2.0000000000000001E-4</v>
      </c>
      <c r="G182" s="217" t="s">
        <v>50</v>
      </c>
      <c r="H182" s="221">
        <f>AVERAGE(E182:E183)</f>
        <v>1.6850000000000001</v>
      </c>
      <c r="I182" s="214">
        <f>H182*0.3</f>
        <v>0.50549999999999995</v>
      </c>
      <c r="J182" s="215">
        <v>46000000000</v>
      </c>
      <c r="K182" s="3">
        <f>J182*0.8</f>
        <v>36800000000</v>
      </c>
      <c r="L182" s="129">
        <f>(I182/K182)*1000000000000</f>
        <v>13.73641304347826</v>
      </c>
    </row>
    <row r="183" spans="1:12" x14ac:dyDescent="0.3">
      <c r="A183" s="9" t="s">
        <v>112</v>
      </c>
      <c r="B183" s="208" t="s">
        <v>116</v>
      </c>
      <c r="C183" s="209">
        <v>0.06</v>
      </c>
      <c r="D183" s="210" t="s">
        <v>50</v>
      </c>
      <c r="E183" s="223">
        <v>1.71</v>
      </c>
      <c r="F183" s="212">
        <v>2.0000000000000001E-4</v>
      </c>
      <c r="G183" s="209" t="s">
        <v>50</v>
      </c>
      <c r="H183" s="213"/>
      <c r="I183" s="213"/>
      <c r="J183" s="215"/>
      <c r="L183" s="5"/>
    </row>
    <row r="184" spans="1:12" x14ac:dyDescent="0.3">
      <c r="A184" s="9" t="s">
        <v>112</v>
      </c>
      <c r="B184" s="216" t="s">
        <v>116</v>
      </c>
      <c r="C184" s="217" t="s">
        <v>50</v>
      </c>
      <c r="D184" s="218" t="s">
        <v>50</v>
      </c>
      <c r="E184" s="219" t="s">
        <v>50</v>
      </c>
      <c r="F184" s="220" t="s">
        <v>50</v>
      </c>
      <c r="G184" s="217" t="s">
        <v>50</v>
      </c>
      <c r="H184" s="221"/>
      <c r="I184" s="221"/>
      <c r="J184" s="222"/>
      <c r="L184" s="5"/>
    </row>
    <row r="185" spans="1:12" x14ac:dyDescent="0.3">
      <c r="A185" s="9" t="s">
        <v>112</v>
      </c>
      <c r="B185" s="208" t="s">
        <v>117</v>
      </c>
      <c r="C185" s="209">
        <v>0.03</v>
      </c>
      <c r="D185" s="210" t="s">
        <v>50</v>
      </c>
      <c r="E185" s="223">
        <v>1.04</v>
      </c>
      <c r="F185" s="212" t="s">
        <v>53</v>
      </c>
      <c r="G185" s="209" t="s">
        <v>50</v>
      </c>
      <c r="H185" s="213">
        <f>AVERAGE(E185:E187)</f>
        <v>1.1133333333333335</v>
      </c>
      <c r="I185" s="214">
        <f>H185*0.3</f>
        <v>0.33400000000000002</v>
      </c>
      <c r="J185" s="222">
        <v>43999999999.999992</v>
      </c>
      <c r="K185" s="3">
        <f>J185*0.8</f>
        <v>35199999999.999992</v>
      </c>
      <c r="L185" s="129">
        <f>(I185/K185)*1000000000000</f>
        <v>9.4886363636363669</v>
      </c>
    </row>
    <row r="186" spans="1:12" x14ac:dyDescent="0.3">
      <c r="A186" s="9" t="s">
        <v>112</v>
      </c>
      <c r="B186" s="216" t="s">
        <v>117</v>
      </c>
      <c r="C186" s="217">
        <v>0.03</v>
      </c>
      <c r="D186" s="218" t="s">
        <v>50</v>
      </c>
      <c r="E186" s="219">
        <v>1.24</v>
      </c>
      <c r="F186" s="220" t="s">
        <v>50</v>
      </c>
      <c r="G186" s="217" t="s">
        <v>50</v>
      </c>
      <c r="H186" s="221"/>
      <c r="I186" s="221"/>
      <c r="J186" s="222"/>
      <c r="L186" s="5"/>
    </row>
    <row r="187" spans="1:12" x14ac:dyDescent="0.3">
      <c r="A187" s="9" t="s">
        <v>112</v>
      </c>
      <c r="B187" s="208" t="s">
        <v>117</v>
      </c>
      <c r="C187" s="209">
        <v>0.04</v>
      </c>
      <c r="D187" s="210" t="s">
        <v>50</v>
      </c>
      <c r="E187" s="223">
        <v>1.06</v>
      </c>
      <c r="F187" s="212" t="s">
        <v>50</v>
      </c>
      <c r="G187" s="209" t="s">
        <v>50</v>
      </c>
      <c r="H187" s="213"/>
      <c r="I187" s="213"/>
      <c r="J187" s="215"/>
      <c r="L187" s="5"/>
    </row>
    <row r="188" spans="1:12" x14ac:dyDescent="0.3">
      <c r="A188" s="9" t="s">
        <v>112</v>
      </c>
      <c r="B188" s="216" t="s">
        <v>118</v>
      </c>
      <c r="C188" s="217" t="s">
        <v>50</v>
      </c>
      <c r="D188" s="218" t="s">
        <v>50</v>
      </c>
      <c r="E188" s="219" t="s">
        <v>50</v>
      </c>
      <c r="F188" s="220" t="s">
        <v>50</v>
      </c>
      <c r="G188" s="217" t="s">
        <v>50</v>
      </c>
      <c r="H188" s="221">
        <f>AVERAGE(E189:E190)</f>
        <v>1.605</v>
      </c>
      <c r="I188" s="214">
        <f>H188*0.3</f>
        <v>0.48149999999999998</v>
      </c>
      <c r="J188" s="215">
        <v>47000000000</v>
      </c>
      <c r="K188" s="3">
        <f>J188*0.8</f>
        <v>37600000000</v>
      </c>
      <c r="L188" s="129">
        <f>(I188/K188)*1000000000000</f>
        <v>12.805851063829788</v>
      </c>
    </row>
    <row r="189" spans="1:12" x14ac:dyDescent="0.3">
      <c r="A189" s="9" t="s">
        <v>112</v>
      </c>
      <c r="B189" s="208" t="s">
        <v>118</v>
      </c>
      <c r="C189" s="209">
        <v>0.04</v>
      </c>
      <c r="D189" s="210" t="s">
        <v>53</v>
      </c>
      <c r="E189" s="223">
        <v>1.49</v>
      </c>
      <c r="F189" s="212">
        <v>6.9999999999999999E-4</v>
      </c>
      <c r="G189" s="209" t="s">
        <v>50</v>
      </c>
      <c r="H189" s="213"/>
      <c r="I189" s="213"/>
      <c r="J189" s="215"/>
      <c r="L189" s="5"/>
    </row>
    <row r="190" spans="1:12" ht="15" thickBot="1" x14ac:dyDescent="0.35">
      <c r="A190" s="9" t="s">
        <v>112</v>
      </c>
      <c r="B190" s="216" t="s">
        <v>118</v>
      </c>
      <c r="C190" s="217">
        <v>0.04</v>
      </c>
      <c r="D190" s="218" t="s">
        <v>50</v>
      </c>
      <c r="E190" s="238">
        <v>1.72</v>
      </c>
      <c r="F190" s="220">
        <v>5.9999999999999995E-4</v>
      </c>
      <c r="G190" s="217" t="s">
        <v>50</v>
      </c>
      <c r="H190" s="221"/>
      <c r="I190" s="221"/>
      <c r="J190" s="222"/>
      <c r="L190" s="5"/>
    </row>
    <row r="191" spans="1:12" x14ac:dyDescent="0.3">
      <c r="A191" s="4" t="s">
        <v>119</v>
      </c>
      <c r="B191" s="120" t="s">
        <v>120</v>
      </c>
      <c r="C191" s="122" t="s">
        <v>50</v>
      </c>
      <c r="D191" s="122" t="s">
        <v>53</v>
      </c>
      <c r="E191" s="226" t="s">
        <v>50</v>
      </c>
      <c r="F191" s="124">
        <v>8.31</v>
      </c>
      <c r="G191" s="125" t="s">
        <v>50</v>
      </c>
      <c r="H191" s="141">
        <f>AVERAGE(F191:F192)</f>
        <v>7.3800000000000008</v>
      </c>
      <c r="I191" s="127">
        <f>H191*0.3</f>
        <v>2.214</v>
      </c>
      <c r="J191" s="128">
        <v>41000000000</v>
      </c>
      <c r="K191" s="3">
        <f>J191*0.8</f>
        <v>32800000000</v>
      </c>
      <c r="L191" s="129">
        <f>(I191/K191)*1000000000000</f>
        <v>67.5</v>
      </c>
    </row>
    <row r="192" spans="1:12" x14ac:dyDescent="0.3">
      <c r="A192" s="4" t="s">
        <v>119</v>
      </c>
      <c r="B192" s="130" t="s">
        <v>120</v>
      </c>
      <c r="C192" s="132" t="s">
        <v>50</v>
      </c>
      <c r="D192" s="132" t="s">
        <v>53</v>
      </c>
      <c r="E192" s="137" t="s">
        <v>50</v>
      </c>
      <c r="F192" s="134">
        <v>6.45</v>
      </c>
      <c r="G192" s="135" t="s">
        <v>50</v>
      </c>
      <c r="H192" s="138"/>
      <c r="I192" s="138"/>
      <c r="J192" s="139"/>
      <c r="L192" s="5"/>
    </row>
    <row r="193" spans="1:12" x14ac:dyDescent="0.3">
      <c r="A193" s="4" t="s">
        <v>119</v>
      </c>
      <c r="B193" s="120" t="s">
        <v>120</v>
      </c>
      <c r="C193" s="122" t="s">
        <v>50</v>
      </c>
      <c r="D193" s="122" t="s">
        <v>50</v>
      </c>
      <c r="E193" s="140" t="s">
        <v>50</v>
      </c>
      <c r="F193" s="136" t="s">
        <v>50</v>
      </c>
      <c r="G193" s="125" t="s">
        <v>50</v>
      </c>
      <c r="H193" s="141"/>
      <c r="I193" s="141"/>
      <c r="J193" s="128"/>
      <c r="L193" s="5"/>
    </row>
    <row r="194" spans="1:12" x14ac:dyDescent="0.3">
      <c r="A194" s="4" t="s">
        <v>119</v>
      </c>
      <c r="B194" s="130" t="s">
        <v>121</v>
      </c>
      <c r="C194" s="132" t="s">
        <v>50</v>
      </c>
      <c r="D194" s="132" t="s">
        <v>53</v>
      </c>
      <c r="E194" s="137" t="s">
        <v>50</v>
      </c>
      <c r="F194" s="227">
        <v>6.29</v>
      </c>
      <c r="G194" s="135" t="s">
        <v>50</v>
      </c>
      <c r="H194" s="138">
        <f>AVERAGE(F195:F196)</f>
        <v>7.27</v>
      </c>
      <c r="I194" s="127">
        <f>H194*0.3</f>
        <v>2.1809999999999996</v>
      </c>
      <c r="J194" s="139">
        <v>36000000000</v>
      </c>
      <c r="K194" s="3">
        <f>J194*0.8</f>
        <v>28800000000</v>
      </c>
      <c r="L194" s="129">
        <f>(I194/K194)*1000000000000</f>
        <v>75.729166666666657</v>
      </c>
    </row>
    <row r="195" spans="1:12" x14ac:dyDescent="0.3">
      <c r="A195" s="4" t="s">
        <v>119</v>
      </c>
      <c r="B195" s="120" t="s">
        <v>121</v>
      </c>
      <c r="C195" s="122" t="s">
        <v>50</v>
      </c>
      <c r="D195" s="122" t="s">
        <v>53</v>
      </c>
      <c r="E195" s="140" t="s">
        <v>50</v>
      </c>
      <c r="F195" s="136">
        <v>7.46</v>
      </c>
      <c r="G195" s="125" t="s">
        <v>50</v>
      </c>
      <c r="H195" s="141"/>
      <c r="I195" s="141"/>
      <c r="J195" s="128"/>
      <c r="L195" s="5"/>
    </row>
    <row r="196" spans="1:12" x14ac:dyDescent="0.3">
      <c r="A196" s="4" t="s">
        <v>119</v>
      </c>
      <c r="B196" s="130" t="s">
        <v>121</v>
      </c>
      <c r="C196" s="132" t="s">
        <v>50</v>
      </c>
      <c r="D196" s="132" t="s">
        <v>50</v>
      </c>
      <c r="E196" s="137" t="s">
        <v>50</v>
      </c>
      <c r="F196" s="134">
        <v>7.08</v>
      </c>
      <c r="G196" s="135" t="s">
        <v>50</v>
      </c>
      <c r="H196" s="138"/>
      <c r="I196" s="138"/>
      <c r="J196" s="139"/>
      <c r="L196" s="5"/>
    </row>
    <row r="197" spans="1:12" x14ac:dyDescent="0.3">
      <c r="A197" s="4" t="s">
        <v>119</v>
      </c>
      <c r="B197" s="130" t="s">
        <v>122</v>
      </c>
      <c r="C197" s="132" t="s">
        <v>50</v>
      </c>
      <c r="D197" s="132" t="s">
        <v>53</v>
      </c>
      <c r="E197" s="137">
        <v>0.45</v>
      </c>
      <c r="F197" s="134">
        <v>9.32</v>
      </c>
      <c r="G197" s="135" t="s">
        <v>50</v>
      </c>
      <c r="H197" s="138">
        <f>AVERAGE(F197:F199)</f>
        <v>9.2866666666666671</v>
      </c>
      <c r="I197" s="127">
        <f>H197*0.3</f>
        <v>2.786</v>
      </c>
      <c r="J197" s="139">
        <v>42000000000.000008</v>
      </c>
      <c r="K197" s="3">
        <f>J197*0.8</f>
        <v>33600000000.000008</v>
      </c>
      <c r="L197" s="129">
        <f>(I197/K197)*1000000000000</f>
        <v>82.916666666666657</v>
      </c>
    </row>
    <row r="198" spans="1:12" x14ac:dyDescent="0.3">
      <c r="A198" s="4" t="s">
        <v>119</v>
      </c>
      <c r="B198" s="120" t="s">
        <v>122</v>
      </c>
      <c r="C198" s="122" t="s">
        <v>50</v>
      </c>
      <c r="D198" s="122" t="s">
        <v>53</v>
      </c>
      <c r="E198" s="140">
        <v>0.37</v>
      </c>
      <c r="F198" s="136">
        <v>9.49</v>
      </c>
      <c r="G198" s="125" t="s">
        <v>50</v>
      </c>
      <c r="H198" s="141"/>
      <c r="I198" s="141"/>
      <c r="J198" s="128"/>
      <c r="L198" s="5"/>
    </row>
    <row r="199" spans="1:12" x14ac:dyDescent="0.3">
      <c r="A199" s="4" t="s">
        <v>119</v>
      </c>
      <c r="B199" s="130" t="s">
        <v>122</v>
      </c>
      <c r="C199" s="132" t="s">
        <v>50</v>
      </c>
      <c r="D199" s="132" t="s">
        <v>53</v>
      </c>
      <c r="E199" s="137">
        <v>0.35</v>
      </c>
      <c r="F199" s="134">
        <v>9.0500000000000007</v>
      </c>
      <c r="G199" s="135" t="s">
        <v>50</v>
      </c>
      <c r="H199" s="138"/>
      <c r="I199" s="138"/>
      <c r="J199" s="139"/>
      <c r="L199" s="5"/>
    </row>
    <row r="200" spans="1:12" x14ac:dyDescent="0.3">
      <c r="A200" s="4" t="s">
        <v>119</v>
      </c>
      <c r="B200" s="130" t="s">
        <v>123</v>
      </c>
      <c r="C200" s="132" t="s">
        <v>50</v>
      </c>
      <c r="D200" s="132" t="s">
        <v>53</v>
      </c>
      <c r="E200" s="137" t="s">
        <v>50</v>
      </c>
      <c r="F200" s="134">
        <v>7.03</v>
      </c>
      <c r="G200" s="135" t="s">
        <v>50</v>
      </c>
      <c r="H200" s="138">
        <f>AVERAGE(F200,F202)</f>
        <v>6.82</v>
      </c>
      <c r="I200" s="127">
        <f>H200*0.3</f>
        <v>2.0459999999999998</v>
      </c>
      <c r="J200" s="139">
        <v>46000000000</v>
      </c>
      <c r="K200" s="3">
        <f>J200*0.8</f>
        <v>36800000000</v>
      </c>
      <c r="L200" s="129">
        <f>(I200/K200)*1000000000000</f>
        <v>55.597826086956516</v>
      </c>
    </row>
    <row r="201" spans="1:12" x14ac:dyDescent="0.3">
      <c r="A201" s="4" t="s">
        <v>119</v>
      </c>
      <c r="B201" s="120" t="s">
        <v>123</v>
      </c>
      <c r="C201" s="122" t="s">
        <v>50</v>
      </c>
      <c r="D201" s="122" t="s">
        <v>50</v>
      </c>
      <c r="E201" s="140" t="s">
        <v>50</v>
      </c>
      <c r="F201" s="142">
        <v>3.82</v>
      </c>
      <c r="G201" s="125" t="s">
        <v>50</v>
      </c>
      <c r="H201" s="141"/>
      <c r="I201" s="141"/>
      <c r="J201" s="128"/>
      <c r="L201" s="5"/>
    </row>
    <row r="202" spans="1:12" x14ac:dyDescent="0.3">
      <c r="A202" s="4" t="s">
        <v>119</v>
      </c>
      <c r="B202" s="130" t="s">
        <v>123</v>
      </c>
      <c r="C202" s="132" t="s">
        <v>50</v>
      </c>
      <c r="D202" s="132" t="s">
        <v>53</v>
      </c>
      <c r="E202" s="137" t="s">
        <v>50</v>
      </c>
      <c r="F202" s="134">
        <v>6.61</v>
      </c>
      <c r="G202" s="135" t="s">
        <v>50</v>
      </c>
      <c r="H202" s="138"/>
      <c r="I202" s="138"/>
      <c r="J202" s="139"/>
      <c r="L202" s="5"/>
    </row>
    <row r="203" spans="1:12" x14ac:dyDescent="0.3">
      <c r="A203" s="4" t="s">
        <v>119</v>
      </c>
      <c r="B203" s="120" t="s">
        <v>124</v>
      </c>
      <c r="C203" s="122" t="s">
        <v>50</v>
      </c>
      <c r="D203" s="122" t="s">
        <v>53</v>
      </c>
      <c r="E203" s="140" t="s">
        <v>50</v>
      </c>
      <c r="F203" s="136">
        <v>8.69</v>
      </c>
      <c r="G203" s="125" t="s">
        <v>50</v>
      </c>
      <c r="H203" s="141">
        <f>AVERAGE(F204:F205)</f>
        <v>6.6899999999999995</v>
      </c>
      <c r="I203" s="127">
        <f>H203*0.3</f>
        <v>2.0069999999999997</v>
      </c>
      <c r="J203" s="128">
        <v>43999999999.999992</v>
      </c>
      <c r="K203" s="3">
        <f>J203*0.8</f>
        <v>35199999999.999992</v>
      </c>
      <c r="L203" s="129">
        <f>(I203/K203)*1000000000000</f>
        <v>57.01704545454546</v>
      </c>
    </row>
    <row r="204" spans="1:12" x14ac:dyDescent="0.3">
      <c r="A204" s="4" t="s">
        <v>119</v>
      </c>
      <c r="B204" s="130" t="s">
        <v>124</v>
      </c>
      <c r="C204" s="132" t="s">
        <v>50</v>
      </c>
      <c r="D204" s="132" t="s">
        <v>53</v>
      </c>
      <c r="E204" s="137" t="s">
        <v>50</v>
      </c>
      <c r="F204" s="134">
        <v>6.37</v>
      </c>
      <c r="G204" s="135" t="s">
        <v>50</v>
      </c>
      <c r="H204" s="138"/>
      <c r="I204" s="138"/>
      <c r="J204" s="139"/>
      <c r="L204" s="5"/>
    </row>
    <row r="205" spans="1:12" x14ac:dyDescent="0.3">
      <c r="A205" s="4" t="s">
        <v>119</v>
      </c>
      <c r="B205" s="120" t="s">
        <v>124</v>
      </c>
      <c r="C205" s="122" t="s">
        <v>50</v>
      </c>
      <c r="D205" s="122" t="s">
        <v>53</v>
      </c>
      <c r="E205" s="140" t="s">
        <v>50</v>
      </c>
      <c r="F205" s="136">
        <v>7.01</v>
      </c>
      <c r="G205" s="125" t="s">
        <v>50</v>
      </c>
      <c r="H205" s="141"/>
      <c r="I205" s="141"/>
      <c r="J205" s="128"/>
      <c r="L205" s="5"/>
    </row>
    <row r="206" spans="1:12" x14ac:dyDescent="0.3">
      <c r="A206" s="4" t="s">
        <v>119</v>
      </c>
      <c r="B206" s="130" t="s">
        <v>125</v>
      </c>
      <c r="C206" s="132" t="s">
        <v>50</v>
      </c>
      <c r="D206" s="132" t="s">
        <v>53</v>
      </c>
      <c r="E206" s="137">
        <v>0.18</v>
      </c>
      <c r="F206" s="134">
        <v>7.74</v>
      </c>
      <c r="G206" s="135" t="s">
        <v>50</v>
      </c>
      <c r="H206" s="138">
        <f>AVERAGE(F206:F207)</f>
        <v>7.61</v>
      </c>
      <c r="I206" s="127">
        <f>H206*0.3</f>
        <v>2.2829999999999999</v>
      </c>
      <c r="J206" s="139">
        <v>47000000000</v>
      </c>
      <c r="K206" s="3">
        <f>J206*0.8</f>
        <v>37600000000</v>
      </c>
      <c r="L206" s="129">
        <f>(I206/K206)*1000000000000</f>
        <v>60.718085106382972</v>
      </c>
    </row>
    <row r="207" spans="1:12" x14ac:dyDescent="0.3">
      <c r="A207" s="4" t="s">
        <v>119</v>
      </c>
      <c r="B207" s="120" t="s">
        <v>125</v>
      </c>
      <c r="C207" s="122" t="s">
        <v>50</v>
      </c>
      <c r="D207" s="122" t="s">
        <v>53</v>
      </c>
      <c r="E207" s="140">
        <v>7.0000000000000007E-2</v>
      </c>
      <c r="F207" s="136">
        <v>7.48</v>
      </c>
      <c r="G207" s="125" t="s">
        <v>50</v>
      </c>
      <c r="H207" s="141"/>
      <c r="I207" s="141"/>
      <c r="J207" s="128"/>
      <c r="L207" s="5"/>
    </row>
    <row r="208" spans="1:12" ht="15" thickBot="1" x14ac:dyDescent="0.35">
      <c r="A208" s="4" t="s">
        <v>119</v>
      </c>
      <c r="B208" s="130" t="s">
        <v>125</v>
      </c>
      <c r="C208" s="132" t="s">
        <v>50</v>
      </c>
      <c r="D208" s="228" t="s">
        <v>50</v>
      </c>
      <c r="E208" s="137" t="s">
        <v>50</v>
      </c>
      <c r="F208" s="229" t="s">
        <v>50</v>
      </c>
      <c r="G208" s="135" t="s">
        <v>50</v>
      </c>
      <c r="H208" s="138"/>
      <c r="I208" s="138"/>
      <c r="J208" s="139"/>
      <c r="L208" s="5"/>
    </row>
    <row r="209" spans="1:12" x14ac:dyDescent="0.3">
      <c r="A209" s="7" t="s">
        <v>126</v>
      </c>
      <c r="B209" s="165" t="s">
        <v>127</v>
      </c>
      <c r="C209" s="166" t="s">
        <v>50</v>
      </c>
      <c r="D209" s="167" t="s">
        <v>50</v>
      </c>
      <c r="E209" s="166" t="s">
        <v>50</v>
      </c>
      <c r="F209" s="168">
        <v>0</v>
      </c>
      <c r="G209" s="169">
        <v>1.78</v>
      </c>
      <c r="H209" s="170">
        <f>AVERAGE(G209:G211)</f>
        <v>1.7833333333333334</v>
      </c>
      <c r="I209" s="171">
        <f>H209*0.3</f>
        <v>0.53500000000000003</v>
      </c>
      <c r="J209" s="172">
        <v>41000000000</v>
      </c>
      <c r="K209" s="3">
        <f>J209*0.8</f>
        <v>32800000000</v>
      </c>
      <c r="L209" s="129">
        <f>(I209/K209)*1000000000000</f>
        <v>16.310975609756099</v>
      </c>
    </row>
    <row r="210" spans="1:12" x14ac:dyDescent="0.3">
      <c r="A210" s="7" t="s">
        <v>126</v>
      </c>
      <c r="B210" s="173" t="s">
        <v>127</v>
      </c>
      <c r="C210" s="174" t="s">
        <v>50</v>
      </c>
      <c r="D210" s="174" t="s">
        <v>50</v>
      </c>
      <c r="E210" s="174" t="s">
        <v>50</v>
      </c>
      <c r="F210" s="175" t="s">
        <v>53</v>
      </c>
      <c r="G210" s="176">
        <v>1.87</v>
      </c>
      <c r="H210" s="177"/>
      <c r="I210" s="177"/>
      <c r="J210" s="172"/>
      <c r="L210" s="5"/>
    </row>
    <row r="211" spans="1:12" x14ac:dyDescent="0.3">
      <c r="A211" s="7" t="s">
        <v>126</v>
      </c>
      <c r="B211" s="165" t="s">
        <v>127</v>
      </c>
      <c r="C211" s="166" t="s">
        <v>50</v>
      </c>
      <c r="D211" s="166" t="s">
        <v>50</v>
      </c>
      <c r="E211" s="166" t="s">
        <v>50</v>
      </c>
      <c r="F211" s="168" t="s">
        <v>53</v>
      </c>
      <c r="G211" s="178">
        <v>1.7</v>
      </c>
      <c r="H211" s="170"/>
      <c r="I211" s="170"/>
      <c r="J211" s="179"/>
      <c r="L211" s="5"/>
    </row>
    <row r="212" spans="1:12" x14ac:dyDescent="0.3">
      <c r="A212" s="7" t="s">
        <v>126</v>
      </c>
      <c r="B212" s="173" t="s">
        <v>128</v>
      </c>
      <c r="C212" s="174" t="s">
        <v>50</v>
      </c>
      <c r="D212" s="174" t="s">
        <v>50</v>
      </c>
      <c r="E212" s="174" t="s">
        <v>50</v>
      </c>
      <c r="F212" s="175" t="s">
        <v>50</v>
      </c>
      <c r="G212" s="176" t="s">
        <v>50</v>
      </c>
      <c r="H212" s="177">
        <f>AVERAGE(G213)</f>
        <v>1.84</v>
      </c>
      <c r="I212" s="171">
        <f>H212*0.3</f>
        <v>0.55200000000000005</v>
      </c>
      <c r="J212" s="179">
        <v>36000000000</v>
      </c>
      <c r="K212" s="3">
        <f>J212*0.8</f>
        <v>28800000000</v>
      </c>
      <c r="L212" s="129">
        <f>(I212/K212)*1000000000000</f>
        <v>19.166666666666668</v>
      </c>
    </row>
    <row r="213" spans="1:12" x14ac:dyDescent="0.3">
      <c r="A213" s="7" t="s">
        <v>126</v>
      </c>
      <c r="B213" s="165" t="s">
        <v>128</v>
      </c>
      <c r="C213" s="166" t="s">
        <v>50</v>
      </c>
      <c r="D213" s="166" t="s">
        <v>50</v>
      </c>
      <c r="E213" s="166" t="s">
        <v>50</v>
      </c>
      <c r="F213" s="168" t="s">
        <v>50</v>
      </c>
      <c r="G213" s="178">
        <v>1.84</v>
      </c>
      <c r="H213" s="170"/>
      <c r="I213" s="170"/>
      <c r="J213" s="179"/>
      <c r="L213" s="5"/>
    </row>
    <row r="214" spans="1:12" x14ac:dyDescent="0.3">
      <c r="A214" s="7" t="s">
        <v>126</v>
      </c>
      <c r="B214" s="173" t="s">
        <v>128</v>
      </c>
      <c r="C214" s="174" t="s">
        <v>50</v>
      </c>
      <c r="D214" s="174" t="s">
        <v>50</v>
      </c>
      <c r="E214" s="174" t="s">
        <v>50</v>
      </c>
      <c r="F214" s="175" t="s">
        <v>50</v>
      </c>
      <c r="G214" s="176" t="s">
        <v>50</v>
      </c>
      <c r="H214" s="177"/>
      <c r="I214" s="177"/>
      <c r="J214" s="172"/>
      <c r="L214" s="5"/>
    </row>
    <row r="215" spans="1:12" x14ac:dyDescent="0.3">
      <c r="A215" s="7" t="s">
        <v>126</v>
      </c>
      <c r="B215" s="173" t="s">
        <v>129</v>
      </c>
      <c r="C215" s="174" t="s">
        <v>50</v>
      </c>
      <c r="D215" s="174" t="s">
        <v>50</v>
      </c>
      <c r="E215" s="174" t="s">
        <v>50</v>
      </c>
      <c r="F215" s="175" t="s">
        <v>53</v>
      </c>
      <c r="G215" s="176">
        <v>1.57</v>
      </c>
      <c r="H215" s="177">
        <f>AVERAGE(G215:G217)</f>
        <v>1.5733333333333333</v>
      </c>
      <c r="I215" s="171">
        <f>H215*0.3</f>
        <v>0.47199999999999998</v>
      </c>
      <c r="J215" s="179">
        <v>42000000000.000008</v>
      </c>
      <c r="K215" s="3">
        <f>J215*0.8</f>
        <v>33600000000.000008</v>
      </c>
      <c r="L215" s="129">
        <f>(I215/K215)*1000000000000</f>
        <v>14.047619047619044</v>
      </c>
    </row>
    <row r="216" spans="1:12" x14ac:dyDescent="0.3">
      <c r="A216" s="7" t="s">
        <v>126</v>
      </c>
      <c r="B216" s="165" t="s">
        <v>129</v>
      </c>
      <c r="C216" s="166" t="s">
        <v>50</v>
      </c>
      <c r="D216" s="166" t="s">
        <v>50</v>
      </c>
      <c r="E216" s="166" t="s">
        <v>50</v>
      </c>
      <c r="F216" s="168" t="s">
        <v>53</v>
      </c>
      <c r="G216" s="178">
        <v>1.47</v>
      </c>
      <c r="H216" s="170"/>
      <c r="I216" s="170"/>
      <c r="J216" s="179"/>
      <c r="L216" s="5"/>
    </row>
    <row r="217" spans="1:12" x14ac:dyDescent="0.3">
      <c r="A217" s="7" t="s">
        <v>126</v>
      </c>
      <c r="B217" s="173" t="s">
        <v>129</v>
      </c>
      <c r="C217" s="174" t="s">
        <v>50</v>
      </c>
      <c r="D217" s="174" t="s">
        <v>50</v>
      </c>
      <c r="E217" s="174" t="s">
        <v>50</v>
      </c>
      <c r="F217" s="175" t="s">
        <v>50</v>
      </c>
      <c r="G217" s="176">
        <v>1.68</v>
      </c>
      <c r="H217" s="177"/>
      <c r="I217" s="177"/>
      <c r="J217" s="172"/>
      <c r="L217" s="5"/>
    </row>
    <row r="218" spans="1:12" x14ac:dyDescent="0.3">
      <c r="A218" s="7" t="s">
        <v>126</v>
      </c>
      <c r="B218" s="173" t="s">
        <v>130</v>
      </c>
      <c r="C218" s="174" t="s">
        <v>50</v>
      </c>
      <c r="D218" s="174" t="s">
        <v>50</v>
      </c>
      <c r="E218" s="174" t="s">
        <v>50</v>
      </c>
      <c r="F218" s="175" t="s">
        <v>50</v>
      </c>
      <c r="G218" s="176">
        <v>1.41</v>
      </c>
      <c r="H218" s="177">
        <f>AVERAGE(G218:G219)</f>
        <v>1.31</v>
      </c>
      <c r="I218" s="171">
        <f>H218*0.3</f>
        <v>0.39300000000000002</v>
      </c>
      <c r="J218" s="179">
        <v>46000000000</v>
      </c>
      <c r="K218" s="3">
        <f>J218*0.8</f>
        <v>36800000000</v>
      </c>
      <c r="L218" s="129">
        <f>(I218/K218)*1000000000000</f>
        <v>10.679347826086957</v>
      </c>
    </row>
    <row r="219" spans="1:12" x14ac:dyDescent="0.3">
      <c r="A219" s="7" t="s">
        <v>126</v>
      </c>
      <c r="B219" s="165" t="s">
        <v>130</v>
      </c>
      <c r="C219" s="166" t="s">
        <v>50</v>
      </c>
      <c r="D219" s="166" t="s">
        <v>50</v>
      </c>
      <c r="E219" s="166" t="s">
        <v>50</v>
      </c>
      <c r="F219" s="168" t="s">
        <v>50</v>
      </c>
      <c r="G219" s="178">
        <v>1.21</v>
      </c>
      <c r="H219" s="170"/>
      <c r="I219" s="170"/>
      <c r="J219" s="179"/>
      <c r="L219" s="5"/>
    </row>
    <row r="220" spans="1:12" x14ac:dyDescent="0.3">
      <c r="A220" s="7" t="s">
        <v>126</v>
      </c>
      <c r="B220" s="173" t="s">
        <v>130</v>
      </c>
      <c r="C220" s="174" t="s">
        <v>50</v>
      </c>
      <c r="D220" s="174" t="s">
        <v>50</v>
      </c>
      <c r="E220" s="174" t="s">
        <v>50</v>
      </c>
      <c r="F220" s="175" t="s">
        <v>50</v>
      </c>
      <c r="G220" s="176" t="s">
        <v>50</v>
      </c>
      <c r="H220" s="177"/>
      <c r="I220" s="177"/>
      <c r="J220" s="172"/>
      <c r="L220" s="5"/>
    </row>
    <row r="221" spans="1:12" x14ac:dyDescent="0.3">
      <c r="A221" s="7" t="s">
        <v>126</v>
      </c>
      <c r="B221" s="165" t="s">
        <v>131</v>
      </c>
      <c r="C221" s="166" t="s">
        <v>50</v>
      </c>
      <c r="D221" s="166" t="s">
        <v>50</v>
      </c>
      <c r="E221" s="166" t="s">
        <v>50</v>
      </c>
      <c r="F221" s="168">
        <v>0</v>
      </c>
      <c r="G221" s="178">
        <v>1.8</v>
      </c>
      <c r="H221" s="170">
        <f>AVERAGE(G221:G223)</f>
        <v>1.7266666666666666</v>
      </c>
      <c r="I221" s="171">
        <f>H221*0.3</f>
        <v>0.5179999999999999</v>
      </c>
      <c r="J221" s="172">
        <v>43999999999.999992</v>
      </c>
      <c r="K221" s="3">
        <f>J221*0.8</f>
        <v>35199999999.999992</v>
      </c>
      <c r="L221" s="129">
        <f>(I221/K221)*1000000000000</f>
        <v>14.71590909090909</v>
      </c>
    </row>
    <row r="222" spans="1:12" x14ac:dyDescent="0.3">
      <c r="A222" s="7" t="s">
        <v>126</v>
      </c>
      <c r="B222" s="173" t="s">
        <v>131</v>
      </c>
      <c r="C222" s="174" t="s">
        <v>50</v>
      </c>
      <c r="D222" s="174" t="s">
        <v>50</v>
      </c>
      <c r="E222" s="174" t="s">
        <v>50</v>
      </c>
      <c r="F222" s="175" t="s">
        <v>53</v>
      </c>
      <c r="G222" s="176">
        <v>1.66</v>
      </c>
      <c r="H222" s="177"/>
      <c r="I222" s="177"/>
      <c r="J222" s="172"/>
      <c r="L222" s="5"/>
    </row>
    <row r="223" spans="1:12" x14ac:dyDescent="0.3">
      <c r="A223" s="7" t="s">
        <v>126</v>
      </c>
      <c r="B223" s="165" t="s">
        <v>131</v>
      </c>
      <c r="C223" s="166" t="s">
        <v>50</v>
      </c>
      <c r="D223" s="166" t="s">
        <v>50</v>
      </c>
      <c r="E223" s="166" t="s">
        <v>50</v>
      </c>
      <c r="F223" s="168" t="s">
        <v>53</v>
      </c>
      <c r="G223" s="178">
        <v>1.72</v>
      </c>
      <c r="H223" s="170"/>
      <c r="I223" s="170"/>
      <c r="J223" s="179"/>
      <c r="L223" s="5"/>
    </row>
    <row r="224" spans="1:12" x14ac:dyDescent="0.3">
      <c r="A224" s="7" t="s">
        <v>126</v>
      </c>
      <c r="B224" s="173" t="s">
        <v>132</v>
      </c>
      <c r="C224" s="174" t="s">
        <v>50</v>
      </c>
      <c r="D224" s="174" t="s">
        <v>50</v>
      </c>
      <c r="E224" s="174" t="s">
        <v>50</v>
      </c>
      <c r="F224" s="175" t="s">
        <v>53</v>
      </c>
      <c r="G224" s="176">
        <v>1.21</v>
      </c>
      <c r="H224" s="177">
        <f>G224</f>
        <v>1.21</v>
      </c>
      <c r="I224" s="171">
        <f>H224*0.3</f>
        <v>0.36299999999999999</v>
      </c>
      <c r="J224" s="179">
        <v>47000000000</v>
      </c>
      <c r="K224" s="3">
        <f>J224*0.8</f>
        <v>37600000000</v>
      </c>
      <c r="L224" s="129">
        <f>(I224/K224)*1000000000000</f>
        <v>9.6542553191489358</v>
      </c>
    </row>
    <row r="225" spans="1:12" x14ac:dyDescent="0.3">
      <c r="A225" s="7" t="s">
        <v>126</v>
      </c>
      <c r="B225" s="165" t="s">
        <v>132</v>
      </c>
      <c r="C225" s="166" t="s">
        <v>50</v>
      </c>
      <c r="D225" s="166" t="s">
        <v>50</v>
      </c>
      <c r="E225" s="166" t="s">
        <v>50</v>
      </c>
      <c r="F225" s="168" t="s">
        <v>50</v>
      </c>
      <c r="G225" s="178" t="s">
        <v>50</v>
      </c>
      <c r="H225" s="170"/>
      <c r="I225" s="170"/>
      <c r="J225" s="179"/>
      <c r="L225" s="5"/>
    </row>
    <row r="226" spans="1:12" ht="15" thickBot="1" x14ac:dyDescent="0.35">
      <c r="A226" s="7" t="s">
        <v>126</v>
      </c>
      <c r="B226" s="173" t="s">
        <v>132</v>
      </c>
      <c r="C226" s="234" t="s">
        <v>50</v>
      </c>
      <c r="D226" s="174" t="s">
        <v>50</v>
      </c>
      <c r="E226" s="174" t="s">
        <v>50</v>
      </c>
      <c r="F226" s="175" t="s">
        <v>50</v>
      </c>
      <c r="G226" s="235" t="s">
        <v>50</v>
      </c>
      <c r="H226" s="177"/>
      <c r="I226" s="177"/>
      <c r="J226" s="172"/>
      <c r="L226" s="5"/>
    </row>
  </sheetData>
  <phoneticPr fontId="8" type="noConversion"/>
  <conditionalFormatting sqref="C3:C22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22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22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22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22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:L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8744-C0DB-419E-A502-83251E254207}">
  <dimension ref="A3:H51"/>
  <sheetViews>
    <sheetView topLeftCell="A25" workbookViewId="0">
      <selection activeCell="K45" sqref="K44:K45"/>
    </sheetView>
  </sheetViews>
  <sheetFormatPr defaultRowHeight="14.4" x14ac:dyDescent="0.3"/>
  <cols>
    <col min="1" max="1" width="36.109375" customWidth="1"/>
    <col min="2" max="2" width="23.44140625" customWidth="1"/>
    <col min="4" max="4" width="37.88671875" customWidth="1"/>
    <col min="5" max="5" width="21.88671875" customWidth="1"/>
    <col min="7" max="7" width="37.88671875" customWidth="1"/>
    <col min="8" max="8" width="21.88671875" customWidth="1"/>
  </cols>
  <sheetData>
    <row r="3" spans="1:8" x14ac:dyDescent="0.3">
      <c r="A3" s="291" t="s">
        <v>391</v>
      </c>
      <c r="B3" s="296" t="s">
        <v>64</v>
      </c>
      <c r="D3" s="291" t="s">
        <v>417</v>
      </c>
      <c r="E3" s="296" t="s">
        <v>71</v>
      </c>
      <c r="G3" s="291" t="s">
        <v>388</v>
      </c>
      <c r="H3" s="296" t="s">
        <v>78</v>
      </c>
    </row>
    <row r="4" spans="1:8" x14ac:dyDescent="0.3">
      <c r="A4" s="292" t="s">
        <v>389</v>
      </c>
      <c r="B4" s="293" t="s">
        <v>390</v>
      </c>
      <c r="D4" s="292" t="s">
        <v>389</v>
      </c>
      <c r="E4" s="293" t="s">
        <v>390</v>
      </c>
      <c r="G4" s="292" t="s">
        <v>389</v>
      </c>
      <c r="H4" s="293" t="s">
        <v>390</v>
      </c>
    </row>
    <row r="5" spans="1:8" x14ac:dyDescent="0.3">
      <c r="A5" s="292" t="s">
        <v>412</v>
      </c>
      <c r="B5" s="293" t="s">
        <v>57</v>
      </c>
      <c r="D5" s="292" t="s">
        <v>412</v>
      </c>
      <c r="E5" s="293" t="s">
        <v>57</v>
      </c>
      <c r="G5" s="292" t="s">
        <v>391</v>
      </c>
      <c r="H5" s="293" t="s">
        <v>64</v>
      </c>
    </row>
    <row r="6" spans="1:8" x14ac:dyDescent="0.3">
      <c r="A6" s="292"/>
      <c r="B6" s="293"/>
      <c r="D6" s="292"/>
      <c r="E6" s="293"/>
      <c r="G6" s="292"/>
      <c r="H6" s="293"/>
    </row>
    <row r="7" spans="1:8" x14ac:dyDescent="0.3">
      <c r="A7" s="292" t="s">
        <v>392</v>
      </c>
      <c r="B7" s="293"/>
      <c r="D7" s="292" t="s">
        <v>392</v>
      </c>
      <c r="E7" s="293"/>
      <c r="G7" s="292" t="s">
        <v>392</v>
      </c>
      <c r="H7" s="293"/>
    </row>
    <row r="8" spans="1:8" x14ac:dyDescent="0.3">
      <c r="A8" s="292" t="s">
        <v>393</v>
      </c>
      <c r="B8" s="293">
        <v>2.0000000000000001E-4</v>
      </c>
      <c r="D8" s="292" t="s">
        <v>393</v>
      </c>
      <c r="E8" s="293">
        <v>0.17199999999999999</v>
      </c>
      <c r="G8" s="292" t="s">
        <v>393</v>
      </c>
      <c r="H8" s="293">
        <v>2.0999999999999999E-3</v>
      </c>
    </row>
    <row r="9" spans="1:8" x14ac:dyDescent="0.3">
      <c r="A9" s="292" t="s">
        <v>394</v>
      </c>
      <c r="B9" s="293" t="s">
        <v>413</v>
      </c>
      <c r="D9" s="292" t="s">
        <v>394</v>
      </c>
      <c r="E9" s="293" t="s">
        <v>34</v>
      </c>
      <c r="G9" s="292" t="s">
        <v>394</v>
      </c>
      <c r="H9" s="293" t="s">
        <v>28</v>
      </c>
    </row>
    <row r="10" spans="1:8" x14ac:dyDescent="0.3">
      <c r="A10" s="292" t="s">
        <v>395</v>
      </c>
      <c r="B10" s="293" t="s">
        <v>27</v>
      </c>
      <c r="D10" s="292" t="s">
        <v>395</v>
      </c>
      <c r="E10" s="293" t="s">
        <v>33</v>
      </c>
      <c r="G10" s="292" t="s">
        <v>395</v>
      </c>
      <c r="H10" s="293" t="s">
        <v>27</v>
      </c>
    </row>
    <row r="11" spans="1:8" x14ac:dyDescent="0.3">
      <c r="A11" s="292" t="s">
        <v>396</v>
      </c>
      <c r="B11" s="293" t="s">
        <v>397</v>
      </c>
      <c r="D11" s="292" t="s">
        <v>396</v>
      </c>
      <c r="E11" s="293" t="s">
        <v>397</v>
      </c>
      <c r="G11" s="292" t="s">
        <v>396</v>
      </c>
      <c r="H11" s="293" t="s">
        <v>397</v>
      </c>
    </row>
    <row r="12" spans="1:8" x14ac:dyDescent="0.3">
      <c r="A12" s="292" t="s">
        <v>398</v>
      </c>
      <c r="B12" s="293" t="s">
        <v>414</v>
      </c>
      <c r="D12" s="292" t="s">
        <v>398</v>
      </c>
      <c r="E12" s="293" t="s">
        <v>418</v>
      </c>
      <c r="G12" s="292" t="s">
        <v>398</v>
      </c>
      <c r="H12" s="293" t="s">
        <v>399</v>
      </c>
    </row>
    <row r="13" spans="1:8" x14ac:dyDescent="0.3">
      <c r="A13" s="292" t="s">
        <v>400</v>
      </c>
      <c r="B13" s="293">
        <v>5</v>
      </c>
      <c r="D13" s="292" t="s">
        <v>400</v>
      </c>
      <c r="E13" s="293">
        <v>4</v>
      </c>
      <c r="G13" s="292" t="s">
        <v>400</v>
      </c>
      <c r="H13" s="293">
        <v>4</v>
      </c>
    </row>
    <row r="14" spans="1:8" x14ac:dyDescent="0.3">
      <c r="A14" s="292"/>
      <c r="B14" s="293"/>
      <c r="D14" s="292"/>
      <c r="E14" s="293"/>
      <c r="G14" s="292"/>
      <c r="H14" s="293"/>
    </row>
    <row r="15" spans="1:8" x14ac:dyDescent="0.3">
      <c r="A15" s="292" t="s">
        <v>401</v>
      </c>
      <c r="B15" s="293"/>
      <c r="D15" s="292" t="s">
        <v>401</v>
      </c>
      <c r="E15" s="293"/>
      <c r="G15" s="292" t="s">
        <v>401</v>
      </c>
      <c r="H15" s="293"/>
    </row>
    <row r="16" spans="1:8" x14ac:dyDescent="0.3">
      <c r="A16" s="292" t="s">
        <v>415</v>
      </c>
      <c r="B16" s="293">
        <v>10.39</v>
      </c>
      <c r="D16" s="292" t="s">
        <v>419</v>
      </c>
      <c r="E16" s="293">
        <v>9.8759999999999994</v>
      </c>
      <c r="G16" s="292" t="s">
        <v>402</v>
      </c>
      <c r="H16" s="293">
        <v>43.73</v>
      </c>
    </row>
    <row r="17" spans="1:8" x14ac:dyDescent="0.3">
      <c r="A17" s="292" t="s">
        <v>403</v>
      </c>
      <c r="B17" s="293">
        <v>1.8029999999999999</v>
      </c>
      <c r="D17" s="292" t="s">
        <v>403</v>
      </c>
      <c r="E17" s="293">
        <v>11.06</v>
      </c>
      <c r="G17" s="292" t="s">
        <v>403</v>
      </c>
      <c r="H17" s="293">
        <v>8.641</v>
      </c>
    </row>
    <row r="18" spans="1:8" x14ac:dyDescent="0.3">
      <c r="A18" s="292" t="s">
        <v>404</v>
      </c>
      <c r="B18" s="293">
        <v>0.80649999999999999</v>
      </c>
      <c r="D18" s="292" t="s">
        <v>404</v>
      </c>
      <c r="E18" s="293">
        <v>5.5289999999999999</v>
      </c>
      <c r="G18" s="292" t="s">
        <v>404</v>
      </c>
      <c r="H18" s="293">
        <v>4.3209999999999997</v>
      </c>
    </row>
    <row r="19" spans="1:8" x14ac:dyDescent="0.3">
      <c r="A19" s="292" t="s">
        <v>405</v>
      </c>
      <c r="B19" s="293" t="s">
        <v>416</v>
      </c>
      <c r="D19" s="292" t="s">
        <v>405</v>
      </c>
      <c r="E19" s="293" t="s">
        <v>420</v>
      </c>
      <c r="G19" s="292" t="s">
        <v>405</v>
      </c>
      <c r="H19" s="293" t="s">
        <v>406</v>
      </c>
    </row>
    <row r="20" spans="1:8" x14ac:dyDescent="0.3">
      <c r="A20" s="292" t="s">
        <v>407</v>
      </c>
      <c r="B20" s="293">
        <v>0.97650000000000003</v>
      </c>
      <c r="D20" s="292" t="s">
        <v>407</v>
      </c>
      <c r="E20" s="293">
        <v>0.51539999999999997</v>
      </c>
      <c r="G20" s="292" t="s">
        <v>407</v>
      </c>
      <c r="H20" s="293">
        <v>0.97160000000000002</v>
      </c>
    </row>
    <row r="21" spans="1:8" x14ac:dyDescent="0.3">
      <c r="A21" s="292"/>
      <c r="B21" s="293"/>
      <c r="D21" s="292"/>
      <c r="E21" s="293"/>
      <c r="G21" s="292"/>
      <c r="H21" s="293"/>
    </row>
    <row r="22" spans="1:8" x14ac:dyDescent="0.3">
      <c r="A22" s="292" t="s">
        <v>408</v>
      </c>
      <c r="B22" s="293"/>
      <c r="D22" s="292" t="s">
        <v>408</v>
      </c>
      <c r="E22" s="293"/>
      <c r="G22" s="292" t="s">
        <v>408</v>
      </c>
      <c r="H22" s="293"/>
    </row>
    <row r="23" spans="1:8" x14ac:dyDescent="0.3">
      <c r="A23" s="292" t="s">
        <v>409</v>
      </c>
      <c r="B23" s="293">
        <v>0.50229999999999997</v>
      </c>
      <c r="D23" s="292" t="s">
        <v>409</v>
      </c>
      <c r="E23" s="293">
        <v>0.97270000000000001</v>
      </c>
      <c r="G23" s="292" t="s">
        <v>409</v>
      </c>
      <c r="H23" s="293">
        <v>0.91449999999999998</v>
      </c>
    </row>
    <row r="24" spans="1:8" x14ac:dyDescent="0.3">
      <c r="A24" s="292" t="s">
        <v>410</v>
      </c>
      <c r="B24" s="293">
        <v>0.19420000000000001</v>
      </c>
      <c r="D24" s="292" t="s">
        <v>410</v>
      </c>
      <c r="E24" s="293">
        <v>1.37E-2</v>
      </c>
      <c r="G24" s="292" t="s">
        <v>410</v>
      </c>
      <c r="H24" s="293">
        <v>4.2700000000000002E-2</v>
      </c>
    </row>
    <row r="25" spans="1:8" x14ac:dyDescent="0.3">
      <c r="A25" s="292" t="s">
        <v>394</v>
      </c>
      <c r="B25" s="293" t="s">
        <v>34</v>
      </c>
      <c r="D25" s="292" t="s">
        <v>394</v>
      </c>
      <c r="E25" s="293" t="s">
        <v>31</v>
      </c>
      <c r="G25" s="292" t="s">
        <v>394</v>
      </c>
      <c r="H25" s="293" t="s">
        <v>31</v>
      </c>
    </row>
    <row r="26" spans="1:8" x14ac:dyDescent="0.3">
      <c r="A26" s="294" t="s">
        <v>411</v>
      </c>
      <c r="B26" s="295" t="s">
        <v>33</v>
      </c>
      <c r="D26" s="294" t="s">
        <v>411</v>
      </c>
      <c r="E26" s="295" t="s">
        <v>27</v>
      </c>
      <c r="G26" s="294" t="s">
        <v>411</v>
      </c>
      <c r="H26" s="295" t="s">
        <v>27</v>
      </c>
    </row>
    <row r="28" spans="1:8" x14ac:dyDescent="0.3">
      <c r="A28" s="291" t="s">
        <v>421</v>
      </c>
      <c r="B28" s="296" t="s">
        <v>105</v>
      </c>
      <c r="D28" s="291" t="s">
        <v>426</v>
      </c>
      <c r="E28" s="296" t="s">
        <v>112</v>
      </c>
      <c r="G28" s="291" t="s">
        <v>430</v>
      </c>
      <c r="H28" s="296" t="s">
        <v>119</v>
      </c>
    </row>
    <row r="29" spans="1:8" x14ac:dyDescent="0.3">
      <c r="A29" s="292" t="s">
        <v>389</v>
      </c>
      <c r="B29" s="293" t="s">
        <v>390</v>
      </c>
      <c r="D29" s="292" t="s">
        <v>389</v>
      </c>
      <c r="E29" s="293" t="s">
        <v>390</v>
      </c>
      <c r="G29" s="292" t="s">
        <v>389</v>
      </c>
      <c r="H29" s="293" t="s">
        <v>390</v>
      </c>
    </row>
    <row r="30" spans="1:8" x14ac:dyDescent="0.3">
      <c r="A30" s="292" t="s">
        <v>422</v>
      </c>
      <c r="B30" s="293" t="s">
        <v>98</v>
      </c>
      <c r="D30" s="292" t="s">
        <v>422</v>
      </c>
      <c r="E30" s="293" t="s">
        <v>98</v>
      </c>
      <c r="G30" s="292" t="s">
        <v>421</v>
      </c>
      <c r="H30" s="293" t="s">
        <v>105</v>
      </c>
    </row>
    <row r="31" spans="1:8" x14ac:dyDescent="0.3">
      <c r="A31" s="292"/>
      <c r="B31" s="293"/>
      <c r="D31" s="292"/>
      <c r="E31" s="293"/>
      <c r="G31" s="292"/>
      <c r="H31" s="293"/>
    </row>
    <row r="32" spans="1:8" x14ac:dyDescent="0.3">
      <c r="A32" s="292" t="s">
        <v>392</v>
      </c>
      <c r="B32" s="293"/>
      <c r="D32" s="292" t="s">
        <v>392</v>
      </c>
      <c r="E32" s="293"/>
      <c r="G32" s="292" t="s">
        <v>392</v>
      </c>
      <c r="H32" s="293"/>
    </row>
    <row r="33" spans="1:8" x14ac:dyDescent="0.3">
      <c r="A33" s="292" t="s">
        <v>393</v>
      </c>
      <c r="B33" s="293">
        <v>1.6999999999999999E-3</v>
      </c>
      <c r="D33" s="292" t="s">
        <v>393</v>
      </c>
      <c r="E33" s="293">
        <v>1.9900000000000001E-2</v>
      </c>
      <c r="G33" s="292" t="s">
        <v>393</v>
      </c>
      <c r="H33" s="293" t="s">
        <v>431</v>
      </c>
    </row>
    <row r="34" spans="1:8" x14ac:dyDescent="0.3">
      <c r="A34" s="292" t="s">
        <v>394</v>
      </c>
      <c r="B34" s="293" t="s">
        <v>28</v>
      </c>
      <c r="D34" s="292" t="s">
        <v>394</v>
      </c>
      <c r="E34" s="293" t="s">
        <v>31</v>
      </c>
      <c r="G34" s="292" t="s">
        <v>394</v>
      </c>
      <c r="H34" s="293" t="s">
        <v>432</v>
      </c>
    </row>
    <row r="35" spans="1:8" x14ac:dyDescent="0.3">
      <c r="A35" s="292" t="s">
        <v>395</v>
      </c>
      <c r="B35" s="293" t="s">
        <v>27</v>
      </c>
      <c r="D35" s="292" t="s">
        <v>395</v>
      </c>
      <c r="E35" s="293" t="s">
        <v>27</v>
      </c>
      <c r="G35" s="292" t="s">
        <v>395</v>
      </c>
      <c r="H35" s="293" t="s">
        <v>27</v>
      </c>
    </row>
    <row r="36" spans="1:8" x14ac:dyDescent="0.3">
      <c r="A36" s="292" t="s">
        <v>396</v>
      </c>
      <c r="B36" s="293" t="s">
        <v>397</v>
      </c>
      <c r="D36" s="292" t="s">
        <v>396</v>
      </c>
      <c r="E36" s="293" t="s">
        <v>397</v>
      </c>
      <c r="G36" s="292" t="s">
        <v>396</v>
      </c>
      <c r="H36" s="293" t="s">
        <v>397</v>
      </c>
    </row>
    <row r="37" spans="1:8" x14ac:dyDescent="0.3">
      <c r="A37" s="292" t="s">
        <v>398</v>
      </c>
      <c r="B37" s="293" t="s">
        <v>423</v>
      </c>
      <c r="D37" s="292" t="s">
        <v>398</v>
      </c>
      <c r="E37" s="293" t="s">
        <v>427</v>
      </c>
      <c r="G37" s="292" t="s">
        <v>398</v>
      </c>
      <c r="H37" s="293" t="s">
        <v>433</v>
      </c>
    </row>
    <row r="38" spans="1:8" x14ac:dyDescent="0.3">
      <c r="A38" s="292" t="s">
        <v>400</v>
      </c>
      <c r="B38" s="293">
        <v>5</v>
      </c>
      <c r="D38" s="292" t="s">
        <v>400</v>
      </c>
      <c r="E38" s="293">
        <v>5</v>
      </c>
      <c r="G38" s="292" t="s">
        <v>400</v>
      </c>
      <c r="H38" s="293">
        <v>6</v>
      </c>
    </row>
    <row r="39" spans="1:8" x14ac:dyDescent="0.3">
      <c r="A39" s="292"/>
      <c r="B39" s="293"/>
      <c r="D39" s="292"/>
      <c r="E39" s="293"/>
      <c r="G39" s="292"/>
      <c r="H39" s="293"/>
    </row>
    <row r="40" spans="1:8" x14ac:dyDescent="0.3">
      <c r="A40" s="292" t="s">
        <v>401</v>
      </c>
      <c r="B40" s="293"/>
      <c r="D40" s="292" t="s">
        <v>401</v>
      </c>
      <c r="E40" s="293"/>
      <c r="G40" s="292" t="s">
        <v>401</v>
      </c>
      <c r="H40" s="293"/>
    </row>
    <row r="41" spans="1:8" x14ac:dyDescent="0.3">
      <c r="A41" s="292" t="s">
        <v>424</v>
      </c>
      <c r="B41" s="293">
        <v>7.8949999999999996</v>
      </c>
      <c r="D41" s="292" t="s">
        <v>428</v>
      </c>
      <c r="E41" s="293">
        <v>4.5330000000000004</v>
      </c>
      <c r="G41" s="292" t="s">
        <v>434</v>
      </c>
      <c r="H41" s="293">
        <v>51.71</v>
      </c>
    </row>
    <row r="42" spans="1:8" x14ac:dyDescent="0.3">
      <c r="A42" s="292" t="s">
        <v>403</v>
      </c>
      <c r="B42" s="293">
        <v>2.3580000000000001</v>
      </c>
      <c r="D42" s="292" t="s">
        <v>403</v>
      </c>
      <c r="E42" s="293">
        <v>2.7</v>
      </c>
      <c r="G42" s="292" t="s">
        <v>403</v>
      </c>
      <c r="H42" s="293">
        <v>9.6560000000000006</v>
      </c>
    </row>
    <row r="43" spans="1:8" x14ac:dyDescent="0.3">
      <c r="A43" s="292" t="s">
        <v>404</v>
      </c>
      <c r="B43" s="293">
        <v>1.0549999999999999</v>
      </c>
      <c r="D43" s="292" t="s">
        <v>404</v>
      </c>
      <c r="E43" s="293">
        <v>1.2070000000000001</v>
      </c>
      <c r="G43" s="292" t="s">
        <v>404</v>
      </c>
      <c r="H43" s="293">
        <v>3.9420000000000002</v>
      </c>
    </row>
    <row r="44" spans="1:8" x14ac:dyDescent="0.3">
      <c r="A44" s="292" t="s">
        <v>405</v>
      </c>
      <c r="B44" s="293" t="s">
        <v>425</v>
      </c>
      <c r="D44" s="292" t="s">
        <v>405</v>
      </c>
      <c r="E44" s="293" t="s">
        <v>429</v>
      </c>
      <c r="G44" s="292" t="s">
        <v>405</v>
      </c>
      <c r="H44" s="293" t="s">
        <v>435</v>
      </c>
    </row>
    <row r="45" spans="1:8" x14ac:dyDescent="0.3">
      <c r="A45" s="292" t="s">
        <v>407</v>
      </c>
      <c r="B45" s="293">
        <v>0.93340000000000001</v>
      </c>
      <c r="D45" s="292" t="s">
        <v>407</v>
      </c>
      <c r="E45" s="293">
        <v>0.77900000000000003</v>
      </c>
      <c r="G45" s="292" t="s">
        <v>407</v>
      </c>
      <c r="H45" s="293">
        <v>0.9718</v>
      </c>
    </row>
    <row r="46" spans="1:8" x14ac:dyDescent="0.3">
      <c r="A46" s="292"/>
      <c r="B46" s="293"/>
      <c r="D46" s="292"/>
      <c r="E46" s="293"/>
      <c r="G46" s="292"/>
      <c r="H46" s="293"/>
    </row>
    <row r="47" spans="1:8" x14ac:dyDescent="0.3">
      <c r="A47" s="292" t="s">
        <v>408</v>
      </c>
      <c r="B47" s="293"/>
      <c r="D47" s="292" t="s">
        <v>408</v>
      </c>
      <c r="E47" s="293"/>
      <c r="G47" s="292" t="s">
        <v>408</v>
      </c>
      <c r="H47" s="293"/>
    </row>
    <row r="48" spans="1:8" x14ac:dyDescent="0.3">
      <c r="A48" s="292" t="s">
        <v>409</v>
      </c>
      <c r="B48" s="293">
        <v>0.1938</v>
      </c>
      <c r="D48" s="292" t="s">
        <v>409</v>
      </c>
      <c r="E48" s="293">
        <v>-0.87860000000000005</v>
      </c>
      <c r="G48" s="292" t="s">
        <v>409</v>
      </c>
      <c r="H48" s="293">
        <v>0.66979999999999995</v>
      </c>
    </row>
    <row r="49" spans="1:8" x14ac:dyDescent="0.3">
      <c r="A49" s="292" t="s">
        <v>410</v>
      </c>
      <c r="B49" s="293">
        <v>0.37740000000000001</v>
      </c>
      <c r="D49" s="292" t="s">
        <v>410</v>
      </c>
      <c r="E49" s="293">
        <v>2.4899999999999999E-2</v>
      </c>
      <c r="G49" s="292" t="s">
        <v>410</v>
      </c>
      <c r="H49" s="293">
        <v>7.2800000000000004E-2</v>
      </c>
    </row>
    <row r="50" spans="1:8" x14ac:dyDescent="0.3">
      <c r="A50" s="292" t="s">
        <v>394</v>
      </c>
      <c r="B50" s="293" t="s">
        <v>34</v>
      </c>
      <c r="D50" s="292" t="s">
        <v>394</v>
      </c>
      <c r="E50" s="293" t="s">
        <v>31</v>
      </c>
      <c r="G50" s="292" t="s">
        <v>394</v>
      </c>
      <c r="H50" s="293" t="s">
        <v>34</v>
      </c>
    </row>
    <row r="51" spans="1:8" x14ac:dyDescent="0.3">
      <c r="A51" s="294" t="s">
        <v>411</v>
      </c>
      <c r="B51" s="295" t="s">
        <v>33</v>
      </c>
      <c r="D51" s="294" t="s">
        <v>411</v>
      </c>
      <c r="E51" s="295" t="s">
        <v>27</v>
      </c>
      <c r="G51" s="294" t="s">
        <v>411</v>
      </c>
      <c r="H51" s="295" t="s">
        <v>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F1F0-CB66-4BD8-B3FA-52F98C0551B8}">
  <dimension ref="A1"/>
  <sheetViews>
    <sheetView zoomScale="65" workbookViewId="0"/>
  </sheetViews>
  <sheetFormatPr defaultRowHeight="14.4" x14ac:dyDescent="0.3"/>
  <sheetData>
    <row r="1" spans="1:1" x14ac:dyDescent="0.3">
      <c r="A1" s="282" t="s">
        <v>199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FA47-3CDA-4E9A-928B-4EC2F7237D04}">
  <dimension ref="A1"/>
  <sheetViews>
    <sheetView topLeftCell="A19" zoomScaleNormal="100" workbookViewId="0"/>
  </sheetViews>
  <sheetFormatPr defaultRowHeight="14.4" x14ac:dyDescent="0.3"/>
  <sheetData>
    <row r="1" spans="1:1" x14ac:dyDescent="0.3">
      <c r="A1" s="282" t="s">
        <v>200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C64841FD4104DA0B976DC5F6D0EEA" ma:contentTypeVersion="13" ma:contentTypeDescription="Create a new document." ma:contentTypeScope="" ma:versionID="e4dce8ab39b7e52a002cb96ea264678e">
  <xsd:schema xmlns:xsd="http://www.w3.org/2001/XMLSchema" xmlns:xs="http://www.w3.org/2001/XMLSchema" xmlns:p="http://schemas.microsoft.com/office/2006/metadata/properties" xmlns:ns2="94b15455-b669-47a1-8f37-af6716ecf63c" xmlns:ns3="4f4b9870-6985-43c4-987c-fde70618ffbc" targetNamespace="http://schemas.microsoft.com/office/2006/metadata/properties" ma:root="true" ma:fieldsID="5d44b71a81f61844b9f493701f3a0760" ns2:_="" ns3:_="">
    <xsd:import namespace="94b15455-b669-47a1-8f37-af6716ecf63c"/>
    <xsd:import namespace="4f4b9870-6985-43c4-987c-fde70618f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15455-b669-47a1-8f37-af6716ecf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006be4b-3876-413d-86d9-3d9d7ded13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a" ma:index="20" nillable="true" ma:displayName="a" ma:format="Dropdown" ma:internalName="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b9870-6985-43c4-987c-fde70618ffb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b7a90c3-4d3b-46f3-b4fb-16eb3fcddfbd}" ma:internalName="TaxCatchAll" ma:showField="CatchAllData" ma:web="4f4b9870-6985-43c4-987c-fde70618f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4b9870-6985-43c4-987c-fde70618ffbc" xsi:nil="true"/>
    <lcf76f155ced4ddcb4097134ff3c332f xmlns="94b15455-b669-47a1-8f37-af6716ecf63c">
      <Terms xmlns="http://schemas.microsoft.com/office/infopath/2007/PartnerControls"/>
    </lcf76f155ced4ddcb4097134ff3c332f>
    <a xmlns="94b15455-b669-47a1-8f37-af6716ecf63c" xsi:nil="true"/>
  </documentManagement>
</p:properties>
</file>

<file path=customXml/itemProps1.xml><?xml version="1.0" encoding="utf-8"?>
<ds:datastoreItem xmlns:ds="http://schemas.openxmlformats.org/officeDocument/2006/customXml" ds:itemID="{CD0D6C7F-D62B-43B8-9E49-F35DDCCF8F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15455-b669-47a1-8f37-af6716ecf63c"/>
    <ds:schemaRef ds:uri="4f4b9870-6985-43c4-987c-fde70618f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9B23A4-9513-4FBF-A2F6-439137852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FF215F-B837-48F8-91B1-672D0F061098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4f4b9870-6985-43c4-987c-fde70618ffbc"/>
    <ds:schemaRef ds:uri="33c68b28-704d-4595-950d-3d1b44b33cde"/>
    <ds:schemaRef ds:uri="http://purl.org/dc/elements/1.1/"/>
    <ds:schemaRef ds:uri="94b15455-b669-47a1-8f37-af6716ecf6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Fig. 2b</vt:lpstr>
      <vt:lpstr>Fig. 2b stat</vt:lpstr>
      <vt:lpstr>Fig. 3c,d</vt:lpstr>
      <vt:lpstr>Fig. 4a</vt:lpstr>
      <vt:lpstr>Fig. 4b</vt:lpstr>
      <vt:lpstr>Fig. 4c</vt:lpstr>
      <vt:lpstr>Fig. 4c stat</vt:lpstr>
      <vt:lpstr>Fig. 4d</vt:lpstr>
      <vt:lpstr>Fig. 4e</vt:lpstr>
      <vt:lpstr>ExDataFig. 5a,b</vt:lpstr>
      <vt:lpstr>ExDataFig. 6c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Novotna Michaela</dc:creator>
  <cp:keywords/>
  <dc:description/>
  <cp:lastModifiedBy>Balíková Novotná Gabriela</cp:lastModifiedBy>
  <cp:revision/>
  <dcterms:created xsi:type="dcterms:W3CDTF">2025-04-07T14:16:32Z</dcterms:created>
  <dcterms:modified xsi:type="dcterms:W3CDTF">2026-02-20T12:34:58Z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0x01010066BC64841FD4104DA0B976DC5F6D0EEA</vt:lpwstr>
  </property>
  <property fmtid="{D5CDD505-2E9C-101B-9397-08002B2CF9AE}" pid="3" name="MediaServiceImageTags">
    <vt:lpwstr/>
  </property>
</Properties>
</file>