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PCR data" sheetId="1" r:id="rId5"/>
  </sheets>
  <definedNames/>
  <calcPr/>
</workbook>
</file>

<file path=xl/sharedStrings.xml><?xml version="1.0" encoding="utf-8"?>
<sst xmlns="http://schemas.openxmlformats.org/spreadsheetml/2006/main" count="480" uniqueCount="153">
  <si>
    <t>FOX J1</t>
  </si>
  <si>
    <t>HOUSEKEEPING GENE 1 = RPS5</t>
  </si>
  <si>
    <t>HOUSEKEEPING GENE 2 = RPS18</t>
  </si>
  <si>
    <t>Target eff = 105,4%</t>
  </si>
  <si>
    <t>HK1 eff = 73%</t>
  </si>
  <si>
    <t>HK2 eff = 97,6%</t>
  </si>
  <si>
    <t>Delta Ct</t>
  </si>
  <si>
    <t>ERQ Target</t>
  </si>
  <si>
    <t>ERQ HK gene 1</t>
  </si>
  <si>
    <t>ERQ HK gene 2</t>
  </si>
  <si>
    <t>ERQ HK genes</t>
  </si>
  <si>
    <t>Relative expression</t>
  </si>
  <si>
    <t>Sample</t>
  </si>
  <si>
    <t>ID</t>
  </si>
  <si>
    <t>Target gene raw  Ct</t>
  </si>
  <si>
    <t>Ct - GM Ct control</t>
  </si>
  <si>
    <t>(Eff +1) ^ - Delta Ct</t>
  </si>
  <si>
    <t>RPS5 1 raw Ct</t>
  </si>
  <si>
    <t>GM ERQ HK 1</t>
  </si>
  <si>
    <t>RPS18 raw Ct</t>
  </si>
  <si>
    <t>GM EERQ HK 2</t>
  </si>
  <si>
    <t>GM ERQ HK1 y HK2</t>
  </si>
  <si>
    <t>ERQ Target / GM ERQ HKs</t>
  </si>
  <si>
    <t>Control group</t>
  </si>
  <si>
    <t>1_1</t>
  </si>
  <si>
    <t>1_2</t>
  </si>
  <si>
    <t xml:space="preserve"> </t>
  </si>
  <si>
    <t>1_3</t>
  </si>
  <si>
    <t>2_1</t>
  </si>
  <si>
    <t>2_2</t>
  </si>
  <si>
    <t>2_3</t>
  </si>
  <si>
    <t>3_1</t>
  </si>
  <si>
    <t>3_2</t>
  </si>
  <si>
    <t>3_3</t>
  </si>
  <si>
    <t>4_1</t>
  </si>
  <si>
    <t>4_2</t>
  </si>
  <si>
    <t>4_3</t>
  </si>
  <si>
    <t>5_1</t>
  </si>
  <si>
    <t>5_2</t>
  </si>
  <si>
    <t>5_3</t>
  </si>
  <si>
    <t>6_1</t>
  </si>
  <si>
    <t>6_2</t>
  </si>
  <si>
    <t>6_3</t>
  </si>
  <si>
    <t>Geomean Cts Control group</t>
  </si>
  <si>
    <t>Treated group</t>
  </si>
  <si>
    <t>FOX P</t>
  </si>
  <si>
    <t>Target eff = 88,6%</t>
  </si>
  <si>
    <t>ERQ Reference genes</t>
  </si>
  <si>
    <t>GM ERQ HK 2</t>
  </si>
  <si>
    <t>Esta no la hicimos al final!!!</t>
  </si>
  <si>
    <t>no la hicimos poERQue no contemplamos la ausencia de una referencia interplaca!!!</t>
  </si>
  <si>
    <t>A</t>
  </si>
  <si>
    <t>B</t>
  </si>
  <si>
    <t>C</t>
  </si>
  <si>
    <t>D</t>
  </si>
  <si>
    <t>E</t>
  </si>
  <si>
    <t>F</t>
  </si>
  <si>
    <t>G</t>
  </si>
  <si>
    <t>sNPF SOA3</t>
  </si>
  <si>
    <t>sNPF COA1</t>
  </si>
  <si>
    <t>sNPF SOA5</t>
  </si>
  <si>
    <t>C neg sNPF</t>
  </si>
  <si>
    <t>H</t>
  </si>
  <si>
    <t>sNPF SOA4</t>
  </si>
  <si>
    <t>sNPF COA4</t>
  </si>
  <si>
    <t>sNPF COA5</t>
  </si>
  <si>
    <t>Para cada muestra</t>
  </si>
  <si>
    <t>Todos los primers</t>
  </si>
  <si>
    <t>MIX cDNA</t>
  </si>
  <si>
    <t>Fast Green - Marca: Applied</t>
  </si>
  <si>
    <t>N wells</t>
  </si>
  <si>
    <t>N de wells con cDNA</t>
  </si>
  <si>
    <t>Agua</t>
  </si>
  <si>
    <t>cDNA puro</t>
  </si>
  <si>
    <t>N wells con SYBR</t>
  </si>
  <si>
    <t>primer</t>
  </si>
  <si>
    <t>SYBR</t>
  </si>
  <si>
    <t>V final</t>
  </si>
  <si>
    <t>6,5 microL / tubo</t>
  </si>
  <si>
    <t>8,5 microL / tubo</t>
  </si>
  <si>
    <t>N de muestras</t>
  </si>
  <si>
    <t>Triplicado</t>
  </si>
  <si>
    <t>Mas 2 wells control neg</t>
  </si>
  <si>
    <t xml:space="preserve">Tabla Primers </t>
  </si>
  <si>
    <t>Tratado 1</t>
  </si>
  <si>
    <t>Tratado 2</t>
  </si>
  <si>
    <t>No tratado</t>
  </si>
  <si>
    <t>No tratado segunda prueba</t>
  </si>
  <si>
    <t>No tratado kit thermo</t>
  </si>
  <si>
    <t>Temperatura</t>
  </si>
  <si>
    <t>Primer</t>
  </si>
  <si>
    <t>Cabeza</t>
  </si>
  <si>
    <t>Antena</t>
  </si>
  <si>
    <t>RPs18</t>
  </si>
  <si>
    <t>si</t>
  </si>
  <si>
    <t>no(hay que repetir)</t>
  </si>
  <si>
    <t>no</t>
  </si>
  <si>
    <t>si(con banda de genomico)</t>
  </si>
  <si>
    <t>-</t>
  </si>
  <si>
    <t>60°C</t>
  </si>
  <si>
    <t>RPs5</t>
  </si>
  <si>
    <t>genomico</t>
  </si>
  <si>
    <t>RPI32</t>
  </si>
  <si>
    <t>sNPF</t>
  </si>
  <si>
    <t>banda tenue</t>
  </si>
  <si>
    <t>si, con banda del genomico</t>
  </si>
  <si>
    <t>si, con banda de genomico</t>
  </si>
  <si>
    <t>si(en una de las pruebas en la otra no)</t>
  </si>
  <si>
    <t>si, con banda del genomico(ademmas hay una banda mas muy tenue medio raro)</t>
  </si>
  <si>
    <t>58°C (antena)</t>
  </si>
  <si>
    <t>Foraging</t>
  </si>
  <si>
    <t>si pero con banda del genomico</t>
  </si>
  <si>
    <t>si a 58 y 59 grados</t>
  </si>
  <si>
    <t>si pero en una sola muestra de 2</t>
  </si>
  <si>
    <t>58°C</t>
  </si>
  <si>
    <t>Fox P</t>
  </si>
  <si>
    <t>si pero a 58 grados</t>
  </si>
  <si>
    <t>solo es la banda del genomico</t>
  </si>
  <si>
    <t>no(en antena a 58 grados se obs banda de genomico</t>
  </si>
  <si>
    <t xml:space="preserve">si </t>
  </si>
  <si>
    <t>Fox O</t>
  </si>
  <si>
    <t>Fox PJ1</t>
  </si>
  <si>
    <t>si pero a 57 y 58 grados</t>
  </si>
  <si>
    <t>si pero a 57/58 grados</t>
  </si>
  <si>
    <t>sNPF_R_</t>
  </si>
  <si>
    <t>tenue</t>
  </si>
  <si>
    <t>si(con banda de genomico pero tenue)</t>
  </si>
  <si>
    <t>ILP1_R_</t>
  </si>
  <si>
    <t>ILP1</t>
  </si>
  <si>
    <t>RP49</t>
  </si>
  <si>
    <t>RP18s</t>
  </si>
  <si>
    <t>habia una banda tenue</t>
  </si>
  <si>
    <t>no pero dudoso</t>
  </si>
  <si>
    <t>CALCULOS deltadeltaCT</t>
  </si>
  <si>
    <t>This approach was described by Vandesompele and others in 2002 and Hellemans and colleagues in 2007</t>
  </si>
  <si>
    <r>
      <rPr>
        <rFont val="Calibri"/>
        <b/>
      </rPr>
      <t xml:space="preserve">Check </t>
    </r>
    <r>
      <rPr>
        <rFont val="Calibri"/>
        <b/>
        <color rgb="FF1155CC"/>
        <u/>
      </rPr>
      <t>https://toptipbio.com/qpcr-multiple-reference-genes/</t>
    </r>
  </si>
  <si>
    <t>TARGET GENE</t>
  </si>
  <si>
    <t>HOUSEKEEPING GENE 1</t>
  </si>
  <si>
    <t>HOUSEKEEPING GENE 2</t>
  </si>
  <si>
    <t>Target eff = 85%</t>
  </si>
  <si>
    <t>HK1 eff = 81%</t>
  </si>
  <si>
    <t>HK2 eff = 85%</t>
  </si>
  <si>
    <t>ERQ HK1</t>
  </si>
  <si>
    <t>ERQ HK2</t>
  </si>
  <si>
    <t>Target gene  Ct</t>
  </si>
  <si>
    <t>HouseK 1 Ct</t>
  </si>
  <si>
    <t>HouseK2 Ct</t>
  </si>
  <si>
    <t>M1</t>
  </si>
  <si>
    <t>M2</t>
  </si>
  <si>
    <t>M3</t>
  </si>
  <si>
    <t>M4</t>
  </si>
  <si>
    <t>M5</t>
  </si>
  <si>
    <t>M6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</si>
</sst>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0.0"/>
    <numFmt numFmtId="165" formatCode="0.000"/>
    <numFmt numFmtId="166" formatCode="_-* #,##0.0_P_t_s_-;\-* #,##0.0_P_t_s_-;_-* &quot;-&quot;??_P_t_s_-;_-@"/>
    <numFmt numFmtId="167" formatCode="d.m"/>
  </numFmts>
  <fonts count="14">
    <font>
      <sz val="10.0"/>
      <color rgb="FF000000"/>
      <name val="Arial"/>
      <scheme val="minor"/>
    </font>
    <font>
      <color theme="1"/>
      <name val="Calibri"/>
    </font>
    <font>
      <b/>
      <color theme="1"/>
      <name val="Calibri"/>
    </font>
    <font/>
    <font>
      <b/>
      <sz val="25.0"/>
      <color theme="1"/>
      <name val="Calibri"/>
    </font>
    <font>
      <b/>
      <color rgb="FF000000"/>
      <name val="Calibri"/>
    </font>
    <font>
      <b/>
      <sz val="16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b/>
      <sz val="14.0"/>
      <color theme="1"/>
      <name val="Calibri"/>
    </font>
    <font>
      <b/>
      <sz val="8.0"/>
      <color theme="1"/>
      <name val="Calibri"/>
    </font>
    <font>
      <b/>
      <sz val="9.0"/>
      <color theme="1"/>
      <name val="Calibri"/>
    </font>
    <font>
      <b/>
      <i/>
      <sz val="11.0"/>
      <color theme="1"/>
      <name val="Calibri"/>
    </font>
    <font>
      <b/>
      <u/>
      <color rgb="FF0000FF"/>
      <name val="Calibri"/>
    </font>
  </fonts>
  <fills count="19">
    <fill>
      <patternFill patternType="none"/>
    </fill>
    <fill>
      <patternFill patternType="lightGray"/>
    </fill>
    <fill>
      <patternFill patternType="solid">
        <fgColor rgb="FFFF6D6D"/>
        <bgColor rgb="FFFF6D6D"/>
      </patternFill>
    </fill>
    <fill>
      <patternFill patternType="solid">
        <fgColor rgb="FFFFF2CC"/>
        <bgColor rgb="FFFFF2CC"/>
      </patternFill>
    </fill>
    <fill>
      <patternFill patternType="solid">
        <fgColor rgb="FFBDBDBD"/>
        <bgColor rgb="FFBDBDBD"/>
      </patternFill>
    </fill>
    <fill>
      <patternFill patternType="solid">
        <fgColor rgb="FFC9DAF8"/>
        <bgColor rgb="FFC9DAF8"/>
      </patternFill>
    </fill>
    <fill>
      <patternFill patternType="solid">
        <fgColor rgb="FFEA9999"/>
        <bgColor rgb="FFEA9999"/>
      </patternFill>
    </fill>
    <fill>
      <patternFill patternType="solid">
        <fgColor rgb="FFEFEFEF"/>
        <bgColor rgb="FFEFEFEF"/>
      </patternFill>
    </fill>
    <fill>
      <patternFill patternType="solid">
        <fgColor rgb="FF999999"/>
        <bgColor rgb="FF999999"/>
      </patternFill>
    </fill>
    <fill>
      <patternFill patternType="solid">
        <fgColor rgb="FFF9CB9C"/>
        <bgColor rgb="FFF9CB9C"/>
      </patternFill>
    </fill>
    <fill>
      <patternFill patternType="solid">
        <fgColor rgb="FFE69138"/>
        <bgColor rgb="FFE69138"/>
      </patternFill>
    </fill>
    <fill>
      <patternFill patternType="solid">
        <fgColor rgb="FF31859B"/>
        <bgColor rgb="FF31859B"/>
      </patternFill>
    </fill>
    <fill>
      <patternFill patternType="solid">
        <fgColor rgb="FFC0C0C0"/>
        <bgColor rgb="FFC0C0C0"/>
      </patternFill>
    </fill>
    <fill>
      <patternFill patternType="solid">
        <fgColor rgb="FFB7B7B7"/>
        <bgColor rgb="FFB7B7B7"/>
      </patternFill>
    </fill>
    <fill>
      <patternFill patternType="solid">
        <fgColor rgb="FF93C47D"/>
        <bgColor rgb="FF93C47D"/>
      </patternFill>
    </fill>
    <fill>
      <patternFill patternType="solid">
        <fgColor rgb="FFFF9900"/>
        <bgColor rgb="FFFF9900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FFD966"/>
        <bgColor rgb="FFFFD966"/>
      </patternFill>
    </fill>
  </fills>
  <borders count="44">
    <border/>
    <border>
      <left style="medium">
        <color rgb="FF000000"/>
      </left>
    </border>
    <border>
      <right style="medium">
        <color rgb="FF000000"/>
      </right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medium">
        <color rgb="FF000000"/>
      </left>
      <right style="medium">
        <color rgb="FF000000"/>
      </right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ck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bottom style="thick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vertical="bottom"/>
    </xf>
    <xf borderId="1" fillId="0" fontId="2" numFmtId="0" xfId="0" applyAlignment="1" applyBorder="1" applyFont="1">
      <alignment horizontal="center" readingOrder="0" vertical="bottom"/>
    </xf>
    <xf borderId="2" fillId="0" fontId="3" numFmtId="0" xfId="0" applyBorder="1" applyFont="1"/>
    <xf borderId="0" fillId="0" fontId="1" numFmtId="0" xfId="0" applyFont="1"/>
    <xf borderId="1" fillId="0" fontId="1" numFmtId="0" xfId="0" applyAlignment="1" applyBorder="1" applyFont="1">
      <alignment vertical="bottom"/>
    </xf>
    <xf borderId="2" fillId="0" fontId="1" numFmtId="164" xfId="0" applyAlignment="1" applyBorder="1" applyFont="1" applyNumberFormat="1">
      <alignment horizontal="center" readingOrder="0" vertical="bottom"/>
    </xf>
    <xf borderId="0" fillId="0" fontId="1" numFmtId="164" xfId="0" applyAlignment="1" applyFont="1" applyNumberFormat="1">
      <alignment horizontal="center" readingOrder="0" vertical="bottom"/>
    </xf>
    <xf borderId="2" fillId="0" fontId="1" numFmtId="0" xfId="0" applyAlignment="1" applyBorder="1" applyFont="1">
      <alignment vertical="bottom"/>
    </xf>
    <xf borderId="3" fillId="0" fontId="1" numFmtId="0" xfId="0" applyAlignment="1" applyBorder="1" applyFont="1">
      <alignment vertical="bottom"/>
    </xf>
    <xf borderId="0" fillId="0" fontId="1" numFmtId="164" xfId="0" applyAlignment="1" applyFont="1" applyNumberFormat="1">
      <alignment horizontal="center" vertical="bottom"/>
    </xf>
    <xf borderId="2" fillId="0" fontId="1" numFmtId="164" xfId="0" applyAlignment="1" applyBorder="1" applyFont="1" applyNumberFormat="1">
      <alignment vertical="bottom"/>
    </xf>
    <xf borderId="1" fillId="0" fontId="1" numFmtId="164" xfId="0" applyAlignment="1" applyBorder="1" applyFont="1" applyNumberFormat="1">
      <alignment vertical="bottom"/>
    </xf>
    <xf borderId="0" fillId="0" fontId="1" numFmtId="0" xfId="0" applyAlignment="1" applyFont="1">
      <alignment readingOrder="0" vertical="bottom"/>
    </xf>
    <xf borderId="4" fillId="2" fontId="2" numFmtId="0" xfId="0" applyAlignment="1" applyBorder="1" applyFill="1" applyFont="1">
      <alignment horizontal="center" vertical="bottom"/>
    </xf>
    <xf borderId="5" fillId="2" fontId="2" numFmtId="0" xfId="0" applyAlignment="1" applyBorder="1" applyFont="1">
      <alignment horizontal="center" vertical="bottom"/>
    </xf>
    <xf borderId="6" fillId="2" fontId="2" numFmtId="0" xfId="0" applyAlignment="1" applyBorder="1" applyFont="1">
      <alignment horizontal="center" readingOrder="0" vertical="bottom"/>
    </xf>
    <xf borderId="7" fillId="2" fontId="2" numFmtId="164" xfId="0" applyAlignment="1" applyBorder="1" applyFont="1" applyNumberFormat="1">
      <alignment horizontal="center" vertical="bottom"/>
    </xf>
    <xf borderId="8" fillId="2" fontId="2" numFmtId="0" xfId="0" applyAlignment="1" applyBorder="1" applyFont="1">
      <alignment horizontal="center" vertical="bottom"/>
    </xf>
    <xf borderId="7" fillId="2" fontId="2" numFmtId="0" xfId="0" applyAlignment="1" applyBorder="1" applyFont="1">
      <alignment horizontal="center" readingOrder="0" vertical="bottom"/>
    </xf>
    <xf borderId="7" fillId="2" fontId="2" numFmtId="164" xfId="0" applyAlignment="1" applyBorder="1" applyFont="1" applyNumberFormat="1">
      <alignment horizontal="center" readingOrder="0" vertical="bottom"/>
    </xf>
    <xf borderId="6" fillId="2" fontId="2" numFmtId="164" xfId="0" applyAlignment="1" applyBorder="1" applyFont="1" applyNumberFormat="1">
      <alignment horizontal="center" readingOrder="0" vertical="bottom"/>
    </xf>
    <xf borderId="7" fillId="2" fontId="2" numFmtId="165" xfId="0" applyAlignment="1" applyBorder="1" applyFont="1" applyNumberFormat="1">
      <alignment horizontal="center" readingOrder="0" vertical="bottom"/>
    </xf>
    <xf borderId="0" fillId="0" fontId="2" numFmtId="0" xfId="0" applyAlignment="1" applyFont="1">
      <alignment horizontal="center" vertical="center"/>
    </xf>
    <xf borderId="6" fillId="0" fontId="1" numFmtId="0" xfId="0" applyAlignment="1" applyBorder="1" applyFont="1">
      <alignment horizontal="center" readingOrder="0" vertical="center"/>
    </xf>
    <xf borderId="6" fillId="0" fontId="1" numFmtId="0" xfId="0" applyAlignment="1" applyBorder="1" applyFont="1">
      <alignment horizontal="center" readingOrder="0" vertical="bottom"/>
    </xf>
    <xf borderId="9" fillId="3" fontId="1" numFmtId="4" xfId="0" applyAlignment="1" applyBorder="1" applyFill="1" applyFont="1" applyNumberFormat="1">
      <alignment horizontal="center" readingOrder="0" vertical="bottom"/>
    </xf>
    <xf borderId="10" fillId="0" fontId="1" numFmtId="164" xfId="0" applyAlignment="1" applyBorder="1" applyFont="1" applyNumberFormat="1">
      <alignment horizontal="center" vertical="bottom"/>
    </xf>
    <xf borderId="11" fillId="4" fontId="1" numFmtId="2" xfId="0" applyAlignment="1" applyBorder="1" applyFill="1" applyFont="1" applyNumberFormat="1">
      <alignment horizontal="center" vertical="bottom"/>
    </xf>
    <xf borderId="12" fillId="0" fontId="1" numFmtId="164" xfId="0" applyAlignment="1" applyBorder="1" applyFont="1" applyNumberFormat="1">
      <alignment horizontal="center" vertical="bottom"/>
    </xf>
    <xf borderId="9" fillId="5" fontId="1" numFmtId="2" xfId="0" applyAlignment="1" applyBorder="1" applyFill="1" applyFont="1" applyNumberFormat="1">
      <alignment horizontal="center" vertical="bottom"/>
    </xf>
    <xf borderId="13" fillId="0" fontId="1" numFmtId="2" xfId="0" applyAlignment="1" applyBorder="1" applyFont="1" applyNumberFormat="1">
      <alignment horizontal="center" readingOrder="0" vertical="bottom"/>
    </xf>
    <xf borderId="0" fillId="0" fontId="1" numFmtId="0" xfId="0" applyAlignment="1" applyFont="1">
      <alignment readingOrder="0"/>
    </xf>
    <xf borderId="14" fillId="0" fontId="3" numFmtId="0" xfId="0" applyBorder="1" applyFont="1"/>
    <xf borderId="14" fillId="0" fontId="1" numFmtId="0" xfId="0" applyAlignment="1" applyBorder="1" applyFont="1">
      <alignment horizontal="center" readingOrder="0" vertical="bottom"/>
    </xf>
    <xf borderId="1" fillId="3" fontId="1" numFmtId="4" xfId="0" applyAlignment="1" applyBorder="1" applyFont="1" applyNumberFormat="1">
      <alignment horizontal="center" readingOrder="0" vertical="bottom"/>
    </xf>
    <xf borderId="15" fillId="4" fontId="1" numFmtId="2" xfId="0" applyAlignment="1" applyBorder="1" applyFont="1" applyNumberFormat="1">
      <alignment horizontal="center" vertical="bottom"/>
    </xf>
    <xf borderId="1" fillId="5" fontId="1" numFmtId="2" xfId="0" applyAlignment="1" applyBorder="1" applyFont="1" applyNumberFormat="1">
      <alignment horizontal="center" vertical="bottom"/>
    </xf>
    <xf borderId="16" fillId="0" fontId="1" numFmtId="2" xfId="0" applyAlignment="1" applyBorder="1" applyFont="1" applyNumberFormat="1">
      <alignment horizontal="center" readingOrder="0" vertical="bottom"/>
    </xf>
    <xf borderId="17" fillId="0" fontId="3" numFmtId="0" xfId="0" applyBorder="1" applyFont="1"/>
    <xf borderId="17" fillId="0" fontId="1" numFmtId="0" xfId="0" applyAlignment="1" applyBorder="1" applyFont="1">
      <alignment horizontal="center" readingOrder="0" vertical="bottom"/>
    </xf>
    <xf borderId="18" fillId="3" fontId="1" numFmtId="4" xfId="0" applyAlignment="1" applyBorder="1" applyFont="1" applyNumberFormat="1">
      <alignment horizontal="center" readingOrder="0" vertical="bottom"/>
    </xf>
    <xf borderId="3" fillId="0" fontId="1" numFmtId="164" xfId="0" applyAlignment="1" applyBorder="1" applyFont="1" applyNumberFormat="1">
      <alignment horizontal="center" vertical="bottom"/>
    </xf>
    <xf borderId="19" fillId="4" fontId="1" numFmtId="2" xfId="0" applyAlignment="1" applyBorder="1" applyFont="1" applyNumberFormat="1">
      <alignment horizontal="center" vertical="bottom"/>
    </xf>
    <xf borderId="20" fillId="0" fontId="1" numFmtId="164" xfId="0" applyAlignment="1" applyBorder="1" applyFont="1" applyNumberFormat="1">
      <alignment vertical="bottom"/>
    </xf>
    <xf borderId="18" fillId="5" fontId="1" numFmtId="2" xfId="0" applyAlignment="1" applyBorder="1" applyFont="1" applyNumberFormat="1">
      <alignment horizontal="center" vertical="bottom"/>
    </xf>
    <xf borderId="21" fillId="3" fontId="1" numFmtId="4" xfId="0" applyAlignment="1" applyBorder="1" applyFont="1" applyNumberFormat="1">
      <alignment horizontal="center" readingOrder="0" vertical="bottom"/>
    </xf>
    <xf borderId="7" fillId="0" fontId="1" numFmtId="164" xfId="0" applyAlignment="1" applyBorder="1" applyFont="1" applyNumberFormat="1">
      <alignment horizontal="center" vertical="bottom"/>
    </xf>
    <xf borderId="8" fillId="4" fontId="1" numFmtId="2" xfId="0" applyAlignment="1" applyBorder="1" applyFont="1" applyNumberFormat="1">
      <alignment horizontal="center" vertical="bottom"/>
    </xf>
    <xf borderId="22" fillId="0" fontId="1" numFmtId="164" xfId="0" applyAlignment="1" applyBorder="1" applyFont="1" applyNumberFormat="1">
      <alignment horizontal="center" vertical="bottom"/>
    </xf>
    <xf borderId="21" fillId="5" fontId="1" numFmtId="2" xfId="0" applyAlignment="1" applyBorder="1" applyFont="1" applyNumberFormat="1">
      <alignment horizontal="center" vertical="bottom"/>
    </xf>
    <xf borderId="23" fillId="0" fontId="1" numFmtId="2" xfId="0" applyAlignment="1" applyBorder="1" applyFont="1" applyNumberFormat="1">
      <alignment horizontal="center" readingOrder="0" vertical="bottom"/>
    </xf>
    <xf borderId="1" fillId="5" fontId="1" numFmtId="2" xfId="0" applyAlignment="1" applyBorder="1" applyFont="1" applyNumberFormat="1">
      <alignment vertical="bottom"/>
    </xf>
    <xf borderId="18" fillId="5" fontId="1" numFmtId="2" xfId="0" applyAlignment="1" applyBorder="1" applyFont="1" applyNumberFormat="1">
      <alignment vertical="bottom"/>
    </xf>
    <xf borderId="24" fillId="0" fontId="1" numFmtId="2" xfId="0" applyAlignment="1" applyBorder="1" applyFont="1" applyNumberFormat="1">
      <alignment horizontal="center" readingOrder="0" vertical="bottom"/>
    </xf>
    <xf borderId="23" fillId="5" fontId="1" numFmtId="2" xfId="0" applyAlignment="1" applyBorder="1" applyFont="1" applyNumberFormat="1">
      <alignment horizontal="center" vertical="bottom"/>
    </xf>
    <xf borderId="16" fillId="5" fontId="1" numFmtId="2" xfId="0" applyAlignment="1" applyBorder="1" applyFont="1" applyNumberFormat="1">
      <alignment horizontal="center" vertical="bottom"/>
    </xf>
    <xf borderId="24" fillId="5" fontId="1" numFmtId="2" xfId="0" applyAlignment="1" applyBorder="1" applyFont="1" applyNumberFormat="1">
      <alignment horizontal="center" vertical="bottom"/>
    </xf>
    <xf borderId="23" fillId="0" fontId="1" numFmtId="2" xfId="0" applyAlignment="1" applyBorder="1" applyFont="1" applyNumberFormat="1">
      <alignment horizontal="center" vertical="bottom"/>
    </xf>
    <xf borderId="25" fillId="3" fontId="1" numFmtId="4" xfId="0" applyAlignment="1" applyBorder="1" applyFont="1" applyNumberFormat="1">
      <alignment horizontal="center" readingOrder="0" vertical="bottom"/>
    </xf>
    <xf borderId="26" fillId="0" fontId="1" numFmtId="164" xfId="0" applyAlignment="1" applyBorder="1" applyFont="1" applyNumberFormat="1">
      <alignment horizontal="center" vertical="bottom"/>
    </xf>
    <xf borderId="27" fillId="4" fontId="1" numFmtId="2" xfId="0" applyAlignment="1" applyBorder="1" applyFont="1" applyNumberFormat="1">
      <alignment horizontal="center" vertical="bottom"/>
    </xf>
    <xf borderId="25" fillId="5" fontId="1" numFmtId="2" xfId="0" applyAlignment="1" applyBorder="1" applyFont="1" applyNumberFormat="1">
      <alignment vertical="bottom"/>
    </xf>
    <xf borderId="28" fillId="0" fontId="1" numFmtId="2" xfId="0" applyAlignment="1" applyBorder="1" applyFont="1" applyNumberFormat="1">
      <alignment horizontal="center" readingOrder="0" vertical="bottom"/>
    </xf>
    <xf borderId="0" fillId="0" fontId="1" numFmtId="0" xfId="0" applyAlignment="1" applyFont="1">
      <alignment vertical="center"/>
    </xf>
    <xf borderId="17" fillId="0" fontId="2" numFmtId="0" xfId="0" applyAlignment="1" applyBorder="1" applyFont="1">
      <alignment horizontal="center" vertical="bottom"/>
    </xf>
    <xf borderId="29" fillId="4" fontId="1" numFmtId="164" xfId="0" applyAlignment="1" applyBorder="1" applyFont="1" applyNumberFormat="1">
      <alignment horizontal="center" vertical="bottom"/>
    </xf>
    <xf borderId="0" fillId="0" fontId="1" numFmtId="164" xfId="0" applyAlignment="1" applyFont="1" applyNumberFormat="1">
      <alignment vertical="bottom"/>
    </xf>
    <xf borderId="15" fillId="0" fontId="1" numFmtId="2" xfId="0" applyAlignment="1" applyBorder="1" applyFont="1" applyNumberFormat="1">
      <alignment horizontal="center" vertical="bottom"/>
    </xf>
    <xf borderId="0" fillId="0" fontId="1" numFmtId="2" xfId="0" applyAlignment="1" applyFont="1" applyNumberFormat="1">
      <alignment horizontal="center" vertical="bottom"/>
    </xf>
    <xf borderId="30" fillId="0" fontId="1" numFmtId="2" xfId="0" applyAlignment="1" applyBorder="1" applyFont="1" applyNumberFormat="1">
      <alignment vertical="bottom"/>
    </xf>
    <xf borderId="0" fillId="0" fontId="1" numFmtId="165" xfId="0" applyAlignment="1" applyFont="1" applyNumberFormat="1">
      <alignment horizontal="center" vertical="bottom"/>
    </xf>
    <xf borderId="28" fillId="4" fontId="1" numFmtId="164" xfId="0" applyAlignment="1" applyBorder="1" applyFont="1" applyNumberFormat="1">
      <alignment horizontal="center" readingOrder="0" vertical="bottom"/>
    </xf>
    <xf borderId="31" fillId="4" fontId="1" numFmtId="2" xfId="0" applyAlignment="1" applyBorder="1" applyFont="1" applyNumberFormat="1">
      <alignment horizontal="center" vertical="bottom"/>
    </xf>
    <xf borderId="13" fillId="5" fontId="1" numFmtId="2" xfId="0" applyAlignment="1" applyBorder="1" applyFont="1" applyNumberFormat="1">
      <alignment horizontal="center" vertical="bottom"/>
    </xf>
    <xf borderId="32" fillId="4" fontId="1" numFmtId="2" xfId="0" applyAlignment="1" applyBorder="1" applyFont="1" applyNumberFormat="1">
      <alignment horizontal="center" vertical="bottom"/>
    </xf>
    <xf borderId="33" fillId="4" fontId="1" numFmtId="2" xfId="0" applyAlignment="1" applyBorder="1" applyFont="1" applyNumberFormat="1">
      <alignment horizontal="center" vertical="bottom"/>
    </xf>
    <xf borderId="34" fillId="4" fontId="1" numFmtId="2" xfId="0" applyAlignment="1" applyBorder="1" applyFont="1" applyNumberFormat="1">
      <alignment horizontal="center" vertical="bottom"/>
    </xf>
    <xf borderId="23" fillId="6" fontId="1" numFmtId="2" xfId="0" applyAlignment="1" applyBorder="1" applyFill="1" applyFont="1" applyNumberFormat="1">
      <alignment horizontal="center" vertical="bottom"/>
    </xf>
    <xf borderId="16" fillId="5" fontId="1" numFmtId="2" xfId="0" applyAlignment="1" applyBorder="1" applyFont="1" applyNumberFormat="1">
      <alignment vertical="bottom"/>
    </xf>
    <xf borderId="16" fillId="6" fontId="1" numFmtId="2" xfId="0" applyAlignment="1" applyBorder="1" applyFont="1" applyNumberFormat="1">
      <alignment horizontal="center" vertical="bottom"/>
    </xf>
    <xf borderId="24" fillId="5" fontId="1" numFmtId="2" xfId="0" applyAlignment="1" applyBorder="1" applyFont="1" applyNumberFormat="1">
      <alignment vertical="bottom"/>
    </xf>
    <xf borderId="24" fillId="6" fontId="1" numFmtId="2" xfId="0" applyAlignment="1" applyBorder="1" applyFont="1" applyNumberFormat="1">
      <alignment horizontal="center" vertical="bottom"/>
    </xf>
    <xf borderId="2" fillId="0" fontId="1" numFmtId="2" xfId="0" applyAlignment="1" applyBorder="1" applyFont="1" applyNumberFormat="1">
      <alignment horizontal="center" readingOrder="0" vertical="bottom"/>
    </xf>
    <xf borderId="20" fillId="0" fontId="1" numFmtId="2" xfId="0" applyAlignment="1" applyBorder="1" applyFont="1" applyNumberFormat="1">
      <alignment horizontal="center" readingOrder="0" vertical="bottom"/>
    </xf>
    <xf borderId="2" fillId="0" fontId="1" numFmtId="2" xfId="0" applyAlignment="1" applyBorder="1" applyFont="1" applyNumberFormat="1">
      <alignment horizontal="center" vertical="bottom"/>
    </xf>
    <xf borderId="35" fillId="4" fontId="1" numFmtId="2" xfId="0" applyAlignment="1" applyBorder="1" applyFont="1" applyNumberFormat="1">
      <alignment horizontal="center" vertical="bottom"/>
    </xf>
    <xf borderId="36" fillId="0" fontId="1" numFmtId="164" xfId="0" applyAlignment="1" applyBorder="1" applyFont="1" applyNumberFormat="1">
      <alignment vertical="bottom"/>
    </xf>
    <xf borderId="12" fillId="0" fontId="1" numFmtId="2" xfId="0" applyAlignment="1" applyBorder="1" applyFont="1" applyNumberFormat="1">
      <alignment vertical="bottom"/>
    </xf>
    <xf borderId="37" fillId="4" fontId="1" numFmtId="164" xfId="0" applyAlignment="1" applyBorder="1" applyFont="1" applyNumberFormat="1">
      <alignment horizontal="center" vertical="bottom"/>
    </xf>
    <xf borderId="0" fillId="0" fontId="1" numFmtId="0" xfId="0" applyAlignment="1" applyFont="1">
      <alignment horizontal="center"/>
    </xf>
    <xf borderId="10" fillId="4" fontId="1" numFmtId="2" xfId="0" applyAlignment="1" applyBorder="1" applyFont="1" applyNumberFormat="1">
      <alignment horizontal="center" vertical="bottom"/>
    </xf>
    <xf borderId="13" fillId="0" fontId="1" numFmtId="0" xfId="0" applyAlignment="1" applyBorder="1" applyFont="1">
      <alignment horizontal="center" readingOrder="0" vertical="bottom"/>
    </xf>
    <xf borderId="0" fillId="4" fontId="1" numFmtId="2" xfId="0" applyAlignment="1" applyFont="1" applyNumberFormat="1">
      <alignment horizontal="center" vertical="bottom"/>
    </xf>
    <xf borderId="16" fillId="0" fontId="1" numFmtId="0" xfId="0" applyAlignment="1" applyBorder="1" applyFont="1">
      <alignment horizontal="center" readingOrder="0" vertical="bottom"/>
    </xf>
    <xf borderId="3" fillId="4" fontId="1" numFmtId="2" xfId="0" applyAlignment="1" applyBorder="1" applyFont="1" applyNumberFormat="1">
      <alignment horizontal="center" vertical="bottom"/>
    </xf>
    <xf borderId="16" fillId="0" fontId="1" numFmtId="0" xfId="0" applyAlignment="1" applyBorder="1" applyFont="1">
      <alignment horizontal="center" vertical="bottom"/>
    </xf>
    <xf borderId="7" fillId="4" fontId="1" numFmtId="2" xfId="0" applyAlignment="1" applyBorder="1" applyFont="1" applyNumberFormat="1">
      <alignment horizontal="center" vertical="bottom"/>
    </xf>
    <xf borderId="23" fillId="0" fontId="1" numFmtId="0" xfId="0" applyAlignment="1" applyBorder="1" applyFont="1">
      <alignment horizontal="center" readingOrder="0" vertical="bottom"/>
    </xf>
    <xf borderId="24" fillId="0" fontId="1" numFmtId="0" xfId="0" applyAlignment="1" applyBorder="1" applyFont="1">
      <alignment horizontal="center" readingOrder="0" vertical="bottom"/>
    </xf>
    <xf borderId="26" fillId="4" fontId="1" numFmtId="2" xfId="0" applyAlignment="1" applyBorder="1" applyFont="1" applyNumberFormat="1">
      <alignment horizontal="center" vertical="bottom"/>
    </xf>
    <xf borderId="28" fillId="0" fontId="1" numFmtId="0" xfId="0" applyAlignment="1" applyBorder="1" applyFont="1">
      <alignment horizontal="center" readingOrder="0" vertical="bottom"/>
    </xf>
    <xf borderId="28" fillId="4" fontId="1" numFmtId="0" xfId="0" applyAlignment="1" applyBorder="1" applyFont="1">
      <alignment horizontal="center" readingOrder="0" vertical="bottom"/>
    </xf>
    <xf borderId="23" fillId="0" fontId="1" numFmtId="0" xfId="0" applyAlignment="1" applyBorder="1" applyFont="1">
      <alignment horizontal="center" vertical="bottom"/>
    </xf>
    <xf borderId="0" fillId="0" fontId="4" numFmtId="0" xfId="0" applyAlignment="1" applyFont="1">
      <alignment horizontal="center" readingOrder="0"/>
    </xf>
    <xf borderId="0" fillId="0" fontId="5" numFmtId="0" xfId="0" applyAlignment="1" applyFont="1">
      <alignment horizontal="center" readingOrder="0" shrinkToFit="0" vertical="center" wrapText="1"/>
    </xf>
    <xf borderId="0" fillId="0" fontId="6" numFmtId="0" xfId="0" applyAlignment="1" applyFont="1">
      <alignment horizontal="center" readingOrder="0"/>
    </xf>
    <xf borderId="0" fillId="0" fontId="6" numFmtId="0" xfId="0" applyAlignment="1" applyFont="1">
      <alignment readingOrder="0"/>
    </xf>
    <xf borderId="0" fillId="0" fontId="7" numFmtId="0" xfId="0" applyAlignment="1" applyFont="1">
      <alignment horizontal="center" vertical="center"/>
    </xf>
    <xf borderId="0" fillId="0" fontId="8" numFmtId="0" xfId="0" applyAlignment="1" applyFont="1">
      <alignment horizontal="center" readingOrder="0" vertical="center"/>
    </xf>
    <xf borderId="38" fillId="0" fontId="7" numFmtId="0" xfId="0" applyAlignment="1" applyBorder="1" applyFont="1">
      <alignment horizontal="center" vertical="center"/>
    </xf>
    <xf borderId="39" fillId="7" fontId="7" numFmtId="0" xfId="0" applyAlignment="1" applyBorder="1" applyFill="1" applyFont="1">
      <alignment horizontal="center" vertical="center"/>
    </xf>
    <xf borderId="40" fillId="7" fontId="7" numFmtId="0" xfId="0" applyAlignment="1" applyBorder="1" applyFont="1">
      <alignment horizontal="center" vertical="center"/>
    </xf>
    <xf borderId="41" fillId="7" fontId="7" numFmtId="0" xfId="0" applyAlignment="1" applyBorder="1" applyFont="1">
      <alignment horizontal="center" vertical="center"/>
    </xf>
    <xf borderId="5" fillId="8" fontId="7" numFmtId="0" xfId="0" applyAlignment="1" applyBorder="1" applyFill="1" applyFont="1">
      <alignment readingOrder="0" vertical="center"/>
    </xf>
    <xf borderId="5" fillId="9" fontId="7" numFmtId="0" xfId="0" applyAlignment="1" applyBorder="1" applyFill="1" applyFont="1">
      <alignment readingOrder="0"/>
    </xf>
    <xf borderId="5" fillId="10" fontId="7" numFmtId="0" xfId="0" applyAlignment="1" applyBorder="1" applyFill="1" applyFont="1">
      <alignment readingOrder="0"/>
    </xf>
    <xf borderId="5" fillId="7" fontId="7" numFmtId="0" xfId="0" applyAlignment="1" applyBorder="1" applyFont="1">
      <alignment readingOrder="0" vertical="center"/>
    </xf>
    <xf borderId="0" fillId="0" fontId="1" numFmtId="0" xfId="0" applyAlignment="1" applyFont="1">
      <alignment horizontal="center"/>
    </xf>
    <xf borderId="0" fillId="0" fontId="1" numFmtId="0" xfId="0" applyFont="1"/>
    <xf borderId="0" fillId="0" fontId="8" numFmtId="0" xfId="0" applyAlignment="1" applyFont="1">
      <alignment horizontal="center" readingOrder="0"/>
    </xf>
    <xf borderId="0" fillId="0" fontId="7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15" fillId="0" fontId="1" numFmtId="0" xfId="0" applyBorder="1" applyFont="1"/>
    <xf borderId="4" fillId="11" fontId="8" numFmtId="0" xfId="0" applyAlignment="1" applyBorder="1" applyFill="1" applyFont="1">
      <alignment horizontal="center"/>
    </xf>
    <xf borderId="42" fillId="0" fontId="3" numFmtId="0" xfId="0" applyBorder="1" applyFont="1"/>
    <xf borderId="43" fillId="0" fontId="3" numFmtId="0" xfId="0" applyBorder="1" applyFont="1"/>
    <xf borderId="6" fillId="11" fontId="9" numFmtId="0" xfId="0" applyAlignment="1" applyBorder="1" applyFont="1">
      <alignment horizontal="center"/>
    </xf>
    <xf borderId="7" fillId="0" fontId="3" numFmtId="0" xfId="0" applyBorder="1" applyFont="1"/>
    <xf borderId="15" fillId="0" fontId="7" numFmtId="0" xfId="0" applyBorder="1" applyFont="1"/>
    <xf borderId="34" fillId="12" fontId="8" numFmtId="0" xfId="0" applyAlignment="1" applyBorder="1" applyFill="1" applyFont="1">
      <alignment horizontal="center"/>
    </xf>
    <xf borderId="5" fillId="12" fontId="8" numFmtId="0" xfId="0" applyAlignment="1" applyBorder="1" applyFont="1">
      <alignment horizontal="center"/>
    </xf>
    <xf borderId="5" fillId="12" fontId="8" numFmtId="0" xfId="0" applyAlignment="1" applyBorder="1" applyFont="1">
      <alignment horizontal="center" readingOrder="0"/>
    </xf>
    <xf borderId="34" fillId="12" fontId="10" numFmtId="0" xfId="0" applyAlignment="1" applyBorder="1" applyFont="1">
      <alignment horizontal="center"/>
    </xf>
    <xf borderId="0" fillId="0" fontId="7" numFmtId="0" xfId="0" applyFont="1"/>
    <xf borderId="15" fillId="0" fontId="8" numFmtId="0" xfId="0" applyAlignment="1" applyBorder="1" applyFont="1">
      <alignment horizontal="right" readingOrder="0"/>
    </xf>
    <xf borderId="33" fillId="0" fontId="3" numFmtId="0" xfId="0" applyBorder="1" applyFont="1"/>
    <xf borderId="5" fillId="0" fontId="7" numFmtId="0" xfId="0" applyAlignment="1" applyBorder="1" applyFont="1">
      <alignment horizontal="center" readingOrder="0" vertical="center"/>
    </xf>
    <xf borderId="5" fillId="0" fontId="7" numFmtId="0" xfId="0" applyAlignment="1" applyBorder="1" applyFont="1">
      <alignment horizontal="center" vertical="center"/>
    </xf>
    <xf borderId="34" fillId="0" fontId="8" numFmtId="0" xfId="0" applyAlignment="1" applyBorder="1" applyFont="1">
      <alignment horizontal="right"/>
    </xf>
    <xf borderId="34" fillId="0" fontId="8" numFmtId="166" xfId="0" applyAlignment="1" applyBorder="1" applyFont="1" applyNumberFormat="1">
      <alignment horizontal="center" shrinkToFit="0" wrapText="1"/>
    </xf>
    <xf borderId="34" fillId="0" fontId="8" numFmtId="164" xfId="0" applyAlignment="1" applyBorder="1" applyFont="1" applyNumberFormat="1">
      <alignment horizontal="center"/>
    </xf>
    <xf borderId="5" fillId="0" fontId="11" numFmtId="0" xfId="0" applyAlignment="1" applyBorder="1" applyFont="1">
      <alignment horizontal="center"/>
    </xf>
    <xf borderId="5" fillId="0" fontId="8" numFmtId="166" xfId="0" applyAlignment="1" applyBorder="1" applyFont="1" applyNumberFormat="1">
      <alignment horizontal="center" shrinkToFit="0" wrapText="1"/>
    </xf>
    <xf borderId="5" fillId="0" fontId="8" numFmtId="2" xfId="0" applyAlignment="1" applyBorder="1" applyFont="1" applyNumberFormat="1">
      <alignment horizontal="center"/>
    </xf>
    <xf borderId="7" fillId="0" fontId="1" numFmtId="0" xfId="0" applyBorder="1" applyFont="1"/>
    <xf borderId="7" fillId="0" fontId="12" numFmtId="0" xfId="0" applyAlignment="1" applyBorder="1" applyFont="1">
      <alignment horizontal="center" readingOrder="0"/>
    </xf>
    <xf borderId="6" fillId="0" fontId="10" numFmtId="0" xfId="0" applyAlignment="1" applyBorder="1" applyFont="1">
      <alignment horizontal="center"/>
    </xf>
    <xf borderId="0" fillId="0" fontId="12" numFmtId="0" xfId="0" applyAlignment="1" applyFont="1">
      <alignment horizontal="center" readingOrder="0"/>
    </xf>
    <xf borderId="5" fillId="13" fontId="8" numFmtId="0" xfId="0" applyAlignment="1" applyBorder="1" applyFill="1" applyFont="1">
      <alignment horizontal="center"/>
    </xf>
    <xf borderId="5" fillId="13" fontId="2" numFmtId="0" xfId="0" applyAlignment="1" applyBorder="1" applyFont="1">
      <alignment horizontal="center" readingOrder="0"/>
    </xf>
    <xf borderId="5" fillId="13" fontId="2" numFmtId="0" xfId="0" applyAlignment="1" applyBorder="1" applyFont="1">
      <alignment horizontal="center"/>
    </xf>
    <xf borderId="5" fillId="0" fontId="7" numFmtId="0" xfId="0" applyAlignment="1" applyBorder="1" applyFont="1">
      <alignment horizontal="center" readingOrder="0"/>
    </xf>
    <xf borderId="5" fillId="0" fontId="1" numFmtId="0" xfId="0" applyAlignment="1" applyBorder="1" applyFont="1">
      <alignment horizontal="center"/>
    </xf>
    <xf borderId="0" fillId="14" fontId="6" numFmtId="0" xfId="0" applyAlignment="1" applyFill="1" applyFont="1">
      <alignment horizontal="center" readingOrder="0"/>
    </xf>
    <xf borderId="34" fillId="15" fontId="2" numFmtId="0" xfId="0" applyAlignment="1" applyBorder="1" applyFill="1" applyFont="1">
      <alignment horizontal="center" shrinkToFit="0" vertical="center" wrapText="1"/>
    </xf>
    <xf borderId="6" fillId="15" fontId="2" numFmtId="0" xfId="0" applyAlignment="1" applyBorder="1" applyFont="1">
      <alignment horizontal="center" readingOrder="0" shrinkToFit="0" vertical="center" wrapText="1"/>
    </xf>
    <xf borderId="8" fillId="0" fontId="3" numFmtId="0" xfId="0" applyBorder="1" applyFont="1"/>
    <xf borderId="6" fillId="15" fontId="8" numFmtId="0" xfId="0" applyAlignment="1" applyBorder="1" applyFont="1">
      <alignment horizontal="center" readingOrder="0" shrinkToFit="0" vertical="center" wrapText="1"/>
    </xf>
    <xf borderId="19" fillId="0" fontId="3" numFmtId="0" xfId="0" applyBorder="1" applyFont="1"/>
    <xf borderId="34" fillId="16" fontId="2" numFmtId="0" xfId="0" applyAlignment="1" applyBorder="1" applyFill="1" applyFont="1">
      <alignment horizontal="center" readingOrder="0" shrinkToFit="0" vertical="center" wrapText="1"/>
    </xf>
    <xf borderId="6" fillId="16" fontId="2" numFmtId="0" xfId="0" applyAlignment="1" applyBorder="1" applyFont="1">
      <alignment horizontal="center" readingOrder="0" shrinkToFit="0" vertical="center" wrapText="1"/>
    </xf>
    <xf borderId="34" fillId="9" fontId="2" numFmtId="0" xfId="0" applyAlignment="1" applyBorder="1" applyFont="1">
      <alignment horizontal="center" readingOrder="0" shrinkToFit="0" vertical="center" wrapText="1"/>
    </xf>
    <xf borderId="34" fillId="0" fontId="2" numFmtId="0" xfId="0" applyAlignment="1" applyBorder="1" applyFont="1">
      <alignment horizontal="center" readingOrder="0" shrinkToFit="0" vertical="center" wrapText="1"/>
    </xf>
    <xf borderId="34" fillId="0" fontId="8" numFmtId="0" xfId="0" applyAlignment="1" applyBorder="1" applyFont="1">
      <alignment horizontal="center" readingOrder="0" shrinkToFit="0" vertical="center" wrapText="1"/>
    </xf>
    <xf borderId="34" fillId="17" fontId="8" numFmtId="0" xfId="0" applyAlignment="1" applyBorder="1" applyFill="1" applyFont="1">
      <alignment horizontal="center" readingOrder="0" shrinkToFit="0" vertical="center" wrapText="1"/>
    </xf>
    <xf borderId="6" fillId="17" fontId="8" numFmtId="0" xfId="0" applyAlignment="1" applyBorder="1" applyFont="1">
      <alignment horizontal="center" readingOrder="0" shrinkToFit="0" vertical="center" wrapText="1"/>
    </xf>
    <xf borderId="6" fillId="0" fontId="8" numFmtId="0" xfId="0" applyAlignment="1" applyBorder="1" applyFont="1">
      <alignment horizontal="center" readingOrder="0" shrinkToFit="0" vertical="center" wrapText="1"/>
    </xf>
    <xf borderId="6" fillId="0" fontId="2" numFmtId="0" xfId="0" applyAlignment="1" applyBorder="1" applyFont="1">
      <alignment horizontal="center" readingOrder="0" shrinkToFit="0" vertical="center" wrapText="1"/>
    </xf>
    <xf borderId="34" fillId="17" fontId="2" numFmtId="0" xfId="0" applyAlignment="1" applyBorder="1" applyFont="1">
      <alignment horizontal="center" readingOrder="0" shrinkToFit="0" vertical="center" wrapText="1"/>
    </xf>
    <xf borderId="34" fillId="18" fontId="2" numFmtId="0" xfId="0" applyAlignment="1" applyBorder="1" applyFill="1" applyFont="1">
      <alignment horizontal="center" readingOrder="0" shrinkToFit="0" vertical="center" wrapText="1"/>
    </xf>
    <xf borderId="0" fillId="0" fontId="13" numFmtId="0" xfId="0" applyAlignment="1" applyFont="1">
      <alignment vertical="bottom"/>
    </xf>
    <xf borderId="1" fillId="0" fontId="2" numFmtId="0" xfId="0" applyAlignment="1" applyBorder="1" applyFont="1">
      <alignment horizontal="center" vertical="bottom"/>
    </xf>
    <xf borderId="2" fillId="0" fontId="1" numFmtId="164" xfId="0" applyAlignment="1" applyBorder="1" applyFont="1" applyNumberFormat="1">
      <alignment horizontal="center" vertical="bottom"/>
    </xf>
    <xf borderId="42" fillId="2" fontId="2" numFmtId="164" xfId="0" applyAlignment="1" applyBorder="1" applyFont="1" applyNumberFormat="1">
      <alignment horizontal="center" vertical="bottom"/>
    </xf>
    <xf borderId="43" fillId="2" fontId="2" numFmtId="0" xfId="0" applyAlignment="1" applyBorder="1" applyFont="1">
      <alignment horizontal="center" vertical="bottom"/>
    </xf>
    <xf borderId="7" fillId="2" fontId="2" numFmtId="0" xfId="0" applyAlignment="1" applyBorder="1" applyFont="1">
      <alignment horizontal="center" vertical="bottom"/>
    </xf>
    <xf borderId="6" fillId="2" fontId="2" numFmtId="164" xfId="0" applyAlignment="1" applyBorder="1" applyFont="1" applyNumberFormat="1">
      <alignment horizontal="center" vertical="bottom"/>
    </xf>
    <xf borderId="0" fillId="0" fontId="2" numFmtId="0" xfId="0" applyAlignment="1" applyFont="1">
      <alignment horizontal="center"/>
    </xf>
    <xf borderId="6" fillId="0" fontId="1" numFmtId="0" xfId="0" applyAlignment="1" applyBorder="1" applyFont="1">
      <alignment horizontal="center"/>
    </xf>
    <xf borderId="6" fillId="0" fontId="1" numFmtId="167" xfId="0" applyAlignment="1" applyBorder="1" applyFont="1" applyNumberFormat="1">
      <alignment horizontal="center" vertical="bottom"/>
    </xf>
    <xf borderId="21" fillId="3" fontId="1" numFmtId="164" xfId="0" applyAlignment="1" applyBorder="1" applyFont="1" applyNumberFormat="1">
      <alignment horizontal="center" vertical="bottom"/>
    </xf>
    <xf borderId="9" fillId="3" fontId="1" numFmtId="164" xfId="0" applyAlignment="1" applyBorder="1" applyFont="1" applyNumberFormat="1">
      <alignment horizontal="center" vertical="bottom"/>
    </xf>
    <xf borderId="8" fillId="0" fontId="1" numFmtId="2" xfId="0" applyAlignment="1" applyBorder="1" applyFont="1" applyNumberFormat="1">
      <alignment horizontal="center" vertical="bottom"/>
    </xf>
    <xf borderId="14" fillId="0" fontId="1" numFmtId="167" xfId="0" applyAlignment="1" applyBorder="1" applyFont="1" applyNumberFormat="1">
      <alignment horizontal="center" vertical="bottom"/>
    </xf>
    <xf borderId="1" fillId="3" fontId="1" numFmtId="164" xfId="0" applyAlignment="1" applyBorder="1" applyFont="1" applyNumberFormat="1">
      <alignment horizontal="center" vertical="bottom"/>
    </xf>
    <xf borderId="17" fillId="0" fontId="1" numFmtId="167" xfId="0" applyAlignment="1" applyBorder="1" applyFont="1" applyNumberFormat="1">
      <alignment horizontal="center" vertical="bottom"/>
    </xf>
    <xf borderId="18" fillId="3" fontId="1" numFmtId="164" xfId="0" applyAlignment="1" applyBorder="1" applyFont="1" applyNumberFormat="1">
      <alignment horizontal="center" vertical="bottom"/>
    </xf>
    <xf borderId="19" fillId="0" fontId="1" numFmtId="2" xfId="0" applyAlignment="1" applyBorder="1" applyFont="1" applyNumberFormat="1">
      <alignment horizontal="center" vertical="bottom"/>
    </xf>
    <xf borderId="25" fillId="3" fontId="1" numFmtId="164" xfId="0" applyAlignment="1" applyBorder="1" applyFont="1" applyNumberFormat="1">
      <alignment horizontal="center" vertical="bottom"/>
    </xf>
    <xf borderId="28" fillId="5" fontId="1" numFmtId="2" xfId="0" applyAlignment="1" applyBorder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toptipbio.com/qpcr-multiple-reference-genes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FF"/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1.75"/>
    <col customWidth="1" min="2" max="2" width="18.13"/>
    <col customWidth="1" min="3" max="3" width="23.5"/>
    <col customWidth="1" min="4" max="4" width="29.25"/>
    <col customWidth="1" min="5" max="5" width="17.13"/>
    <col customWidth="1" min="6" max="6" width="16.5"/>
    <col customWidth="1" min="7" max="7" width="22.88"/>
    <col customWidth="1" min="8" max="8" width="17.88"/>
    <col customWidth="1" min="9" max="9" width="17.13"/>
    <col customWidth="1" min="10" max="10" width="17.88"/>
    <col customWidth="1" min="11" max="11" width="22.88"/>
    <col customWidth="1" min="12" max="12" width="24.25"/>
    <col customWidth="1" min="13" max="13" width="22.25"/>
    <col customWidth="1" min="15" max="15" width="16.13"/>
    <col customWidth="1" min="16" max="16" width="21.25"/>
  </cols>
  <sheetData>
    <row r="1">
      <c r="A1" s="1"/>
      <c r="B1" s="2"/>
      <c r="C1" s="2"/>
      <c r="D1" s="3" t="s">
        <v>0</v>
      </c>
      <c r="F1" s="4"/>
      <c r="G1" s="3" t="s">
        <v>1</v>
      </c>
      <c r="J1" s="4"/>
      <c r="K1" s="3" t="s">
        <v>2</v>
      </c>
      <c r="N1" s="4"/>
      <c r="O1" s="2"/>
      <c r="P1" s="2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</row>
    <row r="2">
      <c r="A2" s="1"/>
      <c r="B2" s="2"/>
      <c r="C2" s="2"/>
      <c r="D2" s="6"/>
      <c r="E2" s="2"/>
      <c r="F2" s="7" t="s">
        <v>3</v>
      </c>
      <c r="G2" s="6"/>
      <c r="H2" s="2"/>
      <c r="I2" s="8" t="s">
        <v>4</v>
      </c>
      <c r="J2" s="9"/>
      <c r="K2" s="6"/>
      <c r="L2" s="2"/>
      <c r="M2" s="8" t="s">
        <v>5</v>
      </c>
      <c r="N2" s="9"/>
      <c r="O2" s="2"/>
      <c r="P2" s="2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</row>
    <row r="3">
      <c r="A3" s="1"/>
      <c r="B3" s="2"/>
      <c r="C3" s="10"/>
      <c r="D3" s="6"/>
      <c r="E3" s="11" t="s">
        <v>6</v>
      </c>
      <c r="F3" s="7" t="s">
        <v>7</v>
      </c>
      <c r="G3" s="6"/>
      <c r="H3" s="11" t="s">
        <v>6</v>
      </c>
      <c r="I3" s="8" t="s">
        <v>8</v>
      </c>
      <c r="J3" s="12"/>
      <c r="K3" s="13"/>
      <c r="L3" s="11" t="s">
        <v>6</v>
      </c>
      <c r="M3" s="8" t="s">
        <v>9</v>
      </c>
      <c r="N3" s="9"/>
      <c r="O3" s="14" t="s">
        <v>10</v>
      </c>
      <c r="P3" s="1" t="s">
        <v>11</v>
      </c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</row>
    <row r="4">
      <c r="A4" s="1"/>
      <c r="B4" s="15" t="s">
        <v>12</v>
      </c>
      <c r="C4" s="16" t="s">
        <v>13</v>
      </c>
      <c r="D4" s="17" t="s">
        <v>14</v>
      </c>
      <c r="E4" s="18" t="s">
        <v>15</v>
      </c>
      <c r="F4" s="19" t="s">
        <v>16</v>
      </c>
      <c r="G4" s="20" t="s">
        <v>17</v>
      </c>
      <c r="H4" s="18" t="s">
        <v>15</v>
      </c>
      <c r="I4" s="19" t="s">
        <v>16</v>
      </c>
      <c r="J4" s="21" t="s">
        <v>18</v>
      </c>
      <c r="K4" s="22" t="s">
        <v>19</v>
      </c>
      <c r="L4" s="18" t="s">
        <v>15</v>
      </c>
      <c r="M4" s="19" t="s">
        <v>16</v>
      </c>
      <c r="N4" s="21" t="s">
        <v>20</v>
      </c>
      <c r="O4" s="23" t="s">
        <v>21</v>
      </c>
      <c r="P4" s="23" t="s">
        <v>22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</row>
    <row r="5">
      <c r="A5" s="24" t="s">
        <v>23</v>
      </c>
      <c r="B5" s="25">
        <v>1.0</v>
      </c>
      <c r="C5" s="26" t="s">
        <v>24</v>
      </c>
      <c r="D5" s="27">
        <v>27.725</v>
      </c>
      <c r="E5" s="28">
        <f t="shared" ref="E5:E13" si="1">D5-$D$23</f>
        <v>1.114043559</v>
      </c>
      <c r="F5" s="29">
        <f t="shared" ref="F5:F13" si="2">(1.05+1)^-E5</f>
        <v>0.4494616265</v>
      </c>
      <c r="G5" s="27"/>
      <c r="H5" s="28"/>
      <c r="I5" s="29"/>
      <c r="J5" s="30">
        <f>GEOMEAN(I5:I7)</f>
        <v>1.54757358</v>
      </c>
      <c r="K5" s="27"/>
      <c r="L5" s="28"/>
      <c r="M5" s="29"/>
      <c r="N5" s="30">
        <f>GEOMEAN(M5:M7)</f>
        <v>1.328357251</v>
      </c>
      <c r="O5" s="31">
        <f>GEOMEAN(J5,N5)</f>
        <v>1.433781918</v>
      </c>
      <c r="P5" s="32">
        <v>0.31</v>
      </c>
      <c r="Q5" s="33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</row>
    <row r="6">
      <c r="B6" s="34"/>
      <c r="C6" s="35" t="s">
        <v>25</v>
      </c>
      <c r="D6" s="36">
        <v>27.626</v>
      </c>
      <c r="E6" s="11">
        <f t="shared" si="1"/>
        <v>1.015043559</v>
      </c>
      <c r="F6" s="37">
        <f t="shared" si="2"/>
        <v>0.4825654795</v>
      </c>
      <c r="G6" s="36">
        <v>21.904</v>
      </c>
      <c r="H6" s="11">
        <f t="shared" ref="H6:H9" si="3">G6-$G$23</f>
        <v>-0.5366999019</v>
      </c>
      <c r="I6" s="37">
        <f t="shared" ref="I6:I9" si="4">(0.73+1)^-H6</f>
        <v>1.342021026</v>
      </c>
      <c r="J6" s="12"/>
      <c r="K6" s="36">
        <v>23.702</v>
      </c>
      <c r="L6" s="11">
        <f t="shared" ref="L6:L22" si="5">K6-$K$23</f>
        <v>-0.4849044469</v>
      </c>
      <c r="M6" s="37">
        <f t="shared" ref="M6:M22" si="6">(0.976+1)^-L6</f>
        <v>1.391324404</v>
      </c>
      <c r="N6" s="12"/>
      <c r="O6" s="38" t="s">
        <v>26</v>
      </c>
      <c r="P6" s="39">
        <v>0.34</v>
      </c>
      <c r="Q6" s="33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>
      <c r="B7" s="40"/>
      <c r="C7" s="41" t="s">
        <v>27</v>
      </c>
      <c r="D7" s="42">
        <v>27.684</v>
      </c>
      <c r="E7" s="43">
        <f t="shared" si="1"/>
        <v>1.073043559</v>
      </c>
      <c r="F7" s="44">
        <f t="shared" si="2"/>
        <v>0.4628865133</v>
      </c>
      <c r="G7" s="42">
        <v>21.384</v>
      </c>
      <c r="H7" s="43">
        <f t="shared" si="3"/>
        <v>-1.056699902</v>
      </c>
      <c r="I7" s="44">
        <f t="shared" si="4"/>
        <v>1.784609883</v>
      </c>
      <c r="J7" s="45"/>
      <c r="K7" s="42">
        <v>23.838</v>
      </c>
      <c r="L7" s="43">
        <f t="shared" si="5"/>
        <v>-0.3489044469</v>
      </c>
      <c r="M7" s="44">
        <f t="shared" si="6"/>
        <v>1.268239802</v>
      </c>
      <c r="N7" s="45"/>
      <c r="O7" s="46" t="s">
        <v>26</v>
      </c>
      <c r="P7" s="39">
        <v>0.32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</row>
    <row r="8">
      <c r="B8" s="25">
        <v>2.0</v>
      </c>
      <c r="C8" s="26" t="s">
        <v>28</v>
      </c>
      <c r="D8" s="47">
        <v>25.515</v>
      </c>
      <c r="E8" s="48">
        <f t="shared" si="1"/>
        <v>-1.095956441</v>
      </c>
      <c r="F8" s="49">
        <f t="shared" si="2"/>
        <v>2.19618364</v>
      </c>
      <c r="G8" s="47">
        <v>21.911</v>
      </c>
      <c r="H8" s="48">
        <f t="shared" si="3"/>
        <v>-0.5296999019</v>
      </c>
      <c r="I8" s="49">
        <f t="shared" si="4"/>
        <v>1.336881759</v>
      </c>
      <c r="J8" s="50">
        <f>GEOMEAN(I8:I9)</f>
        <v>1.386130246</v>
      </c>
      <c r="K8" s="47">
        <v>24.915</v>
      </c>
      <c r="L8" s="48">
        <f t="shared" si="5"/>
        <v>0.7280955531</v>
      </c>
      <c r="M8" s="49">
        <f t="shared" si="6"/>
        <v>0.6090302219</v>
      </c>
      <c r="N8" s="50">
        <f>GEOMEAN(M8:M10)</f>
        <v>0.5922588781</v>
      </c>
      <c r="O8" s="51">
        <f>GEOMEAN(J8,N8)</f>
        <v>0.9060617775</v>
      </c>
      <c r="P8" s="52">
        <v>2.42</v>
      </c>
      <c r="Q8" s="3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</row>
    <row r="9">
      <c r="B9" s="34"/>
      <c r="C9" s="35" t="s">
        <v>29</v>
      </c>
      <c r="D9" s="36">
        <v>25.816</v>
      </c>
      <c r="E9" s="11">
        <f t="shared" si="1"/>
        <v>-0.7949564408</v>
      </c>
      <c r="F9" s="37">
        <f t="shared" si="2"/>
        <v>1.769419218</v>
      </c>
      <c r="G9" s="36">
        <v>21.779</v>
      </c>
      <c r="H9" s="11">
        <f t="shared" si="3"/>
        <v>-0.6616999019</v>
      </c>
      <c r="I9" s="37">
        <f t="shared" si="4"/>
        <v>1.437192966</v>
      </c>
      <c r="J9" s="12"/>
      <c r="K9" s="36">
        <v>24.832</v>
      </c>
      <c r="L9" s="11">
        <f t="shared" si="5"/>
        <v>0.6450955531</v>
      </c>
      <c r="M9" s="37">
        <f t="shared" si="6"/>
        <v>0.6444498993</v>
      </c>
      <c r="N9" s="12"/>
      <c r="O9" s="53"/>
      <c r="P9" s="39">
        <v>1.95</v>
      </c>
      <c r="Q9" s="3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>
      <c r="B10" s="40"/>
      <c r="C10" s="41" t="s">
        <v>30</v>
      </c>
      <c r="D10" s="42">
        <v>25.304</v>
      </c>
      <c r="E10" s="43">
        <f t="shared" si="1"/>
        <v>-1.306956441</v>
      </c>
      <c r="F10" s="44">
        <f t="shared" si="2"/>
        <v>2.555340138</v>
      </c>
      <c r="G10" s="42"/>
      <c r="H10" s="43"/>
      <c r="I10" s="44"/>
      <c r="J10" s="45"/>
      <c r="K10" s="42">
        <v>25.121</v>
      </c>
      <c r="L10" s="43">
        <f t="shared" si="5"/>
        <v>0.9340955531</v>
      </c>
      <c r="M10" s="44">
        <f t="shared" si="6"/>
        <v>0.5293058994</v>
      </c>
      <c r="N10" s="45"/>
      <c r="O10" s="54"/>
      <c r="P10" s="55">
        <v>2.82</v>
      </c>
      <c r="Q10" s="3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</row>
    <row r="11">
      <c r="B11" s="25">
        <v>3.0</v>
      </c>
      <c r="C11" s="26" t="s">
        <v>31</v>
      </c>
      <c r="D11" s="47">
        <v>26.408</v>
      </c>
      <c r="E11" s="48">
        <f t="shared" si="1"/>
        <v>-0.2029564408</v>
      </c>
      <c r="F11" s="49">
        <f t="shared" si="2"/>
        <v>1.156837755</v>
      </c>
      <c r="G11" s="47"/>
      <c r="H11" s="48"/>
      <c r="I11" s="49"/>
      <c r="J11" s="50">
        <f>GEOMEAN(I11:I13)</f>
        <v>0.4603554902</v>
      </c>
      <c r="K11" s="47">
        <v>25.592</v>
      </c>
      <c r="L11" s="48">
        <f t="shared" si="5"/>
        <v>1.405095553</v>
      </c>
      <c r="M11" s="49">
        <f t="shared" si="6"/>
        <v>0.3840529325</v>
      </c>
      <c r="N11" s="50">
        <f>GEOMEAN(M11:M13)</f>
        <v>0.4028976804</v>
      </c>
      <c r="O11" s="56">
        <f>GEOMEAN(J11,N11)</f>
        <v>0.4306694314</v>
      </c>
      <c r="P11" s="52">
        <v>1.28</v>
      </c>
      <c r="Q11" s="3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</row>
    <row r="12">
      <c r="B12" s="34"/>
      <c r="C12" s="35" t="s">
        <v>32</v>
      </c>
      <c r="D12" s="36">
        <v>26.265</v>
      </c>
      <c r="E12" s="11">
        <f t="shared" si="1"/>
        <v>-0.3459564408</v>
      </c>
      <c r="F12" s="37">
        <f t="shared" si="2"/>
        <v>1.281897369</v>
      </c>
      <c r="G12" s="36">
        <v>23.833</v>
      </c>
      <c r="H12" s="11">
        <f t="shared" ref="H12:H21" si="7">G12-$G$23</f>
        <v>1.392300098</v>
      </c>
      <c r="I12" s="37">
        <f t="shared" ref="I12:I21" si="8">(0.73+1)^-H12</f>
        <v>0.4661958329</v>
      </c>
      <c r="J12" s="12"/>
      <c r="K12" s="36">
        <v>25.475</v>
      </c>
      <c r="L12" s="11">
        <f t="shared" si="5"/>
        <v>1.288095553</v>
      </c>
      <c r="M12" s="37">
        <f t="shared" si="6"/>
        <v>0.4159088461</v>
      </c>
      <c r="N12" s="12"/>
      <c r="O12" s="57" t="s">
        <v>26</v>
      </c>
      <c r="P12" s="39">
        <v>1.41</v>
      </c>
      <c r="Q12" s="3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</row>
    <row r="13">
      <c r="B13" s="40"/>
      <c r="C13" s="41" t="s">
        <v>33</v>
      </c>
      <c r="D13" s="42">
        <v>25.996</v>
      </c>
      <c r="E13" s="43">
        <f t="shared" si="1"/>
        <v>-0.6149564408</v>
      </c>
      <c r="F13" s="44">
        <f t="shared" si="2"/>
        <v>1.554945045</v>
      </c>
      <c r="G13" s="42">
        <v>23.879</v>
      </c>
      <c r="H13" s="43">
        <f t="shared" si="7"/>
        <v>1.438300098</v>
      </c>
      <c r="I13" s="44">
        <f t="shared" si="8"/>
        <v>0.4545883133</v>
      </c>
      <c r="J13" s="45"/>
      <c r="K13" s="42">
        <v>25.498</v>
      </c>
      <c r="L13" s="43">
        <f t="shared" si="5"/>
        <v>1.311095553</v>
      </c>
      <c r="M13" s="44">
        <f t="shared" si="6"/>
        <v>0.4094445154</v>
      </c>
      <c r="N13" s="45"/>
      <c r="O13" s="58" t="s">
        <v>26</v>
      </c>
      <c r="P13" s="55">
        <v>1.72</v>
      </c>
      <c r="Q13" s="3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</row>
    <row r="14">
      <c r="B14" s="25">
        <v>4.0</v>
      </c>
      <c r="C14" s="26" t="s">
        <v>34</v>
      </c>
      <c r="D14" s="47"/>
      <c r="E14" s="48"/>
      <c r="F14" s="49"/>
      <c r="G14" s="47">
        <v>21.817</v>
      </c>
      <c r="H14" s="48">
        <f t="shared" si="7"/>
        <v>-0.6236999019</v>
      </c>
      <c r="I14" s="49">
        <f t="shared" si="8"/>
        <v>1.407567826</v>
      </c>
      <c r="J14" s="50">
        <f>GEOMEAN(I14:I16)</f>
        <v>1.451442759</v>
      </c>
      <c r="K14" s="47">
        <v>22.96</v>
      </c>
      <c r="L14" s="48">
        <f t="shared" si="5"/>
        <v>-1.226904447</v>
      </c>
      <c r="M14" s="49">
        <f t="shared" si="6"/>
        <v>2.306228381</v>
      </c>
      <c r="N14" s="50">
        <f>GEOMEAN(M14:M16)</f>
        <v>2.109377082</v>
      </c>
      <c r="O14" s="51">
        <f>GEOMEAN(J14,N14)</f>
        <v>1.749754294</v>
      </c>
      <c r="P14" s="59"/>
      <c r="Q14" s="3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>
      <c r="B15" s="34"/>
      <c r="C15" s="35" t="s">
        <v>35</v>
      </c>
      <c r="D15" s="36">
        <v>25.424</v>
      </c>
      <c r="E15" s="11">
        <f t="shared" ref="E15:E22" si="9">D15-$D$23</f>
        <v>-1.186956441</v>
      </c>
      <c r="F15" s="37">
        <f t="shared" ref="F15:F22" si="10">(1.05+1)^-E15</f>
        <v>2.344435308</v>
      </c>
      <c r="G15" s="36">
        <v>21.681</v>
      </c>
      <c r="H15" s="11">
        <f t="shared" si="7"/>
        <v>-0.7596999019</v>
      </c>
      <c r="I15" s="37">
        <f t="shared" si="8"/>
        <v>1.516504143</v>
      </c>
      <c r="J15" s="12"/>
      <c r="K15" s="36">
        <v>23.337</v>
      </c>
      <c r="L15" s="11">
        <f t="shared" si="5"/>
        <v>-0.8499044469</v>
      </c>
      <c r="M15" s="37">
        <f t="shared" si="6"/>
        <v>1.783982689</v>
      </c>
      <c r="N15" s="12"/>
      <c r="O15" s="53"/>
      <c r="P15" s="39">
        <v>2.59</v>
      </c>
      <c r="Q15" s="3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</row>
    <row r="16">
      <c r="B16" s="40"/>
      <c r="C16" s="41" t="s">
        <v>36</v>
      </c>
      <c r="D16" s="42">
        <v>25.595</v>
      </c>
      <c r="E16" s="43">
        <f t="shared" si="9"/>
        <v>-1.015956441</v>
      </c>
      <c r="F16" s="44">
        <f t="shared" si="10"/>
        <v>2.073616038</v>
      </c>
      <c r="G16" s="42">
        <v>21.785</v>
      </c>
      <c r="H16" s="43">
        <f t="shared" si="7"/>
        <v>-0.6556999019</v>
      </c>
      <c r="I16" s="44">
        <f t="shared" si="8"/>
        <v>1.432474193</v>
      </c>
      <c r="J16" s="45"/>
      <c r="K16" s="42">
        <v>22.976</v>
      </c>
      <c r="L16" s="43">
        <f t="shared" si="5"/>
        <v>-1.210904447</v>
      </c>
      <c r="M16" s="44">
        <f t="shared" si="6"/>
        <v>2.281233399</v>
      </c>
      <c r="N16" s="45"/>
      <c r="O16" s="54"/>
      <c r="P16" s="55">
        <v>2.29</v>
      </c>
      <c r="Q16" s="3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</row>
    <row r="17">
      <c r="B17" s="25">
        <v>5.0</v>
      </c>
      <c r="C17" s="26" t="s">
        <v>37</v>
      </c>
      <c r="D17" s="47">
        <v>25.088</v>
      </c>
      <c r="E17" s="48">
        <f t="shared" si="9"/>
        <v>-1.522956441</v>
      </c>
      <c r="F17" s="49">
        <f t="shared" si="10"/>
        <v>2.983922578</v>
      </c>
      <c r="G17" s="47">
        <v>22.387</v>
      </c>
      <c r="H17" s="48">
        <f t="shared" si="7"/>
        <v>-0.05369990193</v>
      </c>
      <c r="I17" s="49">
        <f t="shared" si="8"/>
        <v>1.02987153</v>
      </c>
      <c r="J17" s="50">
        <f>GEOMEAN(I17:I19)</f>
        <v>1.161646121</v>
      </c>
      <c r="K17" s="47">
        <v>21.947</v>
      </c>
      <c r="L17" s="48">
        <f t="shared" si="5"/>
        <v>-2.239904447</v>
      </c>
      <c r="M17" s="49">
        <f t="shared" si="6"/>
        <v>4.597634921</v>
      </c>
      <c r="N17" s="50">
        <f>GEOMEAN(M17:M19)</f>
        <v>5.091009743</v>
      </c>
      <c r="O17" s="56">
        <f>GEOMEAN(J17,N17)</f>
        <v>2.43186178</v>
      </c>
      <c r="P17" s="52">
        <v>3.29</v>
      </c>
      <c r="Q17" s="3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</row>
    <row r="18">
      <c r="B18" s="34"/>
      <c r="C18" s="35" t="s">
        <v>38</v>
      </c>
      <c r="D18" s="36">
        <v>25.195</v>
      </c>
      <c r="E18" s="11">
        <f t="shared" si="9"/>
        <v>-1.415956441</v>
      </c>
      <c r="F18" s="37">
        <f t="shared" si="10"/>
        <v>2.763311774</v>
      </c>
      <c r="G18" s="36">
        <v>22.084</v>
      </c>
      <c r="H18" s="11">
        <f t="shared" si="7"/>
        <v>-0.3566999019</v>
      </c>
      <c r="I18" s="37">
        <f t="shared" si="8"/>
        <v>1.215936854</v>
      </c>
      <c r="J18" s="12"/>
      <c r="K18" s="36">
        <v>21.76</v>
      </c>
      <c r="L18" s="11">
        <f t="shared" si="5"/>
        <v>-2.426904447</v>
      </c>
      <c r="M18" s="37">
        <f t="shared" si="6"/>
        <v>5.222117515</v>
      </c>
      <c r="N18" s="12"/>
      <c r="O18" s="57" t="s">
        <v>26</v>
      </c>
      <c r="P18" s="39">
        <v>3.05</v>
      </c>
      <c r="Q18" s="3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</row>
    <row r="19">
      <c r="B19" s="40"/>
      <c r="C19" s="41" t="s">
        <v>39</v>
      </c>
      <c r="D19" s="42">
        <v>24.933</v>
      </c>
      <c r="E19" s="43">
        <f t="shared" si="9"/>
        <v>-1.677956441</v>
      </c>
      <c r="F19" s="44">
        <f t="shared" si="10"/>
        <v>3.335104137</v>
      </c>
      <c r="G19" s="42">
        <v>22.031</v>
      </c>
      <c r="H19" s="43">
        <f t="shared" si="7"/>
        <v>-0.4096999019</v>
      </c>
      <c r="I19" s="44">
        <f t="shared" si="8"/>
        <v>1.251778434</v>
      </c>
      <c r="J19" s="45"/>
      <c r="K19" s="42">
        <v>21.685</v>
      </c>
      <c r="L19" s="43">
        <f t="shared" si="5"/>
        <v>-2.501904447</v>
      </c>
      <c r="M19" s="44">
        <f t="shared" si="6"/>
        <v>5.495796728</v>
      </c>
      <c r="N19" s="45"/>
      <c r="O19" s="58" t="s">
        <v>26</v>
      </c>
      <c r="P19" s="55">
        <v>3.68</v>
      </c>
      <c r="Q19" s="3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</row>
    <row r="20">
      <c r="B20" s="25">
        <v>6.0</v>
      </c>
      <c r="C20" s="26" t="s">
        <v>40</v>
      </c>
      <c r="D20" s="47">
        <v>29.326</v>
      </c>
      <c r="E20" s="48">
        <f t="shared" si="9"/>
        <v>2.715043559</v>
      </c>
      <c r="F20" s="37">
        <f t="shared" si="10"/>
        <v>0.1424212153</v>
      </c>
      <c r="G20" s="47">
        <v>23.835</v>
      </c>
      <c r="H20" s="48">
        <f t="shared" si="7"/>
        <v>1.394300098</v>
      </c>
      <c r="I20" s="37">
        <f t="shared" si="8"/>
        <v>0.4656850491</v>
      </c>
      <c r="J20" s="50">
        <f>GEOMEAN(I20:I22)</f>
        <v>0.42892897</v>
      </c>
      <c r="K20" s="47">
        <v>26.269</v>
      </c>
      <c r="L20" s="48">
        <f t="shared" si="5"/>
        <v>2.082095553</v>
      </c>
      <c r="M20" s="37">
        <f t="shared" si="6"/>
        <v>0.2421828173</v>
      </c>
      <c r="N20" s="50">
        <f>GEOMEAN(M20:M22)</f>
        <v>0.2672599223</v>
      </c>
      <c r="O20" s="51">
        <f>GEOMEAN(J20,N20)</f>
        <v>0.3385786809</v>
      </c>
      <c r="P20" s="52">
        <v>0.16</v>
      </c>
      <c r="Q20" s="3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</row>
    <row r="21">
      <c r="B21" s="34"/>
      <c r="C21" s="35" t="s">
        <v>41</v>
      </c>
      <c r="D21" s="36">
        <v>29.476</v>
      </c>
      <c r="E21" s="11">
        <f t="shared" si="9"/>
        <v>2.865043559</v>
      </c>
      <c r="F21" s="37">
        <f t="shared" si="10"/>
        <v>0.1278826444</v>
      </c>
      <c r="G21" s="36">
        <v>24.135</v>
      </c>
      <c r="H21" s="11">
        <f t="shared" si="7"/>
        <v>1.694300098</v>
      </c>
      <c r="I21" s="37">
        <f t="shared" si="8"/>
        <v>0.3950740133</v>
      </c>
      <c r="J21" s="12"/>
      <c r="K21" s="36">
        <v>26.284</v>
      </c>
      <c r="L21" s="11">
        <f t="shared" si="5"/>
        <v>2.097095553</v>
      </c>
      <c r="M21" s="37">
        <f t="shared" si="6"/>
        <v>0.2397212441</v>
      </c>
      <c r="N21" s="12"/>
      <c r="O21" s="53"/>
      <c r="P21" s="39">
        <v>0.14</v>
      </c>
      <c r="Q21" s="3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</row>
    <row r="22">
      <c r="B22" s="40"/>
      <c r="C22" s="41" t="s">
        <v>42</v>
      </c>
      <c r="D22" s="60">
        <v>29.788</v>
      </c>
      <c r="E22" s="61">
        <f t="shared" si="9"/>
        <v>3.177043559</v>
      </c>
      <c r="F22" s="62">
        <f t="shared" si="10"/>
        <v>0.102222007</v>
      </c>
      <c r="G22" s="60"/>
      <c r="H22" s="61"/>
      <c r="I22" s="62"/>
      <c r="J22" s="12"/>
      <c r="K22" s="60">
        <v>25.82</v>
      </c>
      <c r="L22" s="61">
        <f t="shared" si="5"/>
        <v>1.633095553</v>
      </c>
      <c r="M22" s="62">
        <f t="shared" si="6"/>
        <v>0.3288150319</v>
      </c>
      <c r="N22" s="12"/>
      <c r="O22" s="63"/>
      <c r="P22" s="64">
        <v>0.11</v>
      </c>
      <c r="Q22" s="3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>
      <c r="A23" s="1"/>
      <c r="B23" s="65"/>
      <c r="C23" s="66" t="s">
        <v>43</v>
      </c>
      <c r="D23" s="67">
        <f>GEOMEAN(D5:D22)</f>
        <v>26.61095644</v>
      </c>
      <c r="E23" s="68"/>
      <c r="F23" s="69" t="s">
        <v>26</v>
      </c>
      <c r="G23" s="67">
        <f>GEOMEAN(G5:G22)</f>
        <v>22.4406999</v>
      </c>
      <c r="H23" s="11" t="s">
        <v>26</v>
      </c>
      <c r="I23" s="70" t="s">
        <v>26</v>
      </c>
      <c r="J23" s="71"/>
      <c r="K23" s="67">
        <f>GEOMEAN(K5:K22)</f>
        <v>24.18690445</v>
      </c>
      <c r="L23" s="72" t="s">
        <v>26</v>
      </c>
      <c r="M23" s="70" t="s">
        <v>26</v>
      </c>
      <c r="N23" s="71"/>
      <c r="O23" s="69" t="s">
        <v>26</v>
      </c>
      <c r="P23" s="73">
        <v>1.0</v>
      </c>
      <c r="Q23" s="33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</row>
    <row r="24">
      <c r="A24" s="24" t="s">
        <v>44</v>
      </c>
      <c r="B24" s="25">
        <v>1.0</v>
      </c>
      <c r="C24" s="26" t="s">
        <v>24</v>
      </c>
      <c r="D24" s="47">
        <v>26.264</v>
      </c>
      <c r="E24" s="28">
        <f t="shared" ref="E24:E26" si="11">D24-$D$23</f>
        <v>-0.3469564408</v>
      </c>
      <c r="F24" s="74">
        <f t="shared" ref="F24:F26" si="12">(1.05+1)^-E24</f>
        <v>1.282817896</v>
      </c>
      <c r="G24" s="27">
        <v>21.269</v>
      </c>
      <c r="H24" s="28">
        <f t="shared" ref="H24:H26" si="13">G24-$G$23</f>
        <v>-1.171699902</v>
      </c>
      <c r="I24" s="29">
        <f t="shared" ref="I24:I26" si="14">(0.73+1)^-H24</f>
        <v>1.900721975</v>
      </c>
      <c r="J24" s="50">
        <f>GEOMEAN(I24:I26)</f>
        <v>1.905241921</v>
      </c>
      <c r="K24" s="27"/>
      <c r="L24" s="28"/>
      <c r="M24" s="29"/>
      <c r="N24" s="50">
        <f>GEOMEAN(M24:M26)</f>
        <v>7.963182154</v>
      </c>
      <c r="O24" s="75">
        <f>GEOMEAN(J24,N24)</f>
        <v>3.895098005</v>
      </c>
      <c r="P24" s="32">
        <v>0.89</v>
      </c>
      <c r="Q24" s="33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</row>
    <row r="25">
      <c r="B25" s="34"/>
      <c r="C25" s="35" t="s">
        <v>25</v>
      </c>
      <c r="D25" s="36">
        <v>26.755</v>
      </c>
      <c r="E25" s="11">
        <f t="shared" si="11"/>
        <v>0.1440435592</v>
      </c>
      <c r="F25" s="76">
        <f t="shared" si="12"/>
        <v>0.9017660156</v>
      </c>
      <c r="G25" s="36">
        <v>21.272</v>
      </c>
      <c r="H25" s="11">
        <f t="shared" si="13"/>
        <v>-1.168699902</v>
      </c>
      <c r="I25" s="37">
        <f t="shared" si="14"/>
        <v>1.897599064</v>
      </c>
      <c r="J25" s="12"/>
      <c r="K25" s="36">
        <v>21.119</v>
      </c>
      <c r="L25" s="11">
        <f t="shared" ref="L25:L26" si="15">K25-$K$23</f>
        <v>-3.067904447</v>
      </c>
      <c r="M25" s="37">
        <f t="shared" ref="M25:M26" si="16">(0.976+1)^-L25</f>
        <v>8.080645775</v>
      </c>
      <c r="N25" s="12"/>
      <c r="O25" s="57" t="s">
        <v>26</v>
      </c>
      <c r="P25" s="39">
        <v>0.63</v>
      </c>
      <c r="Q25" s="33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</row>
    <row r="26">
      <c r="B26" s="40"/>
      <c r="C26" s="41" t="s">
        <v>27</v>
      </c>
      <c r="D26" s="42">
        <v>26.574</v>
      </c>
      <c r="E26" s="43">
        <f t="shared" si="11"/>
        <v>-0.03695644082</v>
      </c>
      <c r="F26" s="77">
        <f t="shared" si="12"/>
        <v>1.026883825</v>
      </c>
      <c r="G26" s="42">
        <v>21.253</v>
      </c>
      <c r="H26" s="43">
        <f t="shared" si="13"/>
        <v>-1.187699902</v>
      </c>
      <c r="I26" s="44">
        <f t="shared" si="14"/>
        <v>1.917464505</v>
      </c>
      <c r="J26" s="45"/>
      <c r="K26" s="42">
        <v>21.162</v>
      </c>
      <c r="L26" s="43">
        <f t="shared" si="15"/>
        <v>-3.024904447</v>
      </c>
      <c r="M26" s="44">
        <f t="shared" si="16"/>
        <v>7.847426034</v>
      </c>
      <c r="N26" s="45"/>
      <c r="O26" s="58" t="s">
        <v>26</v>
      </c>
      <c r="P26" s="39">
        <v>0.72</v>
      </c>
      <c r="Q26" s="33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</row>
    <row r="27">
      <c r="B27" s="25">
        <v>2.0</v>
      </c>
      <c r="C27" s="26" t="s">
        <v>28</v>
      </c>
      <c r="D27" s="47"/>
      <c r="E27" s="48"/>
      <c r="F27" s="78"/>
      <c r="G27" s="47"/>
      <c r="H27" s="48"/>
      <c r="I27" s="49"/>
      <c r="J27" s="50"/>
      <c r="K27" s="47"/>
      <c r="L27" s="48"/>
      <c r="M27" s="49"/>
      <c r="N27" s="50"/>
      <c r="O27" s="56"/>
      <c r="P27" s="79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</row>
    <row r="28">
      <c r="B28" s="34"/>
      <c r="C28" s="35" t="s">
        <v>29</v>
      </c>
      <c r="D28" s="36"/>
      <c r="E28" s="11"/>
      <c r="F28" s="76"/>
      <c r="G28" s="36"/>
      <c r="H28" s="11"/>
      <c r="I28" s="37"/>
      <c r="J28" s="12"/>
      <c r="K28" s="36"/>
      <c r="L28" s="11"/>
      <c r="M28" s="37"/>
      <c r="N28" s="12"/>
      <c r="O28" s="80"/>
      <c r="P28" s="81"/>
      <c r="Q28" s="33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</row>
    <row r="29">
      <c r="B29" s="40"/>
      <c r="C29" s="41" t="s">
        <v>30</v>
      </c>
      <c r="D29" s="42"/>
      <c r="E29" s="43"/>
      <c r="F29" s="77"/>
      <c r="G29" s="42"/>
      <c r="H29" s="43"/>
      <c r="I29" s="44"/>
      <c r="J29" s="45"/>
      <c r="K29" s="42"/>
      <c r="L29" s="43"/>
      <c r="M29" s="44"/>
      <c r="N29" s="45"/>
      <c r="O29" s="82"/>
      <c r="P29" s="83"/>
      <c r="Q29" s="33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</row>
    <row r="30">
      <c r="B30" s="25">
        <v>3.0</v>
      </c>
      <c r="C30" s="26" t="s">
        <v>31</v>
      </c>
      <c r="D30" s="47">
        <v>27.107</v>
      </c>
      <c r="E30" s="48">
        <f t="shared" ref="E30:E35" si="17">D30-$D$23</f>
        <v>0.4960435592</v>
      </c>
      <c r="F30" s="78">
        <f t="shared" ref="F30:F35" si="18">(1.05+1)^-E30</f>
        <v>0.7004167206</v>
      </c>
      <c r="G30" s="47">
        <v>23.847</v>
      </c>
      <c r="H30" s="48">
        <f t="shared" ref="H30:H35" si="19">G30-$G$23</f>
        <v>1.406300098</v>
      </c>
      <c r="I30" s="49">
        <f t="shared" ref="I30:I35" si="20">(0.73+1)^-H30</f>
        <v>0.4626320772</v>
      </c>
      <c r="J30" s="50">
        <f>GEOMEAN(I30:I32)</f>
        <v>0.475052167</v>
      </c>
      <c r="K30" s="47">
        <v>23.103</v>
      </c>
      <c r="L30" s="48">
        <f t="shared" ref="L30:L39" si="21">K30-$K$23</f>
        <v>-1.083904447</v>
      </c>
      <c r="M30" s="49">
        <f t="shared" ref="M30:M37" si="22">(0.976+1)^-L30</f>
        <v>2.092207622</v>
      </c>
      <c r="N30" s="50">
        <f>GEOMEAN(M30:M32)</f>
        <v>1.868123364</v>
      </c>
      <c r="O30" s="56">
        <f>GEOMEAN(J30,N30)</f>
        <v>0.9420488588</v>
      </c>
      <c r="P30" s="84">
        <v>0.74</v>
      </c>
      <c r="Q30" s="33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>
      <c r="B31" s="34"/>
      <c r="C31" s="35" t="s">
        <v>32</v>
      </c>
      <c r="D31" s="36">
        <v>27.249</v>
      </c>
      <c r="E31" s="11">
        <f t="shared" si="17"/>
        <v>0.6380435592</v>
      </c>
      <c r="F31" s="76">
        <f t="shared" si="18"/>
        <v>0.6325392174</v>
      </c>
      <c r="G31" s="36">
        <v>23.701</v>
      </c>
      <c r="H31" s="11">
        <f t="shared" si="19"/>
        <v>1.260300098</v>
      </c>
      <c r="I31" s="37">
        <f t="shared" si="20"/>
        <v>0.5011762392</v>
      </c>
      <c r="J31" s="12"/>
      <c r="K31" s="36">
        <v>23.299</v>
      </c>
      <c r="L31" s="11">
        <f t="shared" si="21"/>
        <v>-0.8879044469</v>
      </c>
      <c r="M31" s="37">
        <f t="shared" si="22"/>
        <v>1.83075631</v>
      </c>
      <c r="N31" s="12"/>
      <c r="O31" s="57" t="s">
        <v>26</v>
      </c>
      <c r="P31" s="84">
        <v>0.67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>
      <c r="B32" s="40"/>
      <c r="C32" s="41" t="s">
        <v>33</v>
      </c>
      <c r="D32" s="42">
        <v>26.887</v>
      </c>
      <c r="E32" s="43">
        <f t="shared" si="17"/>
        <v>0.2760435592</v>
      </c>
      <c r="F32" s="77">
        <f t="shared" si="18"/>
        <v>0.8202426635</v>
      </c>
      <c r="G32" s="42">
        <v>23.848</v>
      </c>
      <c r="H32" s="43">
        <f t="shared" si="19"/>
        <v>1.407300098</v>
      </c>
      <c r="I32" s="44">
        <f t="shared" si="20"/>
        <v>0.4623785681</v>
      </c>
      <c r="J32" s="45"/>
      <c r="K32" s="42">
        <v>23.406</v>
      </c>
      <c r="L32" s="43">
        <f t="shared" si="21"/>
        <v>-0.7809044469</v>
      </c>
      <c r="M32" s="44">
        <f t="shared" si="22"/>
        <v>1.702085363</v>
      </c>
      <c r="N32" s="45"/>
      <c r="O32" s="58" t="s">
        <v>26</v>
      </c>
      <c r="P32" s="85">
        <v>0.87</v>
      </c>
      <c r="Q32" s="33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</row>
    <row r="33">
      <c r="B33" s="25">
        <v>4.0</v>
      </c>
      <c r="C33" s="26" t="s">
        <v>34</v>
      </c>
      <c r="D33" s="47">
        <v>30.625</v>
      </c>
      <c r="E33" s="48">
        <f t="shared" si="17"/>
        <v>4.014043559</v>
      </c>
      <c r="F33" s="78">
        <f t="shared" si="18"/>
        <v>0.05605397584</v>
      </c>
      <c r="G33" s="47">
        <v>23.518</v>
      </c>
      <c r="H33" s="48">
        <f t="shared" si="19"/>
        <v>1.077300098</v>
      </c>
      <c r="I33" s="49">
        <f t="shared" si="20"/>
        <v>0.5540550399</v>
      </c>
      <c r="J33" s="50">
        <f>GEOMEAN(I33:I35)</f>
        <v>0.5086484409</v>
      </c>
      <c r="K33" s="47">
        <v>24.062</v>
      </c>
      <c r="L33" s="48">
        <f t="shared" si="21"/>
        <v>-0.1249044469</v>
      </c>
      <c r="M33" s="49">
        <f t="shared" si="22"/>
        <v>1.088792459</v>
      </c>
      <c r="N33" s="50">
        <f>GEOMEAN(M33:M35)</f>
        <v>0.9302899323</v>
      </c>
      <c r="O33" s="56">
        <f>GEOMEAN(J33,N33)</f>
        <v>0.6878884529</v>
      </c>
      <c r="P33" s="84">
        <v>0.06</v>
      </c>
      <c r="Q33" s="3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</row>
    <row r="34">
      <c r="B34" s="34"/>
      <c r="C34" s="35" t="s">
        <v>35</v>
      </c>
      <c r="D34" s="36">
        <v>30.835</v>
      </c>
      <c r="E34" s="11">
        <f t="shared" si="17"/>
        <v>4.224043559</v>
      </c>
      <c r="F34" s="76">
        <f t="shared" si="18"/>
        <v>0.04821010875</v>
      </c>
      <c r="G34" s="36">
        <v>23.733</v>
      </c>
      <c r="H34" s="11">
        <f t="shared" si="19"/>
        <v>1.292300098</v>
      </c>
      <c r="I34" s="37">
        <f t="shared" si="20"/>
        <v>0.4924623096</v>
      </c>
      <c r="J34" s="12"/>
      <c r="K34" s="36">
        <v>24.39</v>
      </c>
      <c r="L34" s="11">
        <f t="shared" si="21"/>
        <v>0.2030955531</v>
      </c>
      <c r="M34" s="37">
        <f t="shared" si="22"/>
        <v>0.8708171786</v>
      </c>
      <c r="N34" s="12"/>
      <c r="O34" s="80"/>
      <c r="P34" s="84">
        <v>0.05</v>
      </c>
      <c r="Q34" s="33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</row>
    <row r="35">
      <c r="B35" s="40"/>
      <c r="C35" s="41" t="s">
        <v>36</v>
      </c>
      <c r="D35" s="42">
        <v>30.895</v>
      </c>
      <c r="E35" s="43">
        <f t="shared" si="17"/>
        <v>4.284043559</v>
      </c>
      <c r="F35" s="77">
        <f t="shared" si="18"/>
        <v>0.04617776183</v>
      </c>
      <c r="G35" s="42">
        <v>23.771</v>
      </c>
      <c r="H35" s="43">
        <f t="shared" si="19"/>
        <v>1.330300098</v>
      </c>
      <c r="I35" s="44">
        <f t="shared" si="20"/>
        <v>0.4823110874</v>
      </c>
      <c r="J35" s="45"/>
      <c r="K35" s="42">
        <v>24.427</v>
      </c>
      <c r="L35" s="43">
        <f t="shared" si="21"/>
        <v>0.2400955531</v>
      </c>
      <c r="M35" s="44">
        <f t="shared" si="22"/>
        <v>0.8491469832</v>
      </c>
      <c r="N35" s="45"/>
      <c r="O35" s="82"/>
      <c r="P35" s="85">
        <v>0.05</v>
      </c>
      <c r="Q35" s="33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</row>
    <row r="36">
      <c r="B36" s="25">
        <v>5.0</v>
      </c>
      <c r="C36" s="26" t="s">
        <v>37</v>
      </c>
      <c r="D36" s="47"/>
      <c r="E36" s="48"/>
      <c r="F36" s="78"/>
      <c r="G36" s="47"/>
      <c r="H36" s="48"/>
      <c r="I36" s="49"/>
      <c r="J36" s="50">
        <f>GEOMEAN(I36:I38)</f>
        <v>1.24801042</v>
      </c>
      <c r="K36" s="47">
        <v>24.864</v>
      </c>
      <c r="L36" s="48">
        <f t="shared" si="21"/>
        <v>0.6770955531</v>
      </c>
      <c r="M36" s="49">
        <f t="shared" si="22"/>
        <v>0.6305564582</v>
      </c>
      <c r="N36" s="50">
        <f>GEOMEAN(M36:M38)</f>
        <v>0.6608962338</v>
      </c>
      <c r="O36" s="56">
        <f>GEOMEAN(J36,N36)</f>
        <v>0.9081879687</v>
      </c>
      <c r="P36" s="86"/>
      <c r="Q36" s="33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</row>
    <row r="37">
      <c r="B37" s="34"/>
      <c r="C37" s="35" t="s">
        <v>38</v>
      </c>
      <c r="D37" s="36">
        <v>28.533</v>
      </c>
      <c r="E37" s="11">
        <f t="shared" ref="E37:E41" si="23">D37-$D$23</f>
        <v>1.922043559</v>
      </c>
      <c r="F37" s="76">
        <f t="shared" ref="F37:F41" si="24">(1.05+1)^-E37</f>
        <v>0.2516491683</v>
      </c>
      <c r="G37" s="36">
        <v>21.989</v>
      </c>
      <c r="H37" s="11">
        <f t="shared" ref="H37:H38" si="25">G37-$G$23</f>
        <v>-0.4516999019</v>
      </c>
      <c r="I37" s="37">
        <f t="shared" ref="I37:I38" si="26">(0.73+1)^-H37</f>
        <v>1.280930013</v>
      </c>
      <c r="J37" s="12"/>
      <c r="K37" s="36">
        <v>24.726</v>
      </c>
      <c r="L37" s="11">
        <f t="shared" si="21"/>
        <v>0.5390955531</v>
      </c>
      <c r="M37" s="37">
        <f t="shared" si="22"/>
        <v>0.6926958342</v>
      </c>
      <c r="N37" s="12"/>
      <c r="O37" s="57" t="s">
        <v>26</v>
      </c>
      <c r="P37" s="84">
        <v>0.27</v>
      </c>
      <c r="Q37" s="33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</row>
    <row r="38">
      <c r="B38" s="40"/>
      <c r="C38" s="41" t="s">
        <v>39</v>
      </c>
      <c r="D38" s="42">
        <v>28.854</v>
      </c>
      <c r="E38" s="43">
        <f t="shared" si="23"/>
        <v>2.243043559</v>
      </c>
      <c r="F38" s="77">
        <f t="shared" si="24"/>
        <v>0.1998584477</v>
      </c>
      <c r="G38" s="42">
        <v>22.084</v>
      </c>
      <c r="H38" s="43">
        <f t="shared" si="25"/>
        <v>-0.3566999019</v>
      </c>
      <c r="I38" s="44">
        <f t="shared" si="26"/>
        <v>1.215936854</v>
      </c>
      <c r="J38" s="45"/>
      <c r="K38" s="42"/>
      <c r="L38" s="43">
        <f t="shared" si="21"/>
        <v>-24.18690445</v>
      </c>
      <c r="M38" s="44"/>
      <c r="N38" s="45"/>
      <c r="O38" s="58" t="s">
        <v>26</v>
      </c>
      <c r="P38" s="85">
        <v>0.21</v>
      </c>
      <c r="Q38" s="33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>
      <c r="B39" s="25">
        <v>6.0</v>
      </c>
      <c r="C39" s="26" t="s">
        <v>40</v>
      </c>
      <c r="D39" s="47">
        <v>29.007</v>
      </c>
      <c r="E39" s="48">
        <f t="shared" si="23"/>
        <v>2.396043559</v>
      </c>
      <c r="F39" s="76">
        <f t="shared" si="24"/>
        <v>0.1790705507</v>
      </c>
      <c r="G39" s="47"/>
      <c r="H39" s="48"/>
      <c r="I39" s="37"/>
      <c r="J39" s="50">
        <f>GEOMEAN(I39:I41)</f>
        <v>0.3859770698</v>
      </c>
      <c r="K39" s="47">
        <v>26.462</v>
      </c>
      <c r="L39" s="48">
        <f t="shared" si="21"/>
        <v>2.275095553</v>
      </c>
      <c r="M39" s="37">
        <f>(0.976+1)^-L39</f>
        <v>0.2123520449</v>
      </c>
      <c r="N39" s="50">
        <f>GEOMEAN(M39:M41)</f>
        <v>0.1797167877</v>
      </c>
      <c r="O39" s="51">
        <f>GEOMEAN(J39,N39)</f>
        <v>0.2633753198</v>
      </c>
      <c r="P39" s="39">
        <v>0.19</v>
      </c>
      <c r="Q39" s="33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</row>
    <row r="40">
      <c r="B40" s="34"/>
      <c r="C40" s="35" t="s">
        <v>41</v>
      </c>
      <c r="D40" s="36">
        <v>29.041</v>
      </c>
      <c r="E40" s="11">
        <f t="shared" si="23"/>
        <v>2.430043559</v>
      </c>
      <c r="F40" s="76">
        <f t="shared" si="24"/>
        <v>0.1747529589</v>
      </c>
      <c r="G40" s="36">
        <v>24.205</v>
      </c>
      <c r="H40" s="11">
        <f t="shared" ref="H40:H41" si="27">G40-$G$23</f>
        <v>1.764300098</v>
      </c>
      <c r="I40" s="37">
        <f t="shared" ref="I40:I41" si="28">(0.73+1)^-H40</f>
        <v>0.3802027352</v>
      </c>
      <c r="J40" s="12"/>
      <c r="K40" s="36"/>
      <c r="L40" s="11"/>
      <c r="M40" s="37"/>
      <c r="N40" s="12"/>
      <c r="O40" s="80"/>
      <c r="P40" s="39">
        <v>0.19</v>
      </c>
      <c r="Q40" s="33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</row>
    <row r="41">
      <c r="B41" s="40"/>
      <c r="C41" s="41" t="s">
        <v>42</v>
      </c>
      <c r="D41" s="60">
        <v>29.584</v>
      </c>
      <c r="E41" s="61">
        <f t="shared" si="23"/>
        <v>2.973043559</v>
      </c>
      <c r="F41" s="87">
        <f t="shared" si="24"/>
        <v>0.1183428956</v>
      </c>
      <c r="G41" s="60">
        <v>24.15</v>
      </c>
      <c r="H41" s="61">
        <f t="shared" si="27"/>
        <v>1.709300098</v>
      </c>
      <c r="I41" s="62">
        <f t="shared" si="28"/>
        <v>0.3918391021</v>
      </c>
      <c r="J41" s="12"/>
      <c r="K41" s="60">
        <v>26.952</v>
      </c>
      <c r="L41" s="61">
        <f>K41-$K$23</f>
        <v>2.765095553</v>
      </c>
      <c r="M41" s="62">
        <f>(0.976+1)^-L41</f>
        <v>0.1520970696</v>
      </c>
      <c r="N41" s="88"/>
      <c r="O41" s="63"/>
      <c r="P41" s="64">
        <v>0.13</v>
      </c>
      <c r="Q41" s="3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</row>
    <row r="42">
      <c r="A42" s="1"/>
      <c r="B42" s="2"/>
      <c r="C42" s="2"/>
      <c r="D42" s="67">
        <f>GEOMEAN(D24:D41)</f>
        <v>28.39940846</v>
      </c>
      <c r="E42" s="68"/>
      <c r="F42" s="69" t="s">
        <v>26</v>
      </c>
      <c r="G42" s="67">
        <f>GEOMEAN(G24:G41)</f>
        <v>22.94333027</v>
      </c>
      <c r="H42" s="11" t="s">
        <v>26</v>
      </c>
      <c r="I42" s="70" t="s">
        <v>26</v>
      </c>
      <c r="J42" s="89"/>
      <c r="K42" s="90">
        <f>GEOMEAN(K24:K41)</f>
        <v>23.93736039</v>
      </c>
      <c r="L42" s="72" t="s">
        <v>26</v>
      </c>
      <c r="M42" s="2"/>
      <c r="N42" s="2"/>
      <c r="O42" s="2"/>
      <c r="P42" s="73">
        <v>0.3</v>
      </c>
      <c r="Q42" s="33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</row>
    <row r="43">
      <c r="A43" s="91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</row>
    <row r="44">
      <c r="A44" s="91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>
      <c r="A45" s="91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</row>
    <row r="46">
      <c r="A46" s="91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</row>
    <row r="47">
      <c r="A47" s="1"/>
      <c r="B47" s="2"/>
      <c r="C47" s="2"/>
      <c r="D47" s="3" t="s">
        <v>45</v>
      </c>
      <c r="F47" s="4"/>
      <c r="G47" s="3" t="s">
        <v>1</v>
      </c>
      <c r="J47" s="4"/>
      <c r="K47" s="3" t="s">
        <v>2</v>
      </c>
      <c r="N47" s="4"/>
      <c r="O47" s="2"/>
      <c r="P47" s="2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</row>
    <row r="48">
      <c r="A48" s="1"/>
      <c r="B48" s="2"/>
      <c r="C48" s="2"/>
      <c r="D48" s="6"/>
      <c r="E48" s="2"/>
      <c r="F48" s="7" t="s">
        <v>46</v>
      </c>
      <c r="G48" s="6"/>
      <c r="H48" s="2"/>
      <c r="I48" s="8" t="s">
        <v>4</v>
      </c>
      <c r="J48" s="9"/>
      <c r="K48" s="6"/>
      <c r="L48" s="2"/>
      <c r="M48" s="8" t="s">
        <v>5</v>
      </c>
      <c r="N48" s="9"/>
      <c r="O48" s="2"/>
      <c r="P48" s="2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>
      <c r="A49" s="1"/>
      <c r="B49" s="2"/>
      <c r="C49" s="10"/>
      <c r="D49" s="6"/>
      <c r="E49" s="11" t="s">
        <v>6</v>
      </c>
      <c r="F49" s="7" t="s">
        <v>7</v>
      </c>
      <c r="G49" s="6"/>
      <c r="H49" s="11" t="s">
        <v>6</v>
      </c>
      <c r="I49" s="8" t="s">
        <v>8</v>
      </c>
      <c r="J49" s="12"/>
      <c r="K49" s="13"/>
      <c r="L49" s="11" t="s">
        <v>6</v>
      </c>
      <c r="M49" s="8" t="s">
        <v>9</v>
      </c>
      <c r="N49" s="9"/>
      <c r="O49" s="14" t="s">
        <v>47</v>
      </c>
      <c r="P49" s="1" t="s">
        <v>11</v>
      </c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>
      <c r="A50" s="1"/>
      <c r="B50" s="15" t="s">
        <v>12</v>
      </c>
      <c r="C50" s="16" t="s">
        <v>13</v>
      </c>
      <c r="D50" s="17" t="s">
        <v>14</v>
      </c>
      <c r="E50" s="18" t="s">
        <v>15</v>
      </c>
      <c r="F50" s="19" t="s">
        <v>16</v>
      </c>
      <c r="G50" s="20" t="s">
        <v>17</v>
      </c>
      <c r="H50" s="18" t="s">
        <v>15</v>
      </c>
      <c r="I50" s="19" t="s">
        <v>16</v>
      </c>
      <c r="J50" s="21" t="s">
        <v>18</v>
      </c>
      <c r="K50" s="22" t="s">
        <v>19</v>
      </c>
      <c r="L50" s="18" t="s">
        <v>15</v>
      </c>
      <c r="M50" s="19" t="s">
        <v>16</v>
      </c>
      <c r="N50" s="21" t="s">
        <v>48</v>
      </c>
      <c r="O50" s="23" t="s">
        <v>21</v>
      </c>
      <c r="P50" s="23" t="s">
        <v>22</v>
      </c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</row>
    <row r="51">
      <c r="A51" s="24" t="s">
        <v>23</v>
      </c>
      <c r="B51" s="25">
        <v>1.0</v>
      </c>
      <c r="C51" s="26" t="s">
        <v>24</v>
      </c>
      <c r="D51" s="27">
        <v>26.79</v>
      </c>
      <c r="E51" s="28">
        <f t="shared" ref="E51:E52" si="29">D51-$D$69</f>
        <v>0.1468658786</v>
      </c>
      <c r="F51" s="92">
        <f t="shared" ref="F51:F52" si="30">(0.886+1)^-E51</f>
        <v>0.9110292646</v>
      </c>
      <c r="G51" s="27"/>
      <c r="H51" s="28"/>
      <c r="I51" s="92"/>
      <c r="J51" s="30">
        <f>GEOMEAN(I51:I53)</f>
        <v>1.54757358</v>
      </c>
      <c r="K51" s="27"/>
      <c r="L51" s="28"/>
      <c r="M51" s="92"/>
      <c r="N51" s="30">
        <f>GEOMEAN(M51:M53)</f>
        <v>1.328357251</v>
      </c>
      <c r="O51" s="31">
        <f>GEOMEAN(J51,N51)</f>
        <v>1.433781918</v>
      </c>
      <c r="P51" s="93">
        <v>0.64</v>
      </c>
      <c r="Q51" s="33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</row>
    <row r="52">
      <c r="B52" s="34"/>
      <c r="C52" s="35" t="s">
        <v>25</v>
      </c>
      <c r="D52" s="36">
        <v>27.016</v>
      </c>
      <c r="E52" s="11">
        <f t="shared" si="29"/>
        <v>0.3728658786</v>
      </c>
      <c r="F52" s="94">
        <f t="shared" si="30"/>
        <v>0.7893323572</v>
      </c>
      <c r="G52" s="36">
        <v>21.904</v>
      </c>
      <c r="H52" s="11">
        <f t="shared" ref="H52:H55" si="31">G52-$G$69</f>
        <v>-0.5366999019</v>
      </c>
      <c r="I52" s="94">
        <f t="shared" ref="I52:I55" si="32">(0.73+1)^-H52</f>
        <v>1.342021026</v>
      </c>
      <c r="J52" s="12"/>
      <c r="K52" s="36">
        <v>23.702</v>
      </c>
      <c r="L52" s="11">
        <f t="shared" ref="L52:L68" si="33">K52-$K$69</f>
        <v>-0.4849044469</v>
      </c>
      <c r="M52" s="94">
        <f t="shared" ref="M52:M68" si="34">(0.976+1)^-L52</f>
        <v>1.391324404</v>
      </c>
      <c r="N52" s="12"/>
      <c r="O52" s="38" t="s">
        <v>26</v>
      </c>
      <c r="P52" s="95">
        <v>0.55</v>
      </c>
      <c r="Q52" s="33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</row>
    <row r="53">
      <c r="B53" s="40"/>
      <c r="C53" s="41" t="s">
        <v>27</v>
      </c>
      <c r="D53" s="42"/>
      <c r="E53" s="43"/>
      <c r="F53" s="96"/>
      <c r="G53" s="42">
        <v>21.384</v>
      </c>
      <c r="H53" s="43">
        <f t="shared" si="31"/>
        <v>-1.056699902</v>
      </c>
      <c r="I53" s="96">
        <f t="shared" si="32"/>
        <v>1.784609883</v>
      </c>
      <c r="J53" s="45"/>
      <c r="K53" s="42">
        <v>23.838</v>
      </c>
      <c r="L53" s="43">
        <f t="shared" si="33"/>
        <v>-0.3489044469</v>
      </c>
      <c r="M53" s="96">
        <f t="shared" si="34"/>
        <v>1.268239802</v>
      </c>
      <c r="N53" s="45"/>
      <c r="O53" s="46" t="s">
        <v>26</v>
      </c>
      <c r="P53" s="97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</row>
    <row r="54">
      <c r="B54" s="25">
        <v>2.0</v>
      </c>
      <c r="C54" s="26" t="s">
        <v>28</v>
      </c>
      <c r="D54" s="47">
        <v>27.918</v>
      </c>
      <c r="E54" s="48">
        <f t="shared" ref="E54:E68" si="35">D54-$D$69</f>
        <v>1.274865879</v>
      </c>
      <c r="F54" s="98">
        <f t="shared" ref="F54:F68" si="36">(0.886+1)^-E54</f>
        <v>0.4453703523</v>
      </c>
      <c r="G54" s="47">
        <v>21.911</v>
      </c>
      <c r="H54" s="48">
        <f t="shared" si="31"/>
        <v>-0.5296999019</v>
      </c>
      <c r="I54" s="98">
        <f t="shared" si="32"/>
        <v>1.336881759</v>
      </c>
      <c r="J54" s="50">
        <f>GEOMEAN(I54:I55)</f>
        <v>1.386130246</v>
      </c>
      <c r="K54" s="47">
        <v>24.915</v>
      </c>
      <c r="L54" s="48">
        <f t="shared" si="33"/>
        <v>0.7280955531</v>
      </c>
      <c r="M54" s="98">
        <f t="shared" si="34"/>
        <v>0.6090302219</v>
      </c>
      <c r="N54" s="50">
        <f>GEOMEAN(M54:M56)</f>
        <v>0.5922588781</v>
      </c>
      <c r="O54" s="51">
        <f>GEOMEAN(J54,N54)</f>
        <v>0.9060617775</v>
      </c>
      <c r="P54" s="99">
        <v>0.49</v>
      </c>
      <c r="Q54" s="33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>
      <c r="B55" s="34"/>
      <c r="C55" s="35" t="s">
        <v>29</v>
      </c>
      <c r="D55" s="36">
        <v>27.576</v>
      </c>
      <c r="E55" s="11">
        <f t="shared" si="35"/>
        <v>0.9328658786</v>
      </c>
      <c r="F55" s="94">
        <f t="shared" si="36"/>
        <v>0.5532947645</v>
      </c>
      <c r="G55" s="36">
        <v>21.779</v>
      </c>
      <c r="H55" s="11">
        <f t="shared" si="31"/>
        <v>-0.6616999019</v>
      </c>
      <c r="I55" s="94">
        <f t="shared" si="32"/>
        <v>1.437192966</v>
      </c>
      <c r="J55" s="12"/>
      <c r="K55" s="36">
        <v>24.832</v>
      </c>
      <c r="L55" s="11">
        <f t="shared" si="33"/>
        <v>0.6450955531</v>
      </c>
      <c r="M55" s="94">
        <f t="shared" si="34"/>
        <v>0.6444498993</v>
      </c>
      <c r="N55" s="12"/>
      <c r="O55" s="53"/>
      <c r="P55" s="95">
        <v>0.61</v>
      </c>
      <c r="Q55" s="33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</row>
    <row r="56">
      <c r="B56" s="40"/>
      <c r="C56" s="41" t="s">
        <v>30</v>
      </c>
      <c r="D56" s="42">
        <v>28.164</v>
      </c>
      <c r="E56" s="43">
        <f t="shared" si="35"/>
        <v>1.520865879</v>
      </c>
      <c r="F56" s="96">
        <f t="shared" si="36"/>
        <v>0.3810114683</v>
      </c>
      <c r="G56" s="42"/>
      <c r="H56" s="43"/>
      <c r="I56" s="96"/>
      <c r="J56" s="45"/>
      <c r="K56" s="42">
        <v>25.121</v>
      </c>
      <c r="L56" s="43">
        <f t="shared" si="33"/>
        <v>0.9340955531</v>
      </c>
      <c r="M56" s="96">
        <f t="shared" si="34"/>
        <v>0.5293058994</v>
      </c>
      <c r="N56" s="45"/>
      <c r="O56" s="54"/>
      <c r="P56" s="100">
        <v>0.42</v>
      </c>
      <c r="Q56" s="33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</row>
    <row r="57">
      <c r="B57" s="25">
        <v>3.0</v>
      </c>
      <c r="C57" s="26" t="s">
        <v>31</v>
      </c>
      <c r="D57" s="47">
        <v>27.375</v>
      </c>
      <c r="E57" s="48">
        <f t="shared" si="35"/>
        <v>0.7318658786</v>
      </c>
      <c r="F57" s="98">
        <f t="shared" si="36"/>
        <v>0.628550882</v>
      </c>
      <c r="G57" s="47"/>
      <c r="H57" s="48"/>
      <c r="I57" s="98"/>
      <c r="J57" s="50">
        <f>GEOMEAN(I57:I59)</f>
        <v>0.4603554902</v>
      </c>
      <c r="K57" s="47">
        <v>25.592</v>
      </c>
      <c r="L57" s="48">
        <f t="shared" si="33"/>
        <v>1.405095553</v>
      </c>
      <c r="M57" s="98">
        <f t="shared" si="34"/>
        <v>0.3840529325</v>
      </c>
      <c r="N57" s="50">
        <f>GEOMEAN(M57:M59)</f>
        <v>0.4028976804</v>
      </c>
      <c r="O57" s="56">
        <f>GEOMEAN(J57,N57)</f>
        <v>0.4306694314</v>
      </c>
      <c r="P57" s="99">
        <v>0.69</v>
      </c>
      <c r="Q57" s="33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</row>
    <row r="58">
      <c r="B58" s="34"/>
      <c r="C58" s="35" t="s">
        <v>32</v>
      </c>
      <c r="D58" s="36">
        <v>27.127</v>
      </c>
      <c r="E58" s="11">
        <f t="shared" si="35"/>
        <v>0.4838658786</v>
      </c>
      <c r="F58" s="94">
        <f t="shared" si="36"/>
        <v>0.7356559956</v>
      </c>
      <c r="G58" s="36">
        <v>23.833</v>
      </c>
      <c r="H58" s="11">
        <f t="shared" ref="H58:H67" si="37">G58-$G$69</f>
        <v>1.392300098</v>
      </c>
      <c r="I58" s="94">
        <f t="shared" ref="I58:I67" si="38">(0.73+1)^-H58</f>
        <v>0.4661958329</v>
      </c>
      <c r="J58" s="12"/>
      <c r="K58" s="36">
        <v>25.475</v>
      </c>
      <c r="L58" s="11">
        <f t="shared" si="33"/>
        <v>1.288095553</v>
      </c>
      <c r="M58" s="94">
        <f t="shared" si="34"/>
        <v>0.4159088461</v>
      </c>
      <c r="N58" s="12"/>
      <c r="O58" s="57" t="s">
        <v>26</v>
      </c>
      <c r="P58" s="95">
        <v>0.81</v>
      </c>
      <c r="Q58" s="33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</row>
    <row r="59">
      <c r="B59" s="40"/>
      <c r="C59" s="41" t="s">
        <v>33</v>
      </c>
      <c r="D59" s="42">
        <v>27.605</v>
      </c>
      <c r="E59" s="43">
        <f t="shared" si="35"/>
        <v>0.9618658786</v>
      </c>
      <c r="F59" s="96">
        <f t="shared" si="36"/>
        <v>0.5432076178</v>
      </c>
      <c r="G59" s="42">
        <v>23.879</v>
      </c>
      <c r="H59" s="43">
        <f t="shared" si="37"/>
        <v>1.438300098</v>
      </c>
      <c r="I59" s="96">
        <f t="shared" si="38"/>
        <v>0.4545883133</v>
      </c>
      <c r="J59" s="45"/>
      <c r="K59" s="42">
        <v>25.498</v>
      </c>
      <c r="L59" s="43">
        <f t="shared" si="33"/>
        <v>1.311095553</v>
      </c>
      <c r="M59" s="96">
        <f t="shared" si="34"/>
        <v>0.4094445154</v>
      </c>
      <c r="N59" s="45"/>
      <c r="O59" s="58" t="s">
        <v>26</v>
      </c>
      <c r="P59" s="100">
        <v>0.6</v>
      </c>
      <c r="Q59" s="33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</row>
    <row r="60">
      <c r="B60" s="25">
        <v>4.0</v>
      </c>
      <c r="C60" s="26" t="s">
        <v>34</v>
      </c>
      <c r="D60" s="47">
        <v>26.796</v>
      </c>
      <c r="E60" s="48">
        <f t="shared" si="35"/>
        <v>0.1528658786</v>
      </c>
      <c r="F60" s="98">
        <f t="shared" si="36"/>
        <v>0.9075677974</v>
      </c>
      <c r="G60" s="47">
        <v>21.817</v>
      </c>
      <c r="H60" s="48">
        <f t="shared" si="37"/>
        <v>-0.6236999019</v>
      </c>
      <c r="I60" s="98">
        <f t="shared" si="38"/>
        <v>1.407567826</v>
      </c>
      <c r="J60" s="50">
        <f>GEOMEAN(I60:I62)</f>
        <v>1.451442759</v>
      </c>
      <c r="K60" s="47">
        <v>22.96</v>
      </c>
      <c r="L60" s="48">
        <f t="shared" si="33"/>
        <v>-1.226904447</v>
      </c>
      <c r="M60" s="98">
        <f t="shared" si="34"/>
        <v>2.306228381</v>
      </c>
      <c r="N60" s="50">
        <f>GEOMEAN(M60:M62)</f>
        <v>2.109377082</v>
      </c>
      <c r="O60" s="51">
        <f>GEOMEAN(J60,N60)</f>
        <v>1.749754294</v>
      </c>
      <c r="P60" s="99">
        <v>1.0</v>
      </c>
      <c r="Q60" s="33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>
      <c r="B61" s="34"/>
      <c r="C61" s="35" t="s">
        <v>35</v>
      </c>
      <c r="D61" s="36">
        <v>26.386</v>
      </c>
      <c r="E61" s="11">
        <f t="shared" si="35"/>
        <v>-0.2571341214</v>
      </c>
      <c r="F61" s="94">
        <f t="shared" si="36"/>
        <v>1.177202484</v>
      </c>
      <c r="G61" s="36">
        <v>21.681</v>
      </c>
      <c r="H61" s="11">
        <f t="shared" si="37"/>
        <v>-0.7596999019</v>
      </c>
      <c r="I61" s="94">
        <f t="shared" si="38"/>
        <v>1.516504143</v>
      </c>
      <c r="J61" s="12"/>
      <c r="K61" s="36">
        <v>23.337</v>
      </c>
      <c r="L61" s="11">
        <f t="shared" si="33"/>
        <v>-0.8499044469</v>
      </c>
      <c r="M61" s="94">
        <f t="shared" si="34"/>
        <v>1.783982689</v>
      </c>
      <c r="N61" s="12"/>
      <c r="O61" s="53"/>
      <c r="P61" s="95">
        <v>1.3</v>
      </c>
      <c r="Q61" s="33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>
      <c r="B62" s="40"/>
      <c r="C62" s="41" t="s">
        <v>36</v>
      </c>
      <c r="D62" s="42">
        <v>26.962</v>
      </c>
      <c r="E62" s="43">
        <f t="shared" si="35"/>
        <v>0.3188658786</v>
      </c>
      <c r="F62" s="96">
        <f t="shared" si="36"/>
        <v>0.8168440641</v>
      </c>
      <c r="G62" s="42">
        <v>21.785</v>
      </c>
      <c r="H62" s="43">
        <f t="shared" si="37"/>
        <v>-0.6556999019</v>
      </c>
      <c r="I62" s="96">
        <f t="shared" si="38"/>
        <v>1.432474193</v>
      </c>
      <c r="J62" s="45"/>
      <c r="K62" s="42">
        <v>22.976</v>
      </c>
      <c r="L62" s="43">
        <f t="shared" si="33"/>
        <v>-1.210904447</v>
      </c>
      <c r="M62" s="96">
        <f t="shared" si="34"/>
        <v>2.281233399</v>
      </c>
      <c r="N62" s="45"/>
      <c r="O62" s="54"/>
      <c r="P62" s="100">
        <v>0.9</v>
      </c>
      <c r="Q62" s="33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</row>
    <row r="63">
      <c r="B63" s="25">
        <v>5.0</v>
      </c>
      <c r="C63" s="26" t="s">
        <v>37</v>
      </c>
      <c r="D63" s="47">
        <v>26.261</v>
      </c>
      <c r="E63" s="48">
        <f t="shared" si="35"/>
        <v>-0.3821341214</v>
      </c>
      <c r="F63" s="98">
        <f t="shared" si="36"/>
        <v>1.274365134</v>
      </c>
      <c r="G63" s="47">
        <v>22.387</v>
      </c>
      <c r="H63" s="48">
        <f t="shared" si="37"/>
        <v>-0.05369990193</v>
      </c>
      <c r="I63" s="98">
        <f t="shared" si="38"/>
        <v>1.02987153</v>
      </c>
      <c r="J63" s="50">
        <f>GEOMEAN(I63:I65)</f>
        <v>1.161646121</v>
      </c>
      <c r="K63" s="47">
        <v>21.947</v>
      </c>
      <c r="L63" s="48">
        <f t="shared" si="33"/>
        <v>-2.239904447</v>
      </c>
      <c r="M63" s="98">
        <f t="shared" si="34"/>
        <v>4.597634921</v>
      </c>
      <c r="N63" s="50">
        <f>GEOMEAN(M63:M65)</f>
        <v>5.091009743</v>
      </c>
      <c r="O63" s="56">
        <f>GEOMEAN(J63,N63)</f>
        <v>2.43186178</v>
      </c>
      <c r="P63" s="99">
        <v>1.41</v>
      </c>
      <c r="Q63" s="33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</row>
    <row r="64">
      <c r="B64" s="34"/>
      <c r="C64" s="35" t="s">
        <v>38</v>
      </c>
      <c r="D64" s="36">
        <v>26.393</v>
      </c>
      <c r="E64" s="11">
        <f t="shared" si="35"/>
        <v>-0.2501341214</v>
      </c>
      <c r="F64" s="94">
        <f t="shared" si="36"/>
        <v>1.171985877</v>
      </c>
      <c r="G64" s="36">
        <v>22.084</v>
      </c>
      <c r="H64" s="11">
        <f t="shared" si="37"/>
        <v>-0.3566999019</v>
      </c>
      <c r="I64" s="94">
        <f t="shared" si="38"/>
        <v>1.215936854</v>
      </c>
      <c r="J64" s="12"/>
      <c r="K64" s="36">
        <v>21.76</v>
      </c>
      <c r="L64" s="11">
        <f t="shared" si="33"/>
        <v>-2.426904447</v>
      </c>
      <c r="M64" s="94">
        <f t="shared" si="34"/>
        <v>5.222117515</v>
      </c>
      <c r="N64" s="12"/>
      <c r="O64" s="57" t="s">
        <v>26</v>
      </c>
      <c r="P64" s="95">
        <v>1.29</v>
      </c>
      <c r="Q64" s="33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</row>
    <row r="65">
      <c r="B65" s="40"/>
      <c r="C65" s="41" t="s">
        <v>39</v>
      </c>
      <c r="D65" s="42">
        <v>26.129</v>
      </c>
      <c r="E65" s="43">
        <f t="shared" si="35"/>
        <v>-0.5141341214</v>
      </c>
      <c r="F65" s="96">
        <f t="shared" si="36"/>
        <v>1.38568777</v>
      </c>
      <c r="G65" s="42">
        <v>22.031</v>
      </c>
      <c r="H65" s="43">
        <f t="shared" si="37"/>
        <v>-0.4096999019</v>
      </c>
      <c r="I65" s="96">
        <f t="shared" si="38"/>
        <v>1.251778434</v>
      </c>
      <c r="J65" s="45"/>
      <c r="K65" s="42">
        <v>21.685</v>
      </c>
      <c r="L65" s="43">
        <f t="shared" si="33"/>
        <v>-2.501904447</v>
      </c>
      <c r="M65" s="96">
        <f t="shared" si="34"/>
        <v>5.495796728</v>
      </c>
      <c r="N65" s="45"/>
      <c r="O65" s="58" t="s">
        <v>26</v>
      </c>
      <c r="P65" s="100">
        <v>1.53</v>
      </c>
      <c r="Q65" s="33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</row>
    <row r="66">
      <c r="B66" s="25">
        <v>6.0</v>
      </c>
      <c r="C66" s="26" t="s">
        <v>40</v>
      </c>
      <c r="D66" s="47">
        <v>24.649</v>
      </c>
      <c r="E66" s="48">
        <f t="shared" si="35"/>
        <v>-1.994134121</v>
      </c>
      <c r="F66" s="98">
        <f t="shared" si="36"/>
        <v>3.543782692</v>
      </c>
      <c r="G66" s="47">
        <v>23.835</v>
      </c>
      <c r="H66" s="48">
        <f t="shared" si="37"/>
        <v>1.394300098</v>
      </c>
      <c r="I66" s="98">
        <f t="shared" si="38"/>
        <v>0.4656850491</v>
      </c>
      <c r="J66" s="50">
        <f>GEOMEAN(I66:I68)</f>
        <v>0.42892897</v>
      </c>
      <c r="K66" s="47">
        <v>26.269</v>
      </c>
      <c r="L66" s="48">
        <f t="shared" si="33"/>
        <v>2.082095553</v>
      </c>
      <c r="M66" s="98">
        <f t="shared" si="34"/>
        <v>0.2421828173</v>
      </c>
      <c r="N66" s="50">
        <f>GEOMEAN(M66:M68)</f>
        <v>0.2672599223</v>
      </c>
      <c r="O66" s="51">
        <f>GEOMEAN(J66,N66)</f>
        <v>0.3385786809</v>
      </c>
      <c r="P66" s="99">
        <v>3.91</v>
      </c>
      <c r="Q66" s="33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</row>
    <row r="67">
      <c r="B67" s="34"/>
      <c r="C67" s="35" t="s">
        <v>41</v>
      </c>
      <c r="D67" s="36">
        <v>24.841</v>
      </c>
      <c r="E67" s="11">
        <f t="shared" si="35"/>
        <v>-1.802134121</v>
      </c>
      <c r="F67" s="94">
        <f t="shared" si="36"/>
        <v>3.137350777</v>
      </c>
      <c r="G67" s="36">
        <v>24.135</v>
      </c>
      <c r="H67" s="11">
        <f t="shared" si="37"/>
        <v>1.694300098</v>
      </c>
      <c r="I67" s="94">
        <f t="shared" si="38"/>
        <v>0.3950740133</v>
      </c>
      <c r="J67" s="12"/>
      <c r="K67" s="36">
        <v>26.284</v>
      </c>
      <c r="L67" s="11">
        <f t="shared" si="33"/>
        <v>2.097095553</v>
      </c>
      <c r="M67" s="94">
        <f t="shared" si="34"/>
        <v>0.2397212441</v>
      </c>
      <c r="N67" s="12"/>
      <c r="O67" s="53"/>
      <c r="P67" s="95">
        <v>3.46</v>
      </c>
      <c r="Q67" s="33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</row>
    <row r="68">
      <c r="B68" s="40"/>
      <c r="C68" s="41" t="s">
        <v>42</v>
      </c>
      <c r="D68" s="60">
        <v>25.259</v>
      </c>
      <c r="E68" s="61">
        <f t="shared" si="35"/>
        <v>-1.384134121</v>
      </c>
      <c r="F68" s="101">
        <f t="shared" si="36"/>
        <v>2.40650436</v>
      </c>
      <c r="G68" s="60"/>
      <c r="H68" s="61"/>
      <c r="I68" s="101"/>
      <c r="J68" s="88"/>
      <c r="K68" s="60">
        <v>25.82</v>
      </c>
      <c r="L68" s="61">
        <f t="shared" si="33"/>
        <v>1.633095553</v>
      </c>
      <c r="M68" s="101">
        <f t="shared" si="34"/>
        <v>0.3288150319</v>
      </c>
      <c r="N68" s="88"/>
      <c r="O68" s="63"/>
      <c r="P68" s="102">
        <v>2.66</v>
      </c>
      <c r="Q68" s="33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</row>
    <row r="69">
      <c r="A69" s="1"/>
      <c r="B69" s="65"/>
      <c r="C69" s="66" t="s">
        <v>43</v>
      </c>
      <c r="D69" s="67">
        <f>GEOMEAN(D51:D68)</f>
        <v>26.64313412</v>
      </c>
      <c r="E69" s="68"/>
      <c r="F69" s="69" t="s">
        <v>26</v>
      </c>
      <c r="G69" s="67">
        <f>GEOMEAN(G51:G68)</f>
        <v>22.4406999</v>
      </c>
      <c r="H69" s="11" t="s">
        <v>26</v>
      </c>
      <c r="I69" s="70" t="s">
        <v>26</v>
      </c>
      <c r="J69" s="71"/>
      <c r="K69" s="67">
        <f>GEOMEAN(K51:K68)</f>
        <v>24.18690445</v>
      </c>
      <c r="L69" s="72" t="s">
        <v>26</v>
      </c>
      <c r="M69" s="70" t="s">
        <v>26</v>
      </c>
      <c r="N69" s="71"/>
      <c r="O69" s="69" t="s">
        <v>26</v>
      </c>
      <c r="P69" s="103">
        <v>1.0</v>
      </c>
      <c r="Q69" s="33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</row>
    <row r="70">
      <c r="A70" s="24" t="s">
        <v>44</v>
      </c>
      <c r="B70" s="25">
        <v>1.0</v>
      </c>
      <c r="C70" s="26" t="s">
        <v>24</v>
      </c>
      <c r="D70" s="27">
        <v>26.592</v>
      </c>
      <c r="E70" s="28">
        <f t="shared" ref="E70:E72" si="39">D70-$D$69</f>
        <v>-0.05113412136</v>
      </c>
      <c r="F70" s="92">
        <f t="shared" ref="F70:F72" si="40">(0.886+1)^-E70</f>
        <v>1.032974456</v>
      </c>
      <c r="G70" s="27">
        <v>21.269</v>
      </c>
      <c r="H70" s="28">
        <f t="shared" ref="H70:H81" si="41">G70-$G$69</f>
        <v>-1.171699902</v>
      </c>
      <c r="I70" s="92">
        <f t="shared" ref="I70:I81" si="42">(0.73+1)^-H70</f>
        <v>1.900721975</v>
      </c>
      <c r="J70" s="30">
        <f>GEOMEAN(I70:I72)</f>
        <v>1.905241921</v>
      </c>
      <c r="K70" s="27"/>
      <c r="L70" s="28"/>
      <c r="M70" s="92"/>
      <c r="N70" s="30">
        <f>GEOMEAN(M70:M72)</f>
        <v>7.963182154</v>
      </c>
      <c r="O70" s="75">
        <f>GEOMEAN(J70,N70)</f>
        <v>3.895098005</v>
      </c>
      <c r="P70" s="93">
        <v>1.14</v>
      </c>
      <c r="Q70" s="33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>
      <c r="B71" s="34"/>
      <c r="C71" s="35" t="s">
        <v>25</v>
      </c>
      <c r="D71" s="36">
        <v>26.768</v>
      </c>
      <c r="E71" s="11">
        <f t="shared" si="39"/>
        <v>0.1248658786</v>
      </c>
      <c r="F71" s="94">
        <f t="shared" si="40"/>
        <v>0.9238346453</v>
      </c>
      <c r="G71" s="36">
        <v>21.272</v>
      </c>
      <c r="H71" s="11">
        <f t="shared" si="41"/>
        <v>-1.168699902</v>
      </c>
      <c r="I71" s="94">
        <f t="shared" si="42"/>
        <v>1.897599064</v>
      </c>
      <c r="J71" s="12"/>
      <c r="K71" s="36">
        <v>21.119</v>
      </c>
      <c r="L71" s="11">
        <f t="shared" ref="L71:L73" si="43">K71-$K$69</f>
        <v>-3.067904447</v>
      </c>
      <c r="M71" s="94">
        <f t="shared" ref="M71:M73" si="44">(0.976+1)^-L71</f>
        <v>8.080645775</v>
      </c>
      <c r="N71" s="12"/>
      <c r="O71" s="57" t="s">
        <v>26</v>
      </c>
      <c r="P71" s="95">
        <v>1.02</v>
      </c>
      <c r="Q71" s="33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</row>
    <row r="72">
      <c r="B72" s="40"/>
      <c r="C72" s="41" t="s">
        <v>27</v>
      </c>
      <c r="D72" s="42">
        <v>26.86</v>
      </c>
      <c r="E72" s="43">
        <f t="shared" si="39"/>
        <v>0.2168658786</v>
      </c>
      <c r="F72" s="96">
        <f t="shared" si="40"/>
        <v>0.8714538836</v>
      </c>
      <c r="G72" s="42">
        <v>21.253</v>
      </c>
      <c r="H72" s="43">
        <f t="shared" si="41"/>
        <v>-1.187699902</v>
      </c>
      <c r="I72" s="96">
        <f t="shared" si="42"/>
        <v>1.917464505</v>
      </c>
      <c r="J72" s="45"/>
      <c r="K72" s="42">
        <v>21.162</v>
      </c>
      <c r="L72" s="43">
        <f t="shared" si="43"/>
        <v>-3.024904447</v>
      </c>
      <c r="M72" s="96">
        <f t="shared" si="44"/>
        <v>7.847426034</v>
      </c>
      <c r="N72" s="45"/>
      <c r="O72" s="58" t="s">
        <v>26</v>
      </c>
      <c r="P72" s="100">
        <v>0.96</v>
      </c>
      <c r="Q72" s="33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</row>
    <row r="73">
      <c r="B73" s="25">
        <v>2.0</v>
      </c>
      <c r="C73" s="26" t="s">
        <v>28</v>
      </c>
      <c r="D73" s="47"/>
      <c r="E73" s="48"/>
      <c r="F73" s="98"/>
      <c r="G73" s="47">
        <v>22.651</v>
      </c>
      <c r="H73" s="48">
        <f t="shared" si="41"/>
        <v>0.2103000981</v>
      </c>
      <c r="I73" s="98">
        <f t="shared" si="42"/>
        <v>0.89112552</v>
      </c>
      <c r="J73" s="50">
        <f>GEOMEAN(I73:I75)</f>
        <v>0.9403020854</v>
      </c>
      <c r="K73" s="47">
        <v>21.768</v>
      </c>
      <c r="L73" s="48">
        <f t="shared" si="43"/>
        <v>-2.418904447</v>
      </c>
      <c r="M73" s="98">
        <f t="shared" si="44"/>
        <v>5.193741676</v>
      </c>
      <c r="N73" s="50">
        <f>GEOMEAN(M73:M75)</f>
        <v>5.057602049</v>
      </c>
      <c r="O73" s="56">
        <f>GEOMEAN(J73,N73)</f>
        <v>2.180750732</v>
      </c>
      <c r="P73" s="104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</row>
    <row r="74">
      <c r="B74" s="34"/>
      <c r="C74" s="35" t="s">
        <v>29</v>
      </c>
      <c r="D74" s="36">
        <v>27.206</v>
      </c>
      <c r="E74" s="11">
        <f t="shared" ref="E74:E76" si="45">D74-$D$69</f>
        <v>0.5628658786</v>
      </c>
      <c r="F74" s="94">
        <f t="shared" ref="F74:F76" si="46">(0.886+1)^-E74</f>
        <v>0.6996921242</v>
      </c>
      <c r="G74" s="36">
        <v>22.437</v>
      </c>
      <c r="H74" s="11">
        <f t="shared" si="41"/>
        <v>-0.003699901932</v>
      </c>
      <c r="I74" s="94">
        <f t="shared" si="42"/>
        <v>1.002030053</v>
      </c>
      <c r="J74" s="12"/>
      <c r="K74" s="36"/>
      <c r="L74" s="11"/>
      <c r="M74" s="94"/>
      <c r="N74" s="12"/>
      <c r="O74" s="80"/>
      <c r="P74" s="95">
        <v>0.77</v>
      </c>
      <c r="Q74" s="33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</row>
    <row r="75">
      <c r="B75" s="40"/>
      <c r="C75" s="41" t="s">
        <v>30</v>
      </c>
      <c r="D75" s="42">
        <v>27.406</v>
      </c>
      <c r="E75" s="43">
        <f t="shared" si="45"/>
        <v>0.7628658786</v>
      </c>
      <c r="F75" s="96">
        <f t="shared" si="46"/>
        <v>0.6163091958</v>
      </c>
      <c r="G75" s="42">
        <v>22.571</v>
      </c>
      <c r="H75" s="43">
        <f t="shared" si="41"/>
        <v>0.1303000981</v>
      </c>
      <c r="I75" s="96">
        <f t="shared" si="42"/>
        <v>0.9310705058</v>
      </c>
      <c r="J75" s="45"/>
      <c r="K75" s="42">
        <v>21.846</v>
      </c>
      <c r="L75" s="43">
        <f t="shared" ref="L75:L83" si="47">K75-$K$69</f>
        <v>-2.340904447</v>
      </c>
      <c r="M75" s="96">
        <f t="shared" ref="M75:M83" si="48">(0.976+1)^-L75</f>
        <v>4.925030947</v>
      </c>
      <c r="N75" s="45"/>
      <c r="O75" s="82"/>
      <c r="P75" s="100">
        <v>0.68</v>
      </c>
      <c r="Q75" s="33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</row>
    <row r="76">
      <c r="B76" s="25">
        <v>3.0</v>
      </c>
      <c r="C76" s="26" t="s">
        <v>31</v>
      </c>
      <c r="D76" s="47">
        <v>28.395</v>
      </c>
      <c r="E76" s="48">
        <f t="shared" si="45"/>
        <v>1.751865879</v>
      </c>
      <c r="F76" s="98">
        <f t="shared" si="46"/>
        <v>0.3290697172</v>
      </c>
      <c r="G76" s="47">
        <v>23.847</v>
      </c>
      <c r="H76" s="48">
        <f t="shared" si="41"/>
        <v>1.406300098</v>
      </c>
      <c r="I76" s="98">
        <f t="shared" si="42"/>
        <v>0.4626320772</v>
      </c>
      <c r="J76" s="50">
        <f>GEOMEAN(I76:I78)</f>
        <v>0.475052167</v>
      </c>
      <c r="K76" s="47">
        <v>23.103</v>
      </c>
      <c r="L76" s="48">
        <f t="shared" si="47"/>
        <v>-1.083904447</v>
      </c>
      <c r="M76" s="98">
        <f t="shared" si="48"/>
        <v>2.092207622</v>
      </c>
      <c r="N76" s="50">
        <f>GEOMEAN(M76:M78)</f>
        <v>1.868123364</v>
      </c>
      <c r="O76" s="56">
        <f>GEOMEAN(J76,N76)</f>
        <v>0.9420488588</v>
      </c>
      <c r="P76" s="99">
        <v>0.36</v>
      </c>
      <c r="Q76" s="33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</row>
    <row r="77">
      <c r="B77" s="34"/>
      <c r="C77" s="35" t="s">
        <v>32</v>
      </c>
      <c r="D77" s="36"/>
      <c r="E77" s="11"/>
      <c r="F77" s="94"/>
      <c r="G77" s="36">
        <v>23.701</v>
      </c>
      <c r="H77" s="11">
        <f t="shared" si="41"/>
        <v>1.260300098</v>
      </c>
      <c r="I77" s="94">
        <f t="shared" si="42"/>
        <v>0.5011762392</v>
      </c>
      <c r="J77" s="12"/>
      <c r="K77" s="36">
        <v>23.299</v>
      </c>
      <c r="L77" s="11">
        <f t="shared" si="47"/>
        <v>-0.8879044469</v>
      </c>
      <c r="M77" s="94">
        <f t="shared" si="48"/>
        <v>1.83075631</v>
      </c>
      <c r="N77" s="12"/>
      <c r="O77" s="57" t="s">
        <v>26</v>
      </c>
      <c r="P77" s="97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</row>
    <row r="78">
      <c r="B78" s="40"/>
      <c r="C78" s="41" t="s">
        <v>33</v>
      </c>
      <c r="D78" s="42">
        <v>27.762</v>
      </c>
      <c r="E78" s="43">
        <f t="shared" ref="E78:E87" si="49">D78-$D$69</f>
        <v>1.118865879</v>
      </c>
      <c r="F78" s="96">
        <f t="shared" ref="F78:F87" si="50">(0.886+1)^-E78</f>
        <v>0.4917063385</v>
      </c>
      <c r="G78" s="42">
        <v>23.848</v>
      </c>
      <c r="H78" s="43">
        <f t="shared" si="41"/>
        <v>1.407300098</v>
      </c>
      <c r="I78" s="96">
        <f t="shared" si="42"/>
        <v>0.4623785681</v>
      </c>
      <c r="J78" s="45"/>
      <c r="K78" s="42">
        <v>23.406</v>
      </c>
      <c r="L78" s="43">
        <f t="shared" si="47"/>
        <v>-0.7809044469</v>
      </c>
      <c r="M78" s="96">
        <f t="shared" si="48"/>
        <v>1.702085363</v>
      </c>
      <c r="N78" s="45"/>
      <c r="O78" s="58" t="s">
        <v>26</v>
      </c>
      <c r="P78" s="100">
        <v>0.54</v>
      </c>
      <c r="Q78" s="33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</row>
    <row r="79">
      <c r="B79" s="25">
        <v>4.0</v>
      </c>
      <c r="C79" s="26" t="s">
        <v>34</v>
      </c>
      <c r="D79" s="47">
        <v>29.088</v>
      </c>
      <c r="E79" s="48">
        <f t="shared" si="49"/>
        <v>2.444865879</v>
      </c>
      <c r="F79" s="98">
        <f t="shared" si="50"/>
        <v>0.2120008137</v>
      </c>
      <c r="G79" s="47">
        <v>23.518</v>
      </c>
      <c r="H79" s="48">
        <f t="shared" si="41"/>
        <v>1.077300098</v>
      </c>
      <c r="I79" s="98">
        <f t="shared" si="42"/>
        <v>0.5540550399</v>
      </c>
      <c r="J79" s="50">
        <f>GEOMEAN(I79:I81)</f>
        <v>0.5086484409</v>
      </c>
      <c r="K79" s="47">
        <v>24.062</v>
      </c>
      <c r="L79" s="48">
        <f t="shared" si="47"/>
        <v>-0.1249044469</v>
      </c>
      <c r="M79" s="98">
        <f t="shared" si="48"/>
        <v>1.088792459</v>
      </c>
      <c r="N79" s="50">
        <f>GEOMEAN(M79:M81)</f>
        <v>0.9302899323</v>
      </c>
      <c r="O79" s="56">
        <f>GEOMEAN(J79,N79)</f>
        <v>0.6878884529</v>
      </c>
      <c r="P79" s="99">
        <v>0.23</v>
      </c>
      <c r="Q79" s="33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</row>
    <row r="80">
      <c r="B80" s="34"/>
      <c r="C80" s="35" t="s">
        <v>35</v>
      </c>
      <c r="D80" s="36">
        <v>28.804</v>
      </c>
      <c r="E80" s="11">
        <f t="shared" si="49"/>
        <v>2.160865879</v>
      </c>
      <c r="F80" s="94">
        <f t="shared" si="50"/>
        <v>0.2538583</v>
      </c>
      <c r="G80" s="36">
        <v>23.733</v>
      </c>
      <c r="H80" s="11">
        <f t="shared" si="41"/>
        <v>1.292300098</v>
      </c>
      <c r="I80" s="94">
        <f t="shared" si="42"/>
        <v>0.4924623096</v>
      </c>
      <c r="J80" s="12"/>
      <c r="K80" s="36">
        <v>24.39</v>
      </c>
      <c r="L80" s="11">
        <f t="shared" si="47"/>
        <v>0.2030955531</v>
      </c>
      <c r="M80" s="94">
        <f t="shared" si="48"/>
        <v>0.8708171786</v>
      </c>
      <c r="N80" s="12"/>
      <c r="O80" s="80"/>
      <c r="P80" s="95">
        <v>0.28</v>
      </c>
      <c r="Q80" s="33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>
      <c r="B81" s="40"/>
      <c r="C81" s="41" t="s">
        <v>36</v>
      </c>
      <c r="D81" s="42">
        <v>29.159</v>
      </c>
      <c r="E81" s="43">
        <f t="shared" si="49"/>
        <v>2.515865879</v>
      </c>
      <c r="F81" s="96">
        <f t="shared" si="50"/>
        <v>0.2026628137</v>
      </c>
      <c r="G81" s="42">
        <v>23.771</v>
      </c>
      <c r="H81" s="43">
        <f t="shared" si="41"/>
        <v>1.330300098</v>
      </c>
      <c r="I81" s="96">
        <f t="shared" si="42"/>
        <v>0.4823110874</v>
      </c>
      <c r="J81" s="45"/>
      <c r="K81" s="42">
        <v>24.427</v>
      </c>
      <c r="L81" s="43">
        <f t="shared" si="47"/>
        <v>0.2400955531</v>
      </c>
      <c r="M81" s="96">
        <f t="shared" si="48"/>
        <v>0.8491469832</v>
      </c>
      <c r="N81" s="45"/>
      <c r="O81" s="82"/>
      <c r="P81" s="100">
        <v>0.22</v>
      </c>
      <c r="Q81" s="33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</row>
    <row r="82">
      <c r="B82" s="25">
        <v>5.0</v>
      </c>
      <c r="C82" s="26" t="s">
        <v>37</v>
      </c>
      <c r="D82" s="47">
        <v>28.861</v>
      </c>
      <c r="E82" s="48">
        <f t="shared" si="49"/>
        <v>2.217865879</v>
      </c>
      <c r="F82" s="98">
        <f t="shared" si="50"/>
        <v>0.2448417591</v>
      </c>
      <c r="G82" s="47"/>
      <c r="H82" s="48"/>
      <c r="I82" s="98"/>
      <c r="J82" s="50">
        <f>GEOMEAN(I82:I84)</f>
        <v>1.24801042</v>
      </c>
      <c r="K82" s="47">
        <v>24.864</v>
      </c>
      <c r="L82" s="48">
        <f t="shared" si="47"/>
        <v>0.6770955531</v>
      </c>
      <c r="M82" s="98">
        <f t="shared" si="48"/>
        <v>0.6305564582</v>
      </c>
      <c r="N82" s="50">
        <f>GEOMEAN(M82:M84)</f>
        <v>0.6608962338</v>
      </c>
      <c r="O82" s="56">
        <f>GEOMEAN(J82,N82)</f>
        <v>0.9081879687</v>
      </c>
      <c r="P82" s="99">
        <v>0.27</v>
      </c>
      <c r="Q82" s="33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</row>
    <row r="83">
      <c r="B83" s="34"/>
      <c r="C83" s="35" t="s">
        <v>38</v>
      </c>
      <c r="D83" s="36">
        <v>28.999</v>
      </c>
      <c r="E83" s="11">
        <f t="shared" si="49"/>
        <v>2.355865879</v>
      </c>
      <c r="F83" s="94">
        <f t="shared" si="50"/>
        <v>0.2243162511</v>
      </c>
      <c r="G83" s="36">
        <v>21.989</v>
      </c>
      <c r="H83" s="11">
        <f t="shared" ref="H83:H84" si="51">G83-$G$69</f>
        <v>-0.4516999019</v>
      </c>
      <c r="I83" s="94">
        <f t="shared" ref="I83:I84" si="52">(0.73+1)^-H83</f>
        <v>1.280930013</v>
      </c>
      <c r="J83" s="12"/>
      <c r="K83" s="36">
        <v>24.726</v>
      </c>
      <c r="L83" s="11">
        <f t="shared" si="47"/>
        <v>0.5390955531</v>
      </c>
      <c r="M83" s="94">
        <f t="shared" si="48"/>
        <v>0.6926958342</v>
      </c>
      <c r="N83" s="12"/>
      <c r="O83" s="57" t="s">
        <v>26</v>
      </c>
      <c r="P83" s="95">
        <v>0.25</v>
      </c>
      <c r="Q83" s="33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</row>
    <row r="84">
      <c r="B84" s="40"/>
      <c r="C84" s="41" t="s">
        <v>39</v>
      </c>
      <c r="D84" s="42">
        <v>28.871</v>
      </c>
      <c r="E84" s="43">
        <f t="shared" si="49"/>
        <v>2.227865879</v>
      </c>
      <c r="F84" s="96">
        <f t="shared" si="50"/>
        <v>0.243293258</v>
      </c>
      <c r="G84" s="42">
        <v>22.084</v>
      </c>
      <c r="H84" s="43">
        <f t="shared" si="51"/>
        <v>-0.3566999019</v>
      </c>
      <c r="I84" s="96">
        <f t="shared" si="52"/>
        <v>1.215936854</v>
      </c>
      <c r="J84" s="45"/>
      <c r="K84" s="42"/>
      <c r="L84" s="43"/>
      <c r="M84" s="96"/>
      <c r="N84" s="45"/>
      <c r="O84" s="58" t="s">
        <v>26</v>
      </c>
      <c r="P84" s="100">
        <v>0.27</v>
      </c>
      <c r="Q84" s="33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</row>
    <row r="85">
      <c r="B85" s="25">
        <v>6.0</v>
      </c>
      <c r="C85" s="26" t="s">
        <v>40</v>
      </c>
      <c r="D85" s="47">
        <v>29.72</v>
      </c>
      <c r="E85" s="48">
        <f t="shared" si="49"/>
        <v>3.076865879</v>
      </c>
      <c r="F85" s="98">
        <f t="shared" si="50"/>
        <v>0.1419695418</v>
      </c>
      <c r="G85" s="47"/>
      <c r="H85" s="48"/>
      <c r="I85" s="98"/>
      <c r="J85" s="50">
        <f>GEOMEAN(I85:I87)</f>
        <v>0.3859770698</v>
      </c>
      <c r="K85" s="47">
        <v>26.462</v>
      </c>
      <c r="L85" s="48">
        <f>K85-$K$69</f>
        <v>2.275095553</v>
      </c>
      <c r="M85" s="98">
        <f>(0.976+1)^-L85</f>
        <v>0.2123520449</v>
      </c>
      <c r="N85" s="50">
        <f>GEOMEAN(M85:M87)</f>
        <v>0.1797167877</v>
      </c>
      <c r="O85" s="51">
        <f>GEOMEAN(J85,N85)</f>
        <v>0.2633753198</v>
      </c>
      <c r="P85" s="99">
        <v>0.16</v>
      </c>
      <c r="Q85" s="33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</row>
    <row r="86">
      <c r="B86" s="34"/>
      <c r="C86" s="35" t="s">
        <v>41</v>
      </c>
      <c r="D86" s="36">
        <v>29.798</v>
      </c>
      <c r="E86" s="11">
        <f t="shared" si="49"/>
        <v>3.154865879</v>
      </c>
      <c r="F86" s="94">
        <f t="shared" si="50"/>
        <v>0.135114802</v>
      </c>
      <c r="G86" s="36">
        <v>24.205</v>
      </c>
      <c r="H86" s="11">
        <f t="shared" ref="H86:H87" si="53">G86-$G$69</f>
        <v>1.764300098</v>
      </c>
      <c r="I86" s="94">
        <f t="shared" ref="I86:I87" si="54">(0.73+1)^-H86</f>
        <v>0.3802027352</v>
      </c>
      <c r="J86" s="12"/>
      <c r="K86" s="36"/>
      <c r="L86" s="11"/>
      <c r="M86" s="94"/>
      <c r="N86" s="12"/>
      <c r="O86" s="80"/>
      <c r="P86" s="95">
        <v>0.15</v>
      </c>
      <c r="Q86" s="33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</row>
    <row r="87">
      <c r="B87" s="40"/>
      <c r="C87" s="41" t="s">
        <v>42</v>
      </c>
      <c r="D87" s="60">
        <v>29.478</v>
      </c>
      <c r="E87" s="61">
        <f t="shared" si="49"/>
        <v>2.834865879</v>
      </c>
      <c r="F87" s="101">
        <f t="shared" si="50"/>
        <v>0.1655298301</v>
      </c>
      <c r="G87" s="60">
        <v>24.15</v>
      </c>
      <c r="H87" s="61">
        <f t="shared" si="53"/>
        <v>1.709300098</v>
      </c>
      <c r="I87" s="101">
        <f t="shared" si="54"/>
        <v>0.3918391021</v>
      </c>
      <c r="J87" s="12"/>
      <c r="K87" s="60">
        <v>26.952</v>
      </c>
      <c r="L87" s="61">
        <f>K87-$K$69</f>
        <v>2.765095553</v>
      </c>
      <c r="M87" s="101">
        <f>(0.976+1)^-L87</f>
        <v>0.1520970696</v>
      </c>
      <c r="N87" s="88"/>
      <c r="O87" s="63"/>
      <c r="P87" s="102">
        <v>0.18</v>
      </c>
      <c r="Q87" s="33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</row>
    <row r="88">
      <c r="A88" s="1"/>
      <c r="B88" s="2"/>
      <c r="C88" s="2"/>
      <c r="D88" s="67">
        <f>GEOMEAN(D70:D87)</f>
        <v>28.34043973</v>
      </c>
      <c r="E88" s="68"/>
      <c r="F88" s="69" t="s">
        <v>26</v>
      </c>
      <c r="G88" s="67">
        <f>GEOMEAN(G70:G87)</f>
        <v>22.86959938</v>
      </c>
      <c r="H88" s="11" t="s">
        <v>26</v>
      </c>
      <c r="I88" s="70" t="s">
        <v>26</v>
      </c>
      <c r="J88" s="89"/>
      <c r="K88" s="90">
        <f>GEOMEAN(K70:K87)</f>
        <v>23.62072667</v>
      </c>
      <c r="L88" s="2"/>
      <c r="M88" s="2"/>
      <c r="N88" s="2"/>
      <c r="O88" s="2"/>
      <c r="P88" s="103">
        <v>0.4</v>
      </c>
      <c r="Q88" s="33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</row>
    <row r="89">
      <c r="A89" s="91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</row>
    <row r="90">
      <c r="A90" s="91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</row>
    <row r="91">
      <c r="A91" s="10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</row>
    <row r="92">
      <c r="A92" s="91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106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</row>
    <row r="93">
      <c r="A93" s="91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106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</row>
    <row r="94">
      <c r="A94" s="91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106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</row>
    <row r="95">
      <c r="A95" s="91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106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</row>
    <row r="96">
      <c r="A96" s="91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106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</row>
    <row r="97">
      <c r="A97" s="91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106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</row>
    <row r="98">
      <c r="A98" s="91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</row>
    <row r="99">
      <c r="A99" s="91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</row>
    <row r="100">
      <c r="A100" s="91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</row>
    <row r="101">
      <c r="A101" s="91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</row>
    <row r="102">
      <c r="A102" s="91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</row>
    <row r="103">
      <c r="A103" s="91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</row>
    <row r="104">
      <c r="A104" s="91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</row>
    <row r="105">
      <c r="A105" s="91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</row>
    <row r="106">
      <c r="A106" s="91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</row>
    <row r="107">
      <c r="A107" s="91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</row>
    <row r="108">
      <c r="A108" s="91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</row>
    <row r="109">
      <c r="A109" s="91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</row>
    <row r="110">
      <c r="A110" s="91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</row>
    <row r="111">
      <c r="A111" s="91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</row>
    <row r="112">
      <c r="A112" s="91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</row>
    <row r="113">
      <c r="A113" s="91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</row>
    <row r="114">
      <c r="A114" s="91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</row>
    <row r="115">
      <c r="A115" s="91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</row>
    <row r="116">
      <c r="A116" s="91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</row>
    <row r="117">
      <c r="A117" s="91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</row>
    <row r="118">
      <c r="A118" s="91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</row>
    <row r="119">
      <c r="A119" s="91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</row>
    <row r="120">
      <c r="A120" s="91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</row>
    <row r="121">
      <c r="A121" s="91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</row>
    <row r="122">
      <c r="A122" s="91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</row>
    <row r="123">
      <c r="A123" s="91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</row>
    <row r="124">
      <c r="A124" s="91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</row>
    <row r="125">
      <c r="A125" s="91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</row>
    <row r="126">
      <c r="A126" s="91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</row>
    <row r="127">
      <c r="A127" s="91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</row>
    <row r="128">
      <c r="A128" s="91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</row>
    <row r="129">
      <c r="A129" s="91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</row>
    <row r="130">
      <c r="A130" s="91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</row>
    <row r="131">
      <c r="A131" s="91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</row>
    <row r="132">
      <c r="A132" s="91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</row>
    <row r="133">
      <c r="A133" s="91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</row>
    <row r="134">
      <c r="A134" s="91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</row>
    <row r="135">
      <c r="A135" s="1"/>
      <c r="B135" s="2"/>
      <c r="C135" s="2"/>
      <c r="D135" s="2"/>
      <c r="E135" s="2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</row>
    <row r="136">
      <c r="A136" s="1"/>
      <c r="B136" s="2"/>
      <c r="C136" s="2"/>
      <c r="D136" s="2"/>
      <c r="E136" s="2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</row>
    <row r="137">
      <c r="A137" s="1"/>
      <c r="B137" s="2"/>
      <c r="C137" s="2"/>
      <c r="D137" s="2"/>
      <c r="E137" s="2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</row>
    <row r="138">
      <c r="A138" s="1"/>
      <c r="B138" s="2"/>
      <c r="C138" s="2"/>
      <c r="D138" s="2"/>
      <c r="E138" s="2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</row>
    <row r="139">
      <c r="A139" s="1"/>
      <c r="B139" s="2"/>
      <c r="C139" s="2"/>
      <c r="D139" s="2"/>
      <c r="E139" s="2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</row>
    <row r="140">
      <c r="A140" s="1"/>
      <c r="B140" s="2"/>
      <c r="C140" s="2"/>
      <c r="D140" s="2"/>
      <c r="E140" s="2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</row>
    <row r="141">
      <c r="A141" s="1"/>
      <c r="B141" s="2"/>
      <c r="C141" s="2"/>
      <c r="D141" s="2"/>
      <c r="E141" s="2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</row>
    <row r="142">
      <c r="A142" s="1"/>
      <c r="B142" s="2"/>
      <c r="C142" s="2"/>
      <c r="D142" s="2"/>
      <c r="E142" s="2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</row>
    <row r="143">
      <c r="A143" s="1"/>
      <c r="B143" s="2"/>
      <c r="C143" s="2"/>
      <c r="D143" s="2"/>
      <c r="E143" s="2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</row>
    <row r="144">
      <c r="A144" s="1"/>
      <c r="B144" s="2"/>
      <c r="C144" s="2"/>
      <c r="D144" s="2"/>
      <c r="E144" s="2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</row>
    <row r="145">
      <c r="A145" s="1"/>
      <c r="B145" s="2"/>
      <c r="C145" s="2"/>
      <c r="D145" s="2"/>
      <c r="E145" s="2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</row>
    <row r="146">
      <c r="A146" s="1"/>
      <c r="B146" s="2"/>
      <c r="C146" s="2"/>
      <c r="D146" s="2"/>
      <c r="E146" s="2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</row>
    <row r="147">
      <c r="A147" s="107" t="s">
        <v>49</v>
      </c>
      <c r="B147" s="108"/>
      <c r="C147" s="108"/>
      <c r="D147" s="33" t="s">
        <v>50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</row>
    <row r="148">
      <c r="A148" s="107"/>
      <c r="B148" s="108"/>
      <c r="C148" s="108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</row>
    <row r="149">
      <c r="A149" s="107"/>
      <c r="B149" s="108"/>
      <c r="C149" s="108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</row>
    <row r="150">
      <c r="A150" s="109"/>
      <c r="B150" s="110"/>
      <c r="D150" s="110"/>
      <c r="F150" s="110"/>
      <c r="H150" s="110"/>
      <c r="J150" s="110"/>
      <c r="L150" s="110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</row>
    <row r="151">
      <c r="A151" s="111"/>
      <c r="B151" s="112">
        <v>1.0</v>
      </c>
      <c r="C151" s="112">
        <v>2.0</v>
      </c>
      <c r="D151" s="112">
        <v>3.0</v>
      </c>
      <c r="E151" s="112">
        <v>4.0</v>
      </c>
      <c r="F151" s="112">
        <v>5.0</v>
      </c>
      <c r="G151" s="112">
        <v>6.0</v>
      </c>
      <c r="H151" s="113">
        <v>7.0</v>
      </c>
      <c r="I151" s="112">
        <v>8.0</v>
      </c>
      <c r="J151" s="112">
        <v>9.0</v>
      </c>
      <c r="K151" s="5"/>
      <c r="L151" s="112">
        <v>11.0</v>
      </c>
      <c r="M151" s="112">
        <v>12.0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</row>
    <row r="152">
      <c r="A152" s="114" t="s">
        <v>51</v>
      </c>
      <c r="B152" s="115"/>
      <c r="C152" s="115"/>
      <c r="D152" s="115"/>
      <c r="E152" s="115"/>
      <c r="F152" s="115"/>
      <c r="G152" s="115"/>
      <c r="H152" s="115"/>
      <c r="I152" s="115"/>
      <c r="J152" s="115"/>
      <c r="K152" s="112">
        <v>10.0</v>
      </c>
      <c r="L152" s="115"/>
      <c r="M152" s="11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</row>
    <row r="153">
      <c r="A153" s="114" t="s">
        <v>52</v>
      </c>
      <c r="B153" s="115"/>
      <c r="C153" s="115"/>
      <c r="D153" s="115"/>
      <c r="E153" s="115"/>
      <c r="F153" s="115"/>
      <c r="G153" s="115"/>
      <c r="H153" s="115"/>
      <c r="I153" s="115"/>
      <c r="J153" s="115"/>
      <c r="K153" s="115"/>
      <c r="L153" s="115"/>
      <c r="M153" s="11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</row>
    <row r="154">
      <c r="A154" s="114" t="s">
        <v>53</v>
      </c>
      <c r="B154" s="115"/>
      <c r="C154" s="115"/>
      <c r="D154" s="115"/>
      <c r="E154" s="115"/>
      <c r="F154" s="115"/>
      <c r="G154" s="115"/>
      <c r="H154" s="115"/>
      <c r="I154" s="115"/>
      <c r="J154" s="115"/>
      <c r="K154" s="115"/>
      <c r="L154" s="115"/>
      <c r="M154" s="11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</row>
    <row r="155">
      <c r="A155" s="114" t="s">
        <v>54</v>
      </c>
      <c r="B155" s="115"/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</row>
    <row r="156">
      <c r="A156" s="114" t="s">
        <v>55</v>
      </c>
      <c r="B156" s="115"/>
      <c r="C156" s="115"/>
      <c r="D156" s="115"/>
      <c r="E156" s="115"/>
      <c r="F156" s="115"/>
      <c r="G156" s="115"/>
      <c r="H156" s="115"/>
      <c r="I156" s="115"/>
      <c r="J156" s="115"/>
      <c r="K156" s="115"/>
      <c r="L156" s="115"/>
      <c r="M156" s="11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</row>
    <row r="157">
      <c r="A157" s="114" t="s">
        <v>56</v>
      </c>
      <c r="B157" s="115"/>
      <c r="C157" s="115"/>
      <c r="D157" s="115"/>
      <c r="E157" s="115"/>
      <c r="F157" s="115"/>
      <c r="G157" s="115"/>
      <c r="H157" s="115"/>
      <c r="I157" s="115"/>
      <c r="J157" s="115"/>
      <c r="K157" s="115"/>
      <c r="L157" s="115"/>
      <c r="M157" s="11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</row>
    <row r="158">
      <c r="A158" s="114" t="s">
        <v>57</v>
      </c>
      <c r="B158" s="116" t="s">
        <v>58</v>
      </c>
      <c r="C158" s="116" t="s">
        <v>58</v>
      </c>
      <c r="D158" s="116" t="s">
        <v>58</v>
      </c>
      <c r="E158" s="117" t="s">
        <v>59</v>
      </c>
      <c r="F158" s="117" t="s">
        <v>59</v>
      </c>
      <c r="G158" s="117" t="s">
        <v>59</v>
      </c>
      <c r="H158" s="116" t="s">
        <v>60</v>
      </c>
      <c r="I158" s="116" t="s">
        <v>60</v>
      </c>
      <c r="J158" s="116" t="s">
        <v>60</v>
      </c>
      <c r="K158" s="118" t="s">
        <v>61</v>
      </c>
      <c r="L158" s="115"/>
      <c r="M158" s="11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</row>
    <row r="159">
      <c r="A159" s="114" t="s">
        <v>62</v>
      </c>
      <c r="B159" s="116" t="s">
        <v>63</v>
      </c>
      <c r="C159" s="116" t="s">
        <v>63</v>
      </c>
      <c r="D159" s="116" t="s">
        <v>63</v>
      </c>
      <c r="E159" s="117" t="s">
        <v>64</v>
      </c>
      <c r="F159" s="117" t="s">
        <v>64</v>
      </c>
      <c r="G159" s="117" t="s">
        <v>64</v>
      </c>
      <c r="H159" s="117" t="s">
        <v>65</v>
      </c>
      <c r="I159" s="117" t="s">
        <v>65</v>
      </c>
      <c r="J159" s="117" t="s">
        <v>65</v>
      </c>
      <c r="K159" s="118" t="s">
        <v>61</v>
      </c>
      <c r="L159" s="115"/>
      <c r="M159" s="11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</row>
    <row r="160">
      <c r="A160" s="119"/>
      <c r="B160" s="120"/>
      <c r="C160" s="120"/>
      <c r="D160" s="120"/>
      <c r="E160" s="120"/>
      <c r="F160" s="120"/>
      <c r="G160" s="120"/>
      <c r="H160" s="120"/>
      <c r="I160" s="120"/>
      <c r="J160" s="120"/>
      <c r="K160" s="120"/>
      <c r="L160" s="120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</row>
    <row r="161">
      <c r="A161" s="107"/>
      <c r="B161" s="108"/>
      <c r="C161" s="108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</row>
    <row r="162">
      <c r="A162" s="107"/>
      <c r="B162" s="108"/>
      <c r="C162" s="108"/>
      <c r="D162" s="5"/>
      <c r="E162" s="5"/>
      <c r="F162" s="5"/>
      <c r="G162" s="5"/>
      <c r="H162" s="5"/>
      <c r="I162" s="121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</row>
    <row r="163">
      <c r="A163" s="119"/>
      <c r="B163" s="120"/>
      <c r="C163" s="120"/>
      <c r="D163" s="120"/>
      <c r="E163" s="120"/>
      <c r="F163" s="5"/>
      <c r="G163" s="5"/>
      <c r="H163" s="5"/>
      <c r="I163" s="122" t="s">
        <v>66</v>
      </c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</row>
    <row r="164">
      <c r="A164" s="123" t="s">
        <v>67</v>
      </c>
      <c r="B164" s="5"/>
      <c r="C164" s="5"/>
      <c r="D164" s="5"/>
      <c r="E164" s="5"/>
      <c r="F164" s="5"/>
      <c r="G164" s="5"/>
      <c r="H164" s="124"/>
      <c r="I164" s="125" t="s">
        <v>68</v>
      </c>
      <c r="J164" s="126"/>
      <c r="K164" s="127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</row>
    <row r="165">
      <c r="A165" s="128" t="s">
        <v>69</v>
      </c>
      <c r="B165" s="129"/>
      <c r="C165" s="129"/>
      <c r="D165" s="129"/>
      <c r="E165" s="5"/>
      <c r="F165" s="5"/>
      <c r="G165" s="5"/>
      <c r="H165" s="130" t="s">
        <v>70</v>
      </c>
      <c r="I165" s="131" t="s">
        <v>71</v>
      </c>
      <c r="J165" s="132" t="s">
        <v>72</v>
      </c>
      <c r="K165" s="133" t="s">
        <v>73</v>
      </c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</row>
    <row r="166">
      <c r="A166" s="134" t="s">
        <v>74</v>
      </c>
      <c r="B166" s="132" t="s">
        <v>72</v>
      </c>
      <c r="C166" s="133" t="s">
        <v>75</v>
      </c>
      <c r="D166" s="132" t="s">
        <v>76</v>
      </c>
      <c r="E166" s="135" t="s">
        <v>77</v>
      </c>
      <c r="F166" s="5"/>
      <c r="G166" s="5"/>
      <c r="H166" s="136">
        <v>3.0</v>
      </c>
      <c r="I166" s="137"/>
      <c r="J166" s="138">
        <v>5.5</v>
      </c>
      <c r="K166" s="139">
        <v>1.0</v>
      </c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</row>
    <row r="167">
      <c r="A167" s="137"/>
      <c r="B167" s="139">
        <f>8.5-C167-D167</f>
        <v>0.1</v>
      </c>
      <c r="C167" s="138">
        <v>0.9</v>
      </c>
      <c r="D167" s="138">
        <v>7.5</v>
      </c>
      <c r="E167" s="135">
        <f>SUM(B167:D167)</f>
        <v>8.5</v>
      </c>
      <c r="F167" s="5"/>
      <c r="G167" s="5"/>
      <c r="H167" s="124"/>
      <c r="I167" s="140">
        <f>H166*1.1</f>
        <v>3.3</v>
      </c>
      <c r="J167" s="141">
        <f>I167*J166</f>
        <v>18.15</v>
      </c>
      <c r="K167" s="142">
        <f>I167*K166</f>
        <v>3.3</v>
      </c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</row>
    <row r="168">
      <c r="A168" s="143">
        <f>C172*1.1</f>
        <v>41.8</v>
      </c>
      <c r="B168" s="144">
        <f>A168*B167</f>
        <v>4.18</v>
      </c>
      <c r="C168" s="145">
        <f>A168*C167</f>
        <v>37.62</v>
      </c>
      <c r="D168" s="145">
        <f>D167*A168</f>
        <v>313.5</v>
      </c>
      <c r="E168" s="2"/>
      <c r="F168" s="5"/>
      <c r="G168" s="5"/>
      <c r="H168" s="5"/>
      <c r="I168" s="146"/>
      <c r="J168" s="147" t="s">
        <v>78</v>
      </c>
      <c r="K168" s="129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</row>
    <row r="169">
      <c r="A169" s="148" t="s">
        <v>26</v>
      </c>
      <c r="B169" s="149" t="s">
        <v>79</v>
      </c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</row>
    <row r="170">
      <c r="A170" s="91"/>
      <c r="B170" s="5"/>
      <c r="C170" s="5"/>
      <c r="D170" s="2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</row>
    <row r="171">
      <c r="A171" s="150" t="s">
        <v>80</v>
      </c>
      <c r="B171" s="151" t="s">
        <v>81</v>
      </c>
      <c r="C171" s="152" t="s">
        <v>82</v>
      </c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</row>
    <row r="172">
      <c r="A172" s="153">
        <v>12.0</v>
      </c>
      <c r="B172" s="154">
        <f>A172*3</f>
        <v>36</v>
      </c>
      <c r="C172" s="153">
        <f>B172+2</f>
        <v>38</v>
      </c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</row>
    <row r="173">
      <c r="A173" s="91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</row>
    <row r="174">
      <c r="A174" s="91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</row>
    <row r="175">
      <c r="A175" s="107"/>
      <c r="B175" s="108"/>
      <c r="C175" s="108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</row>
    <row r="176">
      <c r="A176" s="107"/>
      <c r="B176" s="108"/>
      <c r="C176" s="108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</row>
    <row r="177">
      <c r="A177" s="107"/>
      <c r="B177" s="108"/>
      <c r="C177" s="108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</row>
    <row r="178">
      <c r="A178" s="107"/>
      <c r="B178" s="108"/>
      <c r="C178" s="108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</row>
    <row r="179">
      <c r="A179" s="107"/>
      <c r="B179" s="108"/>
      <c r="C179" s="108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</row>
    <row r="180">
      <c r="A180" s="107"/>
      <c r="B180" s="108"/>
      <c r="C180" s="108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</row>
    <row r="181">
      <c r="A181" s="107"/>
      <c r="B181" s="108"/>
      <c r="C181" s="108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</row>
    <row r="182">
      <c r="A182" s="107"/>
      <c r="B182" s="108"/>
      <c r="C182" s="108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</row>
    <row r="183">
      <c r="A183" s="107"/>
      <c r="B183" s="108"/>
      <c r="C183" s="108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</row>
    <row r="184">
      <c r="A184" s="155" t="s">
        <v>83</v>
      </c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</row>
    <row r="185"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</row>
    <row r="186">
      <c r="A186" s="91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</row>
    <row r="187">
      <c r="A187" s="156"/>
      <c r="B187" s="157" t="s">
        <v>84</v>
      </c>
      <c r="C187" s="158"/>
      <c r="D187" s="157" t="s">
        <v>85</v>
      </c>
      <c r="E187" s="158"/>
      <c r="F187" s="157" t="s">
        <v>86</v>
      </c>
      <c r="G187" s="158"/>
      <c r="H187" s="159" t="s">
        <v>87</v>
      </c>
      <c r="I187" s="158"/>
      <c r="J187" s="159" t="s">
        <v>88</v>
      </c>
      <c r="K187" s="158"/>
      <c r="L187" s="159" t="s">
        <v>89</v>
      </c>
      <c r="M187" s="158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</row>
    <row r="188">
      <c r="A188" s="137"/>
      <c r="B188" s="40"/>
      <c r="C188" s="160"/>
      <c r="D188" s="40"/>
      <c r="E188" s="160"/>
      <c r="F188" s="40"/>
      <c r="G188" s="160"/>
      <c r="H188" s="40"/>
      <c r="I188" s="160"/>
      <c r="J188" s="40"/>
      <c r="K188" s="160"/>
      <c r="L188" s="40"/>
      <c r="M188" s="160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</row>
    <row r="189">
      <c r="A189" s="161" t="s">
        <v>90</v>
      </c>
      <c r="B189" s="161" t="s">
        <v>91</v>
      </c>
      <c r="C189" s="161" t="s">
        <v>92</v>
      </c>
      <c r="D189" s="161" t="s">
        <v>91</v>
      </c>
      <c r="E189" s="161" t="s">
        <v>92</v>
      </c>
      <c r="F189" s="161" t="s">
        <v>91</v>
      </c>
      <c r="G189" s="161" t="s">
        <v>92</v>
      </c>
      <c r="H189" s="161" t="s">
        <v>91</v>
      </c>
      <c r="I189" s="161" t="s">
        <v>92</v>
      </c>
      <c r="J189" s="161" t="s">
        <v>91</v>
      </c>
      <c r="K189" s="161" t="s">
        <v>92</v>
      </c>
      <c r="L189" s="162" t="s">
        <v>92</v>
      </c>
      <c r="M189" s="158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</row>
    <row r="190">
      <c r="A190" s="137"/>
      <c r="B190" s="137"/>
      <c r="C190" s="137"/>
      <c r="D190" s="137"/>
      <c r="E190" s="137"/>
      <c r="F190" s="137"/>
      <c r="G190" s="137"/>
      <c r="H190" s="137"/>
      <c r="I190" s="137"/>
      <c r="J190" s="137"/>
      <c r="K190" s="137"/>
      <c r="L190" s="40"/>
      <c r="M190" s="160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</row>
    <row r="191">
      <c r="A191" s="163" t="s">
        <v>93</v>
      </c>
      <c r="B191" s="164" t="s">
        <v>94</v>
      </c>
      <c r="C191" s="164" t="s">
        <v>94</v>
      </c>
      <c r="D191" s="164" t="s">
        <v>95</v>
      </c>
      <c r="E191" s="164" t="s">
        <v>95</v>
      </c>
      <c r="F191" s="164" t="s">
        <v>96</v>
      </c>
      <c r="G191" s="164" t="s">
        <v>97</v>
      </c>
      <c r="H191" s="165" t="s">
        <v>98</v>
      </c>
      <c r="I191" s="165" t="s">
        <v>98</v>
      </c>
      <c r="J191" s="166" t="s">
        <v>94</v>
      </c>
      <c r="K191" s="166" t="s">
        <v>94</v>
      </c>
      <c r="L191" s="167" t="s">
        <v>99</v>
      </c>
      <c r="M191" s="158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</row>
    <row r="192">
      <c r="A192" s="137"/>
      <c r="B192" s="137"/>
      <c r="C192" s="137"/>
      <c r="D192" s="137"/>
      <c r="E192" s="137"/>
      <c r="F192" s="137"/>
      <c r="G192" s="137"/>
      <c r="H192" s="137"/>
      <c r="I192" s="137"/>
      <c r="J192" s="137"/>
      <c r="K192" s="137"/>
      <c r="L192" s="40"/>
      <c r="M192" s="160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</row>
    <row r="193">
      <c r="A193" s="163" t="s">
        <v>100</v>
      </c>
      <c r="B193" s="164" t="s">
        <v>94</v>
      </c>
      <c r="C193" s="164" t="s">
        <v>94</v>
      </c>
      <c r="D193" s="164" t="s">
        <v>98</v>
      </c>
      <c r="E193" s="164" t="s">
        <v>98</v>
      </c>
      <c r="F193" s="164" t="s">
        <v>98</v>
      </c>
      <c r="G193" s="164" t="s">
        <v>98</v>
      </c>
      <c r="H193" s="164" t="s">
        <v>101</v>
      </c>
      <c r="I193" s="164" t="s">
        <v>94</v>
      </c>
      <c r="J193" s="165" t="s">
        <v>98</v>
      </c>
      <c r="K193" s="165" t="s">
        <v>98</v>
      </c>
      <c r="L193" s="168" t="s">
        <v>98</v>
      </c>
      <c r="M193" s="158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</row>
    <row r="194">
      <c r="A194" s="137"/>
      <c r="B194" s="137"/>
      <c r="C194" s="137"/>
      <c r="D194" s="137"/>
      <c r="E194" s="137"/>
      <c r="F194" s="137"/>
      <c r="G194" s="137"/>
      <c r="H194" s="137"/>
      <c r="I194" s="137"/>
      <c r="J194" s="137"/>
      <c r="K194" s="137"/>
      <c r="L194" s="40"/>
      <c r="M194" s="160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</row>
    <row r="195">
      <c r="A195" s="163" t="s">
        <v>102</v>
      </c>
      <c r="B195" s="164" t="s">
        <v>94</v>
      </c>
      <c r="C195" s="164" t="s">
        <v>94</v>
      </c>
      <c r="D195" s="164" t="s">
        <v>98</v>
      </c>
      <c r="E195" s="164" t="s">
        <v>98</v>
      </c>
      <c r="F195" s="164" t="s">
        <v>98</v>
      </c>
      <c r="G195" s="164" t="s">
        <v>98</v>
      </c>
      <c r="H195" s="164" t="s">
        <v>98</v>
      </c>
      <c r="I195" s="164" t="s">
        <v>98</v>
      </c>
      <c r="J195" s="164" t="s">
        <v>98</v>
      </c>
      <c r="K195" s="164" t="s">
        <v>98</v>
      </c>
      <c r="L195" s="169" t="s">
        <v>98</v>
      </c>
      <c r="M195" s="158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</row>
    <row r="196">
      <c r="A196" s="137"/>
      <c r="B196" s="137"/>
      <c r="C196" s="137"/>
      <c r="D196" s="137"/>
      <c r="E196" s="137"/>
      <c r="F196" s="137"/>
      <c r="G196" s="137"/>
      <c r="H196" s="137"/>
      <c r="I196" s="137"/>
      <c r="J196" s="137"/>
      <c r="K196" s="137"/>
      <c r="L196" s="40"/>
      <c r="M196" s="160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</row>
    <row r="197">
      <c r="A197" s="163" t="s">
        <v>103</v>
      </c>
      <c r="B197" s="164" t="s">
        <v>98</v>
      </c>
      <c r="C197" s="164" t="s">
        <v>98</v>
      </c>
      <c r="D197" s="164" t="s">
        <v>94</v>
      </c>
      <c r="E197" s="164" t="s">
        <v>104</v>
      </c>
      <c r="F197" s="170" t="s">
        <v>94</v>
      </c>
      <c r="G197" s="170" t="s">
        <v>105</v>
      </c>
      <c r="H197" s="166" t="s">
        <v>106</v>
      </c>
      <c r="I197" s="170" t="s">
        <v>105</v>
      </c>
      <c r="J197" s="166" t="s">
        <v>107</v>
      </c>
      <c r="K197" s="166" t="s">
        <v>108</v>
      </c>
      <c r="L197" s="167" t="s">
        <v>109</v>
      </c>
      <c r="M197" s="158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</row>
    <row r="198">
      <c r="A198" s="137"/>
      <c r="B198" s="137"/>
      <c r="C198" s="137"/>
      <c r="D198" s="137"/>
      <c r="E198" s="137"/>
      <c r="F198" s="137"/>
      <c r="G198" s="137"/>
      <c r="H198" s="137"/>
      <c r="I198" s="137"/>
      <c r="J198" s="137"/>
      <c r="K198" s="137"/>
      <c r="L198" s="40"/>
      <c r="M198" s="160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</row>
    <row r="199">
      <c r="A199" s="163" t="s">
        <v>110</v>
      </c>
      <c r="B199" s="164" t="s">
        <v>98</v>
      </c>
      <c r="C199" s="164" t="s">
        <v>98</v>
      </c>
      <c r="D199" s="164" t="s">
        <v>96</v>
      </c>
      <c r="E199" s="164" t="s">
        <v>96</v>
      </c>
      <c r="F199" s="170" t="s">
        <v>96</v>
      </c>
      <c r="G199" s="170" t="s">
        <v>111</v>
      </c>
      <c r="H199" s="166" t="s">
        <v>96</v>
      </c>
      <c r="I199" s="166" t="s">
        <v>112</v>
      </c>
      <c r="J199" s="166" t="s">
        <v>113</v>
      </c>
      <c r="K199" s="166" t="s">
        <v>113</v>
      </c>
      <c r="L199" s="167" t="s">
        <v>114</v>
      </c>
      <c r="M199" s="158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</row>
    <row r="200">
      <c r="A200" s="137"/>
      <c r="B200" s="137"/>
      <c r="C200" s="137"/>
      <c r="D200" s="137"/>
      <c r="E200" s="137"/>
      <c r="F200" s="137"/>
      <c r="G200" s="137"/>
      <c r="H200" s="137"/>
      <c r="I200" s="137"/>
      <c r="J200" s="137"/>
      <c r="K200" s="137"/>
      <c r="L200" s="40"/>
      <c r="M200" s="160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</row>
    <row r="201">
      <c r="A201" s="171" t="s">
        <v>115</v>
      </c>
      <c r="B201" s="164" t="s">
        <v>94</v>
      </c>
      <c r="C201" s="164" t="s">
        <v>116</v>
      </c>
      <c r="D201" s="164" t="s">
        <v>96</v>
      </c>
      <c r="E201" s="164" t="s">
        <v>96</v>
      </c>
      <c r="F201" s="170" t="s">
        <v>96</v>
      </c>
      <c r="G201" s="170" t="s">
        <v>117</v>
      </c>
      <c r="H201" s="170" t="s">
        <v>96</v>
      </c>
      <c r="I201" s="166" t="s">
        <v>118</v>
      </c>
      <c r="J201" s="166" t="s">
        <v>96</v>
      </c>
      <c r="K201" s="166" t="s">
        <v>119</v>
      </c>
      <c r="L201" s="167" t="s">
        <v>109</v>
      </c>
      <c r="M201" s="158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</row>
    <row r="202">
      <c r="A202" s="137"/>
      <c r="B202" s="137"/>
      <c r="C202" s="137"/>
      <c r="D202" s="137"/>
      <c r="E202" s="137"/>
      <c r="F202" s="137"/>
      <c r="G202" s="137"/>
      <c r="H202" s="137"/>
      <c r="I202" s="137"/>
      <c r="J202" s="137"/>
      <c r="K202" s="137"/>
      <c r="L202" s="40"/>
      <c r="M202" s="160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</row>
    <row r="203">
      <c r="A203" s="171" t="s">
        <v>120</v>
      </c>
      <c r="B203" s="164" t="s">
        <v>96</v>
      </c>
      <c r="C203" s="164" t="s">
        <v>96</v>
      </c>
      <c r="D203" s="164" t="s">
        <v>98</v>
      </c>
      <c r="E203" s="164" t="s">
        <v>98</v>
      </c>
      <c r="F203" s="164" t="s">
        <v>98</v>
      </c>
      <c r="G203" s="164" t="s">
        <v>98</v>
      </c>
      <c r="H203" s="164" t="s">
        <v>98</v>
      </c>
      <c r="I203" s="164" t="s">
        <v>98</v>
      </c>
      <c r="J203" s="164" t="s">
        <v>98</v>
      </c>
      <c r="K203" s="164" t="s">
        <v>98</v>
      </c>
      <c r="L203" s="169" t="s">
        <v>98</v>
      </c>
      <c r="M203" s="158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</row>
    <row r="204">
      <c r="A204" s="137"/>
      <c r="B204" s="137"/>
      <c r="C204" s="137"/>
      <c r="D204" s="137"/>
      <c r="E204" s="137"/>
      <c r="F204" s="137"/>
      <c r="G204" s="137"/>
      <c r="H204" s="137"/>
      <c r="I204" s="137"/>
      <c r="J204" s="137"/>
      <c r="K204" s="137"/>
      <c r="L204" s="40"/>
      <c r="M204" s="160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</row>
    <row r="205">
      <c r="A205" s="171" t="s">
        <v>121</v>
      </c>
      <c r="B205" s="164" t="s">
        <v>122</v>
      </c>
      <c r="C205" s="164" t="s">
        <v>96</v>
      </c>
      <c r="D205" s="164" t="s">
        <v>96</v>
      </c>
      <c r="E205" s="164" t="s">
        <v>96</v>
      </c>
      <c r="F205" s="170" t="s">
        <v>122</v>
      </c>
      <c r="G205" s="170" t="s">
        <v>123</v>
      </c>
      <c r="H205" s="164" t="s">
        <v>98</v>
      </c>
      <c r="I205" s="164" t="s">
        <v>98</v>
      </c>
      <c r="J205" s="166" t="s">
        <v>94</v>
      </c>
      <c r="K205" s="166" t="s">
        <v>94</v>
      </c>
      <c r="L205" s="167" t="s">
        <v>114</v>
      </c>
      <c r="M205" s="158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</row>
    <row r="206">
      <c r="A206" s="137"/>
      <c r="B206" s="137"/>
      <c r="C206" s="137"/>
      <c r="D206" s="137"/>
      <c r="E206" s="137"/>
      <c r="F206" s="137"/>
      <c r="G206" s="137"/>
      <c r="H206" s="137"/>
      <c r="I206" s="137"/>
      <c r="J206" s="137"/>
      <c r="K206" s="137"/>
      <c r="L206" s="40"/>
      <c r="M206" s="160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</row>
    <row r="207">
      <c r="A207" s="171" t="s">
        <v>124</v>
      </c>
      <c r="B207" s="164" t="s">
        <v>94</v>
      </c>
      <c r="C207" s="164" t="s">
        <v>94</v>
      </c>
      <c r="D207" s="164" t="s">
        <v>94</v>
      </c>
      <c r="E207" s="164" t="s">
        <v>94</v>
      </c>
      <c r="F207" s="170" t="s">
        <v>125</v>
      </c>
      <c r="G207" s="170" t="s">
        <v>126</v>
      </c>
      <c r="H207" s="164" t="s">
        <v>98</v>
      </c>
      <c r="I207" s="164" t="s">
        <v>98</v>
      </c>
      <c r="J207" s="164" t="s">
        <v>98</v>
      </c>
      <c r="K207" s="164" t="s">
        <v>98</v>
      </c>
      <c r="L207" s="169" t="s">
        <v>98</v>
      </c>
      <c r="M207" s="158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</row>
    <row r="208">
      <c r="A208" s="137"/>
      <c r="B208" s="137"/>
      <c r="C208" s="137"/>
      <c r="D208" s="137"/>
      <c r="E208" s="137"/>
      <c r="F208" s="137"/>
      <c r="G208" s="137"/>
      <c r="H208" s="137"/>
      <c r="I208" s="137"/>
      <c r="J208" s="137"/>
      <c r="K208" s="137"/>
      <c r="L208" s="40"/>
      <c r="M208" s="160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</row>
    <row r="209">
      <c r="A209" s="171" t="s">
        <v>103</v>
      </c>
      <c r="B209" s="164" t="s">
        <v>96</v>
      </c>
      <c r="C209" s="164" t="s">
        <v>96</v>
      </c>
      <c r="D209" s="164" t="s">
        <v>98</v>
      </c>
      <c r="E209" s="164" t="s">
        <v>98</v>
      </c>
      <c r="F209" s="164" t="s">
        <v>98</v>
      </c>
      <c r="G209" s="164" t="s">
        <v>98</v>
      </c>
      <c r="H209" s="164" t="s">
        <v>98</v>
      </c>
      <c r="I209" s="164" t="s">
        <v>98</v>
      </c>
      <c r="J209" s="164" t="s">
        <v>98</v>
      </c>
      <c r="K209" s="164" t="s">
        <v>98</v>
      </c>
      <c r="L209" s="169" t="s">
        <v>98</v>
      </c>
      <c r="M209" s="158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</row>
    <row r="210">
      <c r="A210" s="137"/>
      <c r="B210" s="137"/>
      <c r="C210" s="137"/>
      <c r="D210" s="137"/>
      <c r="E210" s="137"/>
      <c r="F210" s="137"/>
      <c r="G210" s="137"/>
      <c r="H210" s="137"/>
      <c r="I210" s="137"/>
      <c r="J210" s="137"/>
      <c r="K210" s="137"/>
      <c r="L210" s="40"/>
      <c r="M210" s="160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</row>
    <row r="211">
      <c r="A211" s="171" t="s">
        <v>127</v>
      </c>
      <c r="B211" s="164" t="s">
        <v>96</v>
      </c>
      <c r="C211" s="164" t="s">
        <v>96</v>
      </c>
      <c r="D211" s="164" t="s">
        <v>98</v>
      </c>
      <c r="E211" s="164" t="s">
        <v>98</v>
      </c>
      <c r="F211" s="164" t="s">
        <v>98</v>
      </c>
      <c r="G211" s="164" t="s">
        <v>98</v>
      </c>
      <c r="H211" s="164" t="s">
        <v>98</v>
      </c>
      <c r="I211" s="164" t="s">
        <v>98</v>
      </c>
      <c r="J211" s="164" t="s">
        <v>98</v>
      </c>
      <c r="K211" s="164" t="s">
        <v>98</v>
      </c>
      <c r="L211" s="169" t="s">
        <v>98</v>
      </c>
      <c r="M211" s="158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</row>
    <row r="212">
      <c r="A212" s="137"/>
      <c r="B212" s="137"/>
      <c r="C212" s="137"/>
      <c r="D212" s="137"/>
      <c r="E212" s="137"/>
      <c r="F212" s="137"/>
      <c r="G212" s="137"/>
      <c r="H212" s="137"/>
      <c r="I212" s="137"/>
      <c r="J212" s="137"/>
      <c r="K212" s="137"/>
      <c r="L212" s="40"/>
      <c r="M212" s="160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</row>
    <row r="213">
      <c r="A213" s="171" t="s">
        <v>128</v>
      </c>
      <c r="B213" s="164" t="s">
        <v>96</v>
      </c>
      <c r="C213" s="164" t="s">
        <v>96</v>
      </c>
      <c r="D213" s="164" t="s">
        <v>98</v>
      </c>
      <c r="E213" s="164" t="s">
        <v>98</v>
      </c>
      <c r="F213" s="164" t="s">
        <v>98</v>
      </c>
      <c r="G213" s="164" t="s">
        <v>98</v>
      </c>
      <c r="H213" s="164" t="s">
        <v>98</v>
      </c>
      <c r="I213" s="164" t="s">
        <v>98</v>
      </c>
      <c r="J213" s="164" t="s">
        <v>98</v>
      </c>
      <c r="K213" s="164" t="s">
        <v>98</v>
      </c>
      <c r="L213" s="169" t="s">
        <v>98</v>
      </c>
      <c r="M213" s="158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</row>
    <row r="214">
      <c r="A214" s="137"/>
      <c r="B214" s="137"/>
      <c r="C214" s="137"/>
      <c r="D214" s="137"/>
      <c r="E214" s="137"/>
      <c r="F214" s="137"/>
      <c r="G214" s="137"/>
      <c r="H214" s="137"/>
      <c r="I214" s="137"/>
      <c r="J214" s="137"/>
      <c r="K214" s="137"/>
      <c r="L214" s="40"/>
      <c r="M214" s="16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</row>
    <row r="215">
      <c r="A215" s="171" t="s">
        <v>129</v>
      </c>
      <c r="B215" s="164" t="s">
        <v>94</v>
      </c>
      <c r="C215" s="164" t="s">
        <v>94</v>
      </c>
      <c r="D215" s="164" t="s">
        <v>98</v>
      </c>
      <c r="E215" s="164" t="s">
        <v>98</v>
      </c>
      <c r="F215" s="164" t="s">
        <v>98</v>
      </c>
      <c r="G215" s="164" t="s">
        <v>98</v>
      </c>
      <c r="H215" s="164" t="s">
        <v>98</v>
      </c>
      <c r="I215" s="164" t="s">
        <v>98</v>
      </c>
      <c r="J215" s="164" t="s">
        <v>98</v>
      </c>
      <c r="K215" s="164" t="s">
        <v>98</v>
      </c>
      <c r="L215" s="169" t="s">
        <v>98</v>
      </c>
      <c r="M215" s="158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</row>
    <row r="216">
      <c r="A216" s="137"/>
      <c r="B216" s="137"/>
      <c r="C216" s="137"/>
      <c r="D216" s="137"/>
      <c r="E216" s="137"/>
      <c r="F216" s="137"/>
      <c r="G216" s="137"/>
      <c r="H216" s="137"/>
      <c r="I216" s="137"/>
      <c r="J216" s="137"/>
      <c r="K216" s="137"/>
      <c r="L216" s="40"/>
      <c r="M216" s="160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</row>
    <row r="217">
      <c r="A217" s="171" t="s">
        <v>130</v>
      </c>
      <c r="B217" s="164" t="s">
        <v>131</v>
      </c>
      <c r="C217" s="164" t="s">
        <v>132</v>
      </c>
      <c r="D217" s="164" t="s">
        <v>98</v>
      </c>
      <c r="E217" s="164" t="s">
        <v>98</v>
      </c>
      <c r="F217" s="164" t="s">
        <v>98</v>
      </c>
      <c r="G217" s="164" t="s">
        <v>98</v>
      </c>
      <c r="H217" s="164" t="s">
        <v>98</v>
      </c>
      <c r="I217" s="164" t="s">
        <v>98</v>
      </c>
      <c r="J217" s="164" t="s">
        <v>98</v>
      </c>
      <c r="K217" s="164" t="s">
        <v>98</v>
      </c>
      <c r="L217" s="169" t="s">
        <v>98</v>
      </c>
      <c r="M217" s="158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</row>
    <row r="218">
      <c r="A218" s="137"/>
      <c r="B218" s="137"/>
      <c r="C218" s="137"/>
      <c r="D218" s="137"/>
      <c r="E218" s="137"/>
      <c r="F218" s="137"/>
      <c r="G218" s="137"/>
      <c r="H218" s="137"/>
      <c r="I218" s="137"/>
      <c r="J218" s="137"/>
      <c r="K218" s="137"/>
      <c r="L218" s="40"/>
      <c r="M218" s="160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</row>
    <row r="219">
      <c r="A219" s="91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</row>
    <row r="220">
      <c r="A220" s="91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</row>
    <row r="221">
      <c r="A221" s="91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</row>
    <row r="222">
      <c r="A222" s="91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</row>
    <row r="223">
      <c r="A223" s="91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</row>
    <row r="224">
      <c r="A224" s="91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</row>
    <row r="225">
      <c r="A225" s="91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</row>
    <row r="226">
      <c r="A226" s="91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</row>
    <row r="227">
      <c r="A227" s="91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</row>
    <row r="228">
      <c r="A228" s="91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</row>
    <row r="229">
      <c r="A229" s="91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</row>
    <row r="230">
      <c r="A230" s="91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</row>
    <row r="231">
      <c r="A231" s="91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</row>
    <row r="232">
      <c r="A232" s="91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</row>
    <row r="233">
      <c r="A233" s="91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</row>
    <row r="234">
      <c r="A234" s="91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</row>
    <row r="235">
      <c r="A235" s="91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</row>
    <row r="236">
      <c r="A236" s="91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</row>
    <row r="237">
      <c r="A237" s="91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</row>
    <row r="238">
      <c r="A238" s="91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</row>
    <row r="239">
      <c r="A239" s="91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</row>
    <row r="240">
      <c r="A240" s="91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</row>
    <row r="241">
      <c r="A241" s="91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</row>
    <row r="242">
      <c r="A242" s="91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</row>
    <row r="243">
      <c r="A243" s="91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</row>
    <row r="244">
      <c r="A244" s="91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</row>
    <row r="245">
      <c r="A245" s="91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</row>
    <row r="246">
      <c r="A246" s="91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</row>
    <row r="247">
      <c r="A247" s="91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</row>
    <row r="248">
      <c r="A248" s="91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</row>
    <row r="249">
      <c r="A249" s="91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</row>
    <row r="250">
      <c r="A250" s="91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</row>
    <row r="251">
      <c r="A251" s="91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</row>
    <row r="252">
      <c r="A252" s="91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</row>
    <row r="253">
      <c r="A253" s="91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</row>
    <row r="254">
      <c r="A254" s="91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</row>
    <row r="255">
      <c r="A255" s="91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</row>
    <row r="256">
      <c r="A256" s="91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</row>
    <row r="257">
      <c r="A257" s="91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</row>
    <row r="258">
      <c r="A258" s="91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</row>
    <row r="259">
      <c r="A259" s="91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</row>
    <row r="260">
      <c r="A260" s="91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</row>
    <row r="261">
      <c r="A261" s="91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</row>
    <row r="262">
      <c r="A262" s="123" t="s">
        <v>133</v>
      </c>
      <c r="B262" s="2"/>
      <c r="C262" s="2" t="s">
        <v>134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</row>
    <row r="263">
      <c r="A263" s="91"/>
      <c r="B263" s="2"/>
      <c r="C263" s="172" t="s">
        <v>135</v>
      </c>
      <c r="H263" s="2"/>
      <c r="I263" s="2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</row>
    <row r="264">
      <c r="A264" s="91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</row>
    <row r="265">
      <c r="A265" s="91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</row>
    <row r="266">
      <c r="A266" s="1"/>
      <c r="B266" s="2"/>
      <c r="C266" s="2"/>
      <c r="D266" s="173" t="s">
        <v>136</v>
      </c>
      <c r="F266" s="4"/>
      <c r="G266" s="173" t="s">
        <v>137</v>
      </c>
      <c r="J266" s="4"/>
      <c r="K266" s="173" t="s">
        <v>138</v>
      </c>
      <c r="N266" s="4"/>
      <c r="O266" s="2"/>
      <c r="P266" s="2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</row>
    <row r="267">
      <c r="A267" s="1"/>
      <c r="B267" s="2"/>
      <c r="C267" s="2"/>
      <c r="D267" s="6"/>
      <c r="E267" s="2"/>
      <c r="F267" s="174" t="s">
        <v>139</v>
      </c>
      <c r="G267" s="6"/>
      <c r="H267" s="2"/>
      <c r="I267" s="11" t="s">
        <v>140</v>
      </c>
      <c r="J267" s="9"/>
      <c r="K267" s="6"/>
      <c r="L267" s="2"/>
      <c r="M267" s="11" t="s">
        <v>141</v>
      </c>
      <c r="N267" s="9"/>
      <c r="O267" s="2"/>
      <c r="P267" s="2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</row>
    <row r="268">
      <c r="A268" s="1"/>
      <c r="B268" s="2"/>
      <c r="C268" s="10"/>
      <c r="D268" s="6"/>
      <c r="E268" s="11" t="s">
        <v>6</v>
      </c>
      <c r="F268" s="7" t="s">
        <v>7</v>
      </c>
      <c r="G268" s="6"/>
      <c r="H268" s="11" t="s">
        <v>6</v>
      </c>
      <c r="I268" s="8" t="s">
        <v>142</v>
      </c>
      <c r="J268" s="12"/>
      <c r="K268" s="13"/>
      <c r="L268" s="11" t="s">
        <v>6</v>
      </c>
      <c r="M268" s="8" t="s">
        <v>143</v>
      </c>
      <c r="N268" s="9"/>
      <c r="O268" s="14" t="s">
        <v>47</v>
      </c>
      <c r="P268" s="1" t="s">
        <v>11</v>
      </c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</row>
    <row r="269">
      <c r="A269" s="1"/>
      <c r="B269" s="15" t="s">
        <v>12</v>
      </c>
      <c r="C269" s="16" t="s">
        <v>13</v>
      </c>
      <c r="D269" s="15" t="s">
        <v>144</v>
      </c>
      <c r="E269" s="175" t="s">
        <v>15</v>
      </c>
      <c r="F269" s="176" t="s">
        <v>16</v>
      </c>
      <c r="G269" s="177" t="s">
        <v>145</v>
      </c>
      <c r="H269" s="18" t="s">
        <v>15</v>
      </c>
      <c r="I269" s="19" t="s">
        <v>16</v>
      </c>
      <c r="J269" s="21" t="s">
        <v>18</v>
      </c>
      <c r="K269" s="178" t="s">
        <v>146</v>
      </c>
      <c r="L269" s="18" t="s">
        <v>15</v>
      </c>
      <c r="M269" s="19" t="s">
        <v>16</v>
      </c>
      <c r="N269" s="21" t="s">
        <v>48</v>
      </c>
      <c r="O269" s="23" t="s">
        <v>21</v>
      </c>
      <c r="P269" s="23" t="s">
        <v>22</v>
      </c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</row>
    <row r="270">
      <c r="A270" s="179" t="s">
        <v>23</v>
      </c>
      <c r="B270" s="180" t="s">
        <v>147</v>
      </c>
      <c r="C270" s="181">
        <v>45658.0</v>
      </c>
      <c r="D270" s="182">
        <v>25.839355009599114</v>
      </c>
      <c r="E270" s="48" t="str">
        <f t="shared" ref="E270:E287" si="55">D270-#REF!</f>
        <v>#REF!</v>
      </c>
      <c r="F270" s="98" t="str">
        <f t="shared" ref="F270:F287" si="56">(0.85+1)^-E270</f>
        <v>#REF!</v>
      </c>
      <c r="G270" s="183">
        <v>20.55637613535865</v>
      </c>
      <c r="H270" s="28" t="str">
        <f t="shared" ref="H270:H287" si="57">G270-#REF!</f>
        <v>#REF!</v>
      </c>
      <c r="I270" s="92" t="str">
        <f t="shared" ref="I270:I287" si="58">(0.81+1)^-H270</f>
        <v>#REF!</v>
      </c>
      <c r="J270" s="30" t="str">
        <f>GEOMEAN(I270:I272)</f>
        <v>#REF!</v>
      </c>
      <c r="K270" s="183">
        <v>19.22964116989976</v>
      </c>
      <c r="L270" s="28" t="str">
        <f t="shared" ref="L270:L287" si="59">K270-#REF!</f>
        <v>#REF!</v>
      </c>
      <c r="M270" s="92" t="str">
        <f t="shared" ref="M270:M287" si="60">(0.85+1)^-L270</f>
        <v>#REF!</v>
      </c>
      <c r="N270" s="30" t="str">
        <f>GEOMEAN(M270:M272)</f>
        <v>#REF!</v>
      </c>
      <c r="O270" s="75" t="str">
        <f>GEOMEAN(J270,N270)</f>
        <v>#REF!</v>
      </c>
      <c r="P270" s="184" t="str">
        <f t="shared" ref="P270:P287" si="61">F270/#REF!</f>
        <v>#REF!</v>
      </c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</row>
    <row r="271">
      <c r="B271" s="34"/>
      <c r="C271" s="185">
        <v>45689.0</v>
      </c>
      <c r="D271" s="186">
        <v>25.559460412098957</v>
      </c>
      <c r="E271" s="11" t="str">
        <f t="shared" si="55"/>
        <v>#REF!</v>
      </c>
      <c r="F271" s="94" t="str">
        <f t="shared" si="56"/>
        <v>#REF!</v>
      </c>
      <c r="G271" s="186">
        <v>20.5</v>
      </c>
      <c r="H271" s="11" t="str">
        <f t="shared" si="57"/>
        <v>#REF!</v>
      </c>
      <c r="I271" s="94" t="str">
        <f t="shared" si="58"/>
        <v>#REF!</v>
      </c>
      <c r="J271" s="12"/>
      <c r="K271" s="186">
        <v>17.071421676870493</v>
      </c>
      <c r="L271" s="11" t="str">
        <f t="shared" si="59"/>
        <v>#REF!</v>
      </c>
      <c r="M271" s="94" t="str">
        <f t="shared" si="60"/>
        <v>#REF!</v>
      </c>
      <c r="N271" s="12"/>
      <c r="O271" s="57" t="s">
        <v>26</v>
      </c>
      <c r="P271" s="69" t="str">
        <f t="shared" si="61"/>
        <v>#REF!</v>
      </c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</row>
    <row r="272">
      <c r="B272" s="40"/>
      <c r="C272" s="187">
        <v>45717.0</v>
      </c>
      <c r="D272" s="188">
        <v>25.6</v>
      </c>
      <c r="E272" s="43" t="str">
        <f t="shared" si="55"/>
        <v>#REF!</v>
      </c>
      <c r="F272" s="96" t="str">
        <f t="shared" si="56"/>
        <v>#REF!</v>
      </c>
      <c r="G272" s="188">
        <v>20.3</v>
      </c>
      <c r="H272" s="43" t="str">
        <f t="shared" si="57"/>
        <v>#REF!</v>
      </c>
      <c r="I272" s="96" t="str">
        <f t="shared" si="58"/>
        <v>#REF!</v>
      </c>
      <c r="J272" s="45"/>
      <c r="K272" s="188">
        <v>19.616461544586823</v>
      </c>
      <c r="L272" s="43" t="str">
        <f t="shared" si="59"/>
        <v>#REF!</v>
      </c>
      <c r="M272" s="96" t="str">
        <f t="shared" si="60"/>
        <v>#REF!</v>
      </c>
      <c r="N272" s="45"/>
      <c r="O272" s="58" t="s">
        <v>26</v>
      </c>
      <c r="P272" s="189" t="str">
        <f t="shared" si="61"/>
        <v>#REF!</v>
      </c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</row>
    <row r="273">
      <c r="B273" s="180" t="s">
        <v>148</v>
      </c>
      <c r="C273" s="181">
        <v>45659.0</v>
      </c>
      <c r="D273" s="182">
        <v>25.5</v>
      </c>
      <c r="E273" s="48" t="str">
        <f t="shared" si="55"/>
        <v>#REF!</v>
      </c>
      <c r="F273" s="98" t="str">
        <f t="shared" si="56"/>
        <v>#REF!</v>
      </c>
      <c r="G273" s="182">
        <v>20.318281644536825</v>
      </c>
      <c r="H273" s="48" t="str">
        <f t="shared" si="57"/>
        <v>#REF!</v>
      </c>
      <c r="I273" s="98" t="str">
        <f t="shared" si="58"/>
        <v>#REF!</v>
      </c>
      <c r="J273" s="50" t="str">
        <f>GEOMEAN(I273:I275)</f>
        <v>#REF!</v>
      </c>
      <c r="K273" s="182">
        <v>18.358881106661507</v>
      </c>
      <c r="L273" s="48" t="str">
        <f t="shared" si="59"/>
        <v>#REF!</v>
      </c>
      <c r="M273" s="98" t="str">
        <f t="shared" si="60"/>
        <v>#REF!</v>
      </c>
      <c r="N273" s="50" t="str">
        <f>GEOMEAN(M273:M287)</f>
        <v>#REF!</v>
      </c>
      <c r="O273" s="56" t="str">
        <f>GEOMEAN(J273,N273)</f>
        <v>#REF!</v>
      </c>
      <c r="P273" s="184" t="str">
        <f t="shared" si="61"/>
        <v>#REF!</v>
      </c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</row>
    <row r="274">
      <c r="B274" s="34"/>
      <c r="C274" s="185">
        <v>45690.0</v>
      </c>
      <c r="D274" s="186">
        <v>25.4</v>
      </c>
      <c r="E274" s="11" t="str">
        <f t="shared" si="55"/>
        <v>#REF!</v>
      </c>
      <c r="F274" s="94" t="str">
        <f t="shared" si="56"/>
        <v>#REF!</v>
      </c>
      <c r="G274" s="186">
        <v>20.686747238880677</v>
      </c>
      <c r="H274" s="11" t="str">
        <f t="shared" si="57"/>
        <v>#REF!</v>
      </c>
      <c r="I274" s="94" t="str">
        <f t="shared" si="58"/>
        <v>#REF!</v>
      </c>
      <c r="J274" s="12"/>
      <c r="K274" s="186">
        <v>18.221662465242282</v>
      </c>
      <c r="L274" s="11" t="str">
        <f t="shared" si="59"/>
        <v>#REF!</v>
      </c>
      <c r="M274" s="94" t="str">
        <f t="shared" si="60"/>
        <v>#REF!</v>
      </c>
      <c r="N274" s="12"/>
      <c r="O274" s="80"/>
      <c r="P274" s="69" t="str">
        <f t="shared" si="61"/>
        <v>#REF!</v>
      </c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</row>
    <row r="275">
      <c r="B275" s="40"/>
      <c r="C275" s="187">
        <v>45718.0</v>
      </c>
      <c r="D275" s="188">
        <v>25.6</v>
      </c>
      <c r="E275" s="43" t="str">
        <f t="shared" si="55"/>
        <v>#REF!</v>
      </c>
      <c r="F275" s="96" t="str">
        <f t="shared" si="56"/>
        <v>#REF!</v>
      </c>
      <c r="G275" s="188">
        <v>20.29799797479738</v>
      </c>
      <c r="H275" s="43" t="str">
        <f t="shared" si="57"/>
        <v>#REF!</v>
      </c>
      <c r="I275" s="96" t="str">
        <f t="shared" si="58"/>
        <v>#REF!</v>
      </c>
      <c r="J275" s="45"/>
      <c r="K275" s="188">
        <v>18.043798515868808</v>
      </c>
      <c r="L275" s="43" t="str">
        <f t="shared" si="59"/>
        <v>#REF!</v>
      </c>
      <c r="M275" s="96" t="str">
        <f t="shared" si="60"/>
        <v>#REF!</v>
      </c>
      <c r="N275" s="45"/>
      <c r="O275" s="82"/>
      <c r="P275" s="189" t="str">
        <f t="shared" si="61"/>
        <v>#REF!</v>
      </c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</row>
    <row r="276">
      <c r="B276" s="180" t="s">
        <v>149</v>
      </c>
      <c r="C276" s="181">
        <v>45660.0</v>
      </c>
      <c r="D276" s="182">
        <v>24.3</v>
      </c>
      <c r="E276" s="48" t="str">
        <f t="shared" si="55"/>
        <v>#REF!</v>
      </c>
      <c r="F276" s="98" t="str">
        <f t="shared" si="56"/>
        <v>#REF!</v>
      </c>
      <c r="G276" s="182">
        <v>20.0597729643325</v>
      </c>
      <c r="H276" s="48" t="str">
        <f t="shared" si="57"/>
        <v>#REF!</v>
      </c>
      <c r="I276" s="98" t="str">
        <f t="shared" si="58"/>
        <v>#REF!</v>
      </c>
      <c r="J276" s="50" t="str">
        <f>GEOMEAN(I276:I278)</f>
        <v>#REF!</v>
      </c>
      <c r="K276" s="182">
        <v>19.1</v>
      </c>
      <c r="L276" s="48" t="str">
        <f t="shared" si="59"/>
        <v>#REF!</v>
      </c>
      <c r="M276" s="98" t="str">
        <f t="shared" si="60"/>
        <v>#REF!</v>
      </c>
      <c r="N276" s="50" t="str">
        <f>GEOMEAN(M276:M278)</f>
        <v>#REF!</v>
      </c>
      <c r="O276" s="56" t="str">
        <f>GEOMEAN(J276,N276)</f>
        <v>#REF!</v>
      </c>
      <c r="P276" s="184" t="str">
        <f t="shared" si="61"/>
        <v>#REF!</v>
      </c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</row>
    <row r="277">
      <c r="B277" s="34"/>
      <c r="C277" s="185">
        <v>45691.0</v>
      </c>
      <c r="D277" s="186">
        <v>24.6</v>
      </c>
      <c r="E277" s="11" t="str">
        <f t="shared" si="55"/>
        <v>#REF!</v>
      </c>
      <c r="F277" s="94" t="str">
        <f t="shared" si="56"/>
        <v>#REF!</v>
      </c>
      <c r="G277" s="186">
        <v>19.7600748604223</v>
      </c>
      <c r="H277" s="11" t="str">
        <f t="shared" si="57"/>
        <v>#REF!</v>
      </c>
      <c r="I277" s="94" t="str">
        <f t="shared" si="58"/>
        <v>#REF!</v>
      </c>
      <c r="J277" s="12"/>
      <c r="K277" s="186">
        <v>19.2</v>
      </c>
      <c r="L277" s="11" t="str">
        <f t="shared" si="59"/>
        <v>#REF!</v>
      </c>
      <c r="M277" s="94" t="str">
        <f t="shared" si="60"/>
        <v>#REF!</v>
      </c>
      <c r="N277" s="12"/>
      <c r="O277" s="57" t="s">
        <v>26</v>
      </c>
      <c r="P277" s="69" t="str">
        <f t="shared" si="61"/>
        <v>#REF!</v>
      </c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</row>
    <row r="278">
      <c r="B278" s="40"/>
      <c r="C278" s="187">
        <v>45719.0</v>
      </c>
      <c r="D278" s="188">
        <v>24.4</v>
      </c>
      <c r="E278" s="43" t="str">
        <f t="shared" si="55"/>
        <v>#REF!</v>
      </c>
      <c r="F278" s="96" t="str">
        <f t="shared" si="56"/>
        <v>#REF!</v>
      </c>
      <c r="G278" s="188">
        <v>19.460376756512</v>
      </c>
      <c r="H278" s="43" t="str">
        <f t="shared" si="57"/>
        <v>#REF!</v>
      </c>
      <c r="I278" s="96" t="str">
        <f t="shared" si="58"/>
        <v>#REF!</v>
      </c>
      <c r="J278" s="45"/>
      <c r="K278" s="188">
        <v>19.12</v>
      </c>
      <c r="L278" s="43" t="str">
        <f t="shared" si="59"/>
        <v>#REF!</v>
      </c>
      <c r="M278" s="96" t="str">
        <f t="shared" si="60"/>
        <v>#REF!</v>
      </c>
      <c r="N278" s="45"/>
      <c r="O278" s="58" t="s">
        <v>26</v>
      </c>
      <c r="P278" s="189" t="str">
        <f t="shared" si="61"/>
        <v>#REF!</v>
      </c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</row>
    <row r="279">
      <c r="B279" s="180" t="s">
        <v>150</v>
      </c>
      <c r="C279" s="181">
        <v>45661.0</v>
      </c>
      <c r="D279" s="182">
        <v>25.3</v>
      </c>
      <c r="E279" s="48" t="str">
        <f t="shared" si="55"/>
        <v>#REF!</v>
      </c>
      <c r="F279" s="98" t="str">
        <f t="shared" si="56"/>
        <v>#REF!</v>
      </c>
      <c r="G279" s="182">
        <v>19.1606786526018</v>
      </c>
      <c r="H279" s="48" t="str">
        <f t="shared" si="57"/>
        <v>#REF!</v>
      </c>
      <c r="I279" s="98" t="str">
        <f t="shared" si="58"/>
        <v>#REF!</v>
      </c>
      <c r="J279" s="50" t="str">
        <f>GEOMEAN(I279:I281)</f>
        <v>#REF!</v>
      </c>
      <c r="K279" s="182">
        <v>18.5</v>
      </c>
      <c r="L279" s="48" t="str">
        <f t="shared" si="59"/>
        <v>#REF!</v>
      </c>
      <c r="M279" s="98" t="str">
        <f t="shared" si="60"/>
        <v>#REF!</v>
      </c>
      <c r="N279" s="50" t="str">
        <f>GEOMEAN(M279:M293)</f>
        <v>#REF!</v>
      </c>
      <c r="O279" s="56" t="str">
        <f>GEOMEAN(J279,N279)</f>
        <v>#REF!</v>
      </c>
      <c r="P279" s="184" t="str">
        <f t="shared" si="61"/>
        <v>#REF!</v>
      </c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</row>
    <row r="280">
      <c r="B280" s="34"/>
      <c r="C280" s="185">
        <v>45692.0</v>
      </c>
      <c r="D280" s="186">
        <v>25.22</v>
      </c>
      <c r="E280" s="11" t="str">
        <f t="shared" si="55"/>
        <v>#REF!</v>
      </c>
      <c r="F280" s="94" t="str">
        <f t="shared" si="56"/>
        <v>#REF!</v>
      </c>
      <c r="G280" s="186">
        <v>18.8609805486915</v>
      </c>
      <c r="H280" s="11" t="str">
        <f t="shared" si="57"/>
        <v>#REF!</v>
      </c>
      <c r="I280" s="94" t="str">
        <f t="shared" si="58"/>
        <v>#REF!</v>
      </c>
      <c r="J280" s="12"/>
      <c r="K280" s="186">
        <v>18.6</v>
      </c>
      <c r="L280" s="11" t="str">
        <f t="shared" si="59"/>
        <v>#REF!</v>
      </c>
      <c r="M280" s="94" t="str">
        <f t="shared" si="60"/>
        <v>#REF!</v>
      </c>
      <c r="N280" s="12"/>
      <c r="O280" s="80"/>
      <c r="P280" s="69" t="str">
        <f t="shared" si="61"/>
        <v>#REF!</v>
      </c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</row>
    <row r="281">
      <c r="B281" s="40"/>
      <c r="C281" s="187">
        <v>45720.0</v>
      </c>
      <c r="D281" s="188">
        <v>25.1</v>
      </c>
      <c r="E281" s="43" t="str">
        <f t="shared" si="55"/>
        <v>#REF!</v>
      </c>
      <c r="F281" s="96" t="str">
        <f t="shared" si="56"/>
        <v>#REF!</v>
      </c>
      <c r="G281" s="188">
        <v>18.5612824447813</v>
      </c>
      <c r="H281" s="43" t="str">
        <f t="shared" si="57"/>
        <v>#REF!</v>
      </c>
      <c r="I281" s="96" t="str">
        <f t="shared" si="58"/>
        <v>#REF!</v>
      </c>
      <c r="J281" s="45"/>
      <c r="K281" s="188">
        <v>18.7</v>
      </c>
      <c r="L281" s="43" t="str">
        <f t="shared" si="59"/>
        <v>#REF!</v>
      </c>
      <c r="M281" s="96" t="str">
        <f t="shared" si="60"/>
        <v>#REF!</v>
      </c>
      <c r="N281" s="45"/>
      <c r="O281" s="82"/>
      <c r="P281" s="189" t="str">
        <f t="shared" si="61"/>
        <v>#REF!</v>
      </c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</row>
    <row r="282">
      <c r="B282" s="180" t="s">
        <v>151</v>
      </c>
      <c r="C282" s="181">
        <v>45662.0</v>
      </c>
      <c r="D282" s="182">
        <v>24.7</v>
      </c>
      <c r="E282" s="48" t="str">
        <f t="shared" si="55"/>
        <v>#REF!</v>
      </c>
      <c r="F282" s="98" t="str">
        <f t="shared" si="56"/>
        <v>#REF!</v>
      </c>
      <c r="G282" s="182">
        <v>20.2</v>
      </c>
      <c r="H282" s="48" t="str">
        <f t="shared" si="57"/>
        <v>#REF!</v>
      </c>
      <c r="I282" s="98" t="str">
        <f t="shared" si="58"/>
        <v>#REF!</v>
      </c>
      <c r="J282" s="50" t="str">
        <f>GEOMEAN(I282:I284)</f>
        <v>#REF!</v>
      </c>
      <c r="K282" s="182">
        <v>19.1</v>
      </c>
      <c r="L282" s="48" t="str">
        <f t="shared" si="59"/>
        <v>#REF!</v>
      </c>
      <c r="M282" s="98" t="str">
        <f t="shared" si="60"/>
        <v>#REF!</v>
      </c>
      <c r="N282" s="50" t="str">
        <f>GEOMEAN(M282:M284)</f>
        <v>#REF!</v>
      </c>
      <c r="O282" s="56" t="str">
        <f>GEOMEAN(J282,N282)</f>
        <v>#REF!</v>
      </c>
      <c r="P282" s="184" t="str">
        <f t="shared" si="61"/>
        <v>#REF!</v>
      </c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</row>
    <row r="283">
      <c r="B283" s="34"/>
      <c r="C283" s="185">
        <v>45693.0</v>
      </c>
      <c r="D283" s="186">
        <v>24.5</v>
      </c>
      <c r="E283" s="11" t="str">
        <f t="shared" si="55"/>
        <v>#REF!</v>
      </c>
      <c r="F283" s="94" t="str">
        <f t="shared" si="56"/>
        <v>#REF!</v>
      </c>
      <c r="G283" s="186">
        <v>20.2</v>
      </c>
      <c r="H283" s="11" t="str">
        <f t="shared" si="57"/>
        <v>#REF!</v>
      </c>
      <c r="I283" s="94" t="str">
        <f t="shared" si="58"/>
        <v>#REF!</v>
      </c>
      <c r="J283" s="12"/>
      <c r="K283" s="186">
        <v>19.0</v>
      </c>
      <c r="L283" s="11" t="str">
        <f t="shared" si="59"/>
        <v>#REF!</v>
      </c>
      <c r="M283" s="94" t="str">
        <f t="shared" si="60"/>
        <v>#REF!</v>
      </c>
      <c r="N283" s="12"/>
      <c r="O283" s="57" t="s">
        <v>26</v>
      </c>
      <c r="P283" s="69" t="str">
        <f t="shared" si="61"/>
        <v>#REF!</v>
      </c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</row>
    <row r="284">
      <c r="B284" s="40"/>
      <c r="C284" s="187">
        <v>45721.0</v>
      </c>
      <c r="D284" s="188">
        <v>24.6</v>
      </c>
      <c r="E284" s="43" t="str">
        <f t="shared" si="55"/>
        <v>#REF!</v>
      </c>
      <c r="F284" s="96" t="str">
        <f t="shared" si="56"/>
        <v>#REF!</v>
      </c>
      <c r="G284" s="188">
        <v>20.1</v>
      </c>
      <c r="H284" s="43" t="str">
        <f t="shared" si="57"/>
        <v>#REF!</v>
      </c>
      <c r="I284" s="96" t="str">
        <f t="shared" si="58"/>
        <v>#REF!</v>
      </c>
      <c r="J284" s="45"/>
      <c r="K284" s="188">
        <v>19.0</v>
      </c>
      <c r="L284" s="43" t="str">
        <f t="shared" si="59"/>
        <v>#REF!</v>
      </c>
      <c r="M284" s="96" t="str">
        <f t="shared" si="60"/>
        <v>#REF!</v>
      </c>
      <c r="N284" s="45"/>
      <c r="O284" s="58" t="s">
        <v>26</v>
      </c>
      <c r="P284" s="189" t="str">
        <f t="shared" si="61"/>
        <v>#REF!</v>
      </c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</row>
    <row r="285">
      <c r="B285" s="180" t="s">
        <v>152</v>
      </c>
      <c r="C285" s="181">
        <v>45663.0</v>
      </c>
      <c r="D285" s="182">
        <v>25.1</v>
      </c>
      <c r="E285" s="48" t="str">
        <f t="shared" si="55"/>
        <v>#REF!</v>
      </c>
      <c r="F285" s="98" t="str">
        <f t="shared" si="56"/>
        <v>#REF!</v>
      </c>
      <c r="G285" s="182">
        <v>19.9</v>
      </c>
      <c r="H285" s="48" t="str">
        <f t="shared" si="57"/>
        <v>#REF!</v>
      </c>
      <c r="I285" s="98" t="str">
        <f t="shared" si="58"/>
        <v>#REF!</v>
      </c>
      <c r="J285" s="50" t="str">
        <f>GEOMEAN(I285:I287)</f>
        <v>#REF!</v>
      </c>
      <c r="K285" s="182">
        <v>18.2</v>
      </c>
      <c r="L285" s="48" t="str">
        <f t="shared" si="59"/>
        <v>#REF!</v>
      </c>
      <c r="M285" s="98" t="str">
        <f t="shared" si="60"/>
        <v>#REF!</v>
      </c>
      <c r="N285" s="50" t="str">
        <f>GEOMEAN(M285:M299)</f>
        <v>#REF!</v>
      </c>
      <c r="O285" s="56" t="str">
        <f>GEOMEAN(J285,N285)</f>
        <v>#REF!</v>
      </c>
      <c r="P285" s="184" t="str">
        <f t="shared" si="61"/>
        <v>#REF!</v>
      </c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</row>
    <row r="286">
      <c r="B286" s="34"/>
      <c r="C286" s="185">
        <v>45694.0</v>
      </c>
      <c r="D286" s="186">
        <v>25.1</v>
      </c>
      <c r="E286" s="11" t="str">
        <f t="shared" si="55"/>
        <v>#REF!</v>
      </c>
      <c r="F286" s="94" t="str">
        <f t="shared" si="56"/>
        <v>#REF!</v>
      </c>
      <c r="G286" s="186">
        <v>19.9</v>
      </c>
      <c r="H286" s="11" t="str">
        <f t="shared" si="57"/>
        <v>#REF!</v>
      </c>
      <c r="I286" s="94" t="str">
        <f t="shared" si="58"/>
        <v>#REF!</v>
      </c>
      <c r="J286" s="12"/>
      <c r="K286" s="186">
        <v>18.2</v>
      </c>
      <c r="L286" s="11" t="str">
        <f t="shared" si="59"/>
        <v>#REF!</v>
      </c>
      <c r="M286" s="94" t="str">
        <f t="shared" si="60"/>
        <v>#REF!</v>
      </c>
      <c r="N286" s="12"/>
      <c r="O286" s="80"/>
      <c r="P286" s="69" t="str">
        <f t="shared" si="61"/>
        <v>#REF!</v>
      </c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</row>
    <row r="287">
      <c r="B287" s="40"/>
      <c r="C287" s="187">
        <v>45722.0</v>
      </c>
      <c r="D287" s="190">
        <v>25.2</v>
      </c>
      <c r="E287" s="61" t="str">
        <f t="shared" si="55"/>
        <v>#REF!</v>
      </c>
      <c r="F287" s="101" t="str">
        <f t="shared" si="56"/>
        <v>#REF!</v>
      </c>
      <c r="G287" s="190">
        <v>19.8</v>
      </c>
      <c r="H287" s="61" t="str">
        <f t="shared" si="57"/>
        <v>#REF!</v>
      </c>
      <c r="I287" s="101" t="str">
        <f t="shared" si="58"/>
        <v>#REF!</v>
      </c>
      <c r="J287" s="12"/>
      <c r="K287" s="190">
        <v>18.043798515868808</v>
      </c>
      <c r="L287" s="61" t="str">
        <f t="shared" si="59"/>
        <v>#REF!</v>
      </c>
      <c r="M287" s="101" t="str">
        <f t="shared" si="60"/>
        <v>#REF!</v>
      </c>
      <c r="N287" s="12"/>
      <c r="O287" s="191"/>
      <c r="P287" s="189" t="str">
        <f t="shared" si="61"/>
        <v>#REF!</v>
      </c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</row>
    <row r="288">
      <c r="A288" s="1"/>
      <c r="B288" s="2"/>
      <c r="C288" s="66" t="s">
        <v>43</v>
      </c>
      <c r="D288" s="67">
        <f>GEOMEAN(D270:D287)</f>
        <v>25.08580205</v>
      </c>
      <c r="E288" s="68"/>
      <c r="F288" s="69" t="s">
        <v>26</v>
      </c>
      <c r="G288" s="67">
        <f>GEOMEAN(G270:G287)</f>
        <v>19.91526079</v>
      </c>
      <c r="H288" s="11" t="s">
        <v>26</v>
      </c>
      <c r="I288" s="70" t="s">
        <v>26</v>
      </c>
      <c r="J288" s="71"/>
      <c r="K288" s="67">
        <f>GEOMEAN(K270:K287)</f>
        <v>18.61845091</v>
      </c>
      <c r="L288" s="72" t="s">
        <v>26</v>
      </c>
      <c r="M288" s="70" t="s">
        <v>26</v>
      </c>
      <c r="N288" s="71"/>
      <c r="O288" s="69" t="s">
        <v>26</v>
      </c>
      <c r="P288" s="67" t="str">
        <f>GEOMEAN(P270:P287)</f>
        <v>#REF!</v>
      </c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</row>
    <row r="289">
      <c r="A289" s="179" t="s">
        <v>44</v>
      </c>
      <c r="B289" s="180" t="s">
        <v>147</v>
      </c>
      <c r="C289" s="181">
        <v>45658.0</v>
      </c>
      <c r="D289" s="186">
        <v>27.0</v>
      </c>
      <c r="E289" s="48" t="str">
        <f t="shared" ref="E289:E306" si="62">D289-#REF!</f>
        <v>#REF!</v>
      </c>
      <c r="F289" s="98" t="str">
        <f t="shared" ref="F289:F306" si="63">(0.85+1)^-E289</f>
        <v>#REF!</v>
      </c>
      <c r="G289" s="183">
        <v>20.656376135358652</v>
      </c>
      <c r="H289" s="28" t="str">
        <f t="shared" ref="H289:H306" si="64">G289-#REF!</f>
        <v>#REF!</v>
      </c>
      <c r="I289" s="92" t="str">
        <f t="shared" ref="I289:I306" si="65">(0.81+1)^-H289</f>
        <v>#REF!</v>
      </c>
      <c r="J289" s="174" t="str">
        <f>GEOMEAN(I289:I291)</f>
        <v>#REF!</v>
      </c>
      <c r="K289" s="183">
        <v>19.22964116989976</v>
      </c>
      <c r="L289" s="28" t="str">
        <f t="shared" ref="L289:L306" si="66">K289-#REF!</f>
        <v>#REF!</v>
      </c>
      <c r="M289" s="92" t="str">
        <f t="shared" ref="M289:M306" si="67">(0.85+1)^-L289</f>
        <v>#REF!</v>
      </c>
      <c r="N289" s="174" t="str">
        <f>GEOMEAN(M289:M291)</f>
        <v>#REF!</v>
      </c>
      <c r="O289" s="75" t="str">
        <f>GEOMEAN(J289,N289)</f>
        <v>#REF!</v>
      </c>
      <c r="P289" s="184" t="str">
        <f t="shared" ref="P289:P306" si="68">F289/#REF!</f>
        <v>#REF!</v>
      </c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</row>
    <row r="290">
      <c r="B290" s="34"/>
      <c r="C290" s="185">
        <v>45689.0</v>
      </c>
      <c r="D290" s="186">
        <v>27.2</v>
      </c>
      <c r="E290" s="11" t="str">
        <f t="shared" si="62"/>
        <v>#REF!</v>
      </c>
      <c r="F290" s="94" t="str">
        <f t="shared" si="63"/>
        <v>#REF!</v>
      </c>
      <c r="G290" s="186">
        <v>20.6</v>
      </c>
      <c r="H290" s="11" t="str">
        <f t="shared" si="64"/>
        <v>#REF!</v>
      </c>
      <c r="I290" s="94" t="str">
        <f t="shared" si="65"/>
        <v>#REF!</v>
      </c>
      <c r="J290" s="12"/>
      <c r="K290" s="186">
        <v>19.1</v>
      </c>
      <c r="L290" s="11" t="str">
        <f t="shared" si="66"/>
        <v>#REF!</v>
      </c>
      <c r="M290" s="94" t="str">
        <f t="shared" si="67"/>
        <v>#REF!</v>
      </c>
      <c r="N290" s="12"/>
      <c r="O290" s="57" t="s">
        <v>26</v>
      </c>
      <c r="P290" s="69" t="str">
        <f t="shared" si="68"/>
        <v>#REF!</v>
      </c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</row>
    <row r="291">
      <c r="B291" s="40"/>
      <c r="C291" s="187">
        <v>45717.0</v>
      </c>
      <c r="D291" s="188">
        <v>27.6</v>
      </c>
      <c r="E291" s="43" t="str">
        <f t="shared" si="62"/>
        <v>#REF!</v>
      </c>
      <c r="F291" s="96" t="str">
        <f t="shared" si="63"/>
        <v>#REF!</v>
      </c>
      <c r="G291" s="188">
        <v>20.400000000000002</v>
      </c>
      <c r="H291" s="43" t="str">
        <f t="shared" si="64"/>
        <v>#REF!</v>
      </c>
      <c r="I291" s="96" t="str">
        <f t="shared" si="65"/>
        <v>#REF!</v>
      </c>
      <c r="J291" s="45"/>
      <c r="K291" s="188">
        <v>19.616461544586823</v>
      </c>
      <c r="L291" s="43" t="str">
        <f t="shared" si="66"/>
        <v>#REF!</v>
      </c>
      <c r="M291" s="96" t="str">
        <f t="shared" si="67"/>
        <v>#REF!</v>
      </c>
      <c r="N291" s="45"/>
      <c r="O291" s="58" t="s">
        <v>26</v>
      </c>
      <c r="P291" s="189" t="str">
        <f t="shared" si="68"/>
        <v>#REF!</v>
      </c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</row>
    <row r="292">
      <c r="B292" s="180" t="s">
        <v>148</v>
      </c>
      <c r="C292" s="181">
        <v>45659.0</v>
      </c>
      <c r="D292" s="182">
        <v>27.8666666666667</v>
      </c>
      <c r="E292" s="48" t="str">
        <f t="shared" si="62"/>
        <v>#REF!</v>
      </c>
      <c r="F292" s="98" t="str">
        <f t="shared" si="63"/>
        <v>#REF!</v>
      </c>
      <c r="G292" s="182">
        <v>20.418281644536826</v>
      </c>
      <c r="H292" s="48" t="str">
        <f t="shared" si="64"/>
        <v>#REF!</v>
      </c>
      <c r="I292" s="98" t="str">
        <f t="shared" si="65"/>
        <v>#REF!</v>
      </c>
      <c r="J292" s="50" t="str">
        <f>GEOMEAN(I292:I294)</f>
        <v>#REF!</v>
      </c>
      <c r="K292" s="182">
        <v>18.358881106661507</v>
      </c>
      <c r="L292" s="48" t="str">
        <f t="shared" si="66"/>
        <v>#REF!</v>
      </c>
      <c r="M292" s="98" t="str">
        <f t="shared" si="67"/>
        <v>#REF!</v>
      </c>
      <c r="N292" s="50" t="str">
        <f>GEOMEAN(M292:M306)</f>
        <v>#REF!</v>
      </c>
      <c r="O292" s="56" t="str">
        <f>GEOMEAN(J292,N292)</f>
        <v>#REF!</v>
      </c>
      <c r="P292" s="184" t="str">
        <f t="shared" si="68"/>
        <v>#REF!</v>
      </c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</row>
    <row r="293">
      <c r="B293" s="34"/>
      <c r="C293" s="185">
        <v>45690.0</v>
      </c>
      <c r="D293" s="186">
        <v>28.1666666666667</v>
      </c>
      <c r="E293" s="11" t="str">
        <f t="shared" si="62"/>
        <v>#REF!</v>
      </c>
      <c r="F293" s="94" t="str">
        <f t="shared" si="63"/>
        <v>#REF!</v>
      </c>
      <c r="G293" s="186">
        <v>20.78674723888068</v>
      </c>
      <c r="H293" s="11" t="str">
        <f t="shared" si="64"/>
        <v>#REF!</v>
      </c>
      <c r="I293" s="94" t="str">
        <f t="shared" si="65"/>
        <v>#REF!</v>
      </c>
      <c r="J293" s="12"/>
      <c r="K293" s="186">
        <v>18.221662465242282</v>
      </c>
      <c r="L293" s="11" t="str">
        <f t="shared" si="66"/>
        <v>#REF!</v>
      </c>
      <c r="M293" s="94" t="str">
        <f t="shared" si="67"/>
        <v>#REF!</v>
      </c>
      <c r="N293" s="12"/>
      <c r="O293" s="80"/>
      <c r="P293" s="69" t="str">
        <f t="shared" si="68"/>
        <v>#REF!</v>
      </c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</row>
    <row r="294">
      <c r="B294" s="40"/>
      <c r="C294" s="187">
        <v>45718.0</v>
      </c>
      <c r="D294" s="188">
        <v>28.4666666666667</v>
      </c>
      <c r="E294" s="43" t="str">
        <f t="shared" si="62"/>
        <v>#REF!</v>
      </c>
      <c r="F294" s="96" t="str">
        <f t="shared" si="63"/>
        <v>#REF!</v>
      </c>
      <c r="G294" s="188">
        <v>20.39799797479738</v>
      </c>
      <c r="H294" s="43" t="str">
        <f t="shared" si="64"/>
        <v>#REF!</v>
      </c>
      <c r="I294" s="96" t="str">
        <f t="shared" si="65"/>
        <v>#REF!</v>
      </c>
      <c r="J294" s="45"/>
      <c r="K294" s="188">
        <v>18.043798515868808</v>
      </c>
      <c r="L294" s="43" t="str">
        <f t="shared" si="66"/>
        <v>#REF!</v>
      </c>
      <c r="M294" s="96" t="str">
        <f t="shared" si="67"/>
        <v>#REF!</v>
      </c>
      <c r="N294" s="45"/>
      <c r="O294" s="82"/>
      <c r="P294" s="189" t="str">
        <f t="shared" si="68"/>
        <v>#REF!</v>
      </c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</row>
    <row r="295">
      <c r="B295" s="180" t="s">
        <v>149</v>
      </c>
      <c r="C295" s="181">
        <v>45660.0</v>
      </c>
      <c r="D295" s="182">
        <v>28.7666666666667</v>
      </c>
      <c r="E295" s="48" t="str">
        <f t="shared" si="62"/>
        <v>#REF!</v>
      </c>
      <c r="F295" s="98" t="str">
        <f t="shared" si="63"/>
        <v>#REF!</v>
      </c>
      <c r="G295" s="182">
        <v>20.1597729643325</v>
      </c>
      <c r="H295" s="48" t="str">
        <f t="shared" si="64"/>
        <v>#REF!</v>
      </c>
      <c r="I295" s="98" t="str">
        <f t="shared" si="65"/>
        <v>#REF!</v>
      </c>
      <c r="J295" s="50" t="str">
        <f>GEOMEAN(I295:I297)</f>
        <v>#REF!</v>
      </c>
      <c r="K295" s="182">
        <v>18.1</v>
      </c>
      <c r="L295" s="48" t="str">
        <f t="shared" si="66"/>
        <v>#REF!</v>
      </c>
      <c r="M295" s="98" t="str">
        <f t="shared" si="67"/>
        <v>#REF!</v>
      </c>
      <c r="N295" s="50" t="str">
        <f>GEOMEAN(M295:M297)</f>
        <v>#REF!</v>
      </c>
      <c r="O295" s="56" t="str">
        <f>GEOMEAN(J295,N295)</f>
        <v>#REF!</v>
      </c>
      <c r="P295" s="184" t="str">
        <f t="shared" si="68"/>
        <v>#REF!</v>
      </c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</row>
    <row r="296">
      <c r="B296" s="34"/>
      <c r="C296" s="185">
        <v>45691.0</v>
      </c>
      <c r="D296" s="186">
        <v>29.0666666666667</v>
      </c>
      <c r="E296" s="11" t="str">
        <f t="shared" si="62"/>
        <v>#REF!</v>
      </c>
      <c r="F296" s="94" t="str">
        <f t="shared" si="63"/>
        <v>#REF!</v>
      </c>
      <c r="G296" s="186">
        <v>19.8600748604223</v>
      </c>
      <c r="H296" s="11" t="str">
        <f t="shared" si="64"/>
        <v>#REF!</v>
      </c>
      <c r="I296" s="94" t="str">
        <f t="shared" si="65"/>
        <v>#REF!</v>
      </c>
      <c r="J296" s="12"/>
      <c r="K296" s="186">
        <v>18.2</v>
      </c>
      <c r="L296" s="11" t="str">
        <f t="shared" si="66"/>
        <v>#REF!</v>
      </c>
      <c r="M296" s="94" t="str">
        <f t="shared" si="67"/>
        <v>#REF!</v>
      </c>
      <c r="N296" s="12"/>
      <c r="O296" s="57" t="s">
        <v>26</v>
      </c>
      <c r="P296" s="69" t="str">
        <f t="shared" si="68"/>
        <v>#REF!</v>
      </c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</row>
    <row r="297">
      <c r="B297" s="40"/>
      <c r="C297" s="187">
        <v>45719.0</v>
      </c>
      <c r="D297" s="188">
        <v>29.3666666666667</v>
      </c>
      <c r="E297" s="43" t="str">
        <f t="shared" si="62"/>
        <v>#REF!</v>
      </c>
      <c r="F297" s="96" t="str">
        <f t="shared" si="63"/>
        <v>#REF!</v>
      </c>
      <c r="G297" s="188">
        <v>19.560376756512003</v>
      </c>
      <c r="H297" s="43" t="str">
        <f t="shared" si="64"/>
        <v>#REF!</v>
      </c>
      <c r="I297" s="96" t="str">
        <f t="shared" si="65"/>
        <v>#REF!</v>
      </c>
      <c r="J297" s="45"/>
      <c r="K297" s="188">
        <v>18.1</v>
      </c>
      <c r="L297" s="43" t="str">
        <f t="shared" si="66"/>
        <v>#REF!</v>
      </c>
      <c r="M297" s="96" t="str">
        <f t="shared" si="67"/>
        <v>#REF!</v>
      </c>
      <c r="N297" s="45"/>
      <c r="O297" s="58" t="s">
        <v>26</v>
      </c>
      <c r="P297" s="189" t="str">
        <f t="shared" si="68"/>
        <v>#REF!</v>
      </c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</row>
    <row r="298">
      <c r="B298" s="180" t="s">
        <v>150</v>
      </c>
      <c r="C298" s="181">
        <v>45661.0</v>
      </c>
      <c r="D298" s="182">
        <v>28.7666666666667</v>
      </c>
      <c r="E298" s="48" t="str">
        <f t="shared" si="62"/>
        <v>#REF!</v>
      </c>
      <c r="F298" s="98" t="str">
        <f t="shared" si="63"/>
        <v>#REF!</v>
      </c>
      <c r="G298" s="182">
        <v>19.2606786526018</v>
      </c>
      <c r="H298" s="48" t="str">
        <f t="shared" si="64"/>
        <v>#REF!</v>
      </c>
      <c r="I298" s="98" t="str">
        <f t="shared" si="65"/>
        <v>#REF!</v>
      </c>
      <c r="J298" s="50" t="str">
        <f>GEOMEAN(I298:I300)</f>
        <v>#REF!</v>
      </c>
      <c r="K298" s="182">
        <v>18.5</v>
      </c>
      <c r="L298" s="48" t="str">
        <f t="shared" si="66"/>
        <v>#REF!</v>
      </c>
      <c r="M298" s="98" t="str">
        <f t="shared" si="67"/>
        <v>#REF!</v>
      </c>
      <c r="N298" s="50" t="str">
        <f>GEOMEAN(M298:M312)</f>
        <v>#REF!</v>
      </c>
      <c r="O298" s="56" t="str">
        <f>GEOMEAN(J298,N298)</f>
        <v>#REF!</v>
      </c>
      <c r="P298" s="184" t="str">
        <f t="shared" si="68"/>
        <v>#REF!</v>
      </c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</row>
    <row r="299">
      <c r="B299" s="34"/>
      <c r="C299" s="185">
        <v>45692.0</v>
      </c>
      <c r="D299" s="186">
        <v>28.2</v>
      </c>
      <c r="E299" s="11" t="str">
        <f t="shared" si="62"/>
        <v>#REF!</v>
      </c>
      <c r="F299" s="94" t="str">
        <f t="shared" si="63"/>
        <v>#REF!</v>
      </c>
      <c r="G299" s="186">
        <v>18.960980548691502</v>
      </c>
      <c r="H299" s="11" t="str">
        <f t="shared" si="64"/>
        <v>#REF!</v>
      </c>
      <c r="I299" s="94" t="str">
        <f t="shared" si="65"/>
        <v>#REF!</v>
      </c>
      <c r="J299" s="12"/>
      <c r="K299" s="186">
        <v>18.5</v>
      </c>
      <c r="L299" s="11" t="str">
        <f t="shared" si="66"/>
        <v>#REF!</v>
      </c>
      <c r="M299" s="94" t="str">
        <f t="shared" si="67"/>
        <v>#REF!</v>
      </c>
      <c r="N299" s="12"/>
      <c r="O299" s="80"/>
      <c r="P299" s="69" t="str">
        <f t="shared" si="68"/>
        <v>#REF!</v>
      </c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</row>
    <row r="300">
      <c r="B300" s="40"/>
      <c r="C300" s="187">
        <v>45720.0</v>
      </c>
      <c r="D300" s="188">
        <v>28.3</v>
      </c>
      <c r="E300" s="43" t="str">
        <f t="shared" si="62"/>
        <v>#REF!</v>
      </c>
      <c r="F300" s="96" t="str">
        <f t="shared" si="63"/>
        <v>#REF!</v>
      </c>
      <c r="G300" s="188">
        <v>18.6612824447813</v>
      </c>
      <c r="H300" s="43" t="str">
        <f t="shared" si="64"/>
        <v>#REF!</v>
      </c>
      <c r="I300" s="96" t="str">
        <f t="shared" si="65"/>
        <v>#REF!</v>
      </c>
      <c r="J300" s="45"/>
      <c r="K300" s="188">
        <v>18.6</v>
      </c>
      <c r="L300" s="43" t="str">
        <f t="shared" si="66"/>
        <v>#REF!</v>
      </c>
      <c r="M300" s="96" t="str">
        <f t="shared" si="67"/>
        <v>#REF!</v>
      </c>
      <c r="N300" s="45"/>
      <c r="O300" s="82"/>
      <c r="P300" s="189" t="str">
        <f t="shared" si="68"/>
        <v>#REF!</v>
      </c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</row>
    <row r="301">
      <c r="B301" s="180" t="s">
        <v>151</v>
      </c>
      <c r="C301" s="181">
        <v>45662.0</v>
      </c>
      <c r="D301" s="182">
        <v>27.4</v>
      </c>
      <c r="E301" s="48" t="str">
        <f t="shared" si="62"/>
        <v>#REF!</v>
      </c>
      <c r="F301" s="98" t="str">
        <f t="shared" si="63"/>
        <v>#REF!</v>
      </c>
      <c r="G301" s="182">
        <v>20.3</v>
      </c>
      <c r="H301" s="48" t="str">
        <f t="shared" si="64"/>
        <v>#REF!</v>
      </c>
      <c r="I301" s="98" t="str">
        <f t="shared" si="65"/>
        <v>#REF!</v>
      </c>
      <c r="J301" s="50" t="str">
        <f>GEOMEAN(I301:I303)</f>
        <v>#REF!</v>
      </c>
      <c r="K301" s="182">
        <v>19.0</v>
      </c>
      <c r="L301" s="48" t="str">
        <f t="shared" si="66"/>
        <v>#REF!</v>
      </c>
      <c r="M301" s="98" t="str">
        <f t="shared" si="67"/>
        <v>#REF!</v>
      </c>
      <c r="N301" s="50" t="str">
        <f>GEOMEAN(M301:M303)</f>
        <v>#REF!</v>
      </c>
      <c r="O301" s="56" t="str">
        <f>GEOMEAN(J301,N301)</f>
        <v>#REF!</v>
      </c>
      <c r="P301" s="184" t="str">
        <f t="shared" si="68"/>
        <v>#REF!</v>
      </c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</row>
    <row r="302">
      <c r="B302" s="34"/>
      <c r="C302" s="185">
        <v>45693.0</v>
      </c>
      <c r="D302" s="186">
        <v>27.3</v>
      </c>
      <c r="E302" s="11" t="str">
        <f t="shared" si="62"/>
        <v>#REF!</v>
      </c>
      <c r="F302" s="94" t="str">
        <f t="shared" si="63"/>
        <v>#REF!</v>
      </c>
      <c r="G302" s="186">
        <v>20.3</v>
      </c>
      <c r="H302" s="11" t="str">
        <f t="shared" si="64"/>
        <v>#REF!</v>
      </c>
      <c r="I302" s="94" t="str">
        <f t="shared" si="65"/>
        <v>#REF!</v>
      </c>
      <c r="J302" s="12"/>
      <c r="K302" s="186">
        <v>19.1</v>
      </c>
      <c r="L302" s="11" t="str">
        <f t="shared" si="66"/>
        <v>#REF!</v>
      </c>
      <c r="M302" s="94" t="str">
        <f t="shared" si="67"/>
        <v>#REF!</v>
      </c>
      <c r="N302" s="12"/>
      <c r="O302" s="57" t="s">
        <v>26</v>
      </c>
      <c r="P302" s="69" t="str">
        <f t="shared" si="68"/>
        <v>#REF!</v>
      </c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</row>
    <row r="303">
      <c r="B303" s="40"/>
      <c r="C303" s="187">
        <v>45721.0</v>
      </c>
      <c r="D303" s="188">
        <v>27.1</v>
      </c>
      <c r="E303" s="43" t="str">
        <f t="shared" si="62"/>
        <v>#REF!</v>
      </c>
      <c r="F303" s="96" t="str">
        <f t="shared" si="63"/>
        <v>#REF!</v>
      </c>
      <c r="G303" s="188">
        <v>20.200000000000003</v>
      </c>
      <c r="H303" s="43" t="str">
        <f t="shared" si="64"/>
        <v>#REF!</v>
      </c>
      <c r="I303" s="96" t="str">
        <f t="shared" si="65"/>
        <v>#REF!</v>
      </c>
      <c r="J303" s="45"/>
      <c r="K303" s="188">
        <v>19.3</v>
      </c>
      <c r="L303" s="43" t="str">
        <f t="shared" si="66"/>
        <v>#REF!</v>
      </c>
      <c r="M303" s="96" t="str">
        <f t="shared" si="67"/>
        <v>#REF!</v>
      </c>
      <c r="N303" s="45"/>
      <c r="O303" s="58" t="s">
        <v>26</v>
      </c>
      <c r="P303" s="189" t="str">
        <f t="shared" si="68"/>
        <v>#REF!</v>
      </c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</row>
    <row r="304">
      <c r="B304" s="180" t="s">
        <v>152</v>
      </c>
      <c r="C304" s="181">
        <v>45663.0</v>
      </c>
      <c r="D304" s="182">
        <v>27.55</v>
      </c>
      <c r="E304" s="48" t="str">
        <f t="shared" si="62"/>
        <v>#REF!</v>
      </c>
      <c r="F304" s="98" t="str">
        <f t="shared" si="63"/>
        <v>#REF!</v>
      </c>
      <c r="G304" s="182">
        <v>20.0</v>
      </c>
      <c r="H304" s="48" t="str">
        <f t="shared" si="64"/>
        <v>#REF!</v>
      </c>
      <c r="I304" s="98" t="str">
        <f t="shared" si="65"/>
        <v>#REF!</v>
      </c>
      <c r="J304" s="50" t="str">
        <f>GEOMEAN(I304:I306)</f>
        <v>#REF!</v>
      </c>
      <c r="K304" s="182">
        <v>18.2</v>
      </c>
      <c r="L304" s="48" t="str">
        <f t="shared" si="66"/>
        <v>#REF!</v>
      </c>
      <c r="M304" s="98" t="str">
        <f t="shared" si="67"/>
        <v>#REF!</v>
      </c>
      <c r="N304" s="50" t="str">
        <f>GEOMEAN(M304:M318)</f>
        <v>#REF!</v>
      </c>
      <c r="O304" s="56" t="str">
        <f>GEOMEAN(J304,N304)</f>
        <v>#REF!</v>
      </c>
      <c r="P304" s="184" t="str">
        <f t="shared" si="68"/>
        <v>#REF!</v>
      </c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</row>
    <row r="305">
      <c r="B305" s="34"/>
      <c r="C305" s="185">
        <v>45694.0</v>
      </c>
      <c r="D305" s="186">
        <v>27.6</v>
      </c>
      <c r="E305" s="11" t="str">
        <f t="shared" si="62"/>
        <v>#REF!</v>
      </c>
      <c r="F305" s="94" t="str">
        <f t="shared" si="63"/>
        <v>#REF!</v>
      </c>
      <c r="G305" s="186">
        <v>20.0</v>
      </c>
      <c r="H305" s="11" t="str">
        <f t="shared" si="64"/>
        <v>#REF!</v>
      </c>
      <c r="I305" s="94" t="str">
        <f t="shared" si="65"/>
        <v>#REF!</v>
      </c>
      <c r="J305" s="12"/>
      <c r="K305" s="186">
        <v>18.3</v>
      </c>
      <c r="L305" s="11" t="str">
        <f t="shared" si="66"/>
        <v>#REF!</v>
      </c>
      <c r="M305" s="94" t="str">
        <f t="shared" si="67"/>
        <v>#REF!</v>
      </c>
      <c r="N305" s="12"/>
      <c r="O305" s="80"/>
      <c r="P305" s="69" t="str">
        <f t="shared" si="68"/>
        <v>#REF!</v>
      </c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</row>
    <row r="306">
      <c r="B306" s="40"/>
      <c r="C306" s="187">
        <v>45722.0</v>
      </c>
      <c r="D306" s="190">
        <v>27.1</v>
      </c>
      <c r="E306" s="61" t="str">
        <f t="shared" si="62"/>
        <v>#REF!</v>
      </c>
      <c r="F306" s="101" t="str">
        <f t="shared" si="63"/>
        <v>#REF!</v>
      </c>
      <c r="G306" s="190">
        <v>19.900000000000002</v>
      </c>
      <c r="H306" s="61" t="str">
        <f t="shared" si="64"/>
        <v>#REF!</v>
      </c>
      <c r="I306" s="101" t="str">
        <f t="shared" si="65"/>
        <v>#REF!</v>
      </c>
      <c r="J306" s="88"/>
      <c r="K306" s="190">
        <v>18.043798515868808</v>
      </c>
      <c r="L306" s="61" t="str">
        <f t="shared" si="66"/>
        <v>#REF!</v>
      </c>
      <c r="M306" s="101" t="str">
        <f t="shared" si="67"/>
        <v>#REF!</v>
      </c>
      <c r="N306" s="88"/>
      <c r="O306" s="191"/>
      <c r="P306" s="189" t="str">
        <f t="shared" si="68"/>
        <v>#REF!</v>
      </c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</row>
    <row r="307">
      <c r="A307" s="1"/>
      <c r="B307" s="2"/>
      <c r="C307" s="2"/>
      <c r="D307" s="2"/>
      <c r="E307" s="2"/>
      <c r="F307" s="2"/>
      <c r="G307" s="68"/>
      <c r="H307" s="2"/>
      <c r="I307" s="2"/>
      <c r="J307" s="2"/>
      <c r="K307" s="2"/>
      <c r="L307" s="2"/>
      <c r="M307" s="2"/>
      <c r="N307" s="2"/>
      <c r="O307" s="2"/>
      <c r="P307" s="67" t="str">
        <f>GEOMEAN(P289:P306)</f>
        <v>#REF!</v>
      </c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</row>
    <row r="308">
      <c r="A308" s="1"/>
      <c r="B308" s="2"/>
      <c r="C308" s="2"/>
      <c r="D308" s="2"/>
      <c r="E308" s="2"/>
      <c r="F308" s="2"/>
      <c r="G308" s="68"/>
      <c r="H308" s="2"/>
      <c r="I308" s="2"/>
      <c r="J308" s="2"/>
      <c r="K308" s="2"/>
      <c r="L308" s="2"/>
      <c r="M308" s="2"/>
      <c r="N308" s="2"/>
      <c r="O308" s="2"/>
      <c r="P308" s="2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</row>
    <row r="309">
      <c r="A309" s="91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</row>
    <row r="310">
      <c r="A310" s="91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</row>
    <row r="311">
      <c r="A311" s="91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</row>
    <row r="312">
      <c r="A312" s="91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</row>
    <row r="313">
      <c r="A313" s="91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</row>
    <row r="314">
      <c r="A314" s="91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</row>
    <row r="315">
      <c r="A315" s="91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</row>
    <row r="316">
      <c r="A316" s="91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</row>
    <row r="317">
      <c r="A317" s="91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</row>
    <row r="318">
      <c r="A318" s="91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</row>
    <row r="319">
      <c r="A319" s="91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</row>
    <row r="320">
      <c r="A320" s="91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</row>
    <row r="321">
      <c r="A321" s="91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</row>
    <row r="322">
      <c r="A322" s="91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</row>
    <row r="323">
      <c r="A323" s="91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</row>
    <row r="324">
      <c r="A324" s="91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</row>
    <row r="325">
      <c r="A325" s="91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</row>
    <row r="326">
      <c r="A326" s="91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</row>
    <row r="327">
      <c r="A327" s="91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</row>
    <row r="328">
      <c r="A328" s="91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</row>
    <row r="329">
      <c r="A329" s="91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</row>
    <row r="330">
      <c r="A330" s="91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</row>
    <row r="331">
      <c r="A331" s="91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</row>
    <row r="332">
      <c r="A332" s="91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</row>
    <row r="333">
      <c r="A333" s="91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</row>
    <row r="334">
      <c r="A334" s="91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</row>
    <row r="335">
      <c r="A335" s="91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</row>
    <row r="336">
      <c r="A336" s="91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</row>
    <row r="337">
      <c r="A337" s="91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</row>
    <row r="338">
      <c r="A338" s="91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</row>
    <row r="339">
      <c r="A339" s="91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</row>
    <row r="340">
      <c r="A340" s="91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</row>
    <row r="341">
      <c r="A341" s="91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</row>
    <row r="342">
      <c r="A342" s="91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</row>
    <row r="343">
      <c r="A343" s="91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</row>
    <row r="344">
      <c r="A344" s="91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</row>
    <row r="345">
      <c r="A345" s="91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</row>
    <row r="346">
      <c r="A346" s="91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</row>
    <row r="347">
      <c r="A347" s="91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</row>
    <row r="348">
      <c r="A348" s="91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</row>
    <row r="349">
      <c r="A349" s="91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</row>
    <row r="350">
      <c r="A350" s="91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</row>
    <row r="351">
      <c r="A351" s="91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</row>
    <row r="352">
      <c r="A352" s="91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</row>
    <row r="353">
      <c r="A353" s="91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</row>
    <row r="354">
      <c r="A354" s="91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</row>
    <row r="355">
      <c r="A355" s="91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</row>
    <row r="356">
      <c r="A356" s="91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</row>
    <row r="357">
      <c r="A357" s="91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</row>
    <row r="358">
      <c r="A358" s="91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</row>
    <row r="359">
      <c r="A359" s="91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</row>
    <row r="360">
      <c r="A360" s="91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</row>
    <row r="361">
      <c r="A361" s="91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</row>
    <row r="362">
      <c r="A362" s="91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</row>
    <row r="363">
      <c r="A363" s="91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</row>
    <row r="364">
      <c r="A364" s="91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</row>
    <row r="365">
      <c r="A365" s="91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</row>
    <row r="366">
      <c r="A366" s="91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</row>
    <row r="367">
      <c r="A367" s="91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</row>
    <row r="368">
      <c r="A368" s="91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</row>
    <row r="369">
      <c r="A369" s="91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</row>
    <row r="370">
      <c r="A370" s="91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</row>
    <row r="371">
      <c r="A371" s="91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</row>
    <row r="372">
      <c r="A372" s="91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</row>
    <row r="373">
      <c r="A373" s="91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</row>
    <row r="374">
      <c r="A374" s="91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</row>
    <row r="375">
      <c r="A375" s="91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</row>
    <row r="376">
      <c r="A376" s="91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</row>
    <row r="377">
      <c r="A377" s="91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</row>
    <row r="378">
      <c r="A378" s="91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</row>
    <row r="379">
      <c r="A379" s="91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</row>
    <row r="380">
      <c r="A380" s="91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</row>
    <row r="381">
      <c r="A381" s="91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</row>
    <row r="382">
      <c r="A382" s="91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</row>
    <row r="383">
      <c r="A383" s="91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</row>
    <row r="384">
      <c r="A384" s="91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</row>
    <row r="385">
      <c r="A385" s="91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</row>
    <row r="386">
      <c r="A386" s="91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</row>
    <row r="387">
      <c r="A387" s="91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</row>
    <row r="388">
      <c r="A388" s="91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</row>
    <row r="389">
      <c r="A389" s="91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</row>
    <row r="390">
      <c r="A390" s="91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</row>
    <row r="391">
      <c r="A391" s="91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</row>
    <row r="392">
      <c r="A392" s="91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</row>
    <row r="393">
      <c r="A393" s="91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</row>
    <row r="394">
      <c r="A394" s="91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</row>
    <row r="395">
      <c r="A395" s="91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</row>
    <row r="396">
      <c r="A396" s="91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</row>
    <row r="397">
      <c r="A397" s="91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</row>
    <row r="398">
      <c r="A398" s="91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</row>
    <row r="399">
      <c r="A399" s="91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</row>
    <row r="400">
      <c r="A400" s="91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</row>
    <row r="401">
      <c r="A401" s="91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</row>
    <row r="402">
      <c r="A402" s="91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</row>
    <row r="403">
      <c r="A403" s="91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</row>
    <row r="404">
      <c r="A404" s="91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</row>
    <row r="405">
      <c r="A405" s="91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</row>
    <row r="406">
      <c r="A406" s="91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</row>
    <row r="407">
      <c r="A407" s="91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</row>
    <row r="408">
      <c r="A408" s="91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</row>
    <row r="409">
      <c r="A409" s="91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</row>
    <row r="410">
      <c r="A410" s="91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</row>
    <row r="411">
      <c r="A411" s="91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</row>
    <row r="412">
      <c r="A412" s="91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</row>
    <row r="413">
      <c r="A413" s="91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</row>
    <row r="414">
      <c r="A414" s="91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</row>
    <row r="415">
      <c r="A415" s="91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</row>
    <row r="416">
      <c r="A416" s="91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</row>
    <row r="417">
      <c r="A417" s="91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</row>
    <row r="418">
      <c r="A418" s="91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</row>
    <row r="419">
      <c r="A419" s="91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</row>
    <row r="420">
      <c r="A420" s="91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</row>
    <row r="421">
      <c r="A421" s="91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</row>
    <row r="422">
      <c r="A422" s="91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</row>
    <row r="423">
      <c r="A423" s="91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</row>
    <row r="424">
      <c r="A424" s="91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</row>
    <row r="425">
      <c r="A425" s="91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</row>
    <row r="426">
      <c r="A426" s="91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</row>
    <row r="427">
      <c r="A427" s="91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</row>
    <row r="428">
      <c r="A428" s="91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</row>
    <row r="429">
      <c r="A429" s="91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</row>
    <row r="430">
      <c r="A430" s="91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</row>
    <row r="431">
      <c r="A431" s="91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</row>
    <row r="432">
      <c r="A432" s="91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</row>
    <row r="433">
      <c r="A433" s="91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</row>
    <row r="434">
      <c r="A434" s="91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</row>
    <row r="435">
      <c r="A435" s="91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</row>
    <row r="436">
      <c r="A436" s="91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</row>
    <row r="437">
      <c r="A437" s="91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</row>
    <row r="438">
      <c r="A438" s="91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</row>
    <row r="439">
      <c r="A439" s="91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</row>
    <row r="440">
      <c r="A440" s="91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</row>
    <row r="441">
      <c r="A441" s="91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</row>
    <row r="442">
      <c r="A442" s="91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</row>
    <row r="443">
      <c r="A443" s="91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</row>
    <row r="444">
      <c r="A444" s="91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</row>
    <row r="445">
      <c r="A445" s="91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</row>
    <row r="446">
      <c r="A446" s="91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</row>
    <row r="447">
      <c r="A447" s="91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</row>
    <row r="448">
      <c r="A448" s="91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</row>
    <row r="449">
      <c r="A449" s="91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</row>
    <row r="450">
      <c r="A450" s="91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</row>
    <row r="451">
      <c r="A451" s="91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</row>
    <row r="452">
      <c r="A452" s="91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</row>
    <row r="453">
      <c r="A453" s="91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</row>
    <row r="454">
      <c r="A454" s="91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</row>
    <row r="455">
      <c r="A455" s="91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</row>
    <row r="456">
      <c r="A456" s="91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</row>
    <row r="457">
      <c r="A457" s="91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</row>
    <row r="458">
      <c r="A458" s="91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</row>
    <row r="459">
      <c r="A459" s="91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</row>
    <row r="460">
      <c r="A460" s="91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</row>
    <row r="461">
      <c r="A461" s="91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</row>
    <row r="462">
      <c r="A462" s="91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</row>
    <row r="463">
      <c r="A463" s="91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</row>
    <row r="464">
      <c r="A464" s="91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</row>
    <row r="465">
      <c r="A465" s="91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</row>
    <row r="466">
      <c r="A466" s="91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</row>
    <row r="467">
      <c r="A467" s="91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</row>
    <row r="468">
      <c r="A468" s="91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</row>
    <row r="469">
      <c r="A469" s="91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</row>
    <row r="470">
      <c r="A470" s="91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</row>
    <row r="471">
      <c r="A471" s="91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</row>
    <row r="472">
      <c r="A472" s="91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</row>
    <row r="473">
      <c r="A473" s="91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</row>
    <row r="474">
      <c r="A474" s="91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</row>
    <row r="475">
      <c r="A475" s="91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</row>
    <row r="476">
      <c r="A476" s="91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</row>
    <row r="477">
      <c r="A477" s="91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</row>
    <row r="478">
      <c r="A478" s="91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</row>
    <row r="479">
      <c r="A479" s="91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</row>
    <row r="480">
      <c r="A480" s="91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</row>
    <row r="481">
      <c r="A481" s="91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</row>
    <row r="482">
      <c r="A482" s="91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</row>
    <row r="483">
      <c r="A483" s="91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</row>
    <row r="484">
      <c r="A484" s="91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</row>
    <row r="485">
      <c r="A485" s="91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</row>
    <row r="486">
      <c r="A486" s="91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</row>
    <row r="487">
      <c r="A487" s="91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</row>
    <row r="488">
      <c r="A488" s="91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</row>
    <row r="489">
      <c r="A489" s="91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</row>
    <row r="490">
      <c r="A490" s="91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</row>
    <row r="491">
      <c r="A491" s="91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</row>
    <row r="492">
      <c r="A492" s="91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</row>
    <row r="493">
      <c r="A493" s="91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</row>
    <row r="494">
      <c r="A494" s="91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</row>
    <row r="495">
      <c r="A495" s="91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</row>
    <row r="496">
      <c r="A496" s="91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</row>
    <row r="497">
      <c r="A497" s="91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</row>
    <row r="498">
      <c r="A498" s="91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</row>
    <row r="499">
      <c r="A499" s="91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</row>
    <row r="500">
      <c r="A500" s="91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</row>
    <row r="501">
      <c r="A501" s="91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</row>
    <row r="502">
      <c r="A502" s="91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</row>
    <row r="503">
      <c r="A503" s="91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</row>
    <row r="504">
      <c r="A504" s="91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</row>
    <row r="505">
      <c r="A505" s="91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</row>
    <row r="506">
      <c r="A506" s="91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</row>
    <row r="507">
      <c r="A507" s="91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</row>
    <row r="508">
      <c r="A508" s="91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</row>
    <row r="509">
      <c r="A509" s="91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</row>
    <row r="510">
      <c r="A510" s="91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</row>
    <row r="511">
      <c r="A511" s="91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</row>
    <row r="512">
      <c r="A512" s="91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</row>
    <row r="513">
      <c r="A513" s="91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</row>
    <row r="514">
      <c r="A514" s="91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</row>
    <row r="515">
      <c r="A515" s="91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</row>
    <row r="516">
      <c r="A516" s="91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</row>
    <row r="517">
      <c r="A517" s="91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</row>
    <row r="518">
      <c r="A518" s="91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</row>
    <row r="519">
      <c r="A519" s="91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</row>
    <row r="520">
      <c r="A520" s="91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</row>
    <row r="521">
      <c r="A521" s="91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</row>
    <row r="522">
      <c r="A522" s="91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</row>
    <row r="523">
      <c r="A523" s="91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</row>
    <row r="524">
      <c r="A524" s="91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</row>
    <row r="525">
      <c r="A525" s="91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</row>
    <row r="526">
      <c r="A526" s="91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</row>
    <row r="527">
      <c r="A527" s="91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</row>
    <row r="528">
      <c r="A528" s="91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</row>
    <row r="529">
      <c r="A529" s="91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</row>
    <row r="530">
      <c r="A530" s="91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</row>
    <row r="531">
      <c r="A531" s="91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</row>
    <row r="532">
      <c r="A532" s="91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</row>
    <row r="533">
      <c r="A533" s="91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</row>
    <row r="534">
      <c r="A534" s="91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</row>
    <row r="535">
      <c r="A535" s="91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</row>
    <row r="536">
      <c r="A536" s="91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</row>
    <row r="537">
      <c r="A537" s="91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</row>
    <row r="538">
      <c r="A538" s="91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</row>
    <row r="539">
      <c r="A539" s="91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</row>
    <row r="540">
      <c r="A540" s="91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</row>
    <row r="541">
      <c r="A541" s="91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</row>
    <row r="542">
      <c r="A542" s="91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</row>
    <row r="543">
      <c r="A543" s="91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</row>
    <row r="544">
      <c r="A544" s="91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</row>
    <row r="545">
      <c r="A545" s="91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</row>
    <row r="546">
      <c r="A546" s="91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</row>
    <row r="547">
      <c r="A547" s="91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</row>
    <row r="548">
      <c r="A548" s="91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</row>
    <row r="549">
      <c r="A549" s="91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</row>
    <row r="550">
      <c r="A550" s="91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</row>
    <row r="551">
      <c r="A551" s="91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</row>
    <row r="552">
      <c r="A552" s="91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</row>
    <row r="553">
      <c r="A553" s="91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</row>
    <row r="554">
      <c r="A554" s="91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</row>
    <row r="555">
      <c r="A555" s="91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</row>
    <row r="556">
      <c r="A556" s="91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</row>
    <row r="557">
      <c r="A557" s="91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</row>
    <row r="558">
      <c r="A558" s="91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</row>
    <row r="559">
      <c r="A559" s="91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</row>
    <row r="560">
      <c r="A560" s="91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</row>
    <row r="561">
      <c r="A561" s="91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</row>
    <row r="562">
      <c r="A562" s="91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</row>
    <row r="563">
      <c r="A563" s="91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</row>
    <row r="564">
      <c r="A564" s="91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</row>
    <row r="565">
      <c r="A565" s="91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</row>
    <row r="566">
      <c r="A566" s="91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</row>
    <row r="567">
      <c r="A567" s="91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</row>
    <row r="568">
      <c r="A568" s="91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</row>
    <row r="569">
      <c r="A569" s="91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</row>
    <row r="570">
      <c r="A570" s="91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</row>
    <row r="571">
      <c r="A571" s="91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</row>
    <row r="572">
      <c r="A572" s="91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</row>
    <row r="573">
      <c r="A573" s="91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</row>
    <row r="574">
      <c r="A574" s="91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</row>
    <row r="575">
      <c r="A575" s="91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</row>
    <row r="576">
      <c r="A576" s="91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</row>
    <row r="577">
      <c r="A577" s="91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</row>
    <row r="578">
      <c r="A578" s="91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</row>
    <row r="579">
      <c r="A579" s="91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</row>
    <row r="580">
      <c r="A580" s="91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</row>
    <row r="581">
      <c r="A581" s="91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</row>
    <row r="582">
      <c r="A582" s="91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</row>
    <row r="583">
      <c r="A583" s="91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</row>
    <row r="584">
      <c r="A584" s="91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</row>
    <row r="585">
      <c r="A585" s="91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</row>
    <row r="586">
      <c r="A586" s="91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</row>
    <row r="587">
      <c r="A587" s="91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</row>
    <row r="588">
      <c r="A588" s="91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</row>
    <row r="589">
      <c r="A589" s="91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</row>
    <row r="590">
      <c r="A590" s="91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</row>
    <row r="591">
      <c r="A591" s="91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</row>
    <row r="592">
      <c r="A592" s="91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</row>
    <row r="593">
      <c r="A593" s="91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</row>
    <row r="594">
      <c r="A594" s="91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</row>
    <row r="595">
      <c r="A595" s="91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</row>
    <row r="596">
      <c r="A596" s="91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</row>
    <row r="597">
      <c r="A597" s="91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</row>
    <row r="598">
      <c r="A598" s="91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</row>
    <row r="599">
      <c r="A599" s="91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</row>
    <row r="600">
      <c r="A600" s="91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</row>
    <row r="601">
      <c r="A601" s="91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</row>
    <row r="602">
      <c r="A602" s="91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</row>
    <row r="603">
      <c r="A603" s="91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</row>
    <row r="604">
      <c r="A604" s="91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</row>
    <row r="605">
      <c r="A605" s="91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</row>
    <row r="606">
      <c r="A606" s="91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</row>
    <row r="607">
      <c r="A607" s="91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</row>
    <row r="608">
      <c r="A608" s="91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</row>
    <row r="609">
      <c r="A609" s="91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</row>
    <row r="610">
      <c r="A610" s="91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</row>
    <row r="611">
      <c r="A611" s="91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</row>
    <row r="612">
      <c r="A612" s="91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</row>
    <row r="613">
      <c r="A613" s="91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</row>
    <row r="614">
      <c r="A614" s="91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</row>
    <row r="615">
      <c r="A615" s="91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</row>
    <row r="616">
      <c r="A616" s="91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</row>
    <row r="617">
      <c r="A617" s="91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</row>
    <row r="618">
      <c r="A618" s="91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</row>
    <row r="619">
      <c r="A619" s="91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</row>
    <row r="620">
      <c r="A620" s="91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</row>
    <row r="621">
      <c r="A621" s="91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</row>
    <row r="622">
      <c r="A622" s="91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</row>
    <row r="623">
      <c r="A623" s="91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</row>
    <row r="624">
      <c r="A624" s="91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</row>
    <row r="625">
      <c r="A625" s="91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</row>
    <row r="626">
      <c r="A626" s="91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</row>
    <row r="627">
      <c r="A627" s="91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</row>
    <row r="628">
      <c r="A628" s="91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</row>
    <row r="629">
      <c r="A629" s="91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</row>
    <row r="630">
      <c r="A630" s="91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</row>
    <row r="631">
      <c r="A631" s="91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</row>
    <row r="632">
      <c r="A632" s="91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</row>
    <row r="633">
      <c r="A633" s="91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</row>
    <row r="634">
      <c r="A634" s="91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</row>
    <row r="635">
      <c r="A635" s="91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</row>
    <row r="636">
      <c r="A636" s="91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</row>
    <row r="637">
      <c r="A637" s="91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</row>
    <row r="638">
      <c r="A638" s="91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</row>
    <row r="639">
      <c r="A639" s="91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</row>
    <row r="640">
      <c r="A640" s="91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</row>
    <row r="641">
      <c r="A641" s="91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</row>
    <row r="642">
      <c r="A642" s="91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</row>
    <row r="643">
      <c r="A643" s="91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</row>
    <row r="644">
      <c r="A644" s="91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</row>
    <row r="645">
      <c r="A645" s="91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</row>
    <row r="646">
      <c r="A646" s="91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</row>
    <row r="647">
      <c r="A647" s="91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</row>
    <row r="648">
      <c r="A648" s="91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</row>
    <row r="649">
      <c r="A649" s="91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</row>
    <row r="650">
      <c r="A650" s="91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</row>
    <row r="651">
      <c r="A651" s="91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</row>
    <row r="652">
      <c r="A652" s="91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</row>
    <row r="653">
      <c r="A653" s="91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</row>
    <row r="654">
      <c r="A654" s="91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</row>
    <row r="655">
      <c r="A655" s="91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</row>
    <row r="656">
      <c r="A656" s="91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</row>
    <row r="657">
      <c r="A657" s="91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</row>
    <row r="658">
      <c r="A658" s="91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</row>
    <row r="659">
      <c r="A659" s="91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</row>
    <row r="660">
      <c r="A660" s="91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</row>
    <row r="661">
      <c r="A661" s="91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</row>
    <row r="662">
      <c r="A662" s="91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</row>
    <row r="663">
      <c r="A663" s="91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</row>
    <row r="664">
      <c r="A664" s="91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</row>
    <row r="665">
      <c r="A665" s="91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</row>
    <row r="666">
      <c r="A666" s="91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</row>
    <row r="667">
      <c r="A667" s="91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</row>
    <row r="668">
      <c r="A668" s="91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</row>
    <row r="669">
      <c r="A669" s="91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</row>
    <row r="670">
      <c r="A670" s="91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</row>
    <row r="671">
      <c r="A671" s="91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</row>
    <row r="672">
      <c r="A672" s="91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</row>
    <row r="673">
      <c r="A673" s="91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</row>
    <row r="674">
      <c r="A674" s="91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</row>
    <row r="675">
      <c r="A675" s="91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</row>
    <row r="676">
      <c r="A676" s="91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</row>
    <row r="677">
      <c r="A677" s="91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</row>
    <row r="678">
      <c r="A678" s="91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</row>
    <row r="679">
      <c r="A679" s="91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</row>
    <row r="680">
      <c r="A680" s="91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</row>
    <row r="681">
      <c r="A681" s="91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</row>
    <row r="682">
      <c r="A682" s="91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</row>
    <row r="683">
      <c r="A683" s="91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</row>
    <row r="684">
      <c r="A684" s="91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</row>
    <row r="685">
      <c r="A685" s="91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</row>
    <row r="686">
      <c r="A686" s="91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</row>
    <row r="687">
      <c r="A687" s="91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</row>
    <row r="688">
      <c r="A688" s="91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</row>
    <row r="689">
      <c r="A689" s="91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</row>
    <row r="690">
      <c r="A690" s="91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</row>
    <row r="691">
      <c r="A691" s="91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</row>
    <row r="692">
      <c r="A692" s="91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</row>
    <row r="693">
      <c r="A693" s="91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</row>
    <row r="694">
      <c r="A694" s="91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</row>
    <row r="695">
      <c r="A695" s="91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</row>
    <row r="696">
      <c r="A696" s="91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</row>
    <row r="697">
      <c r="A697" s="91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</row>
    <row r="698">
      <c r="A698" s="91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</row>
    <row r="699">
      <c r="A699" s="91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</row>
    <row r="700">
      <c r="A700" s="91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</row>
    <row r="701">
      <c r="A701" s="91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</row>
    <row r="702">
      <c r="A702" s="91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</row>
    <row r="703">
      <c r="A703" s="91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</row>
    <row r="704">
      <c r="A704" s="91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</row>
    <row r="705">
      <c r="A705" s="91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</row>
    <row r="706">
      <c r="A706" s="91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</row>
    <row r="707">
      <c r="A707" s="91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</row>
    <row r="708">
      <c r="A708" s="91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</row>
    <row r="709">
      <c r="A709" s="91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</row>
    <row r="710">
      <c r="A710" s="91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</row>
    <row r="711">
      <c r="A711" s="91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</row>
    <row r="712">
      <c r="A712" s="91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</row>
    <row r="713">
      <c r="A713" s="91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</row>
    <row r="714">
      <c r="A714" s="91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</row>
    <row r="715">
      <c r="A715" s="91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</row>
    <row r="716">
      <c r="A716" s="91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</row>
    <row r="717">
      <c r="A717" s="91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</row>
    <row r="718">
      <c r="A718" s="91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</row>
    <row r="719">
      <c r="A719" s="91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</row>
    <row r="720">
      <c r="A720" s="91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</row>
    <row r="721">
      <c r="A721" s="91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</row>
    <row r="722">
      <c r="A722" s="91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</row>
    <row r="723">
      <c r="A723" s="91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</row>
    <row r="724">
      <c r="A724" s="91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</row>
    <row r="725">
      <c r="A725" s="91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</row>
    <row r="726">
      <c r="A726" s="91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</row>
    <row r="727">
      <c r="A727" s="91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</row>
    <row r="728">
      <c r="A728" s="91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</row>
    <row r="729">
      <c r="A729" s="91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</row>
    <row r="730">
      <c r="A730" s="91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</row>
    <row r="731">
      <c r="A731" s="91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</row>
    <row r="732">
      <c r="A732" s="91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</row>
    <row r="733">
      <c r="A733" s="91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</row>
    <row r="734">
      <c r="A734" s="91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</row>
    <row r="735">
      <c r="A735" s="91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</row>
    <row r="736">
      <c r="A736" s="91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</row>
    <row r="737">
      <c r="A737" s="91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</row>
    <row r="738">
      <c r="A738" s="91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</row>
    <row r="739">
      <c r="A739" s="91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</row>
    <row r="740">
      <c r="A740" s="91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</row>
    <row r="741">
      <c r="A741" s="91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</row>
    <row r="742">
      <c r="A742" s="91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</row>
    <row r="743">
      <c r="A743" s="91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</row>
    <row r="744">
      <c r="A744" s="91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</row>
    <row r="745">
      <c r="A745" s="91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</row>
    <row r="746">
      <c r="A746" s="91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</row>
    <row r="747">
      <c r="A747" s="91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</row>
    <row r="748">
      <c r="A748" s="91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</row>
    <row r="749">
      <c r="A749" s="91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</row>
    <row r="750">
      <c r="A750" s="91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</row>
    <row r="751">
      <c r="A751" s="91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</row>
    <row r="752">
      <c r="A752" s="91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</row>
    <row r="753">
      <c r="A753" s="91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</row>
    <row r="754">
      <c r="A754" s="91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</row>
    <row r="755">
      <c r="A755" s="91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</row>
    <row r="756">
      <c r="A756" s="91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</row>
    <row r="757">
      <c r="A757" s="91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</row>
    <row r="758">
      <c r="A758" s="91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</row>
    <row r="759">
      <c r="A759" s="91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</row>
    <row r="760">
      <c r="A760" s="91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</row>
    <row r="761">
      <c r="A761" s="91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</row>
    <row r="762">
      <c r="A762" s="91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</row>
    <row r="763">
      <c r="A763" s="91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</row>
    <row r="764">
      <c r="A764" s="91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</row>
    <row r="765">
      <c r="A765" s="91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</row>
    <row r="766">
      <c r="A766" s="91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</row>
    <row r="767">
      <c r="A767" s="91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</row>
    <row r="768">
      <c r="A768" s="91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</row>
    <row r="769">
      <c r="A769" s="91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</row>
    <row r="770">
      <c r="A770" s="91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</row>
    <row r="771">
      <c r="A771" s="91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</row>
    <row r="772">
      <c r="A772" s="91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</row>
    <row r="773">
      <c r="A773" s="91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</row>
    <row r="774">
      <c r="A774" s="91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</row>
    <row r="775">
      <c r="A775" s="91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</row>
    <row r="776">
      <c r="A776" s="91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</row>
    <row r="777">
      <c r="A777" s="91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</row>
    <row r="778">
      <c r="A778" s="91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</row>
    <row r="779">
      <c r="A779" s="91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</row>
    <row r="780">
      <c r="A780" s="91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</row>
    <row r="781">
      <c r="A781" s="91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</row>
    <row r="782">
      <c r="A782" s="91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</row>
    <row r="783">
      <c r="A783" s="91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</row>
    <row r="784">
      <c r="A784" s="91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</row>
    <row r="785">
      <c r="A785" s="91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</row>
    <row r="786">
      <c r="A786" s="91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</row>
    <row r="787">
      <c r="A787" s="91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</row>
    <row r="788">
      <c r="A788" s="91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</row>
    <row r="789">
      <c r="A789" s="91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</row>
    <row r="790">
      <c r="A790" s="91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</row>
    <row r="791">
      <c r="A791" s="91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</row>
    <row r="792">
      <c r="A792" s="91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</row>
    <row r="793">
      <c r="A793" s="91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</row>
    <row r="794">
      <c r="A794" s="91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</row>
    <row r="795">
      <c r="A795" s="91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</row>
    <row r="796">
      <c r="A796" s="91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</row>
    <row r="797">
      <c r="A797" s="91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</row>
    <row r="798">
      <c r="A798" s="91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</row>
    <row r="799">
      <c r="A799" s="91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</row>
    <row r="800">
      <c r="A800" s="91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</row>
    <row r="801">
      <c r="A801" s="91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</row>
    <row r="802">
      <c r="A802" s="91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</row>
    <row r="803">
      <c r="A803" s="91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</row>
    <row r="804">
      <c r="A804" s="91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</row>
    <row r="805">
      <c r="A805" s="91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</row>
    <row r="806">
      <c r="A806" s="91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</row>
    <row r="807">
      <c r="A807" s="91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</row>
    <row r="808">
      <c r="A808" s="91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</row>
    <row r="809">
      <c r="A809" s="91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</row>
    <row r="810">
      <c r="A810" s="91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</row>
    <row r="811">
      <c r="A811" s="91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</row>
    <row r="812">
      <c r="A812" s="91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</row>
    <row r="813">
      <c r="A813" s="91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</row>
    <row r="814">
      <c r="A814" s="91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</row>
    <row r="815">
      <c r="A815" s="91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</row>
    <row r="816">
      <c r="A816" s="91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</row>
    <row r="817">
      <c r="A817" s="91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</row>
    <row r="818">
      <c r="A818" s="91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</row>
    <row r="819">
      <c r="A819" s="91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</row>
    <row r="820">
      <c r="A820" s="91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</row>
    <row r="821">
      <c r="A821" s="91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</row>
    <row r="822">
      <c r="A822" s="91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</row>
    <row r="823">
      <c r="A823" s="91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</row>
    <row r="824">
      <c r="A824" s="91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</row>
    <row r="825">
      <c r="A825" s="91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</row>
    <row r="826">
      <c r="A826" s="91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</row>
    <row r="827">
      <c r="A827" s="91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</row>
    <row r="828">
      <c r="A828" s="91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</row>
    <row r="829">
      <c r="A829" s="91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</row>
    <row r="830">
      <c r="A830" s="91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</row>
    <row r="831">
      <c r="A831" s="91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</row>
    <row r="832">
      <c r="A832" s="91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</row>
    <row r="833">
      <c r="A833" s="91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</row>
    <row r="834">
      <c r="A834" s="91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</row>
    <row r="835">
      <c r="A835" s="91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</row>
    <row r="836">
      <c r="A836" s="91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</row>
    <row r="837">
      <c r="A837" s="91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</row>
    <row r="838">
      <c r="A838" s="91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</row>
    <row r="839">
      <c r="A839" s="91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</row>
    <row r="840">
      <c r="A840" s="91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</row>
    <row r="841">
      <c r="A841" s="91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  <c r="AB841" s="5"/>
      <c r="AC841" s="5"/>
      <c r="AD841" s="5"/>
      <c r="AE841" s="5"/>
      <c r="AF841" s="5"/>
      <c r="AG841" s="5"/>
      <c r="AH841" s="5"/>
      <c r="AI841" s="5"/>
      <c r="AJ841" s="5"/>
    </row>
    <row r="842">
      <c r="A842" s="91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  <c r="AB842" s="5"/>
      <c r="AC842" s="5"/>
      <c r="AD842" s="5"/>
      <c r="AE842" s="5"/>
      <c r="AF842" s="5"/>
      <c r="AG842" s="5"/>
      <c r="AH842" s="5"/>
      <c r="AI842" s="5"/>
      <c r="AJ842" s="5"/>
    </row>
    <row r="843">
      <c r="A843" s="91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</row>
    <row r="844">
      <c r="A844" s="91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  <c r="AB844" s="5"/>
      <c r="AC844" s="5"/>
      <c r="AD844" s="5"/>
      <c r="AE844" s="5"/>
      <c r="AF844" s="5"/>
      <c r="AG844" s="5"/>
      <c r="AH844" s="5"/>
      <c r="AI844" s="5"/>
      <c r="AJ844" s="5"/>
    </row>
    <row r="845">
      <c r="A845" s="91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  <c r="AB845" s="5"/>
      <c r="AC845" s="5"/>
      <c r="AD845" s="5"/>
      <c r="AE845" s="5"/>
      <c r="AF845" s="5"/>
      <c r="AG845" s="5"/>
      <c r="AH845" s="5"/>
      <c r="AI845" s="5"/>
      <c r="AJ845" s="5"/>
    </row>
    <row r="846">
      <c r="A846" s="91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  <c r="AB846" s="5"/>
      <c r="AC846" s="5"/>
      <c r="AD846" s="5"/>
      <c r="AE846" s="5"/>
      <c r="AF846" s="5"/>
      <c r="AG846" s="5"/>
      <c r="AH846" s="5"/>
      <c r="AI846" s="5"/>
      <c r="AJ846" s="5"/>
    </row>
    <row r="847">
      <c r="A847" s="91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  <c r="AB847" s="5"/>
      <c r="AC847" s="5"/>
      <c r="AD847" s="5"/>
      <c r="AE847" s="5"/>
      <c r="AF847" s="5"/>
      <c r="AG847" s="5"/>
      <c r="AH847" s="5"/>
      <c r="AI847" s="5"/>
      <c r="AJ847" s="5"/>
    </row>
    <row r="848">
      <c r="A848" s="91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  <c r="AB848" s="5"/>
      <c r="AC848" s="5"/>
      <c r="AD848" s="5"/>
      <c r="AE848" s="5"/>
      <c r="AF848" s="5"/>
      <c r="AG848" s="5"/>
      <c r="AH848" s="5"/>
      <c r="AI848" s="5"/>
      <c r="AJ848" s="5"/>
    </row>
    <row r="849">
      <c r="A849" s="91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</row>
    <row r="850">
      <c r="A850" s="91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/>
      <c r="AJ850" s="5"/>
    </row>
    <row r="851">
      <c r="A851" s="91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  <c r="AB851" s="5"/>
      <c r="AC851" s="5"/>
      <c r="AD851" s="5"/>
      <c r="AE851" s="5"/>
      <c r="AF851" s="5"/>
      <c r="AG851" s="5"/>
      <c r="AH851" s="5"/>
      <c r="AI851" s="5"/>
      <c r="AJ851" s="5"/>
    </row>
    <row r="852">
      <c r="A852" s="91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  <c r="AB852" s="5"/>
      <c r="AC852" s="5"/>
      <c r="AD852" s="5"/>
      <c r="AE852" s="5"/>
      <c r="AF852" s="5"/>
      <c r="AG852" s="5"/>
      <c r="AH852" s="5"/>
      <c r="AI852" s="5"/>
      <c r="AJ852" s="5"/>
    </row>
    <row r="853">
      <c r="A853" s="91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</row>
    <row r="854">
      <c r="A854" s="91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  <c r="AB854" s="5"/>
      <c r="AC854" s="5"/>
      <c r="AD854" s="5"/>
      <c r="AE854" s="5"/>
      <c r="AF854" s="5"/>
      <c r="AG854" s="5"/>
      <c r="AH854" s="5"/>
      <c r="AI854" s="5"/>
      <c r="AJ854" s="5"/>
    </row>
    <row r="855">
      <c r="A855" s="91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  <c r="AB855" s="5"/>
      <c r="AC855" s="5"/>
      <c r="AD855" s="5"/>
      <c r="AE855" s="5"/>
      <c r="AF855" s="5"/>
      <c r="AG855" s="5"/>
      <c r="AH855" s="5"/>
      <c r="AI855" s="5"/>
      <c r="AJ855" s="5"/>
    </row>
    <row r="856">
      <c r="A856" s="91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  <c r="AB856" s="5"/>
      <c r="AC856" s="5"/>
      <c r="AD856" s="5"/>
      <c r="AE856" s="5"/>
      <c r="AF856" s="5"/>
      <c r="AG856" s="5"/>
      <c r="AH856" s="5"/>
      <c r="AI856" s="5"/>
      <c r="AJ856" s="5"/>
    </row>
    <row r="857">
      <c r="A857" s="91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  <c r="AB857" s="5"/>
      <c r="AC857" s="5"/>
      <c r="AD857" s="5"/>
      <c r="AE857" s="5"/>
      <c r="AF857" s="5"/>
      <c r="AG857" s="5"/>
      <c r="AH857" s="5"/>
      <c r="AI857" s="5"/>
      <c r="AJ857" s="5"/>
    </row>
    <row r="858">
      <c r="A858" s="91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  <c r="AB858" s="5"/>
      <c r="AC858" s="5"/>
      <c r="AD858" s="5"/>
      <c r="AE858" s="5"/>
      <c r="AF858" s="5"/>
      <c r="AG858" s="5"/>
      <c r="AH858" s="5"/>
      <c r="AI858" s="5"/>
      <c r="AJ858" s="5"/>
    </row>
    <row r="859">
      <c r="A859" s="91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  <c r="AB859" s="5"/>
      <c r="AC859" s="5"/>
      <c r="AD859" s="5"/>
      <c r="AE859" s="5"/>
      <c r="AF859" s="5"/>
      <c r="AG859" s="5"/>
      <c r="AH859" s="5"/>
      <c r="AI859" s="5"/>
      <c r="AJ859" s="5"/>
    </row>
    <row r="860">
      <c r="A860" s="91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  <c r="AB860" s="5"/>
      <c r="AC860" s="5"/>
      <c r="AD860" s="5"/>
      <c r="AE860" s="5"/>
      <c r="AF860" s="5"/>
      <c r="AG860" s="5"/>
      <c r="AH860" s="5"/>
      <c r="AI860" s="5"/>
      <c r="AJ860" s="5"/>
    </row>
    <row r="861">
      <c r="A861" s="91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</row>
    <row r="862">
      <c r="A862" s="91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  <c r="AB862" s="5"/>
      <c r="AC862" s="5"/>
      <c r="AD862" s="5"/>
      <c r="AE862" s="5"/>
      <c r="AF862" s="5"/>
      <c r="AG862" s="5"/>
      <c r="AH862" s="5"/>
      <c r="AI862" s="5"/>
      <c r="AJ862" s="5"/>
    </row>
    <row r="863">
      <c r="A863" s="91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  <c r="AB863" s="5"/>
      <c r="AC863" s="5"/>
      <c r="AD863" s="5"/>
      <c r="AE863" s="5"/>
      <c r="AF863" s="5"/>
      <c r="AG863" s="5"/>
      <c r="AH863" s="5"/>
      <c r="AI863" s="5"/>
      <c r="AJ863" s="5"/>
    </row>
    <row r="864">
      <c r="A864" s="91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  <c r="AB864" s="5"/>
      <c r="AC864" s="5"/>
      <c r="AD864" s="5"/>
      <c r="AE864" s="5"/>
      <c r="AF864" s="5"/>
      <c r="AG864" s="5"/>
      <c r="AH864" s="5"/>
      <c r="AI864" s="5"/>
      <c r="AJ864" s="5"/>
    </row>
    <row r="865">
      <c r="A865" s="91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  <c r="AB865" s="5"/>
      <c r="AC865" s="5"/>
      <c r="AD865" s="5"/>
      <c r="AE865" s="5"/>
      <c r="AF865" s="5"/>
      <c r="AG865" s="5"/>
      <c r="AH865" s="5"/>
      <c r="AI865" s="5"/>
      <c r="AJ865" s="5"/>
    </row>
    <row r="866">
      <c r="A866" s="91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  <c r="AB866" s="5"/>
      <c r="AC866" s="5"/>
      <c r="AD866" s="5"/>
      <c r="AE866" s="5"/>
      <c r="AF866" s="5"/>
      <c r="AG866" s="5"/>
      <c r="AH866" s="5"/>
      <c r="AI866" s="5"/>
      <c r="AJ866" s="5"/>
    </row>
    <row r="867">
      <c r="A867" s="91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  <c r="AB867" s="5"/>
      <c r="AC867" s="5"/>
      <c r="AD867" s="5"/>
      <c r="AE867" s="5"/>
      <c r="AF867" s="5"/>
      <c r="AG867" s="5"/>
      <c r="AH867" s="5"/>
      <c r="AI867" s="5"/>
      <c r="AJ867" s="5"/>
    </row>
    <row r="868">
      <c r="A868" s="91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  <c r="AB868" s="5"/>
      <c r="AC868" s="5"/>
      <c r="AD868" s="5"/>
      <c r="AE868" s="5"/>
      <c r="AF868" s="5"/>
      <c r="AG868" s="5"/>
      <c r="AH868" s="5"/>
      <c r="AI868" s="5"/>
      <c r="AJ868" s="5"/>
    </row>
    <row r="869">
      <c r="A869" s="91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  <c r="AB869" s="5"/>
      <c r="AC869" s="5"/>
      <c r="AD869" s="5"/>
      <c r="AE869" s="5"/>
      <c r="AF869" s="5"/>
      <c r="AG869" s="5"/>
      <c r="AH869" s="5"/>
      <c r="AI869" s="5"/>
      <c r="AJ869" s="5"/>
    </row>
    <row r="870">
      <c r="A870" s="91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  <c r="AB870" s="5"/>
      <c r="AC870" s="5"/>
      <c r="AD870" s="5"/>
      <c r="AE870" s="5"/>
      <c r="AF870" s="5"/>
      <c r="AG870" s="5"/>
      <c r="AH870" s="5"/>
      <c r="AI870" s="5"/>
      <c r="AJ870" s="5"/>
    </row>
    <row r="871">
      <c r="A871" s="91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  <c r="AB871" s="5"/>
      <c r="AC871" s="5"/>
      <c r="AD871" s="5"/>
      <c r="AE871" s="5"/>
      <c r="AF871" s="5"/>
      <c r="AG871" s="5"/>
      <c r="AH871" s="5"/>
      <c r="AI871" s="5"/>
      <c r="AJ871" s="5"/>
    </row>
    <row r="872">
      <c r="A872" s="91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</row>
    <row r="873">
      <c r="A873" s="91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  <c r="AB873" s="5"/>
      <c r="AC873" s="5"/>
      <c r="AD873" s="5"/>
      <c r="AE873" s="5"/>
      <c r="AF873" s="5"/>
      <c r="AG873" s="5"/>
      <c r="AH873" s="5"/>
      <c r="AI873" s="5"/>
      <c r="AJ873" s="5"/>
    </row>
    <row r="874">
      <c r="A874" s="91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  <c r="AB874" s="5"/>
      <c r="AC874" s="5"/>
      <c r="AD874" s="5"/>
      <c r="AE874" s="5"/>
      <c r="AF874" s="5"/>
      <c r="AG874" s="5"/>
      <c r="AH874" s="5"/>
      <c r="AI874" s="5"/>
      <c r="AJ874" s="5"/>
    </row>
    <row r="875">
      <c r="A875" s="91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  <c r="AB875" s="5"/>
      <c r="AC875" s="5"/>
      <c r="AD875" s="5"/>
      <c r="AE875" s="5"/>
      <c r="AF875" s="5"/>
      <c r="AG875" s="5"/>
      <c r="AH875" s="5"/>
      <c r="AI875" s="5"/>
      <c r="AJ875" s="5"/>
    </row>
    <row r="876">
      <c r="A876" s="91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  <c r="AB876" s="5"/>
      <c r="AC876" s="5"/>
      <c r="AD876" s="5"/>
      <c r="AE876" s="5"/>
      <c r="AF876" s="5"/>
      <c r="AG876" s="5"/>
      <c r="AH876" s="5"/>
      <c r="AI876" s="5"/>
      <c r="AJ876" s="5"/>
    </row>
    <row r="877">
      <c r="A877" s="91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</row>
    <row r="878">
      <c r="A878" s="91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  <c r="AB878" s="5"/>
      <c r="AC878" s="5"/>
      <c r="AD878" s="5"/>
      <c r="AE878" s="5"/>
      <c r="AF878" s="5"/>
      <c r="AG878" s="5"/>
      <c r="AH878" s="5"/>
      <c r="AI878" s="5"/>
      <c r="AJ878" s="5"/>
    </row>
    <row r="879">
      <c r="A879" s="91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  <c r="AB879" s="5"/>
      <c r="AC879" s="5"/>
      <c r="AD879" s="5"/>
      <c r="AE879" s="5"/>
      <c r="AF879" s="5"/>
      <c r="AG879" s="5"/>
      <c r="AH879" s="5"/>
      <c r="AI879" s="5"/>
      <c r="AJ879" s="5"/>
    </row>
    <row r="880">
      <c r="A880" s="91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  <c r="AB880" s="5"/>
      <c r="AC880" s="5"/>
      <c r="AD880" s="5"/>
      <c r="AE880" s="5"/>
      <c r="AF880" s="5"/>
      <c r="AG880" s="5"/>
      <c r="AH880" s="5"/>
      <c r="AI880" s="5"/>
      <c r="AJ880" s="5"/>
    </row>
  </sheetData>
  <mergeCells count="255">
    <mergeCell ref="H209:H210"/>
    <mergeCell ref="I209:I210"/>
    <mergeCell ref="J209:J210"/>
    <mergeCell ref="K209:K210"/>
    <mergeCell ref="L209:M210"/>
    <mergeCell ref="A209:A210"/>
    <mergeCell ref="B209:B210"/>
    <mergeCell ref="C209:C210"/>
    <mergeCell ref="D209:D210"/>
    <mergeCell ref="E209:E210"/>
    <mergeCell ref="F209:F210"/>
    <mergeCell ref="G209:G210"/>
    <mergeCell ref="H211:H212"/>
    <mergeCell ref="I211:I212"/>
    <mergeCell ref="J211:J212"/>
    <mergeCell ref="K211:K212"/>
    <mergeCell ref="L211:M212"/>
    <mergeCell ref="A211:A212"/>
    <mergeCell ref="B211:B212"/>
    <mergeCell ref="C211:C212"/>
    <mergeCell ref="D211:D212"/>
    <mergeCell ref="E211:E212"/>
    <mergeCell ref="F211:F212"/>
    <mergeCell ref="G211:G212"/>
    <mergeCell ref="H213:H214"/>
    <mergeCell ref="I213:I214"/>
    <mergeCell ref="J213:J214"/>
    <mergeCell ref="K213:K214"/>
    <mergeCell ref="L213:M214"/>
    <mergeCell ref="A213:A214"/>
    <mergeCell ref="B213:B214"/>
    <mergeCell ref="C213:C214"/>
    <mergeCell ref="D213:D214"/>
    <mergeCell ref="E213:E214"/>
    <mergeCell ref="F213:F214"/>
    <mergeCell ref="G213:G214"/>
    <mergeCell ref="H215:H216"/>
    <mergeCell ref="I215:I216"/>
    <mergeCell ref="J215:J216"/>
    <mergeCell ref="K215:K216"/>
    <mergeCell ref="L215:M216"/>
    <mergeCell ref="A215:A216"/>
    <mergeCell ref="B215:B216"/>
    <mergeCell ref="C215:C216"/>
    <mergeCell ref="D215:D216"/>
    <mergeCell ref="E215:E216"/>
    <mergeCell ref="F215:F216"/>
    <mergeCell ref="G215:G216"/>
    <mergeCell ref="H217:H218"/>
    <mergeCell ref="I217:I218"/>
    <mergeCell ref="J217:J218"/>
    <mergeCell ref="K217:K218"/>
    <mergeCell ref="L217:M218"/>
    <mergeCell ref="A217:A218"/>
    <mergeCell ref="B217:B218"/>
    <mergeCell ref="C217:C218"/>
    <mergeCell ref="D217:D218"/>
    <mergeCell ref="E217:E218"/>
    <mergeCell ref="F217:F218"/>
    <mergeCell ref="G217:G218"/>
    <mergeCell ref="C262:I262"/>
    <mergeCell ref="C263:G263"/>
    <mergeCell ref="D266:F266"/>
    <mergeCell ref="G266:J266"/>
    <mergeCell ref="K266:N266"/>
    <mergeCell ref="A270:A287"/>
    <mergeCell ref="B270:B272"/>
    <mergeCell ref="B285:B287"/>
    <mergeCell ref="B301:B303"/>
    <mergeCell ref="B304:B306"/>
    <mergeCell ref="B279:B281"/>
    <mergeCell ref="B282:B284"/>
    <mergeCell ref="A289:A306"/>
    <mergeCell ref="B289:B291"/>
    <mergeCell ref="B292:B294"/>
    <mergeCell ref="B295:B297"/>
    <mergeCell ref="B298:B300"/>
    <mergeCell ref="H195:H196"/>
    <mergeCell ref="I195:I196"/>
    <mergeCell ref="J195:J196"/>
    <mergeCell ref="K195:K196"/>
    <mergeCell ref="L195:M196"/>
    <mergeCell ref="A195:A196"/>
    <mergeCell ref="B195:B196"/>
    <mergeCell ref="C195:C196"/>
    <mergeCell ref="D195:D196"/>
    <mergeCell ref="E195:E196"/>
    <mergeCell ref="F195:F196"/>
    <mergeCell ref="G195:G196"/>
    <mergeCell ref="H197:H198"/>
    <mergeCell ref="I197:I198"/>
    <mergeCell ref="J197:J198"/>
    <mergeCell ref="K197:K198"/>
    <mergeCell ref="L197:M198"/>
    <mergeCell ref="A197:A198"/>
    <mergeCell ref="B197:B198"/>
    <mergeCell ref="C197:C198"/>
    <mergeCell ref="D197:D198"/>
    <mergeCell ref="E197:E198"/>
    <mergeCell ref="F197:F198"/>
    <mergeCell ref="G197:G198"/>
    <mergeCell ref="H199:H200"/>
    <mergeCell ref="I199:I200"/>
    <mergeCell ref="J199:J200"/>
    <mergeCell ref="K199:K200"/>
    <mergeCell ref="L199:M200"/>
    <mergeCell ref="A199:A200"/>
    <mergeCell ref="B199:B200"/>
    <mergeCell ref="C199:C200"/>
    <mergeCell ref="D199:D200"/>
    <mergeCell ref="E199:E200"/>
    <mergeCell ref="F199:F200"/>
    <mergeCell ref="G199:G200"/>
    <mergeCell ref="B273:B275"/>
    <mergeCell ref="B276:B278"/>
    <mergeCell ref="B73:B75"/>
    <mergeCell ref="B76:B78"/>
    <mergeCell ref="B150:C150"/>
    <mergeCell ref="D150:E150"/>
    <mergeCell ref="F150:G150"/>
    <mergeCell ref="H150:I150"/>
    <mergeCell ref="L150:M150"/>
    <mergeCell ref="J150:K150"/>
    <mergeCell ref="I162:K162"/>
    <mergeCell ref="I164:K164"/>
    <mergeCell ref="A165:D165"/>
    <mergeCell ref="I165:I166"/>
    <mergeCell ref="J168:K168"/>
    <mergeCell ref="B169:D169"/>
    <mergeCell ref="D1:F1"/>
    <mergeCell ref="G1:J1"/>
    <mergeCell ref="K1:N1"/>
    <mergeCell ref="A5:A22"/>
    <mergeCell ref="B5:B7"/>
    <mergeCell ref="B8:B10"/>
    <mergeCell ref="B11:B13"/>
    <mergeCell ref="B20:B22"/>
    <mergeCell ref="B36:B38"/>
    <mergeCell ref="B39:B41"/>
    <mergeCell ref="D47:F47"/>
    <mergeCell ref="G47:J47"/>
    <mergeCell ref="K47:N47"/>
    <mergeCell ref="B14:B16"/>
    <mergeCell ref="B17:B19"/>
    <mergeCell ref="A24:A41"/>
    <mergeCell ref="B24:B26"/>
    <mergeCell ref="B27:B29"/>
    <mergeCell ref="B30:B32"/>
    <mergeCell ref="B33:B35"/>
    <mergeCell ref="B66:B68"/>
    <mergeCell ref="B70:B72"/>
    <mergeCell ref="B79:B81"/>
    <mergeCell ref="B82:B84"/>
    <mergeCell ref="A91:D91"/>
    <mergeCell ref="A51:A68"/>
    <mergeCell ref="B51:B53"/>
    <mergeCell ref="B54:B56"/>
    <mergeCell ref="B57:B59"/>
    <mergeCell ref="B60:B62"/>
    <mergeCell ref="B63:B65"/>
    <mergeCell ref="A70:A87"/>
    <mergeCell ref="B85:B87"/>
    <mergeCell ref="J187:K188"/>
    <mergeCell ref="L187:M188"/>
    <mergeCell ref="L189:M190"/>
    <mergeCell ref="L191:M192"/>
    <mergeCell ref="L193:M194"/>
    <mergeCell ref="A166:A167"/>
    <mergeCell ref="A184:C185"/>
    <mergeCell ref="A187:A188"/>
    <mergeCell ref="B187:C188"/>
    <mergeCell ref="D187:E188"/>
    <mergeCell ref="F187:G188"/>
    <mergeCell ref="H187:I188"/>
    <mergeCell ref="H189:H190"/>
    <mergeCell ref="I189:I190"/>
    <mergeCell ref="J189:J190"/>
    <mergeCell ref="K189:K190"/>
    <mergeCell ref="A189:A190"/>
    <mergeCell ref="B189:B190"/>
    <mergeCell ref="C189:C190"/>
    <mergeCell ref="D189:D190"/>
    <mergeCell ref="E189:E190"/>
    <mergeCell ref="F189:F190"/>
    <mergeCell ref="G189:G190"/>
    <mergeCell ref="H191:H192"/>
    <mergeCell ref="I191:I192"/>
    <mergeCell ref="J191:J192"/>
    <mergeCell ref="K191:K192"/>
    <mergeCell ref="A191:A192"/>
    <mergeCell ref="B191:B192"/>
    <mergeCell ref="C191:C192"/>
    <mergeCell ref="D191:D192"/>
    <mergeCell ref="E191:E192"/>
    <mergeCell ref="F191:F192"/>
    <mergeCell ref="G191:G192"/>
    <mergeCell ref="H193:H194"/>
    <mergeCell ref="I193:I194"/>
    <mergeCell ref="J193:J194"/>
    <mergeCell ref="K193:K194"/>
    <mergeCell ref="A193:A194"/>
    <mergeCell ref="B193:B194"/>
    <mergeCell ref="C193:C194"/>
    <mergeCell ref="D193:D194"/>
    <mergeCell ref="E193:E194"/>
    <mergeCell ref="F193:F194"/>
    <mergeCell ref="G193:G194"/>
    <mergeCell ref="H201:H202"/>
    <mergeCell ref="I201:I202"/>
    <mergeCell ref="J201:J202"/>
    <mergeCell ref="K201:K202"/>
    <mergeCell ref="L201:M202"/>
    <mergeCell ref="A201:A202"/>
    <mergeCell ref="B201:B202"/>
    <mergeCell ref="C201:C202"/>
    <mergeCell ref="D201:D202"/>
    <mergeCell ref="E201:E202"/>
    <mergeCell ref="F201:F202"/>
    <mergeCell ref="G201:G202"/>
    <mergeCell ref="H203:H204"/>
    <mergeCell ref="I203:I204"/>
    <mergeCell ref="J203:J204"/>
    <mergeCell ref="K203:K204"/>
    <mergeCell ref="L203:M204"/>
    <mergeCell ref="A203:A204"/>
    <mergeCell ref="B203:B204"/>
    <mergeCell ref="C203:C204"/>
    <mergeCell ref="D203:D204"/>
    <mergeCell ref="E203:E204"/>
    <mergeCell ref="F203:F204"/>
    <mergeCell ref="G203:G204"/>
    <mergeCell ref="H205:H206"/>
    <mergeCell ref="I205:I206"/>
    <mergeCell ref="J205:J206"/>
    <mergeCell ref="K205:K206"/>
    <mergeCell ref="L205:M206"/>
    <mergeCell ref="A205:A206"/>
    <mergeCell ref="B205:B206"/>
    <mergeCell ref="C205:C206"/>
    <mergeCell ref="D205:D206"/>
    <mergeCell ref="E205:E206"/>
    <mergeCell ref="F205:F206"/>
    <mergeCell ref="G205:G206"/>
    <mergeCell ref="H207:H208"/>
    <mergeCell ref="I207:I208"/>
    <mergeCell ref="J207:J208"/>
    <mergeCell ref="K207:K208"/>
    <mergeCell ref="L207:M208"/>
    <mergeCell ref="A207:A208"/>
    <mergeCell ref="B207:B208"/>
    <mergeCell ref="C207:C208"/>
    <mergeCell ref="D207:D208"/>
    <mergeCell ref="E207:E208"/>
    <mergeCell ref="F207:F208"/>
    <mergeCell ref="G207:G208"/>
  </mergeCells>
  <hyperlinks>
    <hyperlink r:id="rId1" ref="C263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"/>
</worksheet>
</file>