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teomiks\Desktop\Individual Files\Mahdis BCA\WB\"/>
    </mc:Choice>
  </mc:AlternateContent>
  <bookViews>
    <workbookView xWindow="0" yWindow="0" windowWidth="28575" windowHeight="12315" activeTab="2"/>
  </bookViews>
  <sheets>
    <sheet name="Microplate End point" sheetId="4" r:id="rId1"/>
    <sheet name="Table End point" sheetId="3" r:id="rId2"/>
    <sheet name="Antibodies" sheetId="5" r:id="rId3"/>
    <sheet name="Linear regression fit" sheetId="2" r:id="rId4"/>
    <sheet name="Protocol Information" sheetId="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3" l="1"/>
  <c r="L22" i="3"/>
  <c r="L23" i="3"/>
  <c r="L24" i="3"/>
  <c r="L25" i="3"/>
  <c r="L26" i="3"/>
  <c r="L27" i="3"/>
  <c r="L20" i="3"/>
  <c r="J28" i="3"/>
  <c r="J21" i="3"/>
  <c r="J22" i="3"/>
  <c r="J23" i="3"/>
  <c r="J24" i="3"/>
  <c r="J25" i="3"/>
  <c r="J26" i="3"/>
  <c r="J27" i="3"/>
  <c r="J20" i="3"/>
  <c r="I21" i="3" l="1"/>
  <c r="I22" i="3"/>
  <c r="I23" i="3"/>
  <c r="I24" i="3"/>
  <c r="I25" i="3"/>
  <c r="I26" i="3"/>
  <c r="I27" i="3"/>
  <c r="I20" i="3"/>
  <c r="H21" i="3" l="1"/>
  <c r="H22" i="3"/>
  <c r="H23" i="3"/>
  <c r="H24" i="3"/>
  <c r="H25" i="3"/>
  <c r="H26" i="3"/>
  <c r="H27" i="3"/>
  <c r="H20" i="3"/>
  <c r="G21" i="3"/>
  <c r="G22" i="3"/>
  <c r="G23" i="3"/>
  <c r="G24" i="3"/>
  <c r="G25" i="3"/>
  <c r="G26" i="3"/>
  <c r="G27" i="3"/>
  <c r="G20" i="3"/>
  <c r="F21" i="3"/>
  <c r="F22" i="3"/>
  <c r="F23" i="3"/>
  <c r="F24" i="3"/>
  <c r="F25" i="3"/>
  <c r="F26" i="3"/>
  <c r="F27" i="3"/>
  <c r="F20" i="3"/>
  <c r="M20" i="3" l="1"/>
  <c r="M22" i="3"/>
  <c r="M23" i="3"/>
  <c r="M27" i="3"/>
  <c r="M21" i="3"/>
  <c r="M24" i="3"/>
  <c r="M26" i="3"/>
  <c r="M25" i="3"/>
</calcChain>
</file>

<file path=xl/sharedStrings.xml><?xml version="1.0" encoding="utf-8"?>
<sst xmlns="http://schemas.openxmlformats.org/spreadsheetml/2006/main" count="229" uniqueCount="154">
  <si>
    <t>User: USER</t>
  </si>
  <si>
    <t>Path: C:\Program Files (x86)\BMG\Omega\User\Data</t>
  </si>
  <si>
    <t>Test ID: 2215</t>
  </si>
  <si>
    <t>Test Name: BCA</t>
  </si>
  <si>
    <t>Date: 20.11.2024</t>
  </si>
  <si>
    <t>Time: 14:45:33</t>
  </si>
  <si>
    <t>Absorbance</t>
  </si>
  <si>
    <t xml:space="preserve"> Basic settings </t>
  </si>
  <si>
    <t>Measurement type:</t>
  </si>
  <si>
    <t>Microplate name:</t>
  </si>
  <si>
    <t>SBS STANDARD 96</t>
  </si>
  <si>
    <t xml:space="preserve"> Endpoint settings </t>
  </si>
  <si>
    <t>No. of flashes per well:</t>
  </si>
  <si>
    <t xml:space="preserve"> Optic settings </t>
  </si>
  <si>
    <t>Excitation:</t>
  </si>
  <si>
    <t xml:space="preserve"> Shaking settings </t>
  </si>
  <si>
    <t>Shaking 1</t>
  </si>
  <si>
    <t>Shake:</t>
  </si>
  <si>
    <t>before plate reading</t>
  </si>
  <si>
    <t>Movement:</t>
  </si>
  <si>
    <t>double orbital</t>
  </si>
  <si>
    <t>Frequency [rpm]:</t>
  </si>
  <si>
    <t>Time [s]:</t>
  </si>
  <si>
    <t xml:space="preserve"> General settings </t>
  </si>
  <si>
    <t>Top optic used</t>
  </si>
  <si>
    <t>Measurement head:</t>
  </si>
  <si>
    <t>- (Spectrometer)</t>
  </si>
  <si>
    <t>Settling time [s]:</t>
  </si>
  <si>
    <t>Reading direction:</t>
  </si>
  <si>
    <t>bidirectional, horizontal left to right, top to bottom</t>
  </si>
  <si>
    <t>Target temperature [°C]:</t>
  </si>
  <si>
    <t>set off</t>
  </si>
  <si>
    <t xml:space="preserve"> Comment </t>
  </si>
  <si>
    <t>Endpoint concentration measurement of protein dyed with  bicinchoninic acid - measure at 562</t>
  </si>
  <si>
    <t>Absorbance values are displayed as OD</t>
  </si>
  <si>
    <t>Formula:</t>
  </si>
  <si>
    <t>Y = Slope * x + Offset</t>
  </si>
  <si>
    <t>Wavelength:</t>
  </si>
  <si>
    <t>Concentration</t>
  </si>
  <si>
    <t>Slope</t>
  </si>
  <si>
    <t>Offset</t>
  </si>
  <si>
    <t>R</t>
  </si>
  <si>
    <t>R²</t>
  </si>
  <si>
    <t>Well</t>
  </si>
  <si>
    <t>Content</t>
  </si>
  <si>
    <t>A01</t>
  </si>
  <si>
    <t>Standard S1</t>
  </si>
  <si>
    <t>A02</t>
  </si>
  <si>
    <t>Standard S2</t>
  </si>
  <si>
    <t>A03</t>
  </si>
  <si>
    <t>Standard S3</t>
  </si>
  <si>
    <t>A04</t>
  </si>
  <si>
    <t>Standard S4</t>
  </si>
  <si>
    <t>A05</t>
  </si>
  <si>
    <t>Standard S5</t>
  </si>
  <si>
    <t>A06</t>
  </si>
  <si>
    <t>Standard S6</t>
  </si>
  <si>
    <t>A07</t>
  </si>
  <si>
    <t>Standard S7</t>
  </si>
  <si>
    <t>A08</t>
  </si>
  <si>
    <t>Standard S8</t>
  </si>
  <si>
    <t>A09</t>
  </si>
  <si>
    <t>Blank B</t>
  </si>
  <si>
    <t>B01</t>
  </si>
  <si>
    <t>B02</t>
  </si>
  <si>
    <t>B03</t>
  </si>
  <si>
    <t>B04</t>
  </si>
  <si>
    <t>B05</t>
  </si>
  <si>
    <t>B06</t>
  </si>
  <si>
    <t>B07</t>
  </si>
  <si>
    <t>B08</t>
  </si>
  <si>
    <t>1. Raw Data (480)</t>
  </si>
  <si>
    <t>A</t>
  </si>
  <si>
    <t>B</t>
  </si>
  <si>
    <t>C</t>
  </si>
  <si>
    <t>D</t>
  </si>
  <si>
    <t>E</t>
  </si>
  <si>
    <t>F</t>
  </si>
  <si>
    <t>G</t>
  </si>
  <si>
    <t>H</t>
  </si>
  <si>
    <t>2. Concentration</t>
  </si>
  <si>
    <t>3. Blank corrected based on Raw Data (480)</t>
  </si>
  <si>
    <t>Average of all blanks used</t>
  </si>
  <si>
    <t>Used correction value(s):</t>
  </si>
  <si>
    <t>Blank     0,4553</t>
  </si>
  <si>
    <t>Average</t>
  </si>
  <si>
    <t>x50</t>
  </si>
  <si>
    <t>For 35ug</t>
  </si>
  <si>
    <t>For 50ug</t>
  </si>
  <si>
    <t>Total</t>
  </si>
  <si>
    <t>dH2O</t>
  </si>
  <si>
    <t>Add %10 bMe</t>
  </si>
  <si>
    <t>LB + bMe</t>
  </si>
  <si>
    <t>For 50ug*2.5</t>
  </si>
  <si>
    <t>Prepare 55</t>
  </si>
  <si>
    <t>P4/20</t>
  </si>
  <si>
    <t>p9/15</t>
  </si>
  <si>
    <t>p17/16</t>
  </si>
  <si>
    <t>p24/17</t>
  </si>
  <si>
    <t>p32/02</t>
  </si>
  <si>
    <t>p40/17</t>
  </si>
  <si>
    <t>p50/18</t>
  </si>
  <si>
    <t>p67/10</t>
  </si>
  <si>
    <t>Antibodies</t>
  </si>
  <si>
    <t>Storage</t>
  </si>
  <si>
    <t>Catalog No</t>
  </si>
  <si>
    <t>Company</t>
  </si>
  <si>
    <t>Clonality</t>
  </si>
  <si>
    <t>Host</t>
  </si>
  <si>
    <t>Reactivity</t>
  </si>
  <si>
    <t>Size</t>
  </si>
  <si>
    <t>Applications</t>
  </si>
  <si>
    <t>Topo II beta</t>
  </si>
  <si>
    <t>50 µg at 250 µg/ml</t>
  </si>
  <si>
    <t>.-20° C</t>
  </si>
  <si>
    <t>BD</t>
  </si>
  <si>
    <t>Monoclonal</t>
  </si>
  <si>
    <t>Mouse</t>
  </si>
  <si>
    <t>180 kDa</t>
  </si>
  <si>
    <t>WB, IF</t>
  </si>
  <si>
    <t xml:space="preserve">Nurr1 </t>
  </si>
  <si>
    <t>400ul at 2 mg/mL</t>
  </si>
  <si>
    <t>PA513416</t>
  </si>
  <si>
    <t>Invitrogen</t>
  </si>
  <si>
    <t>Polyclonal</t>
  </si>
  <si>
    <t>Rabbit</t>
  </si>
  <si>
    <t>H, M</t>
  </si>
  <si>
    <t>70 kDa</t>
  </si>
  <si>
    <t>WB, IHC (P), ICC/IF</t>
  </si>
  <si>
    <t xml:space="preserve">WB 1:1000, IHC (P) 1:50-1:100, ICC/IF 1:10-1:50 </t>
  </si>
  <si>
    <t>NF-κB p65 XP®</t>
  </si>
  <si>
    <t>Cell Signaling</t>
  </si>
  <si>
    <t>H, M, R</t>
  </si>
  <si>
    <t>65 kDa</t>
  </si>
  <si>
    <t>WB, IP, IHC-P, IF-IC, Flow, ChIP, ChIP-seq, Cut&amp;Run</t>
  </si>
  <si>
    <t>Phospho-NF-κB p65 (Ser536)</t>
  </si>
  <si>
    <t>WB, IP, IF, Flow</t>
  </si>
  <si>
    <t>NeuN XP®</t>
  </si>
  <si>
    <t>46-55 kDa</t>
  </si>
  <si>
    <t>WB, IHC, IF</t>
  </si>
  <si>
    <t>Actin</t>
  </si>
  <si>
    <t>100ul</t>
  </si>
  <si>
    <t>M01263</t>
  </si>
  <si>
    <t>Boster</t>
  </si>
  <si>
    <t>42 kDa</t>
  </si>
  <si>
    <t>WB, IF, IHC, ICC</t>
  </si>
  <si>
    <t>GAPDH</t>
  </si>
  <si>
    <t>M00227-7</t>
  </si>
  <si>
    <t>37 kDa</t>
  </si>
  <si>
    <t>WB, IF, IHC, ICC, Flow Cytometry, IP</t>
  </si>
  <si>
    <t>WB 1:5000-1:20000, IHC 1:100-1:500, ICC/IF 1:100-1:250, IP 1:50, FC 1:50</t>
  </si>
  <si>
    <t xml:space="preserve">Phospho-α-Synuclein (Ser129) </t>
  </si>
  <si>
    <t>18 kDa</t>
  </si>
  <si>
    <t>WB, IP, 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</si>
</sst>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 tint="-0.499984740745262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5D9F1"/>
        <bgColor rgb="FF000000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2" xfId="0" applyBorder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9" xfId="0" applyFont="1" applyBorder="1" applyAlignment="1">
      <alignment horizontal="center" wrapText="1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3" xfId="0" applyBorder="1"/>
    <xf numFmtId="0" fontId="1" fillId="0" borderId="2" xfId="0" applyFont="1" applyBorder="1"/>
    <xf numFmtId="0" fontId="0" fillId="0" borderId="2" xfId="0" applyFont="1" applyBorder="1"/>
    <xf numFmtId="0" fontId="0" fillId="0" borderId="18" xfId="0" applyBorder="1"/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2" xfId="0" applyFont="1" applyBorder="1" applyAlignment="1">
      <alignment horizontal="right"/>
    </xf>
    <xf numFmtId="0" fontId="0" fillId="2" borderId="0" xfId="0" applyFill="1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2" fontId="0" fillId="0" borderId="0" xfId="0" applyNumberFormat="1"/>
    <xf numFmtId="0" fontId="1" fillId="4" borderId="0" xfId="0" applyFont="1" applyFill="1"/>
    <xf numFmtId="0" fontId="0" fillId="5" borderId="8" xfId="0" applyFill="1" applyBorder="1" applyAlignment="1">
      <alignment horizontal="left"/>
    </xf>
    <xf numFmtId="2" fontId="0" fillId="5" borderId="0" xfId="0" applyNumberFormat="1" applyFill="1"/>
    <xf numFmtId="2" fontId="0" fillId="5" borderId="0" xfId="0" applyNumberForma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6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14</xdr:col>
      <xdr:colOff>1828800</xdr:colOff>
      <xdr:row>78</xdr:row>
      <xdr:rowOff>142875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572500"/>
          <a:ext cx="9753600" cy="642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15</xdr:col>
      <xdr:colOff>419100</xdr:colOff>
      <xdr:row>94</xdr:row>
      <xdr:rowOff>142875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6002000"/>
          <a:ext cx="10391775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16</xdr:col>
      <xdr:colOff>400050</xdr:colOff>
      <xdr:row>63</xdr:row>
      <xdr:rowOff>142875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77025"/>
          <a:ext cx="9753600" cy="642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4"/>
  <sheetViews>
    <sheetView workbookViewId="0">
      <selection activeCell="B95" sqref="B95"/>
    </sheetView>
  </sheetViews>
  <sheetFormatPr defaultRowHeight="15" x14ac:dyDescent="0.25"/>
  <cols>
    <col min="1" max="1" width="4.28515625" customWidth="1"/>
    <col min="15" max="15" width="30.7109375" customWidth="1"/>
  </cols>
  <sheetData>
    <row r="3" spans="1:13" x14ac:dyDescent="0.25">
      <c r="A3" s="1" t="s">
        <v>0</v>
      </c>
    </row>
    <row r="4" spans="1:13" x14ac:dyDescent="0.25">
      <c r="A4" s="1" t="s">
        <v>1</v>
      </c>
    </row>
    <row r="5" spans="1:13" x14ac:dyDescent="0.25">
      <c r="A5" s="1" t="s">
        <v>2</v>
      </c>
    </row>
    <row r="6" spans="1:13" x14ac:dyDescent="0.25">
      <c r="A6" s="1" t="s">
        <v>3</v>
      </c>
    </row>
    <row r="7" spans="1:13" x14ac:dyDescent="0.25">
      <c r="A7" s="1" t="s">
        <v>4</v>
      </c>
    </row>
    <row r="8" spans="1:13" x14ac:dyDescent="0.25">
      <c r="A8" s="1" t="s">
        <v>5</v>
      </c>
    </row>
    <row r="9" spans="1:13" x14ac:dyDescent="0.25">
      <c r="A9" s="1" t="s">
        <v>6</v>
      </c>
      <c r="D9" s="1" t="s">
        <v>34</v>
      </c>
    </row>
    <row r="13" spans="1:13" x14ac:dyDescent="0.25">
      <c r="B13" t="s">
        <v>71</v>
      </c>
    </row>
    <row r="14" spans="1:13" x14ac:dyDescent="0.25"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  <c r="M14" s="15">
        <v>12</v>
      </c>
    </row>
    <row r="15" spans="1:13" x14ac:dyDescent="0.25">
      <c r="A15" s="15" t="s">
        <v>72</v>
      </c>
      <c r="B15" s="16">
        <v>1.3260000000000001</v>
      </c>
      <c r="C15" s="17">
        <v>1.4470000000000001</v>
      </c>
      <c r="D15" s="17">
        <v>0.98099999999999998</v>
      </c>
      <c r="E15" s="17">
        <v>0.77200000000000002</v>
      </c>
      <c r="F15" s="17">
        <v>0.71399999999999997</v>
      </c>
      <c r="G15" s="17">
        <v>0.57699999999999996</v>
      </c>
      <c r="H15" s="17">
        <v>0.53</v>
      </c>
      <c r="I15" s="17">
        <v>0.46300000000000002</v>
      </c>
      <c r="J15" s="17">
        <v>0.45500000000000002</v>
      </c>
      <c r="K15" s="17"/>
      <c r="L15" s="17"/>
      <c r="M15" s="18"/>
    </row>
    <row r="16" spans="1:13" x14ac:dyDescent="0.25">
      <c r="A16" s="15" t="s">
        <v>73</v>
      </c>
      <c r="B16" s="11">
        <v>0.753</v>
      </c>
      <c r="C16" s="19">
        <v>0.60499999999999998</v>
      </c>
      <c r="D16" s="19">
        <v>0.57099999999999995</v>
      </c>
      <c r="E16" s="19">
        <v>0.57199999999999995</v>
      </c>
      <c r="F16" s="19">
        <v>0.55000000000000004</v>
      </c>
      <c r="G16" s="19">
        <v>0.59599999999999997</v>
      </c>
      <c r="H16" s="19">
        <v>0.54700000000000004</v>
      </c>
      <c r="I16" s="19">
        <v>0.57299999999999995</v>
      </c>
      <c r="J16" s="19"/>
      <c r="K16" s="19"/>
      <c r="L16" s="19"/>
      <c r="M16" s="9"/>
    </row>
    <row r="17" spans="1:13" x14ac:dyDescent="0.25">
      <c r="A17" s="15" t="s">
        <v>74</v>
      </c>
      <c r="B17" s="11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9"/>
    </row>
    <row r="18" spans="1:13" x14ac:dyDescent="0.25">
      <c r="A18" s="15" t="s">
        <v>75</v>
      </c>
      <c r="B18" s="11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9"/>
    </row>
    <row r="19" spans="1:13" x14ac:dyDescent="0.25">
      <c r="A19" s="15" t="s">
        <v>76</v>
      </c>
      <c r="B19" s="11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9"/>
    </row>
    <row r="20" spans="1:13" x14ac:dyDescent="0.25">
      <c r="A20" s="15" t="s">
        <v>77</v>
      </c>
      <c r="B20" s="11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9"/>
    </row>
    <row r="21" spans="1:13" x14ac:dyDescent="0.25">
      <c r="A21" s="15" t="s">
        <v>78</v>
      </c>
      <c r="B21" s="11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9"/>
    </row>
    <row r="22" spans="1:13" x14ac:dyDescent="0.25">
      <c r="A22" s="15" t="s">
        <v>79</v>
      </c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2"/>
    </row>
    <row r="24" spans="1:13" x14ac:dyDescent="0.25">
      <c r="B24" t="s">
        <v>80</v>
      </c>
    </row>
    <row r="25" spans="1:13" x14ac:dyDescent="0.25">
      <c r="B25" s="15">
        <v>1</v>
      </c>
      <c r="C25" s="15">
        <v>2</v>
      </c>
      <c r="D25" s="15">
        <v>3</v>
      </c>
      <c r="E25" s="15">
        <v>4</v>
      </c>
      <c r="F25" s="15">
        <v>5</v>
      </c>
      <c r="G25" s="15">
        <v>6</v>
      </c>
      <c r="H25" s="15">
        <v>7</v>
      </c>
      <c r="I25" s="15">
        <v>8</v>
      </c>
      <c r="J25" s="15">
        <v>9</v>
      </c>
      <c r="K25" s="15">
        <v>10</v>
      </c>
      <c r="L25" s="15">
        <v>11</v>
      </c>
      <c r="M25" s="15">
        <v>12</v>
      </c>
    </row>
    <row r="26" spans="1:13" x14ac:dyDescent="0.25">
      <c r="A26" s="15" t="s">
        <v>72</v>
      </c>
      <c r="B26" s="16">
        <v>1.708</v>
      </c>
      <c r="C26" s="17">
        <v>1.946</v>
      </c>
      <c r="D26" s="17">
        <v>1.0249999999999999</v>
      </c>
      <c r="E26" s="17">
        <v>0.61199999999999999</v>
      </c>
      <c r="F26" s="17">
        <v>0.497</v>
      </c>
      <c r="G26" s="17">
        <v>0.22600000000000001</v>
      </c>
      <c r="H26" s="17">
        <v>0.13400000000000001</v>
      </c>
      <c r="I26" s="17">
        <v>2E-3</v>
      </c>
      <c r="J26" s="17"/>
      <c r="K26" s="17"/>
      <c r="L26" s="17"/>
      <c r="M26" s="18"/>
    </row>
    <row r="27" spans="1:13" x14ac:dyDescent="0.25">
      <c r="A27" s="15" t="s">
        <v>73</v>
      </c>
      <c r="B27" s="11">
        <v>0.57399999999999995</v>
      </c>
      <c r="C27" s="19">
        <v>0.28199999999999997</v>
      </c>
      <c r="D27" s="19">
        <v>0.214</v>
      </c>
      <c r="E27" s="19">
        <v>0.216</v>
      </c>
      <c r="F27" s="19">
        <v>0.17399999999999999</v>
      </c>
      <c r="G27" s="19">
        <v>0.26400000000000001</v>
      </c>
      <c r="H27" s="19">
        <v>0.16800000000000001</v>
      </c>
      <c r="I27" s="19">
        <v>0.22</v>
      </c>
      <c r="J27" s="19"/>
      <c r="K27" s="19"/>
      <c r="L27" s="19"/>
      <c r="M27" s="9"/>
    </row>
    <row r="28" spans="1:13" x14ac:dyDescent="0.25">
      <c r="A28" s="15" t="s">
        <v>74</v>
      </c>
      <c r="B28" s="11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9"/>
    </row>
    <row r="29" spans="1:13" x14ac:dyDescent="0.25">
      <c r="A29" s="15" t="s">
        <v>75</v>
      </c>
      <c r="B29" s="11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9"/>
    </row>
    <row r="30" spans="1:13" x14ac:dyDescent="0.25">
      <c r="A30" s="15" t="s">
        <v>76</v>
      </c>
      <c r="B30" s="1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9"/>
    </row>
    <row r="31" spans="1:13" x14ac:dyDescent="0.25">
      <c r="A31" s="15" t="s">
        <v>77</v>
      </c>
      <c r="B31" s="1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9"/>
    </row>
    <row r="32" spans="1:13" x14ac:dyDescent="0.25">
      <c r="A32" s="15" t="s">
        <v>78</v>
      </c>
      <c r="B32" s="1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9"/>
    </row>
    <row r="33" spans="1:15" x14ac:dyDescent="0.25">
      <c r="A33" s="15" t="s">
        <v>79</v>
      </c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2"/>
    </row>
    <row r="35" spans="1:15" x14ac:dyDescent="0.25">
      <c r="B35" t="s">
        <v>81</v>
      </c>
      <c r="O35" s="23"/>
    </row>
    <row r="36" spans="1:15" x14ac:dyDescent="0.25">
      <c r="B36" s="15">
        <v>1</v>
      </c>
      <c r="C36" s="15">
        <v>2</v>
      </c>
      <c r="D36" s="15">
        <v>3</v>
      </c>
      <c r="E36" s="15">
        <v>4</v>
      </c>
      <c r="F36" s="15">
        <v>5</v>
      </c>
      <c r="G36" s="15">
        <v>6</v>
      </c>
      <c r="H36" s="15">
        <v>7</v>
      </c>
      <c r="I36" s="15">
        <v>8</v>
      </c>
      <c r="J36" s="15">
        <v>9</v>
      </c>
      <c r="K36" s="15">
        <v>10</v>
      </c>
      <c r="L36" s="15">
        <v>11</v>
      </c>
      <c r="M36" s="15">
        <v>12</v>
      </c>
      <c r="O36" s="24" t="s">
        <v>82</v>
      </c>
    </row>
    <row r="37" spans="1:15" x14ac:dyDescent="0.25">
      <c r="A37" s="15" t="s">
        <v>72</v>
      </c>
      <c r="B37" s="16">
        <v>0.871</v>
      </c>
      <c r="C37" s="17">
        <v>0.99199999999999999</v>
      </c>
      <c r="D37" s="17">
        <v>0.52600000000000002</v>
      </c>
      <c r="E37" s="17">
        <v>0.317</v>
      </c>
      <c r="F37" s="17">
        <v>0.25800000000000001</v>
      </c>
      <c r="G37" s="17">
        <v>0.121</v>
      </c>
      <c r="H37" s="17">
        <v>7.3999999999999996E-2</v>
      </c>
      <c r="I37" s="17">
        <v>8.0000000000000002E-3</v>
      </c>
      <c r="J37" s="17"/>
      <c r="K37" s="17"/>
      <c r="L37" s="17"/>
      <c r="M37" s="18"/>
      <c r="O37" s="4"/>
    </row>
    <row r="38" spans="1:15" x14ac:dyDescent="0.25">
      <c r="A38" s="15" t="s">
        <v>73</v>
      </c>
      <c r="B38" s="11">
        <v>0.29799999999999999</v>
      </c>
      <c r="C38" s="19">
        <v>0.14899999999999999</v>
      </c>
      <c r="D38" s="19">
        <v>0.115</v>
      </c>
      <c r="E38" s="19">
        <v>0.11600000000000001</v>
      </c>
      <c r="F38" s="19">
        <v>9.5000000000000001E-2</v>
      </c>
      <c r="G38" s="19">
        <v>0.14000000000000001</v>
      </c>
      <c r="H38" s="19">
        <v>9.1999999999999998E-2</v>
      </c>
      <c r="I38" s="19">
        <v>0.11799999999999999</v>
      </c>
      <c r="J38" s="19"/>
      <c r="K38" s="19"/>
      <c r="L38" s="19"/>
      <c r="M38" s="9"/>
      <c r="O38" s="24" t="s">
        <v>83</v>
      </c>
    </row>
    <row r="39" spans="1:15" x14ac:dyDescent="0.25">
      <c r="A39" s="15" t="s">
        <v>74</v>
      </c>
      <c r="B39" s="11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9"/>
      <c r="O39" s="25" t="s">
        <v>84</v>
      </c>
    </row>
    <row r="40" spans="1:15" x14ac:dyDescent="0.25">
      <c r="A40" s="15" t="s">
        <v>75</v>
      </c>
      <c r="B40" s="11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9"/>
      <c r="O40" s="26"/>
    </row>
    <row r="41" spans="1:15" x14ac:dyDescent="0.25">
      <c r="A41" s="15" t="s">
        <v>76</v>
      </c>
      <c r="B41" s="11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9"/>
    </row>
    <row r="42" spans="1:15" x14ac:dyDescent="0.25">
      <c r="A42" s="15" t="s">
        <v>77</v>
      </c>
      <c r="B42" s="1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9"/>
    </row>
    <row r="43" spans="1:15" x14ac:dyDescent="0.25">
      <c r="A43" s="15" t="s">
        <v>78</v>
      </c>
      <c r="B43" s="1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9"/>
    </row>
    <row r="44" spans="1:15" x14ac:dyDescent="0.25">
      <c r="A44" s="15" t="s">
        <v>79</v>
      </c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4" zoomScale="106" zoomScaleNormal="106" workbookViewId="0">
      <selection activeCell="J27" sqref="J27"/>
    </sheetView>
  </sheetViews>
  <sheetFormatPr defaultRowHeight="15" x14ac:dyDescent="0.25"/>
  <cols>
    <col min="2" max="2" width="9.85546875" customWidth="1"/>
    <col min="10" max="10" width="11.5703125" bestFit="1" customWidth="1"/>
  </cols>
  <sheetData>
    <row r="1" spans="1:5" x14ac:dyDescent="0.25">
      <c r="A1" s="1" t="s">
        <v>0</v>
      </c>
    </row>
    <row r="2" spans="1:5" x14ac:dyDescent="0.25">
      <c r="A2" s="1" t="s">
        <v>1</v>
      </c>
    </row>
    <row r="3" spans="1:5" x14ac:dyDescent="0.25">
      <c r="A3" s="1" t="s">
        <v>2</v>
      </c>
    </row>
    <row r="4" spans="1:5" x14ac:dyDescent="0.25">
      <c r="A4" s="1" t="s">
        <v>3</v>
      </c>
    </row>
    <row r="5" spans="1:5" x14ac:dyDescent="0.25">
      <c r="A5" s="1" t="s">
        <v>4</v>
      </c>
    </row>
    <row r="6" spans="1:5" x14ac:dyDescent="0.25">
      <c r="A6" s="1" t="s">
        <v>5</v>
      </c>
    </row>
    <row r="7" spans="1:5" x14ac:dyDescent="0.25">
      <c r="A7" s="1" t="s">
        <v>6</v>
      </c>
      <c r="D7" s="1" t="s">
        <v>34</v>
      </c>
    </row>
    <row r="9" spans="1:5" x14ac:dyDescent="0.25">
      <c r="B9" s="32" t="s">
        <v>42</v>
      </c>
      <c r="C9" s="32">
        <v>0.91787023065901385</v>
      </c>
      <c r="D9" s="30">
        <v>0.99127186167609393</v>
      </c>
      <c r="E9" s="30">
        <v>0.9924850780880915</v>
      </c>
    </row>
    <row r="10" spans="1:5" ht="30.75" thickBot="1" x14ac:dyDescent="0.3">
      <c r="A10" s="5" t="s">
        <v>43</v>
      </c>
      <c r="B10" s="12" t="s">
        <v>44</v>
      </c>
      <c r="C10" s="6" t="s">
        <v>38</v>
      </c>
      <c r="D10" s="6" t="s">
        <v>38</v>
      </c>
      <c r="E10" s="6" t="s">
        <v>38</v>
      </c>
    </row>
    <row r="11" spans="1:5" x14ac:dyDescent="0.25">
      <c r="A11" s="7" t="s">
        <v>45</v>
      </c>
      <c r="B11" s="13" t="s">
        <v>46</v>
      </c>
      <c r="C11" s="8">
        <v>1.708</v>
      </c>
      <c r="D11" s="8">
        <v>1.9159999999999999</v>
      </c>
      <c r="E11" s="8">
        <v>1.9570000000000001</v>
      </c>
    </row>
    <row r="12" spans="1:5" x14ac:dyDescent="0.25">
      <c r="A12" s="9" t="s">
        <v>47</v>
      </c>
      <c r="B12" s="14" t="s">
        <v>48</v>
      </c>
      <c r="C12" s="10">
        <v>1.946</v>
      </c>
      <c r="D12" s="10">
        <v>1.51</v>
      </c>
      <c r="E12" s="10">
        <v>1.4610000000000001</v>
      </c>
    </row>
    <row r="13" spans="1:5" x14ac:dyDescent="0.25">
      <c r="A13" s="9" t="s">
        <v>49</v>
      </c>
      <c r="B13" s="14" t="s">
        <v>50</v>
      </c>
      <c r="C13" s="10">
        <v>1.0249999999999999</v>
      </c>
      <c r="D13" s="10">
        <v>1.1160000000000001</v>
      </c>
      <c r="E13" s="10">
        <v>1.1399999999999999</v>
      </c>
    </row>
    <row r="14" spans="1:5" x14ac:dyDescent="0.25">
      <c r="A14" s="9" t="s">
        <v>51</v>
      </c>
      <c r="B14" s="14" t="s">
        <v>52</v>
      </c>
      <c r="C14" s="10">
        <v>0.61199999999999999</v>
      </c>
      <c r="D14" s="10">
        <v>0.79400000000000004</v>
      </c>
      <c r="E14" s="10">
        <v>0.754</v>
      </c>
    </row>
    <row r="15" spans="1:5" x14ac:dyDescent="0.25">
      <c r="A15" s="9" t="s">
        <v>53</v>
      </c>
      <c r="B15" s="14" t="s">
        <v>54</v>
      </c>
      <c r="C15" s="10">
        <v>0.497</v>
      </c>
      <c r="D15" s="10">
        <v>0.51500000000000001</v>
      </c>
      <c r="E15" s="10">
        <v>0.51200000000000001</v>
      </c>
    </row>
    <row r="16" spans="1:5" x14ac:dyDescent="0.25">
      <c r="A16" s="9" t="s">
        <v>55</v>
      </c>
      <c r="B16" s="14" t="s">
        <v>56</v>
      </c>
      <c r="C16" s="10">
        <v>0.22600000000000001</v>
      </c>
      <c r="D16" s="10">
        <v>0.26300000000000001</v>
      </c>
      <c r="E16" s="10">
        <v>0.24399999999999999</v>
      </c>
    </row>
    <row r="17" spans="1:13" x14ac:dyDescent="0.25">
      <c r="A17" s="9" t="s">
        <v>57</v>
      </c>
      <c r="B17" s="14" t="s">
        <v>58</v>
      </c>
      <c r="C17" s="10">
        <v>0.13400000000000001</v>
      </c>
      <c r="D17" s="10">
        <v>8.5000000000000006E-2</v>
      </c>
      <c r="E17" s="10">
        <v>0.10299999999999999</v>
      </c>
    </row>
    <row r="18" spans="1:13" x14ac:dyDescent="0.25">
      <c r="A18" s="9" t="s">
        <v>59</v>
      </c>
      <c r="B18" s="14" t="s">
        <v>60</v>
      </c>
      <c r="C18" s="10">
        <v>2E-3</v>
      </c>
      <c r="D18" s="10">
        <v>-4.9000000000000002E-2</v>
      </c>
      <c r="E18" s="10">
        <v>-2.1999999999999999E-2</v>
      </c>
    </row>
    <row r="19" spans="1:13" x14ac:dyDescent="0.25">
      <c r="A19" s="9" t="s">
        <v>61</v>
      </c>
      <c r="B19" s="14" t="s">
        <v>62</v>
      </c>
      <c r="C19" s="10"/>
      <c r="D19" s="10"/>
      <c r="E19" s="10"/>
      <c r="F19" s="29" t="s">
        <v>85</v>
      </c>
      <c r="G19" s="29" t="s">
        <v>86</v>
      </c>
      <c r="H19" s="30" t="s">
        <v>87</v>
      </c>
      <c r="I19" s="30" t="s">
        <v>88</v>
      </c>
      <c r="J19" s="36" t="s">
        <v>93</v>
      </c>
      <c r="K19" s="34" t="s">
        <v>92</v>
      </c>
      <c r="L19" s="34" t="s">
        <v>90</v>
      </c>
      <c r="M19" s="34" t="s">
        <v>89</v>
      </c>
    </row>
    <row r="20" spans="1:13" x14ac:dyDescent="0.25">
      <c r="A20" s="9" t="s">
        <v>63</v>
      </c>
      <c r="B20" s="37" t="s">
        <v>95</v>
      </c>
      <c r="C20" s="31">
        <v>0.57399999999999995</v>
      </c>
      <c r="D20" s="10">
        <v>0.45700000000000002</v>
      </c>
      <c r="E20" s="10">
        <v>0.435</v>
      </c>
      <c r="F20" s="27">
        <f>AVERAGE(D20:E20)</f>
        <v>0.44600000000000001</v>
      </c>
      <c r="G20" s="28">
        <f>F20*50</f>
        <v>22.3</v>
      </c>
      <c r="H20" s="27">
        <f>35/G20</f>
        <v>1.569506726457399</v>
      </c>
      <c r="I20" s="27">
        <f>50/G20</f>
        <v>2.2421524663677128</v>
      </c>
      <c r="J20" s="38">
        <f>I20*2.5</f>
        <v>5.6053811659192823</v>
      </c>
      <c r="K20" s="33">
        <v>6.25</v>
      </c>
      <c r="L20" s="39">
        <f>25-(J20+K20)</f>
        <v>13.144618834080717</v>
      </c>
      <c r="M20" s="27">
        <f ca="1">SUM(J20:M20)</f>
        <v>25</v>
      </c>
    </row>
    <row r="21" spans="1:13" x14ac:dyDescent="0.25">
      <c r="A21" s="9" t="s">
        <v>64</v>
      </c>
      <c r="B21" s="14" t="s">
        <v>96</v>
      </c>
      <c r="C21" s="31">
        <v>0.28199999999999997</v>
      </c>
      <c r="D21" s="10">
        <v>0.25700000000000001</v>
      </c>
      <c r="E21" s="10">
        <v>0.24099999999999999</v>
      </c>
      <c r="F21" s="27">
        <f t="shared" ref="F21:F27" si="0">AVERAGE(D21:E21)</f>
        <v>0.249</v>
      </c>
      <c r="G21" s="28">
        <f t="shared" ref="G21:G27" si="1">F21*50</f>
        <v>12.45</v>
      </c>
      <c r="H21" s="27">
        <f t="shared" ref="H21:H27" si="2">35/G21</f>
        <v>2.811244979919679</v>
      </c>
      <c r="I21" s="27">
        <f t="shared" ref="I21:I27" si="3">50/G21</f>
        <v>4.0160642570281126</v>
      </c>
      <c r="J21" s="35">
        <f t="shared" ref="J21:J27" si="4">I21*2.5</f>
        <v>10.040160642570282</v>
      </c>
      <c r="K21" s="33">
        <v>6.25</v>
      </c>
      <c r="L21" s="27">
        <f>25-(J21+K21)</f>
        <v>8.7098393574297184</v>
      </c>
      <c r="M21" s="27">
        <f ca="1">SUM(J21:M21)</f>
        <v>25</v>
      </c>
    </row>
    <row r="22" spans="1:13" x14ac:dyDescent="0.25">
      <c r="A22" s="9" t="s">
        <v>65</v>
      </c>
      <c r="B22" s="37" t="s">
        <v>97</v>
      </c>
      <c r="C22" s="31">
        <v>0.214</v>
      </c>
      <c r="D22" s="10">
        <v>0.25900000000000001</v>
      </c>
      <c r="E22" s="10">
        <v>0.24299999999999999</v>
      </c>
      <c r="F22" s="27">
        <f t="shared" si="0"/>
        <v>0.251</v>
      </c>
      <c r="G22" s="28">
        <f t="shared" si="1"/>
        <v>12.55</v>
      </c>
      <c r="H22" s="27">
        <f t="shared" si="2"/>
        <v>2.788844621513944</v>
      </c>
      <c r="I22" s="27">
        <f t="shared" si="3"/>
        <v>3.9840637450199199</v>
      </c>
      <c r="J22" s="38">
        <f t="shared" si="4"/>
        <v>9.9601593625497991</v>
      </c>
      <c r="K22" s="33">
        <v>6.25</v>
      </c>
      <c r="L22" s="39">
        <f>25-(J22+K22)</f>
        <v>8.7898406374502009</v>
      </c>
      <c r="M22" s="27">
        <f ca="1">SUM(J22:M22)</f>
        <v>25</v>
      </c>
    </row>
    <row r="23" spans="1:13" x14ac:dyDescent="0.25">
      <c r="A23" s="9" t="s">
        <v>66</v>
      </c>
      <c r="B23" s="14" t="s">
        <v>98</v>
      </c>
      <c r="C23" s="31">
        <v>0.216</v>
      </c>
      <c r="D23" s="10">
        <v>0.36299999999999999</v>
      </c>
      <c r="E23" s="10">
        <v>0.35199999999999998</v>
      </c>
      <c r="F23" s="27">
        <f t="shared" si="0"/>
        <v>0.35749999999999998</v>
      </c>
      <c r="G23" s="28">
        <f t="shared" si="1"/>
        <v>17.875</v>
      </c>
      <c r="H23" s="27">
        <f t="shared" si="2"/>
        <v>1.9580419580419581</v>
      </c>
      <c r="I23" s="27">
        <f t="shared" si="3"/>
        <v>2.7972027972027971</v>
      </c>
      <c r="J23" s="35">
        <f t="shared" si="4"/>
        <v>6.9930069930069925</v>
      </c>
      <c r="K23" s="33">
        <v>6.25</v>
      </c>
      <c r="L23" s="27">
        <f>25-(J23+K23)</f>
        <v>11.756993006993007</v>
      </c>
      <c r="M23" s="27">
        <f ca="1">SUM(J23:M23)</f>
        <v>25</v>
      </c>
    </row>
    <row r="24" spans="1:13" x14ac:dyDescent="0.25">
      <c r="A24" s="9" t="s">
        <v>67</v>
      </c>
      <c r="B24" s="37" t="s">
        <v>99</v>
      </c>
      <c r="C24" s="31">
        <v>0.17399999999999999</v>
      </c>
      <c r="D24" s="10">
        <v>0.247</v>
      </c>
      <c r="E24" s="10">
        <v>0.26300000000000001</v>
      </c>
      <c r="F24" s="27">
        <f t="shared" si="0"/>
        <v>0.255</v>
      </c>
      <c r="G24" s="28">
        <f t="shared" si="1"/>
        <v>12.75</v>
      </c>
      <c r="H24" s="27">
        <f t="shared" si="2"/>
        <v>2.7450980392156863</v>
      </c>
      <c r="I24" s="27">
        <f t="shared" si="3"/>
        <v>3.9215686274509802</v>
      </c>
      <c r="J24" s="38">
        <f t="shared" si="4"/>
        <v>9.8039215686274499</v>
      </c>
      <c r="K24" s="33">
        <v>6.25</v>
      </c>
      <c r="L24" s="39">
        <f>25-(J24+K24)</f>
        <v>8.9460784313725483</v>
      </c>
      <c r="M24" s="27">
        <f ca="1">SUM(J24:M24)</f>
        <v>25</v>
      </c>
    </row>
    <row r="25" spans="1:13" x14ac:dyDescent="0.25">
      <c r="A25" s="9" t="s">
        <v>68</v>
      </c>
      <c r="B25" s="14" t="s">
        <v>100</v>
      </c>
      <c r="C25" s="31">
        <v>0.26400000000000001</v>
      </c>
      <c r="D25" s="10">
        <v>0.33700000000000002</v>
      </c>
      <c r="E25" s="10">
        <v>0.30399999999999999</v>
      </c>
      <c r="F25" s="27">
        <f t="shared" si="0"/>
        <v>0.32050000000000001</v>
      </c>
      <c r="G25" s="28">
        <f t="shared" si="1"/>
        <v>16.024999999999999</v>
      </c>
      <c r="H25" s="27">
        <f t="shared" si="2"/>
        <v>2.1840873634945401</v>
      </c>
      <c r="I25" s="27">
        <f t="shared" si="3"/>
        <v>3.1201248049922001</v>
      </c>
      <c r="J25" s="35">
        <f t="shared" si="4"/>
        <v>7.8003120124805001</v>
      </c>
      <c r="K25" s="33">
        <v>6.25</v>
      </c>
      <c r="L25" s="27">
        <f>25-(J25+K25)</f>
        <v>10.9496879875195</v>
      </c>
      <c r="M25" s="27">
        <f ca="1">SUM(J25:M25)</f>
        <v>25</v>
      </c>
    </row>
    <row r="26" spans="1:13" x14ac:dyDescent="0.25">
      <c r="A26" s="9" t="s">
        <v>69</v>
      </c>
      <c r="B26" s="37" t="s">
        <v>101</v>
      </c>
      <c r="C26" s="31">
        <v>0.16800000000000001</v>
      </c>
      <c r="D26" s="10">
        <v>0.27800000000000002</v>
      </c>
      <c r="E26" s="10">
        <v>0.255</v>
      </c>
      <c r="F26" s="27">
        <f t="shared" si="0"/>
        <v>0.26650000000000001</v>
      </c>
      <c r="G26" s="28">
        <f t="shared" si="1"/>
        <v>13.325000000000001</v>
      </c>
      <c r="H26" s="27">
        <f t="shared" si="2"/>
        <v>2.6266416510318948</v>
      </c>
      <c r="I26" s="27">
        <f t="shared" si="3"/>
        <v>3.7523452157598496</v>
      </c>
      <c r="J26" s="38">
        <f t="shared" si="4"/>
        <v>9.3808630393996246</v>
      </c>
      <c r="K26" s="33">
        <v>6.25</v>
      </c>
      <c r="L26" s="39">
        <f>25-(J26+K26)</f>
        <v>9.3691369606003754</v>
      </c>
      <c r="M26" s="27">
        <f ca="1">SUM(J26:M26)</f>
        <v>25</v>
      </c>
    </row>
    <row r="27" spans="1:13" x14ac:dyDescent="0.25">
      <c r="A27" s="9" t="s">
        <v>70</v>
      </c>
      <c r="B27" s="14" t="s">
        <v>102</v>
      </c>
      <c r="C27" s="31">
        <v>0.22</v>
      </c>
      <c r="D27" s="10">
        <v>0.33</v>
      </c>
      <c r="E27" s="10">
        <v>0.33300000000000002</v>
      </c>
      <c r="F27" s="27">
        <f t="shared" si="0"/>
        <v>0.33150000000000002</v>
      </c>
      <c r="G27" s="28">
        <f t="shared" si="1"/>
        <v>16.574999999999999</v>
      </c>
      <c r="H27" s="27">
        <f t="shared" si="2"/>
        <v>2.1116138763197587</v>
      </c>
      <c r="I27" s="27">
        <f t="shared" si="3"/>
        <v>3.0165912518853695</v>
      </c>
      <c r="J27" s="35">
        <f t="shared" si="4"/>
        <v>7.5414781297134237</v>
      </c>
      <c r="K27" s="33">
        <v>6.25</v>
      </c>
      <c r="L27" s="27">
        <f>25-(J27+K27)</f>
        <v>11.208521870286576</v>
      </c>
      <c r="M27" s="27">
        <f ca="1">SUM(J27:M27)</f>
        <v>25</v>
      </c>
    </row>
    <row r="28" spans="1:13" x14ac:dyDescent="0.25">
      <c r="J28" s="15">
        <f>L28</f>
        <v>0</v>
      </c>
      <c r="K28" s="33">
        <v>50</v>
      </c>
      <c r="L28" s="33"/>
    </row>
    <row r="29" spans="1:13" x14ac:dyDescent="0.25">
      <c r="J29" s="2" t="s">
        <v>94</v>
      </c>
      <c r="K29" s="2" t="s">
        <v>91</v>
      </c>
      <c r="L29">
        <v>5.5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D21" sqref="D21"/>
    </sheetView>
  </sheetViews>
  <sheetFormatPr defaultRowHeight="15" x14ac:dyDescent="0.25"/>
  <cols>
    <col min="1" max="1" width="28.7109375" bestFit="1" customWidth="1"/>
    <col min="2" max="2" width="17" bestFit="1" customWidth="1"/>
    <col min="3" max="3" width="7.7109375" bestFit="1" customWidth="1"/>
    <col min="4" max="4" width="10.5703125" bestFit="1" customWidth="1"/>
    <col min="5" max="5" width="12.85546875" bestFit="1" customWidth="1"/>
    <col min="6" max="6" width="11.42578125" bestFit="1" customWidth="1"/>
    <col min="8" max="8" width="9.7109375" bestFit="1" customWidth="1"/>
    <col min="9" max="9" width="9.42578125" bestFit="1" customWidth="1"/>
    <col min="10" max="10" width="17.5703125" bestFit="1" customWidth="1"/>
  </cols>
  <sheetData>
    <row r="1" spans="1:11" s="44" customFormat="1" ht="26.45" customHeight="1" x14ac:dyDescent="0.25">
      <c r="A1" s="43" t="s">
        <v>103</v>
      </c>
      <c r="B1" s="43" t="s">
        <v>38</v>
      </c>
      <c r="C1" s="43" t="s">
        <v>104</v>
      </c>
      <c r="D1" s="43" t="s">
        <v>105</v>
      </c>
      <c r="E1" s="43" t="s">
        <v>106</v>
      </c>
      <c r="F1" s="43" t="s">
        <v>107</v>
      </c>
      <c r="G1" s="43" t="s">
        <v>108</v>
      </c>
      <c r="H1" s="43" t="s">
        <v>109</v>
      </c>
      <c r="I1" s="43" t="s">
        <v>110</v>
      </c>
      <c r="J1" s="43" t="s">
        <v>111</v>
      </c>
    </row>
    <row r="2" spans="1:11" s="45" customFormat="1" x14ac:dyDescent="0.25">
      <c r="A2" s="45" t="s">
        <v>112</v>
      </c>
      <c r="B2" s="46" t="s">
        <v>113</v>
      </c>
      <c r="C2" s="47" t="s">
        <v>114</v>
      </c>
      <c r="D2" s="46">
        <v>611492</v>
      </c>
      <c r="E2" s="46" t="s">
        <v>115</v>
      </c>
      <c r="F2" s="46" t="s">
        <v>116</v>
      </c>
      <c r="G2" s="46" t="s">
        <v>117</v>
      </c>
      <c r="H2" s="46" t="s">
        <v>79</v>
      </c>
      <c r="I2" s="46" t="s">
        <v>118</v>
      </c>
      <c r="J2" s="45" t="s">
        <v>119</v>
      </c>
    </row>
    <row r="3" spans="1:11" s="45" customFormat="1" x14ac:dyDescent="0.25">
      <c r="A3" s="45" t="s">
        <v>120</v>
      </c>
      <c r="B3" s="45" t="s">
        <v>121</v>
      </c>
      <c r="C3" s="46" t="s">
        <v>114</v>
      </c>
      <c r="D3" s="46" t="s">
        <v>122</v>
      </c>
      <c r="E3" s="46" t="s">
        <v>123</v>
      </c>
      <c r="F3" s="46" t="s">
        <v>124</v>
      </c>
      <c r="G3" s="46" t="s">
        <v>125</v>
      </c>
      <c r="H3" s="46" t="s">
        <v>126</v>
      </c>
      <c r="I3" s="46" t="s">
        <v>127</v>
      </c>
      <c r="J3" s="45" t="s">
        <v>128</v>
      </c>
      <c r="K3" s="45" t="s">
        <v>129</v>
      </c>
    </row>
    <row r="4" spans="1:11" s="40" customFormat="1" x14ac:dyDescent="0.25">
      <c r="A4" s="40" t="s">
        <v>130</v>
      </c>
      <c r="B4" s="41"/>
      <c r="C4" s="42" t="s">
        <v>114</v>
      </c>
      <c r="D4" s="41">
        <v>8242</v>
      </c>
      <c r="E4" s="41" t="s">
        <v>131</v>
      </c>
      <c r="F4" s="41" t="s">
        <v>116</v>
      </c>
      <c r="G4" s="41" t="s">
        <v>125</v>
      </c>
      <c r="H4" s="41" t="s">
        <v>132</v>
      </c>
      <c r="I4" s="41" t="s">
        <v>133</v>
      </c>
      <c r="J4" s="40" t="s">
        <v>134</v>
      </c>
    </row>
    <row r="5" spans="1:11" s="40" customFormat="1" x14ac:dyDescent="0.25">
      <c r="A5" s="40" t="s">
        <v>135</v>
      </c>
      <c r="B5" s="41"/>
      <c r="C5" s="42" t="s">
        <v>114</v>
      </c>
      <c r="D5" s="41">
        <v>3033</v>
      </c>
      <c r="E5" s="41" t="s">
        <v>131</v>
      </c>
      <c r="F5" s="41" t="s">
        <v>116</v>
      </c>
      <c r="G5" s="41" t="s">
        <v>125</v>
      </c>
      <c r="H5" s="41" t="s">
        <v>132</v>
      </c>
      <c r="I5" s="41" t="s">
        <v>133</v>
      </c>
      <c r="J5" s="40" t="s">
        <v>136</v>
      </c>
    </row>
    <row r="6" spans="1:11" s="40" customFormat="1" x14ac:dyDescent="0.25">
      <c r="A6" s="40" t="s">
        <v>137</v>
      </c>
      <c r="B6" s="41"/>
      <c r="C6" s="42" t="s">
        <v>114</v>
      </c>
      <c r="D6" s="41">
        <v>24307</v>
      </c>
      <c r="E6" s="41" t="s">
        <v>131</v>
      </c>
      <c r="F6" s="41" t="s">
        <v>116</v>
      </c>
      <c r="G6" s="41" t="s">
        <v>125</v>
      </c>
      <c r="H6" s="41" t="s">
        <v>132</v>
      </c>
      <c r="I6" s="41" t="s">
        <v>138</v>
      </c>
      <c r="J6" s="40" t="s">
        <v>139</v>
      </c>
    </row>
    <row r="7" spans="1:11" s="40" customFormat="1" x14ac:dyDescent="0.25">
      <c r="A7" s="40" t="s">
        <v>140</v>
      </c>
      <c r="B7" s="41" t="s">
        <v>141</v>
      </c>
      <c r="C7" s="41" t="s">
        <v>114</v>
      </c>
      <c r="D7" s="41" t="s">
        <v>142</v>
      </c>
      <c r="E7" s="41" t="s">
        <v>143</v>
      </c>
      <c r="F7" s="41" t="s">
        <v>116</v>
      </c>
      <c r="G7" s="41" t="s">
        <v>125</v>
      </c>
      <c r="H7" s="41" t="s">
        <v>132</v>
      </c>
      <c r="I7" s="41" t="s">
        <v>144</v>
      </c>
      <c r="J7" s="40" t="s">
        <v>145</v>
      </c>
    </row>
    <row r="8" spans="1:11" s="40" customFormat="1" x14ac:dyDescent="0.25">
      <c r="A8" s="40" t="s">
        <v>146</v>
      </c>
      <c r="B8" s="41"/>
      <c r="C8" s="41" t="s">
        <v>114</v>
      </c>
      <c r="D8" s="41" t="s">
        <v>147</v>
      </c>
      <c r="E8" s="41" t="s">
        <v>143</v>
      </c>
      <c r="F8" s="41" t="s">
        <v>116</v>
      </c>
      <c r="G8" s="41" t="s">
        <v>117</v>
      </c>
      <c r="H8" s="41" t="s">
        <v>132</v>
      </c>
      <c r="I8" s="41" t="s">
        <v>148</v>
      </c>
      <c r="J8" s="40" t="s">
        <v>149</v>
      </c>
      <c r="K8" s="48" t="s">
        <v>150</v>
      </c>
    </row>
    <row r="9" spans="1:11" s="40" customFormat="1" x14ac:dyDescent="0.25">
      <c r="A9" s="40" t="s">
        <v>151</v>
      </c>
      <c r="B9" s="41"/>
      <c r="C9" s="42" t="s">
        <v>114</v>
      </c>
      <c r="D9" s="41">
        <v>23706</v>
      </c>
      <c r="E9" s="41" t="s">
        <v>131</v>
      </c>
      <c r="F9" s="41" t="s">
        <v>116</v>
      </c>
      <c r="G9" s="41" t="s">
        <v>125</v>
      </c>
      <c r="H9" s="41" t="s">
        <v>132</v>
      </c>
      <c r="I9" s="41" t="s">
        <v>152</v>
      </c>
      <c r="J9" s="40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"/>
  <sheetViews>
    <sheetView workbookViewId="0">
      <selection activeCell="B16" sqref="B16:C16"/>
    </sheetView>
  </sheetViews>
  <sheetFormatPr defaultRowHeight="15" x14ac:dyDescent="0.25"/>
  <sheetData>
    <row r="3" spans="1:4" x14ac:dyDescent="0.25">
      <c r="A3" s="1" t="s">
        <v>0</v>
      </c>
    </row>
    <row r="4" spans="1:4" x14ac:dyDescent="0.25">
      <c r="A4" s="1" t="s">
        <v>1</v>
      </c>
    </row>
    <row r="5" spans="1:4" x14ac:dyDescent="0.25">
      <c r="A5" s="1" t="s">
        <v>2</v>
      </c>
    </row>
    <row r="6" spans="1:4" x14ac:dyDescent="0.25">
      <c r="A6" s="1" t="s">
        <v>3</v>
      </c>
    </row>
    <row r="7" spans="1:4" x14ac:dyDescent="0.25">
      <c r="A7" s="1" t="s">
        <v>4</v>
      </c>
    </row>
    <row r="8" spans="1:4" x14ac:dyDescent="0.25">
      <c r="A8" s="1" t="s">
        <v>5</v>
      </c>
    </row>
    <row r="9" spans="1:4" x14ac:dyDescent="0.25">
      <c r="A9" s="1" t="s">
        <v>6</v>
      </c>
      <c r="D9" s="1" t="s">
        <v>34</v>
      </c>
    </row>
    <row r="11" spans="1:4" x14ac:dyDescent="0.25">
      <c r="A11" t="s">
        <v>35</v>
      </c>
      <c r="B11" t="s">
        <v>36</v>
      </c>
    </row>
    <row r="13" spans="1:4" x14ac:dyDescent="0.25">
      <c r="A13" t="s">
        <v>37</v>
      </c>
      <c r="B13" t="s">
        <v>39</v>
      </c>
      <c r="C13">
        <v>0.50590533736153076</v>
      </c>
    </row>
    <row r="14" spans="1:4" x14ac:dyDescent="0.25">
      <c r="A14" t="s">
        <v>38</v>
      </c>
      <c r="B14" t="s">
        <v>40</v>
      </c>
      <c r="C14">
        <v>6.9602719033234894E-3</v>
      </c>
    </row>
    <row r="15" spans="1:4" x14ac:dyDescent="0.25">
      <c r="B15" t="s">
        <v>41</v>
      </c>
      <c r="C15">
        <v>0.95805544237221152</v>
      </c>
    </row>
    <row r="16" spans="1:4" x14ac:dyDescent="0.25">
      <c r="B16" t="s">
        <v>42</v>
      </c>
      <c r="C16">
        <v>0.91787023065901385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workbookViewId="0"/>
  </sheetViews>
  <sheetFormatPr defaultRowHeight="15" x14ac:dyDescent="0.25"/>
  <cols>
    <col min="1" max="1" width="21.7109375" customWidth="1"/>
  </cols>
  <sheetData>
    <row r="1" spans="1:2" x14ac:dyDescent="0.25">
      <c r="A1" s="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 t="s">
        <v>4</v>
      </c>
    </row>
    <row r="6" spans="1:2" x14ac:dyDescent="0.25">
      <c r="A6" s="1" t="s">
        <v>5</v>
      </c>
    </row>
    <row r="7" spans="1:2" x14ac:dyDescent="0.25">
      <c r="A7" s="1" t="s">
        <v>6</v>
      </c>
    </row>
    <row r="10" spans="1:2" x14ac:dyDescent="0.25">
      <c r="A10" s="2" t="s">
        <v>7</v>
      </c>
    </row>
    <row r="12" spans="1:2" x14ac:dyDescent="0.25">
      <c r="A12" s="3" t="s">
        <v>8</v>
      </c>
      <c r="B12" s="3" t="s">
        <v>6</v>
      </c>
    </row>
    <row r="13" spans="1:2" x14ac:dyDescent="0.25">
      <c r="A13" s="3" t="s">
        <v>9</v>
      </c>
      <c r="B13" s="3" t="s">
        <v>10</v>
      </c>
    </row>
    <row r="14" spans="1:2" x14ac:dyDescent="0.25">
      <c r="A14" s="3"/>
      <c r="B14" s="3"/>
    </row>
    <row r="16" spans="1:2" x14ac:dyDescent="0.25">
      <c r="A16" s="2" t="s">
        <v>11</v>
      </c>
    </row>
    <row r="18" spans="1:2" x14ac:dyDescent="0.25">
      <c r="A18" s="3" t="s">
        <v>12</v>
      </c>
      <c r="B18" s="3">
        <v>22</v>
      </c>
    </row>
    <row r="19" spans="1:2" x14ac:dyDescent="0.25">
      <c r="A19" s="3"/>
      <c r="B19" s="3"/>
    </row>
    <row r="21" spans="1:2" x14ac:dyDescent="0.25">
      <c r="A21" s="2" t="s">
        <v>13</v>
      </c>
    </row>
    <row r="23" spans="1:2" x14ac:dyDescent="0.25">
      <c r="A23" s="3" t="s">
        <v>14</v>
      </c>
      <c r="B23" s="3">
        <v>480</v>
      </c>
    </row>
    <row r="24" spans="1:2" x14ac:dyDescent="0.25">
      <c r="A24" s="3"/>
      <c r="B24" s="3"/>
    </row>
    <row r="26" spans="1:2" x14ac:dyDescent="0.25">
      <c r="A26" s="2" t="s">
        <v>15</v>
      </c>
    </row>
    <row r="27" spans="1:2" x14ac:dyDescent="0.25">
      <c r="A27" t="s">
        <v>16</v>
      </c>
    </row>
    <row r="29" spans="1:2" x14ac:dyDescent="0.25">
      <c r="A29" s="3" t="s">
        <v>17</v>
      </c>
      <c r="B29" s="3" t="s">
        <v>18</v>
      </c>
    </row>
    <row r="30" spans="1:2" x14ac:dyDescent="0.25">
      <c r="A30" s="3" t="s">
        <v>19</v>
      </c>
      <c r="B30" s="3" t="s">
        <v>20</v>
      </c>
    </row>
    <row r="31" spans="1:2" x14ac:dyDescent="0.25">
      <c r="A31" s="3" t="s">
        <v>21</v>
      </c>
      <c r="B31" s="3">
        <v>300</v>
      </c>
    </row>
    <row r="32" spans="1:2" x14ac:dyDescent="0.25">
      <c r="A32" s="3" t="s">
        <v>22</v>
      </c>
      <c r="B32" s="3">
        <v>15</v>
      </c>
    </row>
    <row r="33" spans="1:2" x14ac:dyDescent="0.25">
      <c r="A33" s="3"/>
      <c r="B33" s="3"/>
    </row>
    <row r="35" spans="1:2" x14ac:dyDescent="0.25">
      <c r="A35" s="2" t="s">
        <v>23</v>
      </c>
    </row>
    <row r="36" spans="1:2" x14ac:dyDescent="0.25">
      <c r="A36" t="s">
        <v>24</v>
      </c>
    </row>
    <row r="38" spans="1:2" x14ac:dyDescent="0.25">
      <c r="A38" s="3" t="s">
        <v>25</v>
      </c>
      <c r="B38" s="3" t="s">
        <v>26</v>
      </c>
    </row>
    <row r="39" spans="1:2" x14ac:dyDescent="0.25">
      <c r="A39" s="3" t="s">
        <v>27</v>
      </c>
      <c r="B39" s="3">
        <v>0.5</v>
      </c>
    </row>
    <row r="40" spans="1:2" x14ac:dyDescent="0.25">
      <c r="A40" s="3" t="s">
        <v>28</v>
      </c>
      <c r="B40" s="3" t="s">
        <v>29</v>
      </c>
    </row>
    <row r="41" spans="1:2" x14ac:dyDescent="0.25">
      <c r="A41" s="3" t="s">
        <v>30</v>
      </c>
      <c r="B41" s="3" t="s">
        <v>31</v>
      </c>
    </row>
    <row r="42" spans="1:2" x14ac:dyDescent="0.25">
      <c r="A42" s="3"/>
      <c r="B42" s="3"/>
    </row>
    <row r="44" spans="1:2" x14ac:dyDescent="0.25">
      <c r="A44" s="2" t="s">
        <v>32</v>
      </c>
    </row>
    <row r="46" spans="1:2" x14ac:dyDescent="0.25">
      <c r="A46" s="3"/>
      <c r="B46" s="3" t="s">
        <v>33</v>
      </c>
    </row>
    <row r="47" spans="1:2" x14ac:dyDescent="0.25">
      <c r="A47" s="3"/>
      <c r="B47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Microplate End point</vt:lpstr>
      <vt:lpstr>Table End point</vt:lpstr>
      <vt:lpstr>Antibodies</vt:lpstr>
      <vt:lpstr>Linear regression fit</vt:lpstr>
      <vt:lpstr>Protocol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Proteomiks Lab.</cp:lastModifiedBy>
  <dcterms:created xsi:type="dcterms:W3CDTF">2024-11-20T11:48:16Z</dcterms:created>
  <dcterms:modified xsi:type="dcterms:W3CDTF">2024-12-03T11:03:43Z</dcterms:modified>
</cp:coreProperties>
</file>