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DELL\OneDrive\Desktop\Publications\7.SRMA1_GLUT in ARDS Global phenomenon\supplementary files\"/>
    </mc:Choice>
  </mc:AlternateContent>
  <bookViews>
    <workbookView xWindow="-105" yWindow="-105" windowWidth="19425" windowHeight="10305" firstSheet="1" activeTab="4"/>
  </bookViews>
  <sheets>
    <sheet name="Full text retrieval n=17" sheetId="2" r:id="rId1"/>
    <sheet name="WoS PUBMED" sheetId="8" r:id="rId2"/>
    <sheet name="Scopus" sheetId="9" r:id="rId3"/>
    <sheet name="Excluson after full text n=11" sheetId="4" r:id="rId4"/>
    <sheet name="Characterstics of included stud" sheetId="5" r:id="rId5"/>
  </sheets>
  <definedNames>
    <definedName name="_xlnm._FilterDatabase" localSheetId="0" hidden="1">'Full text retrieval n=17'!$A$1:$E$25</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T59" i="8" l="1"/>
  <c r="BF59" i="8"/>
  <c r="BT58" i="8"/>
  <c r="BF58" i="8"/>
  <c r="BT57" i="8"/>
  <c r="BF57" i="8"/>
  <c r="BT56" i="8"/>
  <c r="BF56" i="8"/>
  <c r="BT55" i="8"/>
  <c r="BF55" i="8"/>
  <c r="BT54" i="8"/>
  <c r="BF54" i="8"/>
  <c r="BT53" i="8"/>
  <c r="BF53" i="8"/>
  <c r="BT52" i="8"/>
  <c r="BF52" i="8"/>
  <c r="BT51" i="8"/>
  <c r="BF51" i="8"/>
  <c r="BT50" i="8"/>
  <c r="BF50" i="8"/>
  <c r="BT49" i="8"/>
  <c r="BF49" i="8"/>
  <c r="BT48" i="8"/>
  <c r="BF48" i="8"/>
  <c r="BT47" i="8"/>
  <c r="BF47" i="8"/>
  <c r="BT46" i="8"/>
  <c r="BF46" i="8"/>
  <c r="BT45" i="8"/>
  <c r="BF45" i="8"/>
  <c r="BT44" i="8"/>
  <c r="BF44" i="8"/>
  <c r="BT43" i="8"/>
  <c r="BF43" i="8"/>
  <c r="BT42" i="8"/>
  <c r="BF42" i="8"/>
  <c r="BT41" i="8"/>
  <c r="BF41" i="8"/>
  <c r="BT40" i="8"/>
  <c r="BF40" i="8"/>
  <c r="BT39" i="8"/>
  <c r="BF39" i="8"/>
  <c r="BT38" i="8"/>
  <c r="BF38" i="8"/>
  <c r="BT37" i="8"/>
  <c r="BF37" i="8"/>
  <c r="BT36" i="8"/>
  <c r="BF36" i="8"/>
  <c r="BT35" i="8"/>
  <c r="BF35" i="8"/>
  <c r="BT34" i="8"/>
  <c r="BF34" i="8"/>
  <c r="BT33" i="8"/>
  <c r="BF33" i="8"/>
  <c r="BT32" i="8"/>
  <c r="BF32" i="8"/>
  <c r="BT31" i="8"/>
  <c r="BF31" i="8"/>
  <c r="BT30" i="8"/>
  <c r="BF30" i="8"/>
  <c r="BT29" i="8"/>
  <c r="BF29" i="8"/>
  <c r="BT28" i="8"/>
  <c r="BF28" i="8"/>
  <c r="BT27" i="8"/>
  <c r="BF27" i="8"/>
  <c r="BT26" i="8"/>
  <c r="BF26" i="8"/>
  <c r="BT25" i="8"/>
  <c r="BF25" i="8"/>
  <c r="BT24" i="8"/>
  <c r="BT23" i="8"/>
  <c r="BF23" i="8"/>
  <c r="BT22" i="8"/>
  <c r="BF22" i="8"/>
  <c r="BT21" i="8"/>
  <c r="BF21" i="8"/>
  <c r="BT20" i="8"/>
  <c r="BF20" i="8"/>
  <c r="BT19" i="8"/>
  <c r="BF19" i="8"/>
  <c r="BT18" i="8"/>
  <c r="BF18" i="8"/>
  <c r="BT17" i="8"/>
  <c r="BF17" i="8"/>
  <c r="BT16" i="8"/>
  <c r="BF16" i="8"/>
  <c r="BT15" i="8"/>
  <c r="BF15" i="8"/>
  <c r="BT14" i="8"/>
  <c r="BF14" i="8"/>
  <c r="BT13" i="8"/>
  <c r="BF13" i="8"/>
  <c r="BT12" i="8"/>
  <c r="BF12" i="8"/>
  <c r="BT11" i="8"/>
  <c r="BF11" i="8"/>
  <c r="BT10" i="8"/>
  <c r="BF10" i="8"/>
  <c r="BT9" i="8"/>
  <c r="BF9" i="8"/>
  <c r="BT8" i="8"/>
  <c r="BF8" i="8"/>
  <c r="BT7" i="8"/>
  <c r="BF7" i="8"/>
  <c r="BT6" i="8"/>
  <c r="BF6" i="8"/>
  <c r="BT5" i="8"/>
  <c r="BF5" i="8"/>
  <c r="BT4" i="8"/>
  <c r="BF4" i="8"/>
  <c r="BT3" i="8"/>
  <c r="BF3" i="8"/>
  <c r="BT2" i="8"/>
  <c r="BF2" i="8"/>
</calcChain>
</file>

<file path=xl/sharedStrings.xml><?xml version="1.0" encoding="utf-8"?>
<sst xmlns="http://schemas.openxmlformats.org/spreadsheetml/2006/main" count="5019" uniqueCount="2497">
  <si>
    <t>Title</t>
  </si>
  <si>
    <t>Authors</t>
  </si>
  <si>
    <t>DOI</t>
  </si>
  <si>
    <t>Publication Year</t>
  </si>
  <si>
    <t>10.3390/nu15092235</t>
  </si>
  <si>
    <t>10.1002/jmv.28393</t>
  </si>
  <si>
    <t>10.1126/scitranslmed.abo2652</t>
  </si>
  <si>
    <t>10.1093/cid/ciaa1443</t>
  </si>
  <si>
    <t>10.3760/cma.j.issn.0578-1310.2016.04.010</t>
  </si>
  <si>
    <t>10.1186/s12890-025-03824-5</t>
  </si>
  <si>
    <t>10.1016/j.intimp.2021.108227</t>
  </si>
  <si>
    <t>10.1016/j.jcrc.2017.12.016</t>
  </si>
  <si>
    <t>10.3390/cells12091330</t>
  </si>
  <si>
    <t>10.3390/ijms242316610</t>
  </si>
  <si>
    <t>10.1016/j.jtemb.2015.02.005</t>
  </si>
  <si>
    <t>10.1016/j.jtemb.2022.127031</t>
  </si>
  <si>
    <t>10.1007/s00134-011-2153-0</t>
  </si>
  <si>
    <t>10.1177/0885066618823152</t>
  </si>
  <si>
    <t>10.1186/2008-2231-22-57</t>
  </si>
  <si>
    <t>10.1016/j.nut.2011.07.011</t>
  </si>
  <si>
    <t>Improvement of health status of sepsis patients undergoing blood purification therapy by using combination of acetylcysteine and frail management</t>
  </si>
  <si>
    <t>10.36721/PJPS.2025.38.4.REG.13502.1</t>
  </si>
  <si>
    <t>Use of N-Acetylcysteine at high doses as an oral treatment for patients hospitalized with COVID-19</t>
  </si>
  <si>
    <t>10.1177/00368504221074574</t>
  </si>
  <si>
    <t>Ferroptosis, pyroptosis and necroptosis in acute respiratory distress syndrome</t>
  </si>
  <si>
    <t>Zheng, YX; Huang, YB; Xu, YH; Sang, L; Liu, XQ; Li, YM</t>
  </si>
  <si>
    <t>10.1038/s41420-023-01369-2</t>
  </si>
  <si>
    <t>10.1177/1024907918794559</t>
  </si>
  <si>
    <t>10.1007/s43440-021-00296-2</t>
  </si>
  <si>
    <t>Effect of N-acetylcysteine on pulmonary function in patients undergoing off-pump coronary artery bypass surgery</t>
  </si>
  <si>
    <t>10.1111/j.1399-6576.2011.02407.x</t>
  </si>
  <si>
    <t>10.1111/cts.13009</t>
  </si>
  <si>
    <t>Systemic inflammation and oxidative stress post-lung resection: Effect of pretreatment with N-acetylcysteine</t>
  </si>
  <si>
    <t>10.1111/resp.12662</t>
  </si>
  <si>
    <t>Inclusion/Exclusion</t>
  </si>
  <si>
    <t>Reason</t>
  </si>
  <si>
    <t>Evaluation the efficacy and safety of N-acetylcysteine inhalation spray in controlling the symptoms of patients with COVID-19</t>
  </si>
  <si>
    <t>Human study, septic shock (ARDS-risk)</t>
  </si>
  <si>
    <t>High-dose selenium substitution in sepsis</t>
  </si>
  <si>
    <t>yes</t>
  </si>
  <si>
    <t>no</t>
  </si>
  <si>
    <t>Response to Intravenous NAC in Critically Ill COVID-19 Patients</t>
  </si>
  <si>
    <t>Gamarra-Morales Y et al.</t>
  </si>
  <si>
    <t>Human study, COVID-19 ARDS-risk</t>
  </si>
  <si>
    <t>NAC inhalation spray in COVID-19: randomized trial</t>
  </si>
  <si>
    <t>Panahi Y et al.</t>
  </si>
  <si>
    <t>Dendrimer nanotherapy for severe COVID-19</t>
  </si>
  <si>
    <t>Gusdon AM et al.</t>
  </si>
  <si>
    <t>Human study, severe COVID-19 ARDS-risk</t>
  </si>
  <si>
    <t>Double-blind RCT: NAC for severe COVID-19</t>
  </si>
  <si>
    <t>de Alencar JCG et al.</t>
  </si>
  <si>
    <t>NAC inhalation on ventilator-associated pneumonia</t>
  </si>
  <si>
    <t>Qu D et al.</t>
  </si>
  <si>
    <t>Combined nebulization (heparin + NAC + steroids) in COVID-19</t>
  </si>
  <si>
    <t>Gong J et al.</t>
  </si>
  <si>
    <t>Pentoxifylline in hospitalized COVID-19 patients</t>
  </si>
  <si>
    <t>Azizi H et al.</t>
  </si>
  <si>
    <t>Antioxidant reserve of lungs: high dose selenium in critically ill</t>
  </si>
  <si>
    <t>Mahmoodpoor A et al.</t>
  </si>
  <si>
    <t>Human study, ARDS-risk</t>
  </si>
  <si>
    <t>Antioxidant Therapy in Septic Shock (SOFA reduction)</t>
  </si>
  <si>
    <t>Aisa-Álvarez A et al.</t>
  </si>
  <si>
    <t>Antioxidants as adjuvant therapy in septic shock</t>
  </si>
  <si>
    <t>Pérez-Torres I et al.</t>
  </si>
  <si>
    <t>Selenium supplementation in critically ill / sepsis</t>
  </si>
  <si>
    <t>Brodska H et al.</t>
  </si>
  <si>
    <t>Sodium selenite infusion in septic shock (secondary analysis)</t>
  </si>
  <si>
    <t>Forceville X et al.</t>
  </si>
  <si>
    <t>Valenta J et al.</t>
  </si>
  <si>
    <t>NAC infusion dose on redox status in sepsis ICU</t>
  </si>
  <si>
    <t>Peivandi Yazdi A et al.</t>
  </si>
  <si>
    <t>Higher dose NAC following mechanical ventilation</t>
  </si>
  <si>
    <t>Najafi A et al.</t>
  </si>
  <si>
    <t>Enteral glutamine in SIRS due to pulmonary infection</t>
  </si>
  <si>
    <t>Cavalcante AA et al.</t>
  </si>
  <si>
    <t>Wu J et al.</t>
  </si>
  <si>
    <t>Izquierdo JL et al.</t>
  </si>
  <si>
    <t>NAC intervention in respiratory distress (ARDS risk)</t>
  </si>
  <si>
    <t>NAC/glutathione relevant intervention and ARDS population</t>
  </si>
  <si>
    <t>N-acetylcysteine for adults with acute respiratory distress syndrome: A meta-analysis …</t>
  </si>
  <si>
    <t>Lu, X; Ma, Y; …</t>
  </si>
  <si>
    <t>A pilot study on intravenous N-Acetylcysteine treatment in patients with mild-to-moderate COVID19-associated ARDS</t>
  </si>
  <si>
    <t>Taher A, Lashgari M, …</t>
  </si>
  <si>
    <t>Kim JC, Hong SW, …</t>
  </si>
  <si>
    <t>A metabolomic analysis of thiol response for standard and modified N-acetyl cysteine treatment regimens …</t>
  </si>
  <si>
    <t>Dear JW, Ng ML, …</t>
  </si>
  <si>
    <t>Bastin AJ, Davies N, …</t>
  </si>
  <si>
    <t>full text</t>
  </si>
  <si>
    <t>artcle n chnese</t>
  </si>
  <si>
    <t>Reason for Exclusion</t>
  </si>
  <si>
    <t>Outpatient or mild COVID-19; not critical care / ICU population; did not evaluate ARDS onset, severity, progression, or relevant ICU outcomes.</t>
  </si>
  <si>
    <t>Intervention not standard NAC or glutathione; focused on dendrimer-based nanotherapy, preventing isolation of NAC effect.</t>
  </si>
  <si>
    <t>Multi-component nebulization regimen (heparin + NAC + steroids + ipratropium); could not isolate NAC effect; population not strictly ARDS.</t>
  </si>
  <si>
    <t>Wrong outcomes; did not report ARDS-related ICU endpoints or oxidative stress markers.</t>
  </si>
  <si>
    <t>Wrong outcomes; evaluated antioxidants as adjuvant therapy in septic shock without specific ARDS endpoints.</t>
  </si>
  <si>
    <t>Wrong outcomes; secondary analysis in septic shock, no ARDS-specific outcomes or ICU endpoints.</t>
  </si>
  <si>
    <t>Intervention: glutamine (not NAC/glutathione); population: SIRS due to pulmonary infection; outcomes not specific to ARDS progression.</t>
  </si>
  <si>
    <t>Wrong study design; high-dose oral NAC in hospitalized patients without clear ARDS stratification; ICU outcomes not reported.</t>
  </si>
  <si>
    <t>Review / mechanistic study; assessed cell death pathways in ARDS, not a clinical NAC/glutathione intervention study.</t>
  </si>
  <si>
    <t>Meta-analysis only; did not provide new primary patient-level data for inclusion.</t>
  </si>
  <si>
    <t>Mechanistic / metabolomics study; did not include clinical outcomes related to ARDS progression or ICU endpoints.</t>
  </si>
  <si>
    <t>Setting</t>
  </si>
  <si>
    <t>Miscellaneous</t>
  </si>
  <si>
    <t xml:space="preserve"> </t>
  </si>
  <si>
    <t>Study Identifiers</t>
  </si>
  <si>
    <t>DOI / PMID</t>
  </si>
  <si>
    <t>Journal</t>
  </si>
  <si>
    <t>Setting &amp; Design</t>
  </si>
  <si>
    <t>Country / Region</t>
  </si>
  <si>
    <t>Study Design</t>
  </si>
  <si>
    <t>Population Characteristics</t>
  </si>
  <si>
    <t>Sample Size</t>
  </si>
  <si>
    <t>Interventions / Exposures</t>
  </si>
  <si>
    <t>Intervention Type</t>
  </si>
  <si>
    <t>Dose &amp; Duration</t>
  </si>
  <si>
    <t>Comparator / Control</t>
  </si>
  <si>
    <t>Numbers in Each Arm</t>
  </si>
  <si>
    <t>Outcomes (Main Clinical)</t>
  </si>
  <si>
    <t>Primary Outcome</t>
  </si>
  <si>
    <t>Outcome Definition</t>
  </si>
  <si>
    <t>Outcome Measure Type</t>
  </si>
  <si>
    <t>Numbers With Outcomes</t>
  </si>
  <si>
    <t>Effect Estimate (RR/OR/MD)</t>
  </si>
  <si>
    <t>Statistical Significance</t>
  </si>
  <si>
    <t>Exposure Associations</t>
  </si>
  <si>
    <t>Risk of Bias</t>
  </si>
  <si>
    <t>Sequence Generation</t>
  </si>
  <si>
    <t>Allocation Concealment</t>
  </si>
  <si>
    <t>Blinding</t>
  </si>
  <si>
    <t>Incomplete Outcome Data</t>
  </si>
  <si>
    <t>Selective Reporting</t>
  </si>
  <si>
    <t>Overall RoB Judgment</t>
  </si>
  <si>
    <t>Investigator Details</t>
  </si>
  <si>
    <t>Author(s) &amp; Year</t>
  </si>
  <si>
    <t>Association (Exposure = NAC/Glutathione vs Control)</t>
  </si>
  <si>
    <t>Association (Exposure = Other Antioxidant vs Control)</t>
  </si>
  <si>
    <t>de Alencar et al., 2021</t>
  </si>
  <si>
    <t>Double-blind, Randomized, Placebo-controlled Trial with N-acetylcysteine for Treatment of Severe Acute Respiratory Syndrome Caused by COVID-19</t>
  </si>
  <si>
    <t>Clinical Infectious Diseases</t>
  </si>
  <si>
    <t>Brazil</t>
  </si>
  <si>
    <t>Randomized, double-blind, placebo-controlled trial</t>
  </si>
  <si>
    <t>Emergency Dept, Hospital das Clínicas, São Paulo</t>
  </si>
  <si>
    <t>Adults ≥ 18 years with severe COVID-19 (SaO₂ &lt; 94% or RR &gt; 24 bpm); excluded if intubation imminent</t>
  </si>
  <si>
    <t>135 (68 NAC, 67 placebo)</t>
  </si>
  <si>
    <t>Intravenous N-acetylcysteine (NAC)</t>
  </si>
  <si>
    <t>21 g (≈ 300 mg/kg) over 20 hours (14 g + 7 g)</t>
  </si>
  <si>
    <t>Dextrose 5% IV placebo (equal volume 1000 mL)</t>
  </si>
  <si>
    <t>68 vs 67</t>
  </si>
  <si>
    <t>Need for mechanical ventilation</t>
  </si>
  <si>
    <t>Invasive ventilation requirement post-randomization</t>
  </si>
  <si>
    <t>Binary (yes/no) – primary endpoint</t>
  </si>
  <si>
    <t>NAC: 14 (20.6%) vs Placebo: 16 (23.9%)</t>
  </si>
  <si>
    <t>OR = 1.21 (0.53–2.72)</t>
  </si>
  <si>
    <t>P = 0.641 (not significant)</t>
  </si>
  <si>
    <t>No difference in need for mechanical ventilation or mortality</t>
  </si>
  <si>
    <t>NA</t>
  </si>
  <si>
    <t>Adequate (random numbers via QuickCalcs)</t>
  </si>
  <si>
    <t>Concealed by pharmacist with numbered packs</t>
  </si>
  <si>
    <t>Double-blind (patient, investigator, pharmacist)</t>
  </si>
  <si>
    <t>Low (dropout &lt; 5%)</t>
  </si>
  <si>
    <t>Low (pre-registered trial REBEC)</t>
  </si>
  <si>
    <t>Low</t>
  </si>
  <si>
    <t>Panahi et al., 2022</t>
  </si>
  <si>
    <t>J Med Virol (journal article)</t>
  </si>
  <si>
    <t>Iran (Tehran)</t>
  </si>
  <si>
    <t>Prospective randomized, open-label, controlled clinical trial</t>
  </si>
  <si>
    <t>Single-center, hospital (inpatient)</t>
  </si>
  <si>
    <t>Adults hospitalized with COVID-19; excluded if imminent need for intubation/ICU at baseline; symptom onset &lt;7 days</t>
  </si>
  <si>
    <t>NAC inhalation spray (mucolytic / antioxidant) + standard care</t>
  </si>
  <si>
    <t>Standard care alone</t>
  </si>
  <si>
    <t>Intervention n=125 / Control n=125</t>
  </si>
  <si>
    <t>Clinical outcomes (mortality reported); CT and NEWS scores; lab markers</t>
  </si>
  <si>
    <t>Mortality at 28 days / development of severe respiratory failure; CT score; NEWS; CRP, WBC, etc.</t>
  </si>
  <si>
    <t>Dichotomous (mortality), continuous (CT score, biomarkers)</t>
  </si>
  <si>
    <t>Strongly protective (NAC inhaler associated with lower mortality in this trial)</t>
  </si>
  <si>
    <t>Not applicable</t>
  </si>
  <si>
    <t>Block randomization (permuted blocks of 6) — computer-generated</t>
  </si>
  <si>
    <t>Sealed envelope technique reported (so allocation concealment described)</t>
  </si>
  <si>
    <t>Open-label (no blinding)</t>
  </si>
  <si>
    <t>No evidence selective reporting in text (primary outcomes reported)</t>
  </si>
  <si>
    <t>Single-center; registered IRCT20080901001165N55; CONSORT; inhaler product @sinadarou.co</t>
  </si>
  <si>
    <t>1 puff (200 µg/puff) every 12 h → 400 µg/day for 7 days (inhaler spray)</t>
  </si>
  <si>
    <t>Mortality: Intervention: 4/125 (3.2%); Control: 49/125 (39.2%). CT score medians reported (6 vs 7 post-treatment)</t>
  </si>
  <si>
    <t>Risk Ratio (RR) for mortality = (4/125) / (49/125) = 4/49 = 0.08163 ≈ RR 0.082 (Panahi reported p &lt; 0.001)</t>
  </si>
  <si>
    <t>p &lt; 0.001 (mortality difference)</t>
  </si>
  <si>
    <t>0 lost to follow-up (all 250 completed analysis)</t>
  </si>
  <si>
    <t>Overall RoB: Some concerns / High (open-label + baseline age imbalance; but randomization &amp; complete follow-up reduce biases)</t>
  </si>
  <si>
    <t>Aisa-Álvarez A et al., 2020</t>
  </si>
  <si>
    <t>Antioxidant Therapy in Septic Shock: Randomized Triple-Masked Clinical Trial of Vitamin C, Vitamin E, N-Acetylcysteine, and Melatonin</t>
  </si>
  <si>
    <t>10.3390/medicina56120619 / PMID 33317221</t>
  </si>
  <si>
    <t>Medicina</t>
  </si>
  <si>
    <t>Mexico (two ICUs in Mexico City)</t>
  </si>
  <si>
    <t>Controlled, randomized, triple-masked, parallel-group clinical trial</t>
  </si>
  <si>
    <t>Intensive Care Unit (ICU) – septic shock patients</t>
  </si>
  <si>
    <t>Adults ≥ 18 y with septic shock (Sepsis-3 criteria: SOFA + 2, lactate &gt; 2 mmol/L, vasopressor ≥ 2 h). Excluded pregnant/lactating, chronic steroid/statin/antioxidant users, or contraindication to agents.</t>
  </si>
  <si>
    <t>Total = 97 (18 Vit C + 18 Vit E + 20 NAC + 20 Melatonin + 21 Control)</t>
  </si>
  <si>
    <t>Oral / NG antioxidant therapy for 5 days + standard sepsis care</t>
  </si>
  <si>
    <t>NAC 600 mg q12h × 5 days; Vit C 1 g q6h; Vit E 400 IU q8h; Melatonin 50 mg daily × 5 days</t>
  </si>
  <si>
    <t>Standard sepsis therapy without antioxidants</t>
  </si>
  <si>
    <t>NAC n = 20 ; Control n = 21 ; others = 18–20 per antioxidant group</t>
  </si>
  <si>
    <t>Change in SOFA score over 5 days</t>
  </si>
  <si>
    <t>Sequential Organ Failure Assessment (SOFA) score reduction from baseline</t>
  </si>
  <si>
    <t>Continuous (Δ SOFA); Mixed linear model with repeated measures</t>
  </si>
  <si>
    <t>All 97 analyzed (100 % follow-up)</t>
  </si>
  <si>
    <t>NAC Δ SOFA −0.62 (95 % CI −1.55 to 0.30); p = 0.18 (not sig.)</t>
  </si>
  <si>
    <t>Not significant for NAC (p = 0.18); significant only for Vit C and Melatonin (p &lt; 0.01 and p = 0.007 respectively)</t>
  </si>
  <si>
    <t>Vit C  SOFA and CRP significantly; Melatonin ↓ SOFA; Vit E ↓ PCT (p &lt; 0.05) → some benefit on OS markers</t>
  </si>
  <si>
    <t>PCT significantly (p = 0.001); no change in SOFA or mortality; mild  TAC (p = 0.05) → modest antioxidant effect without clinical improvement</t>
  </si>
  <si>
    <t>Computer-generated randomization (central allocation sequence)</t>
  </si>
  <si>
    <t>Maintained by investigational pharmacy at each site</t>
  </si>
  <si>
    <t>Triple-masked (patients, clinicians, analysts)</t>
  </si>
  <si>
    <t>None missing (100 % analyzed)</t>
  </si>
  <si>
    <t>Low risk — registered trial (NCT03557229), all outcomes reported</t>
  </si>
  <si>
    <t>Low risk of bias</t>
  </si>
  <si>
    <t>Ethical approval obtained (INcar PT-18-076; ABC-18-19). Trial registered (ClinicalTrials.gov NCT03557229). Adverse events minimal — none with NAC.</t>
  </si>
  <si>
    <t>Aisa-Álvarez A, Martínez-Cruz A, Valdés-Fernández B, et al., Instituto Nacional de Cardiología Ignacio Chávez &amp; ABC Medical Center, Mexico City (Mexico).</t>
  </si>
  <si>
    <t>s1</t>
  </si>
  <si>
    <t>s2</t>
  </si>
  <si>
    <t>Taher A, Lashgari M, et al., 2021</t>
  </si>
  <si>
    <t>A Pilot Study on Intravenous N-Acetylcysteine Treatment in Patients with Mild-to-Moderate COVID-19–Associated ARDS</t>
  </si>
  <si>
    <t>10.1007/s43440-021-00296-2 / PMID 34386488</t>
  </si>
  <si>
    <t>Iran (Hamadan University of Medical Sciences, tertiary hospital ICU)</t>
  </si>
  <si>
    <t>Prospective, randomized, double-blind, placebo-controlled, phase 2 pilot clinical trial</t>
  </si>
  <si>
    <t>ICU, tertiary referral hospital (30-bed unit)</t>
  </si>
  <si>
    <t>92 randomized (47 NAC, 45 placebo); all completed 28-day follow-up</t>
  </si>
  <si>
    <t>IV antioxidant (N-acetylcysteine) plus standard care</t>
  </si>
  <si>
    <t>NAC 40 mg/kg/day continuous IV infusion in 5% dextrose for 3 days</t>
  </si>
  <si>
    <t>Placebo (5% dextrose) identical volume and schedule + standard care</t>
  </si>
  <si>
    <t>NAC n = 47; Placebo n = 45</t>
  </si>
  <si>
    <t>28-day mortality; clinical status on day 28 (WHO 8-point ordinal scale); recovery rate (WHO 1–3)</t>
  </si>
  <si>
    <t>WHO Clinical Progression Scale: 0 = uninfected, 1–3 = recovery, 4–7 = hospitalized with escalating oxygen/ventilation support, 8 = death</t>
  </si>
  <si>
    <t>Categorical (ordinal WHO scale); binary (mortality/recovery); continuous (PaO₂/FiO₂ ratio, SOFA, length of stay)</t>
  </si>
  <si>
    <t>Mortality: NAC = 12/47 (25.5%); Placebo = 14/45 (31.1%) (p = 0.64); Recovery: NAC = 22/47 (46.8%) vs Placebo = 17/45 (37.8%) (p = 0.41); Mechanical ventilation: 38.3% vs 44.4% (p = 0.83)</t>
  </si>
  <si>
    <t>No significant differences: 28-day mortality RR ≈ 0.82 (ns); PaO₂/FiO₂ + ~74 mm Hg in both groups; SOFA difference p &gt; 0.1</t>
  </si>
  <si>
    <t>None of the between-group comparisons were statistically significant (all p &gt; 0.05)</t>
  </si>
  <si>
    <t>NAC group had non-significant trends toward lower mortality and shorter ICU stay (8 vs 10 days; p = 0.48) but no significant improvement in oxygenation, SOFA, or recovery.</t>
  </si>
  <si>
    <t>N/A – only NAC tested</t>
  </si>
  <si>
    <t>Computer-generated block randomization (1:1) by independent statistician</t>
  </si>
  <si>
    <t>Maintained via hospital pharmacy (identical hooded infusions)</t>
  </si>
  <si>
    <t>Double-blind (patients, clinicians, and investigators)</t>
  </si>
  <si>
    <t>None lost to follow-up (100% analyzed)</t>
  </si>
  <si>
    <t>Low risk — registered (IRCT20120215009014N355), all prespecified outcomes reported</t>
  </si>
  <si>
    <t>All patients also received Vitamin C, D, Zinc per institutional protocol. No severe adverse events or treatment discontinuations. Ethics approval IR.UMSHA.REC.1399.153.</t>
  </si>
  <si>
    <t>Department of Pulmonology and Intensive Care, Hamadan University of Medical Sciences, Iran. Principal Investigator: Dr. Ali Taher.</t>
  </si>
  <si>
    <t>Peivandi Yazdi A., Nematollahi MH., Ghazvini K., et al., 2021</t>
  </si>
  <si>
    <t>Comparison of Continuous Versus Intermittent Infusion of N-Acetylcysteine on Oxidative Stress in Critically Ill Septic Patients: A Pilot Randomized Clinical Trial</t>
  </si>
  <si>
    <t>10.1177/21565872211013324 / PMID 33975183</t>
  </si>
  <si>
    <t>Clinical and Experimental Pharmacology and Physiology (2021)</t>
  </si>
  <si>
    <t>Iran — Imam Reza Hospital, Mashhad University of Medical Sciences</t>
  </si>
  <si>
    <t>Prospective, randomized, placebo-controlled pilot trial (3-arm parallel design)</t>
  </si>
  <si>
    <t>Intensive Care Unit (ICU), single tertiary-care hospital</t>
  </si>
  <si>
    <t>N = 60 (20 placebo, 20 intermittent infusion NAC, 20 continuous infusion NAC)</t>
  </si>
  <si>
    <t>IV N-Acetylcysteine (antioxidant therapy)</t>
  </si>
  <si>
    <t>Total 100 mg/kg over 24 h: (1) Intermittent infusion – 25 mg/kg bolus + 25 mg/kg q8h × 3; (2) Continuous infusion – 25 mg/kg bolus + 75 mg/kg continuous infusion over 24 h</t>
  </si>
  <si>
    <t>Placebo – 100 mL/kg isotonic saline over 24 h</t>
  </si>
  <si>
    <t>Placebo n = 20; Intermittent n = 20; Continuous n = 20</t>
  </si>
  <si>
    <t>Change in Total Antioxidant Capacity (TAC) and Malondialdehyde (MDA) levels before and after intervention</t>
  </si>
  <si>
    <t>TAC = ability to inhibit ABTS⁺ oxidation (measured at 750 nm); MDA = lipid peroxidation product (measured at 530–540 nm)</t>
  </si>
  <si>
    <t>Continuous biochemical markers (mmol/L)</t>
  </si>
  <si>
    <t>TAC before: 0.60 (placebo), 0.60 (intermittent), 0.63 (continuous); after: 0.61, 0.68, 0.69 → p = 0.007 (significant) / MDA before: 27.9, 27.2, 26.1; after: 31.8, 19.5, 22.5 → p &lt; 0.001 (significant)</t>
  </si>
  <si>
    <t>Post-hoc Scheffé: TAC ↑ by +0.07 mmol/L (intermittent vs placebo p = 0.036; continuous vs placebo p = 0.015). MDA ↓ by ~10–12 mmol/L (p = 0.001–0.002 vs placebo). No difference between NAC arms (p &gt; 0.4).</t>
  </si>
  <si>
    <t>Significant improvement in oxidative stress markers (TAC↑, MDA↓) for both NAC groups vs placebo (p &lt; 0.05); no difference between intermittent and continuous infusions.</t>
  </si>
  <si>
    <t>NAC infusion significantly increased TAC and reduced MDA vs placebo, indicating improved redox status. No clinical outcomes (survival, ICU stay) were analyzed.</t>
  </si>
  <si>
    <t>Random number table</t>
  </si>
  <si>
    <t>Not explicitly stated, but placebo identical infusion volume; risk low-moderate</t>
  </si>
  <si>
    <t>Not explicitly described as double-blind; likely single-blind (patients) since intervention prepared by staff</t>
  </si>
  <si>
    <t>None reported – all 60 analyzed</t>
  </si>
  <si>
    <t>Low risk – protocol adhered; biochemical outcomes pre-specified and reported</t>
  </si>
  <si>
    <t>Low to Moderate risk of bias (due to possible blinding limitations)</t>
  </si>
  <si>
    <t>Ethics approval: Mashhad University of Medical Sciences Research &amp; Ethics Committee. Funding not specified. No serious AEs reported.</t>
  </si>
  <si>
    <t>Department of Anesthesiology and Critical Care, Imam Reza Hospital, Mashhad University of Medical Sciences, Iran. Principal Investigator: Dr. A. Peivandi Yazdi.</t>
  </si>
  <si>
    <t>S4</t>
  </si>
  <si>
    <t>S5</t>
  </si>
  <si>
    <t>S6</t>
  </si>
  <si>
    <t>S3</t>
  </si>
  <si>
    <t>Najafi A., Malekmohammad M., Ramezani M., et al., 2014</t>
  </si>
  <si>
    <t>Immunological and Antioxidant Effects of N-Acetylcysteine in Critically Ill Patients with Sepsis: A Prospective Randomized Clinical Trial</t>
  </si>
  <si>
    <t>10.1186/2008-2231-22-57 / PMID: 25147787</t>
  </si>
  <si>
    <t>DARU Journal of Pharmaceutical Sciences (2014)</t>
  </si>
  <si>
    <t>Iran — Tehran University of Medical Sciences (Sina and Imam Khomeini Hospitals)</t>
  </si>
  <si>
    <t>Prospective, randomized, controlled clinical trial</t>
  </si>
  <si>
    <t>General ICU, tertiary university hospitals (Tehran, Iran)</t>
  </si>
  <si>
    <t>Adult multiple trauma patients (&gt;18 years) on mechanical ventilation (FiO₂ &gt; 50%), with suspected infection and ≥2 SIRS criteria; APACHE II &gt;15. Excluded: pregnancy, renal/liver failure, cardiac dysfunction, prior NAC use, or &gt;24 h post-sepsis diagnosis.</t>
  </si>
  <si>
    <t>N = 39 analyzed (NAC group = 21; Control = 18; 5 excluded: 3 deaths before endpoint, 2 protocol deviations)</t>
  </si>
  <si>
    <t>Intravenous N-acetylcysteine (NAC) + standard sepsis care</t>
  </si>
  <si>
    <t>3 g NAC in 250 mL 5% dextrose infused over 30 min every 6 h for 72 h (total = 12 g/day × 3 days)</t>
  </si>
  <si>
    <t>Standard sepsis treatment alone (no NAC)</t>
  </si>
  <si>
    <t>NAC n = 21; Control n = 18</t>
  </si>
  <si>
    <t>Change in immunological (IgM, HβD2) and antioxidant (GSH) biomarkers over 5 days</t>
  </si>
  <si>
    <t>Levels of immunoglobulin M (IgM), human beta-defensin 2 (HβD2), and glutathione (GSH) measured via ELISA at baseline, 24 h, 72 h, and 120 h</t>
  </si>
  <si>
    <t>Continuous biochemical measures (mean ± SD; repeated measures)</t>
  </si>
  <si>
    <t>IgM (p = 0.325, NS), GSH (p = 0.125, NS), HβD2 (p = 0.463, NS); GSH and HβD2 trended higher in NAC group (non-significant).</t>
  </si>
  <si>
    <t>No statistically significant intergroup differences; mean serum GSH slightly higher in NAC vs control; mortality 40% (NAC) vs 22% (control), p = 0.209.</t>
  </si>
  <si>
    <t>No significant improvement in clinical or biochemical outcomes (p &gt; 0.05 for all). Non-significant trend toward higher GSH and HβD2 in NAC group.</t>
  </si>
  <si>
    <t>No statistically significant effect on GSH, HβD2, SOFA, or mortality; slight increase in redox/immunologic markers without clinical benefit.</t>
  </si>
  <si>
    <t>N/A – only NAC studied</t>
  </si>
  <si>
    <t>Block randomization</t>
  </si>
  <si>
    <t>Not explicitly reported (likely moderate risk)</t>
  </si>
  <si>
    <t>Not specified; likely open-label (possible performance bias)</t>
  </si>
  <si>
    <t>5 patients excluded (3 deaths before endpoint, 2 received incorrect dosage) – analyzed per-protocol</t>
  </si>
  <si>
    <t>Low risk – pre-specified outcomes (IgM, GSH, HβD2) all reported</t>
  </si>
  <si>
    <t>Moderate risk of bias (due to blinding, per-protocol analysis)</t>
  </si>
  <si>
    <t>Ethics approval from TUMS; registered IRCT2014010716120N1; no serious adverse events; NAC well-tolerated.</t>
  </si>
  <si>
    <t>Department of Clinical Pharmacy, Tehran University of Medical Sciences (Principal Investigator: Dr. Ali Najafi).</t>
  </si>
  <si>
    <r>
      <t>Clinical and Translational Discovery</t>
    </r>
    <r>
      <rPr>
        <sz val="8"/>
        <color theme="1"/>
        <rFont val="Aptos Narrow"/>
        <family val="2"/>
        <scheme val="minor"/>
      </rPr>
      <t xml:space="preserve"> (2021)</t>
    </r>
  </si>
  <si>
    <t>EXCLUDE</t>
  </si>
  <si>
    <t>Adults ≥18 years with mild-to-moderate COVID-19 ARDS (PaO₂/FiO₂ 100–300 mm Hg, &lt;48 h of hospital admission). Excluded: severe ARDS (PaO₂/FiO₂ &lt; 100), mechanical ventilation at baseline, chronic renal/hepatic failure, chronic oxygen therapy, pregnancy/lactation, antioxidant supplement use outside protocol.</t>
  </si>
  <si>
    <t>Adult ICU patients (mean age ≈ 58 years; 25 females, 35 males) with sepsis fulfilling ≥2 SIRS criteria. Excluded: prior antioxidant/vitamin supplementation, NAC contraindication.</t>
  </si>
  <si>
    <t>Publication Type</t>
  </si>
  <si>
    <t>Book Authors</t>
  </si>
  <si>
    <t>Book Editors</t>
  </si>
  <si>
    <t>Book Group Authors</t>
  </si>
  <si>
    <t>Author Full Names</t>
  </si>
  <si>
    <t>Book Author Full Names</t>
  </si>
  <si>
    <t>Group Authors</t>
  </si>
  <si>
    <t>Article Title</t>
  </si>
  <si>
    <t>Source Title</t>
  </si>
  <si>
    <t>Book Series Title</t>
  </si>
  <si>
    <t>Book Series Subtitle</t>
  </si>
  <si>
    <t>Language</t>
  </si>
  <si>
    <t>Document Type</t>
  </si>
  <si>
    <t>Conference Title</t>
  </si>
  <si>
    <t>Conference Date</t>
  </si>
  <si>
    <t>Conference Location</t>
  </si>
  <si>
    <t>Conference Sponsor</t>
  </si>
  <si>
    <t>Conference Host</t>
  </si>
  <si>
    <t>Author Keywords</t>
  </si>
  <si>
    <t>Keywords Plus</t>
  </si>
  <si>
    <t>Abstract</t>
  </si>
  <si>
    <t>Addresses</t>
  </si>
  <si>
    <t>Affiliations</t>
  </si>
  <si>
    <t>Reprint Addresses</t>
  </si>
  <si>
    <t>Email Addresses</t>
  </si>
  <si>
    <t>Researcher Ids</t>
  </si>
  <si>
    <t>ORCIDs</t>
  </si>
  <si>
    <t>Funding Orgs</t>
  </si>
  <si>
    <t>Funding Name Preferred</t>
  </si>
  <si>
    <t>Funding Text</t>
  </si>
  <si>
    <t>Cited References</t>
  </si>
  <si>
    <t>Cited Reference Count</t>
  </si>
  <si>
    <t>Times Cited, WoS Core</t>
  </si>
  <si>
    <t>Times Cited, All Databases</t>
  </si>
  <si>
    <t>180 Day Usage Count</t>
  </si>
  <si>
    <t>Since 2013 Usage Count</t>
  </si>
  <si>
    <t>Publisher</t>
  </si>
  <si>
    <t>Publisher City</t>
  </si>
  <si>
    <t>Publisher Address</t>
  </si>
  <si>
    <t>ISSN</t>
  </si>
  <si>
    <t>eISSN</t>
  </si>
  <si>
    <t>ISBN</t>
  </si>
  <si>
    <t>Journal Abbreviation</t>
  </si>
  <si>
    <t>Journal ISO Abbreviation</t>
  </si>
  <si>
    <t>Publication Date</t>
  </si>
  <si>
    <t>Volume</t>
  </si>
  <si>
    <t>Issue</t>
  </si>
  <si>
    <t>Part Number</t>
  </si>
  <si>
    <t>Supplement</t>
  </si>
  <si>
    <t>Special Issue</t>
  </si>
  <si>
    <t>Meeting Abstract</t>
  </si>
  <si>
    <t>Start Page</t>
  </si>
  <si>
    <t>End Page</t>
  </si>
  <si>
    <t>Article Number</t>
  </si>
  <si>
    <t>DOI Link</t>
  </si>
  <si>
    <t>Book DOI</t>
  </si>
  <si>
    <t>Early Access Date</t>
  </si>
  <si>
    <t>Number of Pages</t>
  </si>
  <si>
    <t>WoS Categories</t>
  </si>
  <si>
    <t>Web of Science Index</t>
  </si>
  <si>
    <t>Research Areas</t>
  </si>
  <si>
    <t>IDS Number</t>
  </si>
  <si>
    <t>Pubmed Id</t>
  </si>
  <si>
    <t>Open Access Designations</t>
  </si>
  <si>
    <t>Highly Cited Status</t>
  </si>
  <si>
    <t>Hot Paper Status</t>
  </si>
  <si>
    <t>Date of Export</t>
  </si>
  <si>
    <t>UT (Unique WOS ID)</t>
  </si>
  <si>
    <t>Web of Science Record</t>
  </si>
  <si>
    <t>J</t>
  </si>
  <si>
    <t>Koc, K; Ozek, NS; Aysin, F; Demir, O; Yilmaz, A; Yilmaz, M; Geyikoglu, F; Erol, HS</t>
  </si>
  <si>
    <t/>
  </si>
  <si>
    <t>Koc, Kubra; Ozek, Nihal Simsek; Aysin, Ferhunde; Demir, Ozlem; Yilmaz, Asli; Yilmaz, Mehmet; Geyikoglu, Fatime; Erol, Huseyin Serkan</t>
  </si>
  <si>
    <t>Hispidulin exerts a protective effect against oleic acid induced-ARDS in the rat via inhibition of ACE activity and MAPK pathway</t>
  </si>
  <si>
    <t>INTERNATIONAL JOURNAL OF ENVIRONMENTAL HEALTH RESEARCH</t>
  </si>
  <si>
    <t>English</t>
  </si>
  <si>
    <t>Article</t>
  </si>
  <si>
    <t>Hispidulin; lung injury with ARDS; ACE activity</t>
  </si>
  <si>
    <t>RESPIRATORY-DISTRESS-SYNDROME; ACUTE LUNG INJURY; OXIDATIVE STRESS; FATTY-ACIDS; PATHOGENESIS; MICE; APOPTOSIS</t>
  </si>
  <si>
    <t>This study investigates the protective role of Hispidulin on acute respiratory distress syndrome (ARDS) in rats. Rats were divided into three groups: control, ARDS, ARDS+ Hispidulin. The ARDS models were established by injecting rats with oleic acid. Hispidulin (100 mg/kg) was injected i.p. an hour before ARDS. Myeloperoxidase (MPO), Interleukin-8 (IL-8), Mitogen-activated protein kinases (MAPK), Lipid Peroxidation (LPO), Superoxide Dismutase (SOD), Glutathione (GSH), and Angiotensin-converting enzyme (ACE) were determined by ELISA. Tumor necrosis factor-alpha (TNF-alpha) expression was described by RT-qPCR. Caspase-3 immunostaining was performed to evaluate apoptosis. Compared with the model group, a significant decrease was observed in the MPO, IL-8, MAPK, ACE, LPO levels, and TNF-alpha expression in the ARDS+ Hispidulin group. Moreover, reduced caspase-3 immunoreactivity and activity of ACE were detected in the Hispidulin+ARDS group. The protective effect of Hispidulin treatment may act through inhibition of the ACE activity and then regulation of inflammatory cytokine level and alteration of apoptosis.</t>
  </si>
  <si>
    <t>[Koc, Kubra; Ozek, Nihal Simsek; Aysin, Ferhunde; Geyikoglu, Fatime] Ataturk Univ, Fac Sci, Dept Biol, Erzurum, Turkiye; [Ozek, Nihal Simsek; Aysin, Ferhunde] Ataturk Univ, East Anatolian High Technol Res &amp; Applicat Ctr DAY, Erzurum, Turkiye; [Demir, Ozlem] Erzincan Binali Yildirim Univ, Fac Med, Dept Histol &amp; Embryol, Erzincan, Turkiye; [Yilmaz, Asli] Ataturk Univ, Fac Sci, Dept Mol Biol &amp; Genet, Erzurum, Turkiye; [Yilmaz, Mehmet] Ataturk Univ, Dept Nanosci &amp; Nanoengn, Erzurum, Turkiye; [Erol, Huseyin Serkan] Kastamonu Univ, Fac Vet Med, Dept Biochem, Kastamonu, Turkiye</t>
  </si>
  <si>
    <t>Ataturk University; Ataturk University; Erzincan Binali Yildirim University; Ataturk University; Ataturk University; Kastamonu University</t>
  </si>
  <si>
    <t>Koc, K (corresponding author), Ataturk Univ, Fac Sci, Dept Biol, Erzurum, Turkiye.</t>
  </si>
  <si>
    <t>kubrakc@hotmail.com</t>
  </si>
  <si>
    <t>Erol, Huseyin/B-5793-2016; yilmaz, mehmet/P-8290-2015; aysin, ferhunde/ABE-1447-2020; YILMAZ, ASLI/F-2572-2019; Erol, Huseyin Serkan/B-5793-2016; Ozek, Nihal/AAF-7092-2019; Koc, Kubra/ABP-3109-2022</t>
  </si>
  <si>
    <t>yilmaz, mehmet/0000-0003-2687-9167; OZDILEK YILMAZ, ASLI/0000-0001-7874-5641; aysin, ferhunde/0000-0003-1971-8031; /0000-0001-6208-165X; Erol, Huseyin Serkan/0000-0002-9121-536X;</t>
  </si>
  <si>
    <t>BAP from Ataturk University; [FKP-2021-8719]</t>
  </si>
  <si>
    <t>BAP from Ataturk University;</t>
  </si>
  <si>
    <t>This work was supported by the BAP from Ataturk University (grant number FKP-2021-8719)</t>
  </si>
  <si>
    <t>TAYLOR &amp; FRANCIS LTD</t>
  </si>
  <si>
    <t>ABINGDON</t>
  </si>
  <si>
    <t>2-4 PARK SQUARE, MILTON PARK, ABINGDON OR14 4RN, OXON, ENGLAND</t>
  </si>
  <si>
    <t>0960-3123</t>
  </si>
  <si>
    <t>1369-1619</t>
  </si>
  <si>
    <t>INT J ENVIRON HEAL R</t>
  </si>
  <si>
    <t>Int. J. Environ. Health Res.</t>
  </si>
  <si>
    <t>FEB 1</t>
  </si>
  <si>
    <t>10.1080/09603123.2023.2166023</t>
  </si>
  <si>
    <t>JAN 2023</t>
  </si>
  <si>
    <t>Environmental Sciences; Public, Environmental &amp; Occupational Health</t>
  </si>
  <si>
    <t>Science Citation Index Expanded (SCI-EXPANDED)</t>
  </si>
  <si>
    <t>Environmental Sciences &amp; Ecology; Public, Environmental &amp; Occupational Health</t>
  </si>
  <si>
    <t>KA9G0</t>
  </si>
  <si>
    <t>2025-09-14</t>
  </si>
  <si>
    <t>WOS:000909864500001</t>
  </si>
  <si>
    <t>Simou, E; Leonardi-Bee, J; Britton, J</t>
  </si>
  <si>
    <t>Simou, Evangelia; Leonardi-Bee, Jo; Britton, John</t>
  </si>
  <si>
    <t>The Effect of Alcohol Consumption on the Risk of ARDS A Systematic Review and Meta-Analysis</t>
  </si>
  <si>
    <t>CHEST</t>
  </si>
  <si>
    <t>alcohol consumption; ARDS; meta-analysis; systematic review</t>
  </si>
  <si>
    <t>RESPIRATORY-DISTRESS-SYNDROME; ACUTE LUNG INJURY; CIGARETTE-SMOKING; BARRIER FUNCTION; DYSFUNCTION; ABUSE; GLUTATHIONE; INGESTION; MORTALITY; SEVERITY</t>
  </si>
  <si>
    <t>BACKGROUND: To conduct a systematic review and meta-analysis evaluating the association between alcohol consumption and the risk of ARDS in adults. METHODS: Medline, EMBASE and Web of Science were searched to identify observational studies evaluating the association between prior alcohol intake and the occurrence of ARDS among adults, published between 1985 and 2015 and with no language restriction. Reference lists were also screened. Demographic baseline data were extracted independently by two reviewers and random-effects meta-analyses were used to estimate pooled effect sizes with 95% confidence intervals. Subgroup analyses were used to explore heterogeneity. RESULTS: Seventeen observational studies (177,674 people) met the inclusion criteria. Meta-analysis of 13 studies showed that any measure of high relative to low alcohol consumption was associated with a significantly increased risk of ARDS (OR, 1.89; 95% CI, 1.45-2.48; I-2 = 48%; 13 studies); no evidence of publication bias was seen (P = .150). Sensitivity analyses indicated that this association was attributable primarily to an effect of a history of alcohol abuse (OR, 1.90; 95% CI, 1.40-2.60; 10 studies). Also, subgroup analyses identified that heterogeneity was explained by predisposing condition (trauma, sepsis/septic shock, pneumonia; P = .003). CONCLUSIONS: Chronic high alcohol consumption significantly increases the risk of ARDS. This finding suggests that patients admitted to hospital should be screened for chronic alcohol use.</t>
  </si>
  <si>
    <t>[Simou, Evangelia; Leonardi-Bee, Jo; Britton, John] Univ Nottingham, Div Epidemiol &amp; Publ Hlth, UK Ctr Tobacco &amp; Alcohol Studies, Nottingham, England</t>
  </si>
  <si>
    <t>University of Nottingham</t>
  </si>
  <si>
    <t>Simou, E (corresponding author), Univ Nottingham, City Hosp, UK Ctr Tobacco &amp; Alcohol Studies, Div Epidemiol &amp; Publ Hlth, Clin Sci Bldg, Nottingham NG5 1PB, England.</t>
  </si>
  <si>
    <t>evangelia.simou@nottingham.ac.uk</t>
  </si>
  <si>
    <t>Britton, John/0000-0001-6375-3841; Simou, Evangelia/0000-0001-5220-4089</t>
  </si>
  <si>
    <t>Medical Research Council [MR/K023195/1]; UK Centre for Tobacco and Alcohol Studies; British Heart Foundation; Cancer Research UK; Economic and Social Research Council; National Institute of Health Research under UK Clinical Research Collaboration; Medical Research Council [MR/K023195/1] Funding Source: researchfish</t>
  </si>
  <si>
    <t>Medical Research Council(UK Research &amp; Innovation (UKRI)Medical Research Council UK (MRC)); UK Centre for Tobacco and Alcohol Studies; British Heart Foundation(British Heart Foundation); Cancer Research UK(Cancer Research UK); Economic and Social Research Council(UK Research &amp; Innovation (UKRI)Economic &amp; Social Research Council (ESRC)); National Institute of Health Research under UK Clinical Research Collaboration; Medical Research Council(UK Research &amp; Innovation (UKRI)Medical Research Council UK (MRC))</t>
  </si>
  <si>
    <t>This work was supported by the Medical Research Council [Grant No. MR/K023195/1]; the UK Centre for Tobacco and Alcohol Studies (http://www.ukctas.net); and the British Heart Foundation, Cancer Research UK, the Economic and Social Research Council, and the National Institute of Health Research, under the auspices of the UK Clinical Research Collaboration, is gratefully acknowledged.</t>
  </si>
  <si>
    <t>ELSEVIER</t>
  </si>
  <si>
    <t>AMSTERDAM</t>
  </si>
  <si>
    <t>RADARWEG 29, 1043 NX AMSTERDAM, NETHERLANDS</t>
  </si>
  <si>
    <t>0012-3692</t>
  </si>
  <si>
    <t>1931-3543</t>
  </si>
  <si>
    <t>Chest</t>
  </si>
  <si>
    <t>JUL</t>
  </si>
  <si>
    <t>10.1016/j.chest.2017.11.041</t>
  </si>
  <si>
    <t>Critical Care Medicine; Respiratory System</t>
  </si>
  <si>
    <t>General &amp; Internal Medicine; Respiratory System</t>
  </si>
  <si>
    <t>GM5RP</t>
  </si>
  <si>
    <t>Green Submitted, hybrid</t>
  </si>
  <si>
    <t>WOS:000438198300016</t>
  </si>
  <si>
    <t>Rahbardar, MG; Razavi, BM; Naraki, K; Hosseinzadeh, H</t>
  </si>
  <si>
    <t>Rahbardar, Mahboobeh Ghasemzadeh; Razavi, Bibi Marjan; Naraki, Karim; Hosseinzadeh, Hossein</t>
  </si>
  <si>
    <t>Therapeutic effects of minocycline on oleic acid-induced acute respiratory distress syndrome (ARDS) in rats</t>
  </si>
  <si>
    <t>NAUNYN-SCHMIEDEBERGS ARCHIVES OF PHARMACOLOGY</t>
  </si>
  <si>
    <t>Respiratory system; Antioxidants; Anti-inflammatory agents; Apoptosis; Anti-bacterial agents; Cytokines</t>
  </si>
  <si>
    <t>ACUTE LUNG INJURY; OXIDATIVE STRESS; ANIMAL-MODELS; INFLAMMATION; ACTIVATION; APOPTOSIS; MEDIATORS; PROTECTS</t>
  </si>
  <si>
    <t>Acute respiratory distress syndrome (ARDS) is a serious intensive care condition. Despite advances in treatment over the previous few decades, ARDS patients still have high fatality rates. Thus, more research is needed to improve the outcomes for people with ARDS. Minocycline is an antibiotic with antioxidant, anti-inflammatory, and anti-apoptotic effects. In the current investigation, the therapeutic effects of minocycline on oleic acid-induced ARDS were evaluated. Male rats were classified into 6 groups, 1. control (normal saline), 2. oleic acid (100 mu L, i.v.), 3-5. oleic acid + minocycline (50, 100, 200 mg/ kg, i.p.), and 6. minocycline (200 mg/kg, i.p.) alone. Twenty-four hours after the oleic acid injection, the lung tissue is isolated, weighed, and the middle part of the right lung is immediately placed in the freezer, while the middle part of the left lung is placed in formalin and sent to the laboratory for pathology testing. Then, the amounts of malondialdehyde (MDA), glutathione (GSH), superoxide dismutase (SOD), catalase (CAT), cytokines (interleukin-1 beta (IL-1 beta), tumor necrosis factor-a (TNF-alpha)), B-cell lymphoma 2 (Bcl-2), Bcl-2 associated X (Bax), and cleaved caspase-3 were determined in lung tissue. Administration of oleic acid increased emphysema, inflammation, vascular congestion, hemorrhage, MDA amount, Bax/Bcl-2 ratio, cleaved caspase-3, IL-1 beta, TNF-alpha levels, and decreased GSH, SOD, and CAT levels in comparison with the control group. The administration of minocycline could significantly reduce pathological and biochemical alterations induced by oleic acid. Minocycline has a therapeutic effect on oleic acid-induced ARDS through antioxidant, anti-inflammatory, and anti-apoptotic properties.</t>
  </si>
  <si>
    <t>[Rahbardar, Mahboobeh Ghasemzadeh; Hosseinzadeh, Hossein] Mashhad Univ Med Sci, Pharmaceut Technol Inst, Pharmaceut Res Ctr, Mashhad, Iran; [Razavi, Bibi Marjan; Naraki, Karim; Hosseinzadeh, Hossein] Mashhad Univ Med Sci, Sch Pharm, Dept Pharmacodynam &amp; Toxicol, Mashhad, Iran; [Razavi, Bibi Marjan] Mashhad Univ Med Sci, Pharmaceut Technol Inst, Targeted Drug Delivery Res Ctr, Mashhad, Iran</t>
  </si>
  <si>
    <t>Mashhad University of Medical Sciences; Mashhad University of Medical Sciences; Mashhad University of Medical Sciences</t>
  </si>
  <si>
    <t>Hosseinzadeh, H (corresponding author), Mashhad Univ Med Sci, Pharmaceut Technol Inst, Pharmaceut Res Ctr, Mashhad, Iran.;Razavi, BM; Hosseinzadeh, H (corresponding author), Mashhad Univ Med Sci, Sch Pharm, Dept Pharmacodynam &amp; Toxicol, Mashhad, Iran.;Razavi, BM (corresponding author), Mashhad Univ Med Sci, Pharmaceut Technol Inst, Targeted Drug Delivery Res Ctr, Mashhad, Iran.</t>
  </si>
  <si>
    <t>razavimr@mums.ac.ir; hosseinzadehh@mums.ac.ir</t>
  </si>
  <si>
    <t>; Hosseinzadeh, Hossein/F-3013-2010; Ghasemzadeh Rahbardar, Mahboobeh/V-4452-2019; Razavi, Bibi/AAY-5636-2020</t>
  </si>
  <si>
    <t>naraki, karim/0000-0001-7767-2516; Ghasemzadeh Rahbardar, Mahboobeh/0000-0002-5491-572X;</t>
  </si>
  <si>
    <t>Vice-Chancellor of Research, Mashhad University of Medical Sciences [990628]</t>
  </si>
  <si>
    <t>Vice-Chancellor of Research, Mashhad University of Medical Sciences(Isfahan University of Medical Sciences)</t>
  </si>
  <si>
    <t>This research was supported by the Vice-Chancellor of Research, Mashhad University of Medical Sciences (No: 990628).</t>
  </si>
  <si>
    <t>SPRINGER</t>
  </si>
  <si>
    <t>NEW YORK</t>
  </si>
  <si>
    <t>ONE NEW YORK PLAZA, SUITE 4600, NEW YORK, NY, UNITED STATES</t>
  </si>
  <si>
    <t>0028-1298</t>
  </si>
  <si>
    <t>1432-1912</t>
  </si>
  <si>
    <t>N-S ARCH PHARMACOL</t>
  </si>
  <si>
    <t>Naunyn-Schmiedebergs Arch. Pharmacol.</t>
  </si>
  <si>
    <t>NOV</t>
  </si>
  <si>
    <t>10.1007/s00210-023-02532-3</t>
  </si>
  <si>
    <t>MAY 2023</t>
  </si>
  <si>
    <t>Pharmacology &amp; Pharmacy</t>
  </si>
  <si>
    <t>U1HD3</t>
  </si>
  <si>
    <t>Bronze, Green Published</t>
  </si>
  <si>
    <t>WOS:000998561800001</t>
  </si>
  <si>
    <t>Notz, Q; Herrmann, J; Schlesinger, T; Helmer, P; Sudowe, S; Sun, Q; Hackler, J; Roeder, D; Lotz, C; Meybohm, P; Kranke, P; Schomburg, L; Stoppe, C</t>
  </si>
  <si>
    <t>Notz, Quirin; Herrmann, Johannes; Schlesinger, Tobias; Helmer, Philipp; Sudowe, Stephan; Sun, Qian; Hackler, Julian; Roeder, Daniel; Lotz, Christopher; Meybohm, Patrick; Kranke, Peter; Schomburg, Lutz; Stoppe, Christian</t>
  </si>
  <si>
    <t>Clinical Significance of Micronutrient Supplementation in Critically Ill COVID-19 Patients with Severe ARDS</t>
  </si>
  <si>
    <t>NUTRIENTS</t>
  </si>
  <si>
    <t>acute respiratory distress syndrome; selen; zinc; critical care; oxidative stress; nutrient supplementation</t>
  </si>
  <si>
    <t>RESPIRATORY-DISTRESS-SYNDROME; COLORECTAL-CANCER RISK; SELENOPROTEIN EXPRESSION; SYSTEMIC INFLAMMATION; RESPONSE SYNDROME; OXIDATIVE STRESS; SELENIUM; ZINC; DEFICIENCY; SEPSIS</t>
  </si>
  <si>
    <t>The interplay between inflammation and oxidative stress is a vicious circle, potentially resulting in organ damage. Essential micronutrients such as selenium (Se) and zinc (Zn) support anti-oxidative defense systems and are commonly depleted in severe disease. This single-center retrospective study investigated micronutrient levels under Se and Zn supplementation in critically ill patients with COVID-19 induced acute respiratory distress syndrome (ARDS) and explored potential relationships with immunological and clinical parameters. According to intensive care unit (ICU) standard operating procedures, patients received 1.0 mg of intravenous Se daily on top of artificial nutrition, which contained various amounts of Se and Zn. Micronutrients, inflammatory cytokines, lymphocyte subsets and clinical data were extracted from the patient data management system on admission and after 10 to 14 days of treatment. Forty-six patients were screened for eligibility and 22 patients were included in the study. Twenty-one patients (95%) suffered from severe ARDS and 14 patients (64%) survived to ICU discharge. On admission, the majority of patients had low Se status biomarkers and Zn levels, along with elevated inflammatory parameters. Se supplementation significantly elevated Se (p = 0.027) and selenoprotein P levels (SELENOP; p = 0.016) to normal range. Accordingly, glutathione peroxidase 3 (GPx3) activity increased over time (p = 0.021). Se biomarkers, most notably SELENOP, were inversely correlated with CRP (r(s) = -0.495), PCT (r(s) = -0.413), IL-6 (r(s) = -0.429), IL-1 beta (r(s) = -0.440) and IL-10 (r(s) = -0.461). Positive associations were found for CD8(+) T cells (r(s) = 0.636), NK cells (r(s) = 0.772), total IgG (r(s) = 0.493) and PaO2/FiO(2) ratios (r(s) = 0.504). In addition, survivors tended to have higher Se levels after 10 to 14 days compared to non-survivors (p = 0.075). Sufficient Se and Zn levels may potentially be of clinical significance for an adequate immune response in critically ill patients with severe COVID-19 ARDS.</t>
  </si>
  <si>
    <t>[Notz, Quirin; Herrmann, Johannes; Schlesinger, Tobias; Helmer, Philipp; Roeder, Daniel; Lotz, Christopher; Meybohm, Patrick; Kranke, Peter; Stoppe, Christian] Univ Hosp Wuerzburg, Dept Anesthesiol Intens Care Emergency &amp; Pain Med, D-97080 Wurzburg, Germany; [Sudowe, Stephan] Ganzimmun Diagnost AG, D-55128 Mainz, Germany; [Sun, Qian; Hackler, Julian; Schomburg, Lutz] Charite Univ Med Berlin, Inst Expt Endocrinol, D-10115 Berlin, Germany</t>
  </si>
  <si>
    <t>University of Wurzburg; Free University of Berlin; Humboldt University of Berlin; Charite Universitatsmedizin Berlin</t>
  </si>
  <si>
    <t>Notz, Q (corresponding author), Univ Hosp Wuerzburg, Dept Anesthesiol Intens Care Emergency &amp; Pain Med, D-97080 Wurzburg, Germany.</t>
  </si>
  <si>
    <t>Notz_q@ukw.de; Herrmann_J4@ukw.de; schlesinge_t@ukw.de; helmer_p@ukw.de; dr.sudowe@ganzimmun.de; qian.sun@charite.de; julian.hackler@charite.de; Roeder_d@ukw.de; Lotz_C@ukw.de; Meybohm_P@ukw.de; Kranke_P@ukw.de; lutz.schomburg@charite.de; christian.stoppe@gmail.com</t>
  </si>
  <si>
    <t>; Meybohm, Patrick/K-4066-2017; Meybohm, Patrick/KEE-5745-2024; Schomburg, Lutz/D-8096-2013</t>
  </si>
  <si>
    <t>Herrmann, Johannes/0000-0002-2169-3761; Meybohm, Patrick/0000-0002-2666-8696; Lotz, Christopher/0000-0003-2574-624X; Stoppe, Christian/0000-0002-2028-2039; Sun, Qian/0000-0002-4458-6555; Schlesinger, Tobias/0000-0003-1044-3086; Notz, Quirin/0000-0002-4042-4436; Helmer, Philipp/0000-0001-7004-7400; Schomburg, Lutz/0000-0001-9445-1555</t>
  </si>
  <si>
    <t>Open Access Publication Fund of the University of Wuerzburg; Deutsche Forschungsgemeinschaft (DFG), Research Unit FOR-2558 TraceAge [Scho 849/6-2]; Deutsche Forschungsgemeinschaft (DFG), CRC/TR 296 (Loco-Tact) [P17]</t>
  </si>
  <si>
    <t>Open Access Publication Fund of the University of Wuerzburg; Deutsche Forschungsgemeinschaft (DFG), Research Unit FOR-2558 TraceAge(German Research Foundation (DFG)); Deutsche Forschungsgemeinschaft (DFG), CRC/TR 296 (Loco-Tact)(German Research Foundation (DFG))</t>
  </si>
  <si>
    <t>This publication was supported by the Open Access Publication Fund of the University of Wuerzburg. Trace element research in the laboratory of Lutz Schomburg is supported by the Deutsche Forschungsgemeinschaft (DFG), Research Unit FOR-2558 TraceAge (Scho 849/6-2), and CRC/TR 296 (Loco-Tact, P17).</t>
  </si>
  <si>
    <t>MDPI</t>
  </si>
  <si>
    <t>BASEL</t>
  </si>
  <si>
    <t>MDPI AG, Grosspeteranlage 5, CH-4052 BASEL, SWITZERLAND</t>
  </si>
  <si>
    <t>2072-6643</t>
  </si>
  <si>
    <t>Nutrients</t>
  </si>
  <si>
    <t>JUN</t>
  </si>
  <si>
    <t>10.3390/nu13062113</t>
  </si>
  <si>
    <t>Nutrition &amp; Dietetics</t>
  </si>
  <si>
    <t>SZ6CB</t>
  </si>
  <si>
    <t>Green Submitted, gold</t>
  </si>
  <si>
    <t>WOS:000666649800001</t>
  </si>
  <si>
    <t>McClintock, CR; Mulholland, N; Krasnodembskaya, AD</t>
  </si>
  <si>
    <t>McClintock, Catherine R. R.; Mulholland, Niamh; Krasnodembskaya, Anna D. D.</t>
  </si>
  <si>
    <t>Biomarkers of mitochondrial dysfunction in acute respiratory distress syndrome: A systematic review and meta-analysis</t>
  </si>
  <si>
    <t>FRONTIERS IN MEDICINE</t>
  </si>
  <si>
    <t>Review</t>
  </si>
  <si>
    <t>acute respiratory distress syndrome; biomarker; mitochondrial dysfunction; mitochondrial DNA; mortality; systematic review; meta-analysis; ARDS</t>
  </si>
  <si>
    <t>LIPID-PEROXIDATION; OXIDATIVE STRESS; N-ACETYLCYSTEINE; XANTHINE-OXIDASE; GLUTATHIONE; MEMBRANE; ACETONE; ACID; ARDS; DNA</t>
  </si>
  <si>
    <t>Introduction: Acute respiratory distress syndrome (ARDS) is one of the main causes of Intensive Care Unit morbidity and mortality. Metabolic biomarkers of mitochondrial dysfunction are correlated with disease development and high mortality in many respiratory conditions, however it is not known if they can be used to assess risk of mortality in patients with ARDS. Objectives: The aim of this systematic review was to examine the link between recorded biomarkers of mitochondrial dysfunction in ARDS and mortality. Methods: A systematic review of CINAHL, EMBASE, MEDLINE, and Cochrane databases was performed. Studies had to include critically ill ARDS patients with reported biomarkers of mitochondrial dysfunction and mortality. Information on the levels of biomarkers reflective of energy metabolism and mitochondrial respiratory function, mitochondrial metabolites, coenzymes, and mitochondrial deoxyribonucleic acid (mtDNA) copy number was recorded. RevMan5.4 was used for meta-analysis. Biomarkers measured in the samples representative of systemic circulation were analyzed separately from the biomarkers measured in the samples representative of lung compartment. Cochrane risk of bias tool and Newcastle-Ottawa scale were used to evaluate publication bias (Prospero protocol: CRD42022288262). Results: Twenty-five studies were included in the systematic review and nine had raw data available for follow up meta-analysis. Biomarkers of mitochondrial dysfunction included mtDNA, glutathione coupled mediators, lactate, malondialdehyde, mitochondrial genetic defects, oxidative stress associated markers. Biomarkers that were eligible for meta-analysis inclusion were: xanthine, hypoxanthine, acetone, N-pentane, isoprene and mtDNA. Levels of mitochondrial biomarkers were significantly higher in ARDS than in non-ARDS controls (P = 0.0008) in the blood-based samples, whereas in the BAL the difference did not reach statistical significance (P = 0.14). mtDNA was the most frequently measured biomarker, its levels in the blood-based samples were significantly higher in ARDS compared to non-ARDS controls (P = 0.04). Difference between mtDNA levels in ARDS non-survivors compared to ARDS survivors did not reach statistical significance (P = 0.05). Conclusion: Increased levels of biomarkers of mitochondrial dysfunction in the blood-based samples are positively associated with ARDS. Circulating mtDNA is the most frequently measured biomarker of mitochondrial dysfunction, with significantly elevated levels in ARDS patients compared to non-ARDS controls. Its potential to predict risk of ARDS mortality requires further investigation.</t>
  </si>
  <si>
    <t>[McClintock, Catherine R. R.; Mulholland, Niamh; Krasnodembskaya, Anna D. D.] Queens Univ Belfast, Wellcome Wolfson Inst Expt Med, Sch Med Dent &amp; Biomed Sci, Belfast, North Ireland</t>
  </si>
  <si>
    <t>Queens University Belfast</t>
  </si>
  <si>
    <t>McClintock, CR (corresponding author), Queens Univ Belfast, Wellcome Wolfson Inst Expt Med, Sch Med Dent &amp; Biomed Sci, Belfast, North Ireland.</t>
  </si>
  <si>
    <t>cmcclintock05@qub.ac.uk</t>
  </si>
  <si>
    <t>Krasnodembskaya, Anna/I-1225-2019</t>
  </si>
  <si>
    <t>Krasnodembskaya, Anna/0000-0002-2380-5069</t>
  </si>
  <si>
    <t>UKRI Medical Research Council Research; Department for Economy Ph.D. studentship [MR/R025096/1, MR/S009426/1]</t>
  </si>
  <si>
    <t>UKRI Medical Research Council Research; Department for Economy Ph.D. studentship</t>
  </si>
  <si>
    <t>AK was supported by UKRI Medical Research Council Research (MR/R025096/1 and MR/S009426/1). CM was supported by Department for Economy Ph.D. studentship.</t>
  </si>
  <si>
    <t>FRONTIERS MEDIA SA</t>
  </si>
  <si>
    <t>LAUSANNE</t>
  </si>
  <si>
    <t>AVENUE DU TRIBUNAL FEDERAL 34, LAUSANNE, CH-1015, SWITZERLAND</t>
  </si>
  <si>
    <t>2296-858X</t>
  </si>
  <si>
    <t>FRONT MED-LAUSANNE</t>
  </si>
  <si>
    <t>Front. Med.</t>
  </si>
  <si>
    <t>DEC 14</t>
  </si>
  <si>
    <t>10.3389/fmed.2022.1011819</t>
  </si>
  <si>
    <t>Medicine, General &amp; Internal</t>
  </si>
  <si>
    <t>General &amp; Internal Medicine</t>
  </si>
  <si>
    <t>7K1FT</t>
  </si>
  <si>
    <t>WOS:000905031800001</t>
  </si>
  <si>
    <t>Zhan, Y; Yang, CJ; Zhang, QH; Yao, L</t>
  </si>
  <si>
    <t>Zhan, Yuan; Yang, Chunjian; Zhang, Qunhui; Yao, Li</t>
  </si>
  <si>
    <t>Silent information regulator type-1 mediates amelioration of inflammatory response and oxidative stress in lipopolysaccharide-induced acute respiratory distress syndrome</t>
  </si>
  <si>
    <t>JOURNAL OF BIOCHEMISTRY</t>
  </si>
  <si>
    <t>ARDS; inflammatory response; oxidative stress; SIRT1</t>
  </si>
  <si>
    <t>NF-KAPPA-B; SIRT1 ACTIVATOR; SRT1720; MICE</t>
  </si>
  <si>
    <t>Silent information regulator type-1 (SIRT1) is crucial during the development of acute respiratory distress syndrome (ARDS). We aimed to explore whether SIRT1 activation could protect against ARDS. SIRT1 was activated by its agonist SRT1720. ARDS was induced by intraperitoneal injection of 5 mg/kg lipopolysaccharide (LPS). Lung injuries were determined by the lung wet/dry ratio, inflammatory cells in the broncho-alveolar lavage fluid (BALF) and histological analysis. Inflammatory cytokine release was detected by enzyme-linked immunosorbent assay. The accumulation of neutrophils was detected by myeloperoxidase activity. Oxidative stress was evaluated by malondialdehyde, reduced glutathione, superoxide dismutase and catalase activities. The protein expression levels were detected using western blot. SIRT1 activation, either by SRT1720 administration or recombinant SIRT1, expression eliminated high-dose LPS-induced mortality in mice, attenuated lung injury, influenced cytokine release in BALF and decreased oxidative stress in the lung tissues of ARDS mice. Mechanically, SRT1720 administration inhibited p65 phosphorylation in the lung tissues of ARDS mice. SIRT1 ameliorates inflammatory response and oxidative stress in LPS-induced ARDS.</t>
  </si>
  <si>
    <t>[Zhan, Yuan; Zhang, Qunhui; Yao, Li] Second Peoples Hosp Hefei, Dept Intens Care Unit, 246 Heping Rd, Hefei 230011, Anhui, Peoples R China; [Yang, Chunjian] Second Peoples Hosp Hefei, Dept Gen Surg, 246 Heping Rd, Hefei 230011, Anhui, Peoples R China</t>
  </si>
  <si>
    <t>Zhan, Y (corresponding author), Second Peoples Hosp Hefei, Dept Intens Care Unit, 246 Heping Rd, Hefei 230011, Anhui, Peoples R China.</t>
  </si>
  <si>
    <t>zyuan0119@126.com; uwin3776@163.com</t>
  </si>
  <si>
    <t>Zhang, Qunhui/AHI-0083-2022</t>
  </si>
  <si>
    <t>OXFORD UNIV PRESS</t>
  </si>
  <si>
    <t>OXFORD</t>
  </si>
  <si>
    <t>GREAT CLARENDON ST, OXFORD OX2 6DP, ENGLAND</t>
  </si>
  <si>
    <t>0021-924X</t>
  </si>
  <si>
    <t>1756-2651</t>
  </si>
  <si>
    <t>J BIOCHEM</t>
  </si>
  <si>
    <t>J. Biochem.</t>
  </si>
  <si>
    <t>MAY</t>
  </si>
  <si>
    <t>10.1093/jb/mvaa150</t>
  </si>
  <si>
    <t>JAN 2021</t>
  </si>
  <si>
    <t>Biochemistry &amp; Molecular Biology</t>
  </si>
  <si>
    <t>TL3IA</t>
  </si>
  <si>
    <t>WOS:000674748100012</t>
  </si>
  <si>
    <t>Horowitz, RI; Freeman, PR</t>
  </si>
  <si>
    <t>Horowitz, Richard, I; Freeman, Phyllis R.</t>
  </si>
  <si>
    <t>Three novel prevention, diagnostic, and treatment options for COVID-19 urgently necessitating controlled randomized trials</t>
  </si>
  <si>
    <t>MEDICAL HYPOTHESES</t>
  </si>
  <si>
    <t>COVID-19; Cytokine storm syndrome; Macrophage activation syndrome; Pneumonia; ARDS; DIC; N-Acetyl-cysteine; Glutathione; NF-kappa B; Nrf2</t>
  </si>
  <si>
    <t>NF-KAPPA-B; ALPHA-LIPOIC ACID; OXIDATIVE STRESS; HEMOPHAGOCYTIC LYMPHOHISTIOCYTOSIS; VITAMIN-C; GLUTATHIONE; CYTOKINES; ZINC; IDENTIFICATION; INFLAMMATION</t>
  </si>
  <si>
    <t>Purpose: Asymptomatic or minimally symptomatic infection with COVID-19 can result in silent transmission to large numbers of individuals, resulting in expansion of the pandemic with a global increase in morbidity and mortality. New ways of screening the general population for COVID-19 are urgently needed along with novel effective prevention and treatment strategies. Hypothesis: A hypothetical three-part prevention, diagnostic, and treatment approach based on an up-to-date scientific literature review for COVID-19 is proposed. Regarding diagnosis, a validated screening questionnaire and digital app for COVID-19 could help identify individuals who are at risk of transmitting the disease, as well as those at highest risk for poor clinical outcomes. Global implementation and online tracking of vital signs and scored questionnaires that are statistically validated would help health authorities properly allocate essential health care resources to test and isolate those at highest risk for transmission and poor outcomes. Second, regarding prevention, no validated protocols except for physical distancing, hand washing, and isolation exist, and recently ivermectin has been published to have anti-viral properties against COVID-19. A randomized trial of ivermectin, and/or nutraceuticals that have been published to support immune function including glutathione, vitamin C, zinc, and immunomodulatory supplements (3,6 Beta glucan) could be beneficial in preventing transmission or lessening symptomatology but requires statistical validation. Third, concerning treatment, COVID-19 induced inflammation and cytokine storm syndrome with hemophagocytic lymphohistiocytosis (HLH)/Macrophage Activation Syndrome (MAS) have resulted in extreme morbidity and mortality in those with certain comorbidities, secondary to acute respiratory distress syndrome (ARDS) and multiorgan dysfunction with disseminated intravascular coagulation (DIC). Deficiency in red blood cell, serum and alveolar glutathione has been published in the medical literature for ARDS, as well as viral and bacterial pneumonias, resulting from increased levels of free radical/oxidative stress. A randomized controlled trial of blocking NF-?B and cytokine formation using glutathione precursors (N-acetyl-cysteine [NAC] and alpha lipoic acid) and PO/IV glutathione with associated anti-viral effects should be performed, along with an evaluation of Nrf2 activators (curcumin, sulforaphane glucosinolate) which have been scientifically proven to lower inflammation. Since high mortality rates from sepsis induced DIC due to COVID-19 infection has also been associated with thrombotic events and elevated levels of D-dimer, randomized controlled trials of using anticoagulant therapy with heparin is urgently required. This is especially important in patients on ventilators who have met certain sepsis induced coagulopathy (SIC) criteria. The use of acetazolamide with or without sildenafil also needs to be explored with or without heparin, since increased oxygen delivery to vital organs through prevention of thrombosis/pulmonary emboli along with carbonic anhydrase inhibition may help increase oxygenation and prevent adverse clinical outcomes. Conclusion and Implications: A three-part prevention, diagnostic, and treatment plan is proposed for addressing the severe complications of COVID-19. Digital monitoring of symptoms to clinically diagnose early exposure and response to treatment; prevention with ivermectin as well as nutritional therapies that support a healthy immune response; treatment with anti-inflammatory therapies that block NF-?B and activate Nrf2 pathways, as well as novel therapies that address COVID-19 pneumonia and ARDS with DIC including anticoagulation and/or novel respiratory therapies with or without acetazolamide and sildenafil. These three broad-based interventions urgently need to be subjected to randomized, controlled trials.</t>
  </si>
  <si>
    <t>[Horowitz, Richard, I] HHS Babesia &amp; Tickborne Pathogen Subcomm, Washington, DC 20201 USA; [Horowitz, Richard, I; Freeman, Phyllis R.] Hudson Valley Healing Arts Ctr, 4232 Albany Post Rd, Hyde Pk, NY 12538 USA</t>
  </si>
  <si>
    <t>Horowitz, RI (corresponding author), Hudson Valley Healing Arts Ctr, 4232 Albany Post Rd, Hyde Pk, NY 12538 USA.</t>
  </si>
  <si>
    <t>medical@hvhac.com</t>
  </si>
  <si>
    <t>MSIDS Research Foundation (MRF)</t>
  </si>
  <si>
    <t>We would like to thank the MSIDS Research Foundation (MRF) for providing a research grant for the publication of this study. Dr. Richard Horowitz is the guarantor of the contents of this manuscript.</t>
  </si>
  <si>
    <t>0306-9877</t>
  </si>
  <si>
    <t>1532-2777</t>
  </si>
  <si>
    <t>MED HYPOTHESES</t>
  </si>
  <si>
    <t>Med. Hypotheses</t>
  </si>
  <si>
    <t>OCT</t>
  </si>
  <si>
    <t>10.1016/j.mehy.2020.109851</t>
  </si>
  <si>
    <t>Medicine, Research &amp; Experimental</t>
  </si>
  <si>
    <t>Research &amp; Experimental Medicine</t>
  </si>
  <si>
    <t>OA0UL</t>
  </si>
  <si>
    <t>Green Published, hybrid</t>
  </si>
  <si>
    <t>WOS:000577511800025</t>
  </si>
  <si>
    <t>Jaiswal, N; Bhatnagar, M; Shah, H</t>
  </si>
  <si>
    <t>Jaiswal, N.; Bhatnagar, M.; Shah, H.</t>
  </si>
  <si>
    <t>N-acetycysteine: A potential therapeutic agent in COVID-19 infection</t>
  </si>
  <si>
    <t>Letter</t>
  </si>
  <si>
    <t>COVID-19; Glutathione; N-acetylcysteine; Oxidative stress</t>
  </si>
  <si>
    <t>ACETYLCYSTEINE</t>
  </si>
  <si>
    <t>COVID-19 is an overwhelming pandemic which has shattered the whole world. Lung injury being the main clinical manifestation, it is likely to cause COPD (chronic obstructive pulmonary disease) and ARDS (acute respiratory distress syndrome). The possible cause behind this might be redox imbalance due to viral infection. Elevation in Glutathione (GSH) levels by administration of its promolecule might be effective. N-acetylcysteine is one such drug with potency to scavenge Reactive Oxygen Species, least side effects, and an effective precursor of glutathione. Consequently we hypothesize that N-acetylcysteine along with the conventional treatment may be treated as a potential therapeutic solution in cases of COVID-19 patients.</t>
  </si>
  <si>
    <t>[Jaiswal, N.] MLS Univ, Anim Biotech &amp; Mol Neurosci, Dept Zool, Udaipur, Rajasthan, India; [Bhatnagar, M.] MLS Univ, Fac Sci, Dept Zool, Udaipur, Rajasthan, India; [Shah, H.] Index Med Coll, Dept Microbiol, Indore, India</t>
  </si>
  <si>
    <t>Mohanlal Sukhadia University; Mohanlal Sukhadia University</t>
  </si>
  <si>
    <t>Jaiswal, N (corresponding author), 88 Padmalaya Colony,Umang Pk, Indore, India.</t>
  </si>
  <si>
    <t>jaisneha411@gmail.com</t>
  </si>
  <si>
    <t>10.1016/j.mehy.2020.110133</t>
  </si>
  <si>
    <t>PF3IY</t>
  </si>
  <si>
    <t>Green Submitted</t>
  </si>
  <si>
    <t>WOS:000598953600018</t>
  </si>
  <si>
    <t>Audi, SH; Taheri, P; Zhao, M; Hu, KR; Jacobs, ER; Clough, AV</t>
  </si>
  <si>
    <t>Audi, Said H.; Taheri, Pardis; Zhao, Ming; Hu, Kurt; Jacobs, Elizabeth R.; V. Clough, Anne</t>
  </si>
  <si>
    <t>In vivo molecular imaging stratifies rats with different susceptibilities to hyperoxic acute lung injury</t>
  </si>
  <si>
    <t>AMERICAN JOURNAL OF PHYSIOLOGY-LUNG CELLULAR AND MOLECULAR PHYSIOLOGY</t>
  </si>
  <si>
    <t>acute respiratory distress syndrome (ARDS); duramycin; glutathione; hexamethylpropyleneamine oxime (HMPAO); single photon emission computed tomography (SPECT)</t>
  </si>
  <si>
    <t>RESPIRATORY-DISTRESS-SYNDROME; GLUTATHIONE REDOX CYCLE; TC-99M-HEXAMETHYLPROPYLENEAMINE OXIME; ENDOTHELIAL-CELLS; OXIDATIVE STRESS; COENZYME Q(1); MITOCHONDRIAL; PROTECTION; MECHANISMS; TOLERANCE</t>
  </si>
  <si>
    <t>99mTc-hexamethylpropyleneamine oxime (HMPAO) and 99mTc-duramycin in vivo imaging detects pulmonary oxidative stress and cell death, respectively, in rats exposed to &gt;95% O2 (hyperoxia) as a model of acute respiratory distress syndrome (ARDS). Preexposure to hyperoxia for 48 h followed by 24 h in room air (H-T) is protective against hyperoxia-induced lung injury. This study's objective was to determine the ability of 99mTc-HMPAO and 99mTc-duramycin to track this protection and to elucidate underlying mechanisms. Rats were exposed to normoxia, hyperoxia for 60 h, H-T, or H-T followed by 60 h of hyperoxia (H-T + 60). Imaging was performed 20 min after intravenous injection of either 99mTc-HMPAO or 99mTc-duramycin. 99mTc-HMPAO and 99mTc-duramycin lung uptake was 200% and 167% greater (P &lt; 0.01) in hyperoxia compared with normoxia rats, respectively. On the other hand, uptake of 99mTc-HMPAO in H-T + 60 was 24% greater (P &lt; 0.01) than in H-T rats, but 99mTc-duramycin uptake was not significantly different (P = 0.09). Lung wet-to-dry weight ratio, pleural effusion, endothelial filtration coefficient, and histo-logical indices all showed evidence of protection and paralleled imaging results. Additional results indicate higher mitochondrial complex IV activity in H-T versus normoxia rats, suggesting that mitochondria of H-T lungs may be more tolerant of oxidative stress. A pattern of increasing lung uptake of 99mTc-HMPAO and 99mTc-duramycin correlates with advancing oxidative stress and cell death and worsening injury, whereas stable or decreasing 99mTc-HMPAO and stable 99mTc-duramycin reflects hyperoxia tolerance, suggesting the potential utility of molecular imaging for identifying at-risk hosts that are more or less susceptible to progressing to ARDS.</t>
  </si>
  <si>
    <t>[Audi, Said H.; Taheri, Pardis] Marquette Univ, Med Coll Wisconsin, Dept Biomed Engn, Milwaukee, WI 53233 USA; [Audi, Said H.; Taheri, Pardis; Hu, Kurt; Jacobs, Elizabeth R.; V. Clough, Anne] Clement J Zablocki Vet Adm Med Ctr, Milwaukee, WI 53295 USA; [Audi, Said H.; Hu, Kurt; Jacobs, Elizabeth R.] Med Coll Wisconsin, Div Pulm &amp; Crit Care Med, Milwaukee, WI 53226 USA; [V. Clough, Anne] Marquette Univ, Dept Math &amp; Stat Sci, Milwaukee, WI USA; [Zhao, Ming] Northwestern Univ, Dept Med, Chicago, IL USA</t>
  </si>
  <si>
    <t>Marquette University; Medical College of Wisconsin; Medical College of Wisconsin; Marquette University; Northwestern University</t>
  </si>
  <si>
    <t>Audi, SH (corresponding author), Marquette Univ, Med Coll Wisconsin, Dept Biomed Engn, Milwaukee, WI 53233 USA.;Audi, SH (corresponding author), Clement J Zablocki Vet Adm Med Ctr, Milwaukee, WI 53295 USA.;Audi, SH (corresponding author), Med Coll Wisconsin, Div Pulm &amp; Crit Care Med, Milwaukee, WI 53226 USA.</t>
  </si>
  <si>
    <t>said.audi@marquette.edu</t>
  </si>
  <si>
    <t>Hu, Kurt/0000-0002-2859-8513</t>
  </si>
  <si>
    <t>National Institutes of Health (NIH); VA Merit Review Award; [2R15HL129209-02]; [5R01HL152712]; [BX001681]</t>
  </si>
  <si>
    <t>National Institutes of Health (NIH)(United States Department of Health &amp; Human ServicesNational Institutes of Health (NIH) - USA); VA Merit Review Award(US Department of Veterans Affairs); ; ;</t>
  </si>
  <si>
    <t>Acknowledgments GRANTS This work was supported by National Institutes of Health (NIH) 2R15HL129209-02 (to S.H.A., A.V.C., and E.R.J.) , 5R01HL152712 (to M.Z.) , and VA Merit Review Award BX001681 (to E.R.J., S.H.A., and A.V.C.) .</t>
  </si>
  <si>
    <t>AMER PHYSIOLOGICAL SOC</t>
  </si>
  <si>
    <t>Rockville</t>
  </si>
  <si>
    <t>6120 Executive Blvd, Suite 600, Rockville, MD, UNITED STATES</t>
  </si>
  <si>
    <t>1040-0605</t>
  </si>
  <si>
    <t>1522-1504</t>
  </si>
  <si>
    <t>AM J PHYSIOL-LUNG C</t>
  </si>
  <si>
    <t>Am. J. Physiol.-Lung Cell. Mol. Physiol.</t>
  </si>
  <si>
    <t>L410</t>
  </si>
  <si>
    <t>L422</t>
  </si>
  <si>
    <t>10.1152/ajplung.00126.2022</t>
  </si>
  <si>
    <t>Physiology; Respiratory System</t>
  </si>
  <si>
    <t>5Y2GK</t>
  </si>
  <si>
    <t>Green Published</t>
  </si>
  <si>
    <t>WOS:000879105700003</t>
  </si>
  <si>
    <t>Tang, J; Yuan, JQ; Sun, JH; Yan, M; Li, MC; Liu, YF; Xu, SH; Li, J; Fu, H; Li, WW; Hu, ZX</t>
  </si>
  <si>
    <t>Tang, Jia; Yuan, Jiaqin; Sun, Jinghao; Yan, Mi; Li, Mengchun; Liu, Yanfei; Xu, Shaohua; Li, Jing; Fu, Hong; Li, Wanwei; Hu, Zhangxue</t>
  </si>
  <si>
    <t>Integration of multiomics analysis to reveal the major pathways of vitamin A deficiency aggravates acute respiratory distress syndrome in neonatal rats</t>
  </si>
  <si>
    <t>SCIENTIFIC REPORTS</t>
  </si>
  <si>
    <t>ACUTE LUNG INJURY; ARDS</t>
  </si>
  <si>
    <t>Acute respiratory distress syndrome (ARDS) is a major disease that threatens the life and health of neonates. Vitamin A (VA) can participate in early fetal lung development and affect lung immune function. Researches revealed that the serum VA level in premature infants with ARDS was lower than that in premature infants without ARDS of the same gestational age, and premature infants with VA deficiency (VAD) were more likely to develop ARDS. Moreover, the VA levels can be used as a predictor of the development and severity of neonatal ARDS. However, the critical question here is; Does ARDS develop due to VAD in these systemic diseases? Or does ARDS develop because these diseases cause VAD? We hypothesize that VAD may aggravate neonatal ARDS by affecting immunity, metabolism, barriers and other pathways. In this article, we used multiomics analysis to find that VAD may aggravate ARDS mainly through the Fc epsilon RI signaling pathway, the HIF-1 signaling pathway, glutathione metabolism, and valine, leucine and isoleucine degradation signaling pathways, which may provide the molecular pathogenic mechanism behind the pathology of VAD-aggravated ARDS and can also provide potential molecular targets for subsequent research on ARDS.</t>
  </si>
  <si>
    <t>[Tang, Jia; Sun, Jinghao; Yan, Mi; Li, Mengchun; Liu, Yanfei; Li, Jing; Li, Wanwei; Hu, Zhangxue] Army Med Univ, Daping Hosp, Dept Pediat, Chongqing 400042, Peoples R China; [Fu, Hong] Chongqing Univ, Dept Pediat, Jiangjin Hosp, Chongqing 402260, Peoples R China; [Yuan, Jiaqin] Second Peoples Hosp Yibin, Dept Orthoped, Yibin 644000, Peoples R China; [Xu, Shaohua] Wuhan Univ, Ctr Gene Diag, Dept Clin Lab, Zhongnan Hosp, Wuhan 430071, Peoples R China; [Xu, Shaohua] Wuhan Univ, Zhongnan Hosp, Program Clin Lab, Wuhan 430071, Peoples R China</t>
  </si>
  <si>
    <t>Army Medical University; Chongqing University; Wuhan University; Wuhan University</t>
  </si>
  <si>
    <t>Li, WW; Hu, ZX (corresponding author), Army Med Univ, Daping Hosp, Dept Pediat, Chongqing 400042, Peoples R China.;Fu, H (corresponding author), Chongqing Univ, Dept Pediat, Jiangjin Hosp, Chongqing 402260, Peoples R China.</t>
  </si>
  <si>
    <t>3249776238@qq.com; liwanwei@sina.com; huzx1@163.com</t>
  </si>
  <si>
    <t>Sun, Jinghao/LDE-7969-2024; yuan, jiaqin/GLQ-9537-2022; Xu, Shaohua/AAM-1390-2020</t>
  </si>
  <si>
    <t>Fu, Hong/0009-0001-1316-9652;</t>
  </si>
  <si>
    <t>National Natural Science Foundation of China [2021YFC2701702]; National Key Research and Development Program [cstc2020jcyj-msxmX0457]; Natural Science Foundation of Chongqing, China [82201909, 82271751]; National Natural Science Foundation of China</t>
  </si>
  <si>
    <t>National Natural Science Foundation of China(National Natural Science Foundation of China (NSFC)); National Key Research and Development Program(National Key Research &amp; Development Program of China); Natural Science Foundation of Chongqing, China(Natural Science Foundation of Chongqing); National Natural Science Foundation of China(National Natural Science Foundation of China (NSFC))</t>
  </si>
  <si>
    <t>This work was sponsored by National Key Research and Development Program (2021YFC2701702), Natural Science Foundation of Chongqing, China (cstc2020jcyj-msxmX0457) and National Natural Science Foundation of China (82201909 and 82271751).</t>
  </si>
  <si>
    <t>NATURE PORTFOLIO</t>
  </si>
  <si>
    <t>BERLIN</t>
  </si>
  <si>
    <t>HEIDELBERGER PLATZ 3, BERLIN, 14197, GERMANY</t>
  </si>
  <si>
    <t>2045-2322</t>
  </si>
  <si>
    <t>SCI REP-UK</t>
  </si>
  <si>
    <t>Sci Rep</t>
  </si>
  <si>
    <t>DEC 19</t>
  </si>
  <si>
    <t>10.1038/s41598-023-47664-x</t>
  </si>
  <si>
    <t>Multidisciplinary Sciences</t>
  </si>
  <si>
    <t>Science &amp; Technology - Other Topics</t>
  </si>
  <si>
    <t>DO5B8</t>
  </si>
  <si>
    <t>WOS:001132995200067</t>
  </si>
  <si>
    <t>Kolomaznik, M; Mikolka, P; Hanusrichterova, J; Kosutova, P; Matasova, K ; Mokra, D; Calkovska, A</t>
  </si>
  <si>
    <t>Kolomaznik, Maros; Mikolka, Pavol; Hanusrichterova, Juliana; Kosutova, Petra; Matasova, Katarina, Jr.; Mokra, Daniela; Calkovska, Andrea</t>
  </si>
  <si>
    <t>N-Acetylcysteine in Mechanically Ventilated Rats with Lipopolysaccharide-Induced Acute Respiratory Distress Syndrome: The Effect of Intravenous Dose on Oxidative Damage and Inflammation</t>
  </si>
  <si>
    <t>BIOMEDICINES</t>
  </si>
  <si>
    <t>ARDS; bacterial lipopolysaccharide; N-acetylcysteine; lung functions parameters; inflammation; oxidative damage</t>
  </si>
  <si>
    <t>ACUTE LUNG INJURY; PULMONARY; DEXAMETHASONE; ALLEVIATION; GLUTATHIONE; DYSFUNCTION; PROTECTION; MORTALITY; THERAPY; DISEASE</t>
  </si>
  <si>
    <t>Treatment of acute respiratory distress syndrome (ARDS) is challenging due to its multifactorial aetiology. The benefit of antioxidant therapy was not consistently demonstrated by previous studies. We evaluated the effect of two different doses of intravenous (i.v.) N-acetylcysteine (NAC) on oxidative stress, inflammation and lung functions in the animal model of severe LPS-induced lung injury requiring mechanical ventilation. Adult Wistar rats with LPS (500 mu g/kg; 2.2 mL/kg) were treated with i.v. NAC 10 mg/kg (NAC10) or 20 mg/kg (NAC20). Controls received saline. Lung functions, lung oedema, total white blood cell (WBC) count and neutrophils count in blood and bronchoalveolar lavage fluid, and tissue damage in homogenized lung were evaluated. NAC significantly improved ventilatory parameters and oxygenation, reduced lung oedema, WBC migration and alleviated oxidative stress and inflammation. NAC20 in comparison to NAC10 was more effective in reduction of oxidative damage of lipids and proteins, and inflammation almost to the baseline. In conclusion, LPS-instilled and mechanically ventilated rats may be a suitable model of ARDS to test the treatment effects at organ, systemic, cellular and molecular levels. The results together with literary data support the potential of NAC in ARDS.</t>
  </si>
  <si>
    <t>[Kolomaznik, Maros; Kosutova, Petra] Comenius Univ, Jessenius Fac Med Martin, Biomed Ctr Martin, Martin 03601, Slovakia; [Mikolka, Pavol; Hanusrichterova, Juliana; Mokra, Daniela; Calkovska, Andrea] Comenius Univ, Jessenius Fac Med Martin, Dept Physiol, Martin 03601, Slovakia; [Matasova, Katarina, Jr.] Comenius Univ, Jessenius Fac Med Martin, Clin Neonatol, Martin 03601, Slovakia; [Matasova, Katarina, Jr.] Martin Univ Hosp, Martin 03601, Slovakia</t>
  </si>
  <si>
    <t>Comenius University Bratislava; Comenius University Bratislava; Comenius University Bratislava</t>
  </si>
  <si>
    <t>Calkovska, A (corresponding author), Comenius Univ, Jessenius Fac Med Martin, Dept Physiol, Martin 03601, Slovakia.</t>
  </si>
  <si>
    <t>maros.kolomaznik@uniba.sk; pavol.mikolka@uniba.sk; topercerova4@uniba.sk; petra.kosutova@uniba.sk; daniela.mokra@uniba.sk; andrea.calkovska@uniba.sk</t>
  </si>
  <si>
    <t>Mokra, Daniela/X-7430-2018; Kolomaznik, Maros/AAA-7976-2022; Košútová, Petra/X-6534-2018; Mikolka, Pavol/X-6080-2018; Calkovska, Andrea/X-6321-2018; Kosutova, Petra/X-6534-2018</t>
  </si>
  <si>
    <t>Mokra, Daniela/0000-0001-5885-6360; Hanusrichterova, Juliana/0009-0009-2781-2264; Mikolka, Pavol/0000-0001-8485-4748; Kolomaznik, Maros/0000-0003-0992-3058; Kosutova, Petra/0000-0002-1596-3702</t>
  </si>
  <si>
    <t>2227-9059</t>
  </si>
  <si>
    <t>Biomedicines</t>
  </si>
  <si>
    <t>DEC</t>
  </si>
  <si>
    <t>10.3390/biomedicines9121885</t>
  </si>
  <si>
    <t>Biochemistry &amp; Molecular Biology; Medicine, Research &amp; Experimental; Pharmacology &amp; Pharmacy</t>
  </si>
  <si>
    <t>Biochemistry &amp; Molecular Biology; Research &amp; Experimental Medicine; Pharmacology &amp; Pharmacy</t>
  </si>
  <si>
    <t>XW8OI</t>
  </si>
  <si>
    <t>gold, Green Published</t>
  </si>
  <si>
    <t>WOS:000735871000001</t>
  </si>
  <si>
    <t>Islam, D; Huang, YB; Fanelli, V; Delsedime, L; Wu, SL; Khang, JL; Han, B; Grassi, A; Li, MS; Xu, YH; Luo, A; Wu, JF; Liu, XQ; McKillop, M; Medin, J; Qiu, HB; Zhong, NS; Liu, MY; Laffey, J; Li, YM; Zhang, HB</t>
  </si>
  <si>
    <t>Islam, Diana; Huang, Yongbo; Fanelli, Vito; Delsedime, Luisa; Wu, Sulong; Khang, Julie; Han, Bing; Grassi, Alice; Li, Manshu; Xu, Yonghao; Luo, Alice; Wu, Jianfeng; Liu, Xiaoqing; McKillop, Montey; Medin, Jeffery; Qiu, Haibo; Zhong, Nanshan; Liu, Mingyao; Laffey, John; Li, Yimin; Zhang, Haibo</t>
  </si>
  <si>
    <t>Identification and Modulation of Microenvironment Is Crucial for Effective Mesenchymal Stromal Cell Therapy in Acute Lung Injury</t>
  </si>
  <si>
    <t>AMERICAN JOURNAL OF RESPIRATORY AND CRITICAL CARE MEDICINE</t>
  </si>
  <si>
    <t>acute respiratory distress syndrome; cell therapy; proteome; fibrosis</t>
  </si>
  <si>
    <t>RESPIRATORY-DISTRESS-SYNDROME; STEM-CELLS; PULMONARY-FIBROSIS; DIFFERENTIATION; GLUTATHIONE; ACTIVATION; EXPRESSION; MARKERS; PATHWAY</t>
  </si>
  <si>
    <t>Rationale: There are controversial reports on applications of mesenchymal stromal cells (MSCs) in patients with acute respiratory distress syndrome (ARDS). Objectives: We hypothesized that lung microenvironment was the main determinant of beneficial versus detrimental effects of MSCs during ARDS. Methods: Lung proteome was profiled in three models of injury induced by acid instillation and/or mechanical ventilation in mice. Human gene of glutathione peroxidase-1 was delivered before MSC administration; or MSCs carrying human gene of IL-10 or hepatocyte growth factor were administered after lung injury. An inhibitory cocktail against IL-6, fibronectin, and oxidative stress was used in in vitro studies using human small airway epithelial cells and human MSCs after exposure to plasma of patients with ARDS. Measurements and Main Results: Distinct proteomic profiles were observed in three lung injury models. Administration of MSCs protected lung from ventilator-induced injury, whereas it worsened acid-primed lung injuries associated with fibrotic development in lung environment that had high levels of IL-6 and fibronectin along with low antioxidant capacity. Correction of microenvironment with glutathione peroxidase-1, or treatment with MSCs carrying human gene of IL-10 or hepatocyte growth factor after acid-primed injury, reversed the detrimental effects of native MSCs. Proteomic profiles obtained in the mouse models were also similarly observed in human ARDS. Treatment with the inhibitory cocktail in samples of patients with ARDS retained protective effects of MSCs in small airway epithelial cells. Conclusions: MSCs can be beneficial or detrimental depending on microenvironment at the time of administration. Identification of potential beneficiaries seems to be crucial to guide MSC therapy in ARDS.</t>
  </si>
  <si>
    <t>[Islam, Diana; Huang, Yongbo; Wu, Sulong; Khang, Julie; Han, Bing; Li, Manshu; Xu, Yonghao; Luo, Alice; Liu, Xiaoqing; Zhong, Nanshan; Li, Yimin; Zhang, Haibo] Guangzhou Med Univ, Affiliated Hosp 1, Guangzhou Inst Resp Dis, State Key Lab Resp Dis, Guangzhou, Guangdong, Peoples R China; [Islam, Diana; Fanelli, Vito; Khang, Julie; Han, Bing; Grassi, Alice; Li, Manshu; Xu, Yonghao; Luo, Alice; Wu, Jianfeng; Zhong, Nanshan; Li, Yimin; Zhang, Haibo] St Michaels Hosp, Keenan Res Ctr Biomed Sci, Toronto, ON, Canada; [Fanelli, Vito] Univ Turin, Dept Anesthesia &amp; Crit Care, Turin, Italy; [Delsedime, Luisa] Univ Turin, Dept Pathol, Turin, Italy; [McKillop, Montey; Medin, Jeffery] Med Coll Wisconsin, Dept Pediat, 8701 Watertown Plank Rd, Milwaukee, WI 53226 USA; [Qiu, Haibo] Southeast Univ, Zhongda Hosp, Dept Crit Care Med, Nanjing, Jiangsu, Peoples R China; [Liu, Mingyao] Univ Hlth Network, Dept Surg, Toronto, ON, Canada; [Liu, Mingyao; Zhang, Haibo] Univ Toronto, Dept Med, Toronto, ON, Canada; [Liu, Mingyao; Zhang, Haibo] Univ Toronto, Dept Physiol, Toronto, ON, Canada; [Zhang, Haibo] Univ Toronto, Interdept Div Crit Care Med, Toronto, ON, Canada; [Zhang, Haibo] Univ Toronto, Dept Anesthesia, Toronto, ON, Canada; [Laffey, John] Natl Univ Ireland, Dept Anesthesia &amp; Intens Care Med, Galway, Ireland</t>
  </si>
  <si>
    <t>Guangzhou Medical University; State Key Laboratory of Respiratory Disease; University of Toronto; Saint Michaels Hospital Toronto; University of Turin; University of Turin; Medical College of Wisconsin; Southeast University - China; University of Toronto; University Health Network Toronto; University of Toronto; University of Toronto; University of Toronto; University of Toronto; Ollscoil na Gaillimhe-University of Galway</t>
  </si>
  <si>
    <t>Li, YM (corresponding author), 151 Yanjiang Rd West, Guangzhou 510120, Guangdong, Peoples R China.</t>
  </si>
  <si>
    <t>dryiminli@vip.163.com</t>
  </si>
  <si>
    <t>Qiu, Haibo/AAS-9047-2021; Laffey, John/G-4204-2010; Xu, Yonghao/HLQ-5255-2023; Liu, Xiaoqing/C-5752-2009; Liu, Mingyao/JFK-7090-2023; Fanelli, Vito/K-4028-2018; Li, Manshu/AAE-8800-2019; Grassi, Alice/HTM-1754-2023; Zhang, Haibo/HLP-9266-2023</t>
  </si>
  <si>
    <t>Zhang, Haibo/0000-0002-1714-3038; Medin, Jeffrey/0000-0001-8165-8995; Laffey, John/0000-0002-1246-9573; Huang, Yongbo/0000-0001-6798-0451; Liu, Mingyao/0000-0002-9188-8417; Qiu, Haibo/0000-0001-8589-4717; Grassi, Alice/0000-0003-4379-3808;</t>
  </si>
  <si>
    <t>Canadian Institutes of Health Research [FDN143285, CCI132569]; National Nature Science Foundation of China [81770079, 81361128003, 81490530, 81490534, 81370177]; Clinical Innovation Research Program of Guangzhou Regenerative Medicine and Health Guangdong Laboratory [2018GZR0201002]</t>
  </si>
  <si>
    <t>Canadian Institutes of Health Research(Canadian Institutes of Health Research (CIHR)); National Nature Science Foundation of China(National Natural Science Foundation of China (NSFC)); Clinical Innovation Research Program of Guangzhou Regenerative Medicine and Health Guangdong Laboratory</t>
  </si>
  <si>
    <t>Funded in part by the Canadian Institutes of Health Research (FDN143285 and CCI132569, H.Z.), the National Nature Science Foundation of China (81770079, Y.L.; 81361128003, Y.L. and H.Z.; 81490530 and 81490534, N.Z. and H.Z.; and 81370177, H.Z.), and Clinical Innovation Research Program of Guangzhou Regenerative Medicine and Health Guangdong Laboratory (2018GZR0201002, H.Z.).</t>
  </si>
  <si>
    <t>AMER THORACIC SOC</t>
  </si>
  <si>
    <t>25 BROADWAY, 18 FL, NEW YORK, NY 10004 USA</t>
  </si>
  <si>
    <t>1073-449X</t>
  </si>
  <si>
    <t>1535-4970</t>
  </si>
  <si>
    <t>AM J RESP CRIT CARE</t>
  </si>
  <si>
    <t>Am. J. Respir. Crit. Care Med.</t>
  </si>
  <si>
    <t>MAY 15</t>
  </si>
  <si>
    <t>10.1164/rccm.201802-0356OC</t>
  </si>
  <si>
    <t>HY2FW</t>
  </si>
  <si>
    <t>WOS:000467934500012</t>
  </si>
  <si>
    <t>Lim, EY; Lee, SY; Shin, HS; Kim, GD</t>
  </si>
  <si>
    <t>Lim, Eun Yeong; Lee, So-Young; Shin, Hee Soon; Kim, Gun-Dong</t>
  </si>
  <si>
    <t>Reactive Oxygen Species and Strategies for Antioxidant Intervention in Acute Respiratory Distress Syndrome</t>
  </si>
  <si>
    <t>ANTIOXIDANTS</t>
  </si>
  <si>
    <t>acute respiratory distress syndrome; reactive oxygen species; antioxidant; acute lung injury; superoxide dismutase; glutathione; vitamins</t>
  </si>
  <si>
    <t>ACUTE LUNG INJURY; NF-KAPPA-B; ALPHA-LIPOIC ACID; SUPEROXIDE-DISMUTASE; NADPH OXIDASE; VITAMIN-E; OXIDATIVE STRESS; REDOX REGULATION; INDUCED AIRWAY; RECRUITMENT MANEUVERS</t>
  </si>
  <si>
    <t>Acute respiratory distress syndrome (ARDS) is a life-threatening pulmonary condition characterized by the sudden onset of respiratory failure, pulmonary edema, dysfunction of endothelial and epithelial barriers, and the activation of inflammatory cascades. Despite the increasing number of deaths attributed to ARDS, a comprehensive therapeutic approach for managing patients with ARDS remains elusive. To elucidate the pathological mechanisms underlying ARDS, numerous studies have employed various preclinical models, often utilizing lipopolysaccharide as the ARDS inducer. Accumulating evidence emphasizes the pivotal role of reactive oxygen species (ROS) in the pathophysiology of ARDS. Both preclinical and clinical investigations have asserted the potential of antioxidants in ameliorating ARDS. This review focuses on various sources of ROS, including NADPH oxidase, uncoupled endothelial nitric oxide synthase, cytochrome P450, and xanthine oxidase, and provides a comprehensive overview of their roles in ARDS. Additionally, we discuss the potential of using antioxidants as a strategy for treating ARDS.</t>
  </si>
  <si>
    <t>[Lim, Eun Yeong; Lee, So-Young; Shin, Hee Soon; Kim, Gun-Dong] Korea Food Res Inst KFRI, Div Food Funct Res, Wonju 55365, South Korea; [Lee, So-Young; Shin, Hee Soon] Korea Univ Sci &amp; Technol UST, Dept Food Biotechnol, Daejeon 34113, South Korea</t>
  </si>
  <si>
    <t>University of Science &amp; Technology (UST)</t>
  </si>
  <si>
    <t>Kim, GD (corresponding author), Korea Food Res Inst KFRI, Div Food Funct Res, Wonju 55365, South Korea.</t>
  </si>
  <si>
    <t>l.eunyeong@kfri.re.kr; sylee09@kfri.re.kr; hsshin@kfri.re.kr; kgd@kfri.re.kr</t>
  </si>
  <si>
    <t>Kim, Gundong/0000-0001-8518-5267; Shin, Hee Soon/0000-0002-0942-7161</t>
  </si>
  <si>
    <t>Main Research Program (E0210202-03) of the Korea Food Research Institute (KFRI)</t>
  </si>
  <si>
    <t>No Statement Available</t>
  </si>
  <si>
    <t>ST ALBAN-ANLAGE 66, CH-4052 BASEL, SWITZERLAND</t>
  </si>
  <si>
    <t>2076-3921</t>
  </si>
  <si>
    <t>ANTIOXIDANTS-BASEL</t>
  </si>
  <si>
    <t>Antioxidants</t>
  </si>
  <si>
    <t>10.3390/antiox12112016</t>
  </si>
  <si>
    <t>Biochemistry &amp; Molecular Biology; Chemistry, Medicinal; Food Science &amp; Technology</t>
  </si>
  <si>
    <t>Biochemistry &amp; Molecular Biology; Pharmacology &amp; Pharmacy; Food Science &amp; Technology</t>
  </si>
  <si>
    <t>AQ1F2</t>
  </si>
  <si>
    <t>Green Published, gold</t>
  </si>
  <si>
    <t>WOS:001119828600001</t>
  </si>
  <si>
    <t>Duca, L; Ottolenghi, S; Coppola, S; Rinaldo, R; Dei Cas, M; Rubino, FM; Paroni, R; Samaja, M; Chiumello, DA; Motta, I</t>
  </si>
  <si>
    <t>Duca, Lorena; Ottolenghi, Sara; Coppola, Silvia; Rinaldo, Rocco; Dei Cas, Michele; Rubino, Federico Maria; Paroni, Rita; Samaja, Michele; Chiumello, Davide Alberto; Motta, Irene</t>
  </si>
  <si>
    <t>Differential Redox State and Iron Regulation in Chronic Obstructive Pulmonary Disease, Acute Respiratory Distress Syndrome and Coronavirus Disease 2019</t>
  </si>
  <si>
    <t>acute hypoxia; chronic hypoxia; hepcidin; iron; erythropoiesis; antioxidant barrier; redox imbalance</t>
  </si>
  <si>
    <t>HEMOGLOBIN LEVELS; HEPCIDIN; GLUTATHIONE; DEFICIENCY; METABOLISM</t>
  </si>
  <si>
    <t>In patients affected by Acute Respiratory Distress Syndrome (ARDS), Chronic Obstructive Pulmonary Disease (COPD) and Coronavirus Disease 2019 (COVID-19), unclear mechanisms negatively interfere with the hematopoietic response to hypoxia. Although stimulated by physiological hypoxia, pulmonary hypoxic patients usually develop anemia, which may ultimately complicate the outcome. To characterize this non-adaptive response, we dissected the interplay among the redox state, iron regulation, and inflammation in patients challenged by either acute (ARDS and COVID-19) or chronic (COPD) hypoxia. To this purpose, we evaluated a panel of redox state biomarkers that may integrate the routine iron metabolism assays to monitor the patients' inflammatory and oxidative state. We measured redox and hematopoietic regulators in 20 ARDS patients, 20 ambulatory COPD patients, 9 COVID-19 ARDS-like patients, and 10 age-matched non-hypoxic healthy volunteers (controls). All the examined pathological conditions induced hypoxia, with ARDS and COVID-19 depressing the hematopoietic response without remarkable effects on erythropoietin. Free iron was higher than the controls in all patients, with higher levels of hepcidin and soluble transferrin receptor in ARDS and COVID-19. All markers of the redox state and antioxidant barrier were overexpressed in ARDS and COVID-19. However, glutathionyl hemoglobin, a candidate marker for the redox imbalance, was especially low in ARDS, despite depressed levels of glutathione being present in all patients. Although iron regulation was dysfunctional in all groups, the depressed antioxidant barrier in ARDS, and to a lesser extent in COVID-19, might induce greater inflammatory responses with consequent anemia.</t>
  </si>
  <si>
    <t>[Duca, Lorena; Motta, Irene] Fdn IRCCS Ca Granda Osped Maggiore Policlin, Gen Med Unit, I-20122 Milan, Italy; [Ottolenghi, Sara; Dei Cas, Michele; Rubino, Federico Maria; Paroni, Rita; Samaja, Michele; Chiumello, Davide Alberto] Univ Milan, Dept Hlth Sci, I-20142 Milan, Italy; [Coppola, Silvia; Chiumello, Davide Alberto] ASST Santi Paolo &amp; Carlo, Dept Anesthesia &amp; Intens Care, I-20142 Milan, Italy; [Rinaldo, Rocco] ASST Santi Paolo &amp; Carlo, Resp Unit, I-20142 Milan, Italy; [Samaja, Michele] MAGI GRP, I-25010 Brescia, Italy; [Motta, Irene] Univ Milan, Dept Clin Sci &amp; Community Hlth, I-20142 Milan, Italy</t>
  </si>
  <si>
    <t>IRCCS Ca Granda Ospedale Maggiore Policlinico; University of Milan; University of Milan</t>
  </si>
  <si>
    <t>Ottolenghi, S (corresponding author), Univ Milan, Dept Hlth Sci, I-20142 Milan, Italy.</t>
  </si>
  <si>
    <t>lorena.duca@policlinico.mi.it; Sara.Ottolenghi@unimi.it; silvia_coppola@libero.it; rocco.rinaldo@unimi.it; michele.deicas@unimi.it; federico.rubino@unimi.it; rita.paroni@unimi.it; michele.samaja@unimi.it; davide.chiumello@unimi.it; irene.motta@unimi.it</t>
  </si>
  <si>
    <t>Samaja, Michele/N-3499-2013; Rinaldo, Rocco Francesco/HIR-5424-2022; PARONI, RITA/AAC-6265-2020; Motta, Irene/AAC-3087-2019; Rubino, Federico/A-6277-2008; Ottolenghi, Sara/AAC-6146-2020; Duca, Lorena/K-6909-2012; PARONI, RITA/C-2955-2012; Dei Cas, Michele/AAO-2132-2020; chiumello, davide/JDW-4119-2023</t>
  </si>
  <si>
    <t>Samaja, Michele/0000-0002-0705-340X; Rinaldo, Rocco Francesco/0000-0003-3999-5298; Dei Cas, Michele/0000-0001-7359-8558; Ottolenghi, Sara/0000-0003-2988-0593; Coppola, Silvia/0000-0001-9290-5090; Motta, Irene/0000-0001-5701-599X; Rubino, Federico Maria/0000-0001-9620-1883; PARONI, RITA/0000-0002-3186-8860; Duca, Lorena/0000-0002-2008-3187;</t>
  </si>
  <si>
    <t>Department of Health Science, University of Milan; Concorde Project [PNRA18_00071_Prot. 20891.21-11-2019]; HITCoA FISR-COVID-19 Project [FISR2020IP_01583]</t>
  </si>
  <si>
    <t>Department of Health Science, University of Milan; Concorde Project; HITCoA FISR-COVID-19 Project</t>
  </si>
  <si>
    <t>This research was funded by the Department of Health Science, University of Milan, the Concorde Project PNRA18_00071_Prot. 20891.21-11-2019, and the HITCoA FISR-COVID-19 Project FISR2020IP_01583.</t>
  </si>
  <si>
    <t>SEP</t>
  </si>
  <si>
    <t>10.3390/antiox10091460</t>
  </si>
  <si>
    <t>UU9VQ</t>
  </si>
  <si>
    <t>WOS:000699140500001</t>
  </si>
  <si>
    <t>Deng, GY; Dai, CY; Chen, JY; Ji, AQ; Zhao, JP; Zhai, Y; Kang, YJ; Liu, XJ; Wang, Y; Wang, QG</t>
  </si>
  <si>
    <t>Deng, Guoying; Dai, Chenyun; Chen, Jinyuan; Ji, Anqi; Zhao, Jingpeng; Zhai, Yue; Kang, Yingjie; Liu, Xijian; Wang, Yin; Wang, Qiugen</t>
  </si>
  <si>
    <t>Porous Se@SiO2 nanocomposites protect the femoral head from methylprednisolone-induced osteonecrosis</t>
  </si>
  <si>
    <t>INTERNATIONAL JOURNAL OF NANOMEDICINE</t>
  </si>
  <si>
    <t>porous Se@SiO2 nanocomposites; methylprednisolone; osteonecrosis of femoral head; ROS damage; ARDS</t>
  </si>
  <si>
    <t>STEROID-INDUCED OSTEONECROSIS; ACUTE LUNG INJURY; OXIDATIVE STRESS; ELEMENTAL SELENIUM; IN-VITRO; TOXICITY; RATS; SIZE; NANOPARTICLES; DAMAGE</t>
  </si>
  <si>
    <t>Background: Methylprednisolone (MPS) is an important drug used in therapy of many diseases. However, osteonecrosis of the femoral head is a serious damage in the MPS treatment. Thus, it is imperative to develop new drugs to prevent the serious side effect of MPS. Methods: The potential interferences Se@SiO2 nanocomposites may have to the therapeutic effect of methylprednisolone (MPS) were evaluated by classical therapeutic effect index of acute respiratory distress syndrome (ARDS), such as wet-to-dry weight ratio, inflammatory factors IL-1 beta and TNF-alpha. And oxidative stress species (ROS) index like superoxide dismutase (SOD) and glutathione (GSH) were tested. Then, the protection effects of Se@SiO2 have in osteonecrosis of the femoral head (ONFH) were evaluated by micro CT, histologic analysis and Western-blot analysis. Results: In the present study, we found that in the rat model of ARDS, Se@SiO2 nanocomposites induced SOD and GSH indirectly to reduce ROS damage. The wet-to-dry weight ratio of lung was significantly decreased after MPS treatment compared with the control group, whereas the Se@SiO2 did not affect the reduced wet-to-dry weight ratio of MPS. Se@ SiO2 also did not impair the effect of MPS on the reduction of inflammatory factors IL-1 beta and TNF-alpha, and on the alleviation of structural destruction. Furthermore, micro CT and histologic analysis confirmed that Se@SiO2 significantly alleviate MPS-induced destruction of femoral head. Moreover, compared with MPS group, Se@SiO2 could increase collagen II and aggrecan, and reduce the IL-1 beta level in the cartilage of femoral head. In addition, the biosafety of Se@SiO2 in vitro and in vivo were supported by cell proliferation assay and histologic analysis of main organs from rat models. Conclusion: Se@SiO2 nanocomposites have a protective effect in MPS-induced ONFH without influence on the therapeutic activity of MPS, suggesting the potential as effective drugs to avoid ONFH in MPS therapy.</t>
  </si>
  <si>
    <t>[Deng, Guoying; Chen, Jinyuan; Ji, Anqi; Zhao, Jingpeng; Zhai, Yue; Wang, Qiugen] Shanghai Jiao Tong Univ, Shanghai Gen Hosp, Trauma Ctr, Sch Med, 650 Xin Songjiang Rd, Shanghai 201620, Peoples R China; [Dai, Chenyun] Shanghai Jiao Tong Univ, Sch Med, Shanghai Gen Hosp, Inst Translat Med, Shanghai, Peoples R China; [Kang, Yingjie] Shanghai Univ Tradit Chinese Med, Shuguang Hosp, Dept Radiol, Shanghai, Peoples R China; [Liu, Xijian] Shanghai Univ Engn Sci, Coll Chem &amp; Chem Engn, Shanghai, Peoples R China; [Wang, Yin] Tongji Univ, Shanghai Pulm Hosp, Ultrasound Dept, 507 Zhengmin Rd, Shanghai 200433, Peoples R China</t>
  </si>
  <si>
    <t>Shanghai Jiao Tong University; Shanghai Jiao Tong University; Shanghai University of Traditional Chinese Medicine; Shanghai University of Engineering Science; Tongji University</t>
  </si>
  <si>
    <t>Wang, QG (corresponding author), Shanghai Jiao Tong Univ, Shanghai Gen Hosp, Trauma Ctr, Sch Med, 650 Xin Songjiang Rd, Shanghai 201620, Peoples R China.;Wang, Y (corresponding author), Tongji Univ, Shanghai Pulm Hosp, Ultrasound Dept, 507 Zhengmin Rd, Shanghai 200433, Peoples R China.</t>
  </si>
  <si>
    <t>lpbbl@aliyun.com; wangqiugen@126.com</t>
  </si>
  <si>
    <t>Deng, Guoying/L-4150-2019; liu, xinyi/KFB-4466-2024</t>
  </si>
  <si>
    <t>Post-Graduation Innovation Subject of Shanghai Jiao Tong University [BXJ201734]; Fund for Construction of Trauma Center of Shanghai First People's Hospital [1304]; Songjiang District Trauma Linkage System Construction fund [0702N14004]</t>
  </si>
  <si>
    <t>Post-Graduation Innovation Subject of Shanghai Jiao Tong University; Fund for Construction of Trauma Center of Shanghai First People's Hospital; Songjiang District Trauma Linkage System Construction fund</t>
  </si>
  <si>
    <t>This study was funded by the Post-Graduation Innovation Subject of Shanghai Jiao Tong University (BXJ201734), Fund for Construction of Trauma Center of Shanghai First People's Hospital (No. 1304), and Songjiang District Trauma Linkage System Construction fund (0702N14004).</t>
  </si>
  <si>
    <t>DOVE MEDICAL PRESS LTD</t>
  </si>
  <si>
    <t>ALBANY</t>
  </si>
  <si>
    <t>PO BOX 300-008, ALBANY, AUCKLAND 0752, NEW ZEALAND</t>
  </si>
  <si>
    <t>1178-2013</t>
  </si>
  <si>
    <t>INT J NANOMED</t>
  </si>
  <si>
    <t>Int. J. Nanomed.</t>
  </si>
  <si>
    <t>10.2147/IJN.S159776</t>
  </si>
  <si>
    <t>Nanoscience &amp; Nanotechnology; Pharmacology &amp; Pharmacy</t>
  </si>
  <si>
    <t>Science &amp; Technology - Other Topics; Pharmacology &amp; Pharmacy</t>
  </si>
  <si>
    <t>GA0YF</t>
  </si>
  <si>
    <t>WOS:000428040000001</t>
  </si>
  <si>
    <t>Wang, XD; Zhang, CH; Zou, N; Chen, QH; Wang, CJ; Zhou, X; Luo, L; Qi, HB; Li, JH; Liu, ZY; Yi, JH; Li, J; Liu, W</t>
  </si>
  <si>
    <t>Wang, Xiaodong; Zhang, Chunhua; Zou, Na; Chen, Qinghua; Wang, Chaojun; Zhou, Xu; Luo, Li; Qi, Haibin; Li, Junhua; Liu, Zhiyan; Yi, Jinghong; Li, Jing; Liu, Wei</t>
  </si>
  <si>
    <t>Lipocalin-2 silencing suppresses inflammation and oxidative stress of acute respiratory distress syndrome by ferroptosis via inhibition of MAPK/ERK pathway in neonatal mice</t>
  </si>
  <si>
    <t>BIOENGINEERED</t>
  </si>
  <si>
    <t>Acute respiratory distress syndrome; neonatal mice; Lipocalin-2; ferroptosis; MAPK; ERK pathway</t>
  </si>
  <si>
    <t>ACUTE LUNG INJURY; NEUTROPHIL LIPOCALIN; GENE-EXPRESSION; INFANTS; COMPLEX; NGAL; ARDS</t>
  </si>
  <si>
    <t>Neonatal acute respiratory distress syndrome (ARDS) has high morbidity and mortality rates worldwide, but there is a lack of pharmacologic treatment and clinical targeted therapies. In this study, we aimed to explore the effects of Lipocalin-2 (LCN2) on ferroptosis-mediated inflammation and oxidative stress in neonatal ARDS and the potential mechanism. In this study, we established an in vivo ARDS mouse model and an in vitro ARDS cell model by LPS (Lipopolysaccharide) stimulation. Lung tissue injury was evaluated by wet/dry ratios and histopathological examination. LCN2 expression was detected by qRT-PCR and Western blot. Inflammatory factors, oxidative stress and apoptosis were also detected. Ferroptosis was identified by detection of Fe2+ level and ferroptosis-associated protein expressions. Mitogen-activated protein kinases (MAPK)/extracellular signal-regulated kinase (ERK) pathway signaling was examined by Western blot analysis. The data revealed that LCN2 expression was significantly upregulated in neonatal mice with ARDS. Interference with LCN2 protected LPS-induced lung in neonatal mouse by reducing the radio of wet/dry and alleviating pathological damages. In addition, LCN2 silencing repressed LPS-induced inflammation, oxidative stress in vivo and in vitro, as well as apoptosis. Meanwhile, decreased level of Fe2+ and transferrin while increased levels of ferritin heavy chain 1 (FTH1) and glutathione peroxidase 4 (GPX4) were observed. The expression MAPK/ERK pathway was inhibited by depletion of LCN2. The present results suggest that LCN2 knockdown protected LPS-induced ARDS model via inhibition of ferroptosis-related inflammation and oxidative stress by inhibiting the MAPK/ERK pathway, thereby presenting a novel target for the treatment of ARDS.</t>
  </si>
  <si>
    <t>[Wang, Xiaodong; Zhang, Chunhua; Zou, Na; Chen, Qinghua; Wang, Chaojun; Zhou, Xu; Qi, Haibin; Li, Junhua; Yi, Jinghong] Three Gorges Univ, Clin Med Coll Women &amp; Children, Yichang Maternal &amp; Child Hlth Care Hosp, Dept Neonatol, Yichang, Peoples R China; [Luo, Li] Three Gorges Univ, Clin Med Coll Women &amp; Children, Yichang Maternal &amp; Child Hlth Care Hosp, Dept Pediat, Yichang, Peoples R China; [Liu, Zhiyan] Three Gorges Univ, Clin Med Coll Women &amp; Children, Yichang Maternal &amp; Child Hlth Care Hosp, Ultrasonog Dept, Yichang, Peoples R China; [Li, Jing] Three Gorges Univ, Clin Med Coll Women &amp; Children, Yichang Maternal &amp; Child Hlth Care Hosp, Dept Sci &amp; Educ, Yichang, Peoples R China; [Liu, Wei] Huazhong Univ Sci &amp; Technol, Tongji Med Coll, Tongji Hosp, Dept Neonatol, Wuhan, Peoples R China</t>
  </si>
  <si>
    <t>China Three Gorges University; China Three Gorges University; China Three Gorges University; China Three Gorges University; Huazhong University of Science &amp; Technology</t>
  </si>
  <si>
    <t>Liu, W (corresponding author), Huazhong Univ Sci &amp; Technol, Tongji Hosp, Tongji Med Coll, 1095 Jiefang Ave, Wuhan 430030, Hubei, Peoples R China.</t>
  </si>
  <si>
    <t>liuwei_doc@163.com</t>
  </si>
  <si>
    <t>Zhang, Chunhua/ISB-1530-2023; chen, qinghua/AFW-9446-2022; Wang, Shaoxin/JKH-8763-2023</t>
  </si>
  <si>
    <t>TAYLOR &amp; FRANCIS INC</t>
  </si>
  <si>
    <t>PHILADELPHIA</t>
  </si>
  <si>
    <t>530 WALNUT STREET, STE 850, PHILADELPHIA, PA 19106 USA</t>
  </si>
  <si>
    <t>2165-5979</t>
  </si>
  <si>
    <t>2165-5987</t>
  </si>
  <si>
    <t>Bioengineered</t>
  </si>
  <si>
    <t>JAN 1</t>
  </si>
  <si>
    <t>10.1080/21655979.2021.2009970</t>
  </si>
  <si>
    <t>Biotechnology &amp; Applied Microbiology</t>
  </si>
  <si>
    <t>XY2DK</t>
  </si>
  <si>
    <t>WOS:000736789600001</t>
  </si>
  <si>
    <t>de Oliveira, GP; Kitoko, JZ; Lima-Gomes, PD; Rochael, NC; de Araújo, CC; Lugon, PN; dos Santos, HL; Martins, EGL; Ornellas, FM; de Oliveira, HD; Morales, MM; Olsen, PC; Galina, A; Silva, PL; Saraiva, EM; Pelosi, P; Rocco, PRM</t>
  </si>
  <si>
    <t>de Oliveira, Gisele Pena; Kitoko, Jamil Zola; Lima-Gomes, Phillipe de Souza; Rochael, Natalia Cadaxo; de Araujo, Carla Cristina; Lugon, Pamella Nowaski; dos Santos, Heloisa Lopes; Lopes Martins, Eduarda Gabrielle; Ornellas, Felipe Mateus; de Oliveira, Helena D'Anunciacao; Morales, Marcelo Marcos; Olsen, Priscilla Christina; Galina, Antonio; Silva, Pedro Leme; Saraiva, Elvira Maria; Pelosi, Paolo; Macedo Rocco, Patricia Rieken</t>
  </si>
  <si>
    <t>Glutamine Therapy Reduces Inflammation and Extracellular Trap Release in Experimental Acute Respiratory Distress Syndrome of Pulmonary Origin</t>
  </si>
  <si>
    <t>glutamine; pulmonary acute respiratory distress syndrome; lung mechanics; extracellular traps; reactive oxygen species</t>
  </si>
  <si>
    <t>ACUTE LUNG INJURY; LIPOPOLYSACCHARIDE; NEUTROPHILS; ACTIVATION; EXPRESSION; PATHWAY</t>
  </si>
  <si>
    <t>The innate immune response plays an important role in the pathophysiology of acute respiratory distress syndrome (ARDS). Glutamine (Gln) decreases lung inflammation in experimental ARDS, but its impact on the formation of extracellular traps (ETs) in the lung is unknown. In a mouse model of endotoxin-induced pulmonary ARDS, the effects of Gln treatment on leukocyte counts and ET content in bronchoalveolar lavage fluid (BALF), inflammatory profile in lung tissue, and lung morphofunction were evaluated in vivo. Furthermore, ET formation, reactive oxygen species (ROS) production, glutathione peroxidase (GPx), and glutathione reductase (GR) activities were tested in vitro. Our in vivo results demonstrated that Gln treatment reduced ET release (as indicated by cell-free-DNA content and myeloperoxidase activity), decreased lung inflammation (reductions in interferon- and increases in interleukin-10 levels), and improved lung morpho-function (decreased static lung elastance and alveolar collapse) in comparison with ARDS animals treated with saline. Moreover, Gln reduced ET and ROS formation in BALF cells stimulated with lipopolysaccharide in vitro, but it did not alter GPx or GR activity. In this model of endotoxin-induced pulmonary ARDS, treatment with Gln reduced pulmonary functional and morphological impairment, inflammation, and ET release in the lung.</t>
  </si>
  <si>
    <t>[de Oliveira, Gisele Pena; Kitoko, Jamil Zola; de Araujo, Carla Cristina; Lugon, Pamella Nowaski; dos Santos, Heloisa Lopes; Silva, Pedro Leme; Macedo Rocco, Patricia Rieken] Univ Fed Rio de Janeiro, Carlos Chagas Filho Inst Biophys, Lab Pulm Invest, BR-21941902 Rio De Janeiro, Brazil; [Kitoko, Jamil Zola; Olsen, Priscilla Christina] Univ Fed Rio de Janeiro, Dept Toxicol &amp; Clin Anal, Lab Clin Bacteriol &amp; Immunol, Fac Pharm, BR-21941902 Rio De Janeiro, Brazil; [Lima-Gomes, Phillipe de Souza; Rochael, Natalia Cadaxo; Saraiva, Elvira Maria] Univ Fed Rio de Janeiro, Paulo de Goes Microbiol Inst, Immunol Dept, Lab Leishmaniasis Immunobiol, BR-21941902 Rio De Janeiro, Brazil; [Lopes Martins, Eduarda Gabrielle; Galina, Antonio] Univ Fed Rio de Janeiro, Inst Med Biochem Leopoldo de Meis, Lab Bioenerget &amp; Mitochondrial Physiol, BR-21941902 Rio De Janeiro, Brazil; [Ornellas, Felipe Mateus; de Oliveira, Helena D'Anunciacao; Morales, Marcelo Marcos] Univ Fed Rio de Janeiro, Carlos Chagas Filho Inst Biophys, Lab Cellular &amp; Mol Physiol, BR-21941902 Rio De Janeiro, Brazil; [Pelosi, Paolo] Univ Genoa, Dept Surg Sci &amp; Integrated Diagnost DISC, I-16132 Genoa, Italy; [Pelosi, Paolo] IRCCS Policlin San Martino Hosp, I-16132 Genoa, Italy</t>
  </si>
  <si>
    <t>Universidade Federal do Rio de Janeiro; Universidade Federal do Rio de Janeiro; Universidade Federal do Rio de Janeiro; Universidade Federal do Rio de Janeiro; Universidade Federal do Rio de Janeiro; University of Genoa</t>
  </si>
  <si>
    <t>Rocco, PRM (corresponding author), Univ Fed Rio de Janeiro, Carlos Chagas Filho Inst Biophys, Lab Pulm Invest, BR-21941902 Rio De Janeiro, Brazil.</t>
  </si>
  <si>
    <t>giselepoliv@gmail.com; jamilkitoko@hotmail.com; lima.phillipe@gmail.com; natyrochael@yahoo.com.br; dearaujo.carlacristina@gmail.com; pamellalugon@yahoo.com.br; heloisalopes_s2@hotmail.com; eduarda_gabrielle@hotmail.com; fmornellas@gmail.com; hdanunciacao@gmail.com; mmorales@biof.ufrj.br; priscillachristinaolsen@gmail.com; galina@bioqmed.ufrj.br; pedro.leme@gmail.com; esaraiva@micro.ufrj.br; ppelosi@hotmail.com; prmrocco@gmail.com</t>
  </si>
  <si>
    <t>Rocco, Patricia/I-7460-2012; Olsen, Priscilla/I-8994-2012; Saraiva, Elvira/L-2864-2017; Oliveira, Helena/AAR-6862-2020; Ornellas, Felipe/ABD-5301-2020; Araujo Alves, Carla Cristina/P-3607-2014; Kitoko, Jamil/D-1694-2016; Saraiva, Elvira Maria/L-2864-2017; Kitoko, Jamil/AAY-1595-2020; Silva, Pedro/JHU-4205-2023; Araújo Alves, Carla Cristina/P-3607-2014; Galina, Antonio/A-9292-2008; Morales, Marcelo/D-1600-2016</t>
  </si>
  <si>
    <t>Galina, Antonio/0000-0003-2862-8820; Olsen, Priscilla/0000-0002-8795-037X; de Oliveira, Helena/0000-0003-2744-3496; Ornellas, Felipe/0000-0001-7808-0897; Araujo Alves, Carla Cristina/0000-0003-0986-6399; Pelosi, Paolo/0000-0001-5055-3023; Rieken Macedo Rocco, Patricia/0000-0003-1412-7136; Kitoko, Jamil/0000-0003-0973-5460; Silva, Pedro/0000-0001-5838-4949; Saraiva, Elvira Maria/0000-0002-6388-5286;</t>
  </si>
  <si>
    <t>Carlos Chagas Filho Rio de Janeiro State Research Foundation (FAPERJ), Rio de Janeiro, Brazil [E-26/103.118/2]; Brazilian Council for Scientific and Technological Development (CNPq), Brasilia, Brazil [421067/2016-0]; Department of Science and Technology-Brazilian Ministry of Health (DECIT/MS) [469716/2014-2]; Coordination for the Improvement of Higher Education Personnel (CAPES), Brasilia, Brazil [001]</t>
  </si>
  <si>
    <t>Carlos Chagas Filho Rio de Janeiro State Research Foundation (FAPERJ), Rio de Janeiro, Brazil(Fundacao Carlos Chagas Filho de Amparo a Pesquisa do Estado do Rio De Janeiro (FAPERJ)); Brazilian Council for Scientific and Technological Development (CNPq), Brasilia, Brazil(Conselho Nacional de Desenvolvimento Cientifico e Tecnologico (CNPQ)); Department of Science and Technology-Brazilian Ministry of Health (DECIT/MS); Coordination for the Improvement of Higher Education Personnel (CAPES), Brasilia, Brazil(Coordenacao de Aperfeicoamento de Pessoal de Nivel Superior (CAPES))</t>
  </si>
  <si>
    <t>Grants from the Carlos Chagas Filho Rio de Janeiro State Research Foundation (FAPERJ) (grant number E-26/103.118/2), Rio de Janeiro, Brazil; the Brazilian Council for Scientific and Technological Development (CNPq) (grant number 421067/2016-0), Brasilia, Brazil; the Department of Science and Technology-Brazilian Ministry of Health (DECIT/MS) (grant number 469716/2014-2); and Coordination for the Improvement of Higher Education Personnel (CAPES) (funding code 001), Brasilia, Brazil supported this work.</t>
  </si>
  <si>
    <t>APR</t>
  </si>
  <si>
    <t>10.3390/nu11040831</t>
  </si>
  <si>
    <t>HX9SX</t>
  </si>
  <si>
    <t>WOS:000467749800124</t>
  </si>
  <si>
    <t>Bellanti, F; Kasperczyk, S; Kasperczyk, A; Dobrakowski, M; Pacilli, G; Vurchio, G; Maddalena, A; Quiete, S; Lo Buglio, A; Capurso, C; Serviddio, G; Vendemiale, G</t>
  </si>
  <si>
    <t>Bellanti, Francesco; Kasperczyk, Slawomir; Kasperczyk, Aleksandra; Dobrakowski, Michal; Pacilli, Gabriella; Vurchio, Giuseppina; Maddalena, Alessandro; Quiete, Stefano; Lo Buglio, Aurelio; Capurso, Cristiano; Serviddio, Gaetano; Vendemiale, Gianluigi</t>
  </si>
  <si>
    <t>Alteration of circulating redox balance in coronavirus disease-19-induced acute respiratory distress syndrome</t>
  </si>
  <si>
    <t>JOURNAL OF INTENSIVE CARE</t>
  </si>
  <si>
    <t>Acute respiratory distress syndrome; COVID-19; Respiratory failure; Redox-dependent markers; Erythrocyte oxidative stress; Inflammation; Hypercoagulability</t>
  </si>
  <si>
    <t>OXIDATIVE STRESS</t>
  </si>
  <si>
    <t>BackgroundMechanisms underpinning ARDS induced by COVID-19 are mostly immune-mediated, but need to be completely clarified. This study aimed to investigate redox balance in COVID-19 patients with ARDS, trying to recognize possible differences from typical ARDS related to the pathophysiology of severe disease.MethodsPatients affected by ARDS and positive for the SARS-CoV-2 virus (N = 40, COVID-19) were compared to ARDS patients negative to the molecular test (N = 42, No COVID-19). Circulating markers of redox balance were measured in serum and erythrocytes, and related to markers of inflammation and coagulability.ResultsNo differences in serum markers of oxidative damage were found between both groups, but a reduction in total antioxidant status and serum ceruloplasmin level was observed in COVID-19 rather than No COVID-19 patients. Redox balance alterations were described in erythrocytes from COVID-19 with respect to No COVID-19 group, characterized by increased lipofuscin and malondialdehyde concentration, and reduced glutathione S-transferase and glutathione reductase activity. These markers were associated with circulating indexes of respiratory disease severity (Horowitz index and alveolar-to-arterial oxygen gradient), inflammation (interleukin-6 and interleukin-10), and hypercoagulability (D-dimer) in COVID-19 patients with ARDS.ConclusionsARDS caused by COVID-19 is sustained by impairment of redox balance, particularly in erythrocytes. This alteration is associated with the pro-inflammatory and pro-coagulant status which characterizes severe COVID-19.</t>
  </si>
  <si>
    <t>[Bellanti, Francesco; Pacilli, Gabriella; Vurchio, Giuseppina; Maddalena, Alessandro; Quiete, Stefano; Lo Buglio, Aurelio; Capurso, Cristiano; Serviddio, Gaetano; Vendemiale, Gianluigi] Univ Foggia, Dept Med &amp; Surg Sci, Viale Pinto 1, I-71122 Foggia, Italy; [Kasperczyk, Slawomir; Kasperczyk, Aleksandra; Dobrakowski, Michal] Med Univ Silesia, Div Dent Zabrze, Dept Biochem, Sch Med, PL-41808 Zabrze, Poland</t>
  </si>
  <si>
    <t>University of Foggia; Medical University of Silesia</t>
  </si>
  <si>
    <t>Bellanti, F (corresponding author), Univ Foggia, Dept Med &amp; Surg Sci, Viale Pinto 1, I-71122 Foggia, Italy.</t>
  </si>
  <si>
    <t>francesco.bellanti@unifg.it</t>
  </si>
  <si>
    <t>serviddio, gaetano/C-7629-2011; Lo Buglio, Aurelio/ABC-5292-2020; Bellanti, Francesco/K-4059-2016; quiete, stefano/LSI-6681-2024; Capurso, Cristiano/AAC-1683-2019</t>
  </si>
  <si>
    <t>Lo Buglio, Aurelio/0000-0003-1569-3658; BELLANTI, Francesco/0000-0002-8196-7373; Dobrakowski, Michal/0000-0001-8399-7624; Kasperczyk, Aleksandra/0000-0002-2035-0388; Kasperczyk, Slawomir/0000-0001-8974-5786;</t>
  </si>
  <si>
    <t>BMC</t>
  </si>
  <si>
    <t>LONDON</t>
  </si>
  <si>
    <t>CAMPUS, 4 CRINAN ST, LONDON N1 9XW, ENGLAND</t>
  </si>
  <si>
    <t>2052-0492</t>
  </si>
  <si>
    <t>J INTENSIVE CARE</t>
  </si>
  <si>
    <t>J. Intensive Care</t>
  </si>
  <si>
    <t>JUL 5</t>
  </si>
  <si>
    <t>10.1186/s40560-023-00679-y</t>
  </si>
  <si>
    <t>Critical Care Medicine</t>
  </si>
  <si>
    <t>L4IQ4</t>
  </si>
  <si>
    <t>gold</t>
  </si>
  <si>
    <t>WOS:001022915500002</t>
  </si>
  <si>
    <t>Kakavas, S; Demestiha, T; Vasileiou, P; Xanthos, T</t>
  </si>
  <si>
    <t>Kakavas, Sotirios; Demestiha, Theano; Vasileiou, Panagiotis; Xanthos, Theodoros</t>
  </si>
  <si>
    <t>Erythropoetin as a novel agent with pleiotropic effects against acute lung injury</t>
  </si>
  <si>
    <t>EUROPEAN JOURNAL OF CLINICAL PHARMACOLOGY</t>
  </si>
  <si>
    <t>Erythropoietin; Acute lung injury; Acute respiratory distress syndrome; ALI; ARDS</t>
  </si>
  <si>
    <t>RECOMBINANT-HUMAN-ERYTHROPOIETIN; RESPIRATORY-DISTRESS-SYNDROME; EPITHELIAL-CELL APOPTOSIS; ORGAN DYSFUNCTION SYNDROME; ENDOTHELIAL GROWTH-FACTOR; INFLAMMATORY RESPONSE; GENE-THERAPY; NITRIC-OXIDE; GLUTATHIONE-PEROXIDASE; NEUTROPHIL RECRUITMENT</t>
  </si>
  <si>
    <t>Current pharmacotherapy for acute lung injury (ALI) and acute respiratory distress syndrome (ARDS) is not optimal, and the biological and physiological complexity of these severe lung injury syndromes requires consideration of combined-agent treatments or agents with pleiotropic action. In this regard, exogenous erythropoietin (EPO) represents a possible candidate since a number of preclinical studies have revealed beneficial effects of EPO administration in various experimental models of ALI. Taken together, this treatment strategy is not a single mediator approach, but it rather provides protection by modulating multiple levels of early signaling pathways involved in apoptosis, inflammation, and peroxidation, potentially restoring overall homeostasis. Furthermore, EPO appears to confer vascular protection by promoting angiogenesis. However, only preliminary studies exist and more experimental and clinical studies are necessary to clarify the efficacy and potentially cytoprotective mechanisms of EPO action. In addition to the attempts to optimize the dose and timing of EPO administration, it would be of great value to minimize any potential toxicity, which is essential for EPO to fulfill its role as a potential candidate for the treatment of ALI in routine clinical practice. The present article reviews recent advances that have elucidated biological and biochemical activities of EPO that may be potentially applicable for ALI/ARDS management.</t>
  </si>
  <si>
    <t>[Kakavas, Sotirios; Demestiha, Theano; Vasileiou, Panagiotis; Xanthos, Theodoros] Univ Athens, Sch Med, Dept Anat, GR-11527 Athens, Greece</t>
  </si>
  <si>
    <t>National &amp; Kapodistrian University of Athens</t>
  </si>
  <si>
    <t>Xanthos, T (corresponding author), Univ Athens, Sch Med, Dept Anat, POB 11527,75 M Asias, GR-11527 Athens, Greece.</t>
  </si>
  <si>
    <t>theodorosxanthos@yahoo.com</t>
  </si>
  <si>
    <t>; Xanthos, Theodoros/HKF-6214-2023</t>
  </si>
  <si>
    <t>Vasileiou, Panagiotis/0000-0002-6739-0619; Kakavas, Sotirios/0000-0003-0079-2477;</t>
  </si>
  <si>
    <t>SPRINGER HEIDELBERG</t>
  </si>
  <si>
    <t>HEIDELBERG</t>
  </si>
  <si>
    <t>TIERGARTENSTRASSE 17, D-69121 HEIDELBERG, GERMANY</t>
  </si>
  <si>
    <t>0031-6970</t>
  </si>
  <si>
    <t>1432-1041</t>
  </si>
  <si>
    <t>EUR J CLIN PHARMACOL</t>
  </si>
  <si>
    <t>Eur. J. Clin. Pharmacol.</t>
  </si>
  <si>
    <t>JAN</t>
  </si>
  <si>
    <t>10.1007/s00228-010-0938-7</t>
  </si>
  <si>
    <t>715JU</t>
  </si>
  <si>
    <t>WOS:000286881600001</t>
  </si>
  <si>
    <t>Liu, X; Zhang, JQ; Xie, W</t>
  </si>
  <si>
    <t>Liu, Xin; Zhang, Junqiang; Xie, Wang</t>
  </si>
  <si>
    <t>The role of ferroptosis in acute lung injury</t>
  </si>
  <si>
    <t>MOLECULAR AND CELLULAR BIOCHEMISTRY</t>
  </si>
  <si>
    <t>Ferroptosis; Glutathione peroxidase 4; Lipid peroxidation; Acute lung injury</t>
  </si>
  <si>
    <t>CELL-DEATH; ISCHEMIA-REPERFUSION; FATTY-ACIDS; DEFEROXAMINE; PATHOGENESIS; PEROXIDATION; INFLAMMATION; FORM; ALI</t>
  </si>
  <si>
    <t>Acute lung injury/acute respiratory distress syndrome (ALI/ARDS) is a common disease with high morbidity and mortality, and its pathogenesis is believed to be related to oxidative stress, apoptosis, inflammation, and hypoxia. Ferroptosis is a type of nonapoptotic cell death characterized by iron-dependent lipid peroxide accumulation and is involved in many cellular physiological processes. Recent studies have confirmed that ferroptosis may be involved in the development of ALI. This review summarizes the most recent discoveries on the role of ferroptosis in ALI to provide new strategies for its prevention and treatment.</t>
  </si>
  <si>
    <t>[Liu, Xin; Zhang, Junqiang] BengBu Med Coll, Bengbu 233030, Anhui, Peoples R China; [Zhang, Junqiang; Xie, Wang] Univ Sci &amp; Technol China, Affiliated Hosp USTC 1, Dept Pulm &amp; Crit Care Med, Div Life Sci &amp; Med, Hefei 230036, Anhui, Peoples R China</t>
  </si>
  <si>
    <t>Bengbu Medical University; Chinese Academy of Sciences; University of Science &amp; Technology of China, CAS</t>
  </si>
  <si>
    <t>Zhang, JQ (corresponding author), BengBu Med Coll, Bengbu 233030, Anhui, Peoples R China.;Zhang, JQ; Xie, W (corresponding author), Univ Sci &amp; Technol China, Affiliated Hosp USTC 1, Dept Pulm &amp; Crit Care Med, Div Life Sci &amp; Med, Hefei 230036, Anhui, Peoples R China.</t>
  </si>
  <si>
    <t>yany1980@126.com; xiewang_88@163.com</t>
  </si>
  <si>
    <t>Xie, Wang/0000-0001-5793-4881</t>
  </si>
  <si>
    <t>National Natural Science Foundation of China [82000082]; Natural Science Foundation Of Anhui Province [2008085QH353]; Fundamental Research Funds for the Central University [WK9110000124]</t>
  </si>
  <si>
    <t>National Natural Science Foundation of China(National Natural Science Foundation of China (NSFC)); Natural Science Foundation Of Anhui Province(Natural Science Foundation of Anhui Province); Fundamental Research Funds for the Central University</t>
  </si>
  <si>
    <t>This work was supported by the National Natural Science Foundation of China (82000082), the Natural Science Foundation Of Anhui Province (2008085QH353), and the Fundamental Research Funds for the Central University (WK9110000124).</t>
  </si>
  <si>
    <t>DORDRECHT</t>
  </si>
  <si>
    <t>VAN GODEWIJCKSTRAAT 30, 3311 GZ DORDRECHT, NETHERLANDS</t>
  </si>
  <si>
    <t>0300-8177</t>
  </si>
  <si>
    <t>1573-4919</t>
  </si>
  <si>
    <t>MOL CELL BIOCHEM</t>
  </si>
  <si>
    <t>Mol. Cell. Biochem.</t>
  </si>
  <si>
    <t>10.1007/s11010-021-04327-7</t>
  </si>
  <si>
    <t>FEB 2022</t>
  </si>
  <si>
    <t>Cell Biology</t>
  </si>
  <si>
    <t>0I4JC</t>
  </si>
  <si>
    <t>WOS:000755436400001</t>
  </si>
  <si>
    <t>Britt, RD; Velten, M; Locy, ML; Rogers, LK; Tipple, TE</t>
  </si>
  <si>
    <t>Britt, Rodney D., Jr.; Velten, Markus; Locy, Morgan L.; Rogers, Lynette K.; Tipple, Trent E.</t>
  </si>
  <si>
    <t>The Thioredoxin Reductase-1 Inhibitor Aurothioglucose Attenuates Lung Injury and Improves Survival in a Murine Model of Acute Respiratory Distress Syndrome</t>
  </si>
  <si>
    <t>ANTIOXIDANTS &amp; REDOX SIGNALING</t>
  </si>
  <si>
    <t>EXHALED BREATH CONDENSATE; PULMONARY OXYGEN-TOXICITY; UNSTABLE CYSTIC-FIBROSIS; GLUTATHIONE-REDUCTASE; SAUDI-ARABIA; CLARA CELLS; LIPOPOLYSACCHARIDE; INFLAMMATION; HYPEROXIA; 8-ISOPROSTANE</t>
  </si>
  <si>
    <t>Aims: Inflammation and oxygen toxicity increase free radical production and contribute to the development of acute respiratory distress syndrome (ARDS), which is a significant cause of morbidity and mortality in intensive care patients. We have previously reported increased glutathione (GSH) levels in lung epithelial cells in vitro and attenuated adult murine hyperoxic lung injury in vivo after pharmacological thioredoxin reductase-1 (TrxR1) inhibition. Using a murine ARDS model, we tested the hypothesis that aurothioglucose (ATG) treatment increases pulmonary GSH levels, attenuates lung injury, and decreases mortality in a GSH-dependent manner. Results: Adult mice received a single intratracheal dose of 0.375g/g lipopolysaccharide (LPS) 12h before a single intraperitoneal injection of 25mg/kg ATG. Control mice received intratracheal and/or intraperitoneal saline. Mice were then exposed to room air or hyperoxia (&gt;95% O-2). Lung injury was assessed by bronchoalveolar lavage protein concentrations. Expression of glutamate-cysteine ligase modifier subunit (GCLM), GSH, cytokines, and chemokines was determined. Exposure to LPS/hyperoxia induced inflammation and lung injury. ATG treatment significantly attenuated lung injury, increased lung GCLM expression and GSH levels, and decreased mortality. GSH depletion completely prevented the protective effects of ATG in LPS/hyperoxia-exposed mice. Innovation: ATG treatment significantly attenuates lung injury and enhances survival in a clinically relevant murine model of ARDS. The protective effects of ATG are GSH dependent. Conclusion: Augmentation of GSH systems by TrxR1 inhibition could represent a promising therapeutic approach to attenuate oxidant-mediated lung injury and improve patient outcomes.</t>
  </si>
  <si>
    <t>[Britt, Rodney D., Jr.; Locy, Morgan L.; Rogers, Lynette K.; Tipple, Trent E.] Nationwide Childrens Hosp, Res Inst, Ctr Perinatal Res, Columbus, OH 43215 USA; [Velten, Markus] Univ Bonn, Univ Med Ctr, Dept Anesthesiol &amp; Intens Care Med, Bonn, Germany; [Rogers, Lynette K.; Tipple, Trent E.] Ohio State Univ, Dept Pediat, Coll Med, Columbus, OH 43210 USA</t>
  </si>
  <si>
    <t>University System of Ohio; Ohio State University; Nationwide Childrens Hospital; Research Institute at Nationwide Children's Hospital; Center for Perinatal Research; University of Bonn; University System of Ohio; Ohio State University</t>
  </si>
  <si>
    <t>Tipple, TE (corresponding author), Nationwide Childrens Hosp, Res Inst, Ctr Perinatal Res, 575 Childrens Crossrd, Columbus, OH 43215 USA.</t>
  </si>
  <si>
    <t>trent.tipple@nationwidechildrens.org</t>
  </si>
  <si>
    <t>Tipple, Trent/AAG-4195-2021; Britt, Rodney/AAA-8253-2022; Rogers, Lynette/V-6802-2019; Velten, Markus/P-3078-2018</t>
  </si>
  <si>
    <t>Locy, Morgan/0000-0002-3812-5867; Tipple, Trent/0000-0002-5156-4282</t>
  </si>
  <si>
    <t>National Institutes of Health [F31HL097619, R01AT006880, K08HL093365-03]; Deutsche Forschungsgemeinschaft [VE 614/1-1]</t>
  </si>
  <si>
    <t>National Institutes of Health(United States Department of Health &amp; Human ServicesNational Institutes of Health (NIH) - USA); Deutsche Forschungsgemeinschaft(German Research Foundation (DFG))</t>
  </si>
  <si>
    <t>The authors would like to thank Lyn Wancket, DVM, for her expert assistance with animal studies and funding from National Institutes of Health (R. D. B. F31HL097619, L. K. R. R01AT006880, and T. E. T. K08HL093365-03) and the Deutsche Forschungsgemeinschaft (M.V., VE 614/1-1).</t>
  </si>
  <si>
    <t>MARY ANN LIEBERT, INC</t>
  </si>
  <si>
    <t>NEW ROCHELLE</t>
  </si>
  <si>
    <t>140 HUGUENOT STREET, 3RD FL, NEW ROCHELLE, NY 10801 USA</t>
  </si>
  <si>
    <t>1523-0864</t>
  </si>
  <si>
    <t>1557-7716</t>
  </si>
  <si>
    <t>ANTIOXID REDOX SIGN</t>
  </si>
  <si>
    <t>Antioxid. Redox Signal.</t>
  </si>
  <si>
    <t>JUN 10</t>
  </si>
  <si>
    <t>10.1089/ars.2013.5332</t>
  </si>
  <si>
    <t>Biochemistry &amp; Molecular Biology; Endocrinology &amp; Metabolism</t>
  </si>
  <si>
    <t>AH9SY</t>
  </si>
  <si>
    <t>WOS:000336483700002</t>
  </si>
  <si>
    <t>Karagiannis, F; Peukert, K; Surace, L; Michla, M; Nikolka, F; Fox, M; Weiss, P; Feuerborn, C; Maier, P; Schulz, S; Al, B; Seeliger, B; Welte, T; David, S; Grondman, I; de Nooijer, AH; Pickkers, P; Kleiner, JL; Berger, MM; Brenner, T; Putensen, C; Kato, H; Garbi, N; Netea, MG; Hiller, K; Placek, K; Bode, C; Wilhelm, C</t>
  </si>
  <si>
    <t>Karagiannis, Fotios; Peukert, Konrad; Surace, Laura; Michla, Marcel; Nikolka, Fabian; Fox, Mario; Weiss, Patricia; Feuerborn, Caroline; Maier, Paul; Schulz, Susanne; Al, Burcu; Seeliger, Benjamin; Welte, Tobias; David, Sascha; Grondman, Inge; de Nooijer, Aline H.; Pickkers, Peter; Kleiner, Jan Lukas; Berger, Marc Moritz; Brenner, Thorsten; Putensen, Christian; Kato, Hiroki; Garbi, Natalio; Netea, Mihai G.; Hiller, Karsten; Placek, Katarzyna; Bode, Christian; Wilhelm, Christoph</t>
  </si>
  <si>
    <t>Bonn COVIMMUNE Consortium</t>
  </si>
  <si>
    <t>Impaired ketogenesis ties metabolism to T cell dysfunction in COVID-19</t>
  </si>
  <si>
    <t>NATURE</t>
  </si>
  <si>
    <t>TOLERANCE; REGULATOR; STATE</t>
  </si>
  <si>
    <t>Anorexia and fasting are host adaptations to acute infection, and induce a metabolic switch towards ketogenesis and the production of ketone bodies, including beta-hydroxybutyrate (BHB)(1-6). However, whether ketogenesis metabolically influences the immune response in pulmonary infections remains unclear. Here we show that the production of BHB is impaired in individuals with SARS-CoV-2-induced acute respiratory distress syndrome (ARDS) but not in those with influenza-induced ARDS. We found that BHB promotes both the survival of and the production of interferon-gamma by CD4(+) T cells. Applying a metabolic-tracing analysis, we established that BHB provides an alternative carbon source to fuel oxidative phosphorylation (OXPHOS) and the production of bioenergetic amino acids and glutathione, which is important for maintaining the redox balance. T cells from patients with SARS-CoV-2-induced ARDS were exhausted and skewed towards glycolysis, but could be metabolically reprogrammed by BHB to perform OXPHOS, thereby increasing their functionality. Finally, we show in mice that a ketogenic diet and the delivery of BHB as a ketone ester drink restores CD4(+) T cell metabolism and function in severe respiratory infections, ultimately reducing the mortality of mice infected with SARS-CoV-2. Altogether, our data reveal that BHB is an alternative source of carbon that promotes T cell responses in pulmonary viral infections, and highlight impaired ketogenesis as a potential confounding factor in severe COVID-19.</t>
  </si>
  <si>
    <t>[Karagiannis, Fotios; Surace, Laura; Michla, Marcel; Weiss, Patricia; Maier, Paul; Wilhelm, Christoph] Univ Bonn, Univ Hosp Bonn, Med Fac, Inst Clin Chem &amp; Clin Pharmacol,Immunopathol Unit, Bonn, Germany; [Peukert, Konrad; Surace, Laura; Fox, Mario; Feuerborn, Caroline; Schulz, Susanne; Kleiner, Jan Lukas; Putensen, Christian; Bode, Christian] Univ Hosp Bonn, Dept Anesthesiol &amp; Intens Care Med, Bonn, Germany; [Nikolka, Fabian; Hiller, Karsten] Tech Univ Carolo Wilhelmina Braunschweig, Braunschweig Integrated Ctr Syst Biol, Dept Bioinformat &amp; Biochem, Braunschweig, Germany; [Al, Burcu; Netea, Mihai G.; Placek, Katarzyna] Univ Bonn, Life &amp; Med Sci Inst LIMES, Immunol &amp; Metab Unit, Bonn, Germany; [Seeliger, Benjamin; Welte, Tobias] Hannover Med Sch, Dept Resp Med, Hannover, Germany; [Seeliger, Benjamin; Welte, Tobias] Hannover Med Sch, German Ctr Lung Res DZL, Hannover, Germany; [David, Sascha] Univ Hosp Zurich, Inst Intens Care Med, Zurich, Switzerland; [Grondman, Inge; de Nooijer, Aline H.; Netea, Mihai G.] Radboud Univ Nijmegen, Med Ctr, Dept Internal Med, Nijmegen, Netherlands; [Grondman, Inge; de Nooijer, Aline H.; Pickkers, Peter; Netea, Mihai G.] Radboud Univ Nijmegen, Med Ctr, Radboud Ctr Infect Dis, Nijmegen, Netherlands; [Pickkers, Peter] Radboud Univ Nijmegen, Med Ctr, Dept Intens Care Med, Nijmegen, Netherlands; [Berger, Marc Moritz; Brenner, Thorsten] Univ Duisburg Essen, Univ Hosp Essen, Dept Anesthesiol &amp; Intens Care Med, Essen, Germany; [Kato, Hiroki] Univ Bonn, Univ Hosp Bonn, Inst Cardiovasc Immunol, Bonn, Germany; [Garbi, Natalio] Univ Bonn, Univ Hosp Bonn, Med Fac, Inst Expt Immunol, Bonn, Germany</t>
  </si>
  <si>
    <t>University of Bonn; University of Bonn; Braunschweig University of Technology; University of Bonn; Hannover Medical School; Hannover Medical School; University of Zurich; University Zurich Hospital; Radboud University Nijmegen; Radboud University Nijmegen; Radboud University Nijmegen; University of Duisburg Essen; University of Bonn; University of Bonn</t>
  </si>
  <si>
    <t>Wilhelm, C (corresponding author), Univ Bonn, Univ Hosp Bonn, Med Fac, Inst Clin Chem &amp; Clin Pharmacol,Immunopathol Unit, Bonn, Germany.;Bode, C (corresponding author), Univ Hosp Bonn, Dept Anesthesiol &amp; Intens Care Med, Bonn, Germany.</t>
  </si>
  <si>
    <t>christian.bode@ukbonn.de; christoph.wilhelm@uni-bonn.de</t>
  </si>
  <si>
    <t>; Surace, Laura/LZH-6176-2025; Netea, Mihai/N-5155-2014; Berger, Marc/JHV-1227-2023; Wilhelm, Christoph/ABE-7176-2020; Maier, Paul/GWC-1901-2022; Placek, Katarzyna/AAK-2475-2021; Karagiannis, Fotios/JOZ-8750-2023; Pickkers, P./H-8080-2014; Bode, Christian/AAL-1486-2021; Seeliger, Benjamin/W-3220-2019; David, Sascha/AAL-6909-2021; de Nooijer, Aline/ABC-6816-2020; Garbi, Natalio/H-7666-2014</t>
  </si>
  <si>
    <t>Berger, Marc Moritz/0000-0001-6771-3193; David, Sascha/0000-0002-8231-0461; Hiller, Karsten/0000-0001-9322-5820; Kummerer, Beate Mareike/0000-0002-9011-2764; Karagiannis, Fotios/0000-0002-1030-0635; Bode, Christian/0000-0002-0830-870X; Maier, Paul Nikolaus/0000-0001-6606-3926; Wilhelm, Christoph/0000-0002-9839-0291; surace, laura/0000-0001-8152-0611;</t>
  </si>
  <si>
    <t>Deutsche Forschungsgemeinschaft (DFG; German Research Foundation) [EXC2151, 390873048]; Ministry for Science and Education of the Republic of Germany (BMBF) [COVIMMUNE/01KI20343]; DFG [DA1209/4-3, BO 3640/2-1/WI 4554/4-1]; ERC Advanced Grant [833247]; Spinoza Grant of the Netherlands Organization for Scientific Research; COVID Sittich</t>
  </si>
  <si>
    <t>Deutsche Forschungsgemeinschaft (DFG; German Research Foundation)(German Research Foundation (DFG)); Ministry for Science and Education of the Republic of Germany (BMBF)(Federal Ministry of Education &amp; Research (BMBF)); DFG(German Research Foundation (DFG)); ERC Advanced Grant(European Research Council (ERC)); Spinoza Grant of the Netherlands Organization for Scientific Research; COVID Sittich</t>
  </si>
  <si>
    <t>C.W. was supported by the Deutsche Forschungsgemeinschaft (DFG; German Research Foundation) under Germany's Excellence Strategy (EXC2151, 390873048), a DFG program grant (C.W. and C.B.; BO 3640/2-1/WI 4554/4-1) and the Ministry for Science and Education of the Republic of Germany (COVIMMUNE/01KI20343, BMBF). S.D. is supported by the DFG (DA1209/4-3). M.G.N. was supported by an ERC Advanced Grant (833247) and a Spinoza Grant of the Netherlands Organization for Scientific Research. We thank K. Clarke for providing the ketone ester drink; the animal facility staff for animal care at the University Hospital Bonn (UKB); staff from the UKB flow core facility, A. Dolf, P. Wurst and M. Germer for cell sorting; the bioinformatics core facility, A. Bunes and A Sahu; the UKB sequencing core facility; M. Lucas, A. Wilhelm and the Wilhelm laboratory for critical discussions regarding the manuscript; and the COVID Sittich for continuous support.</t>
  </si>
  <si>
    <t>0028-0836</t>
  </si>
  <si>
    <t>1476-4687</t>
  </si>
  <si>
    <t>Nature</t>
  </si>
  <si>
    <t>SEP 22</t>
  </si>
  <si>
    <t>+</t>
  </si>
  <si>
    <t>s41586-022-05128-8</t>
  </si>
  <si>
    <t>10.1038/s41586-022-05128-8</t>
  </si>
  <si>
    <t>JUL 2022</t>
  </si>
  <si>
    <t>4U9VA</t>
  </si>
  <si>
    <t>WOS:000847977200001</t>
  </si>
  <si>
    <t>Rechreche, H; Abbes, A; Iovanna, JL</t>
  </si>
  <si>
    <t>Rechreche, Hocine; Abbes, Arbia; Iovanna, Juan Lucio</t>
  </si>
  <si>
    <t>Induction of antioxidant mechanisms in lung during experimental pancreatitis in rats</t>
  </si>
  <si>
    <t>INDIAN JOURNAL OF EXPERIMENTAL BIOLOGY</t>
  </si>
  <si>
    <t>ARDS; Caerulein; HSP-70; Inflammation; Mn-SOD; mRNA expression</t>
  </si>
  <si>
    <t>FREE-RADICALS; GENE-EXPRESSION; MN-SOD; STRESS; INHIBITION; ACTIVATION; GENERATION; INJURY; HSP70; CELLS</t>
  </si>
  <si>
    <t>Lung complications are the most common cause of death in patients with acute pancreatitis. In this study, we investigated how induction of mild acute pancreatitis could modify the course of lung inflammation, eventually, induced by a severe acute pancreatitis in rats. A severe and a mild forms of an experimental acute pancreatitis were respectively established by intraductal administration of sodium taurocholate to final dose of 50 mu g/kg body wt. and intra-peritoneal injection of caerulein to supramaximal dose of 40 mu g/kg body wt. We observed reduced levels of thiobarbiturate acid reacting substances when severe pancreatitis was preceded by the induction of mild pancreatitis. Moreover, mRNAs expression of both HSP-70 and Mn-SOD was increased in the lung. By contrast, the level of glutathione was reduced, but no change in the infiltration of neutrophils was observed. Therefore, we conclude that during the course of pancreatitis and its related lung inflammation, the pulmonary cells response involved in the expression of different protective proteins, including HSP-70 and Mn-SOD, which possibly improves the defensive mechanisms against inflammation in lung cells.</t>
  </si>
  <si>
    <t>[Rechreche, Hocine; Abbes, Arbia] MSB Univ Jijel, Nat &amp; Life Sci Fac, Mol &amp; Cellular Biol Lab MCBL, Jijel, Algeria; [Iovanna, Juan Lucio] Aix Marseille Univ, Ctr Res Cancerol Marseille CRCM, INSERM, CNRS,UMR 7258,UMR1068, Marseille, France; [Iovanna, Juan Lucio] Inst Paoli Calmettes, Marseille, France</t>
  </si>
  <si>
    <t>Institut National de la Sante et de la Recherche Medicale (Inserm); Aix-Marseille Universite; Centre National de la Recherche Scientifique (CNRS); CNRS - National Institute for Biology (INSB); UNICANCER; Institut Paoli-Calmette (IPC)</t>
  </si>
  <si>
    <t>Rechreche, H (corresponding author), MSB Univ Jijel, Nat &amp; Life Sci Fac, Mol &amp; Cellular Biol Lab MCBL, Jijel, Algeria.</t>
  </si>
  <si>
    <t>horechre@yahoo.fr</t>
  </si>
  <si>
    <t>Iovanna, Juan/M-9805-2017</t>
  </si>
  <si>
    <t>MESRS (Ministere de l'Enseignement Superieur et de la Recherche Scientifique, Algeria); INSERM (Institut National pour la Sante et la Recherche Medical, France)</t>
  </si>
  <si>
    <t>This work was supported by MESRS (Ministere de l'Enseignement Superieur et de la Recherche Scientifique, Algeria) and INSERM (Institut National pour la Sante et la Recherche Medical, France).</t>
  </si>
  <si>
    <t>NATL INST SCIENCE COMMUNICATION-NISCAIR</t>
  </si>
  <si>
    <t>NEW DELHI</t>
  </si>
  <si>
    <t>DR K S KRISHNAN MARG, PUSA CAMPUS, NEW DELHI 110 012, INDIA</t>
  </si>
  <si>
    <t>0019-5189</t>
  </si>
  <si>
    <t>0975-1009</t>
  </si>
  <si>
    <t>INDIAN J EXP BIOL</t>
  </si>
  <si>
    <t>Indian J. Exp. Biol.</t>
  </si>
  <si>
    <t>Biology</t>
  </si>
  <si>
    <t>Life Sciences &amp; Biomedicine - Other Topics</t>
  </si>
  <si>
    <t>LM3TW</t>
  </si>
  <si>
    <t>WOS:000532174500001</t>
  </si>
  <si>
    <t>Zheng, Yongxin; Huang, Yongbo; Xu, Yonghao; Sang, Ling; Liu, Xiaoqing; Li, Yimin</t>
  </si>
  <si>
    <t>CELL DEATH DISCOVERY</t>
  </si>
  <si>
    <t>GLUTATHIONE-PEROXIDASE 4; REGULATED CELL-DEATH; ACUTE LUNG INJURY; INFLAMMASOME ACTIVATION; NLRP3 INFLAMMASOME; LIPID-PEROXIDATION; FATTY-ACIDS; METABOLISM; MECHANISMS; TRIGGERS</t>
  </si>
  <si>
    <t>Acute respiratory distress syndrome (ARDS) is an acute and uncontrolled pulmonary inflammation caused by various insults. Cell death is a critical mechanism in the pathogenesis of ARDS. Ferroptosis, a novel form of cell death defined as iron-mediated lipid peroxidation, has been shown to play a role in the pathogenesis of ARDS. Additionally, pyroptosis and necroptosis are also involved in the pathophysiological process of ARDS. The crosstalk among ferroptosis, pyroptosis, and necroptosis is getting increasing attention. Therefore, this review will mainly summarize the molecular mechanisms and central pathophysiological role of ferroptosis in ARDS. We will also discuss our understanding of pyroptosis and necroptosis as they pertain to the pathogenesis of ARDS. Furthermore, we also describe the pathological processes that engage crosstalk among ferroptosis, pyroptosis, and necroptosis. We consider that individual pathways of ferroptosis, pyroptosis, and necroptosis are highly interconnected and can compensate for one another to promote cell death.</t>
  </si>
  <si>
    <t>[Zheng, Yongxin; Huang, Yongbo; Xu, Yonghao; Sang, Ling; Liu, Xiaoqing; Li, Yimin] Guangzhou Med Univ, Affiliated Hosp 1, Guangzhou Inst Resp Hlth, Dept Resp &amp; Crit Care Med,State Key Lab Resp Dis, Guangzhou 510120, Peoples R China</t>
  </si>
  <si>
    <t>Guangzhou Medical University; State Key Laboratory of Respiratory Disease</t>
  </si>
  <si>
    <t>Li, YM (corresponding author), Guangzhou Med Univ, Affiliated Hosp 1, Guangzhou Inst Resp Hlth, Dept Resp &amp; Crit Care Med,State Key Lab Resp Dis, Guangzhou 510120, Peoples R China.</t>
  </si>
  <si>
    <t>; Xu, Yonghao/HLQ-5255-2023; liu, xq/JDW-2596-2023</t>
  </si>
  <si>
    <t>Li, Yimin/0000-0003-0810-5256; Huang, Yongbo/0000-0001-6798-0451</t>
  </si>
  <si>
    <t>National Natural Science Foundation of China [81870069, 82070084, 81970071]; Natural Science Foundation of Guangdong Province, China [2020A1515011459]; Science and Technology Program of Guangzhou, China [202102010366]</t>
  </si>
  <si>
    <t>National Natural Science Foundation of China(National Natural Science Foundation of China (NSFC)); Natural Science Foundation of Guangdong Province, China(National Natural Science Foundation of Guangdong Province); Science and Technology Program of Guangzhou, China</t>
  </si>
  <si>
    <t>AcknowledgementsThis study was funded by the National Natural Science Foundation of China (81870069, 82070084, 81970071), the Natural Science Foundation of Guangdong Province, China (2020A1515011459), The Science and Technology Program of Guangzhou, China (202102010366). The funding sources had no involvement in the study design; collection, analysis, and interpretation of data; or writing of the report.</t>
  </si>
  <si>
    <t>SPRINGERNATURE</t>
  </si>
  <si>
    <t>CAMPUS, 4 CRINAN ST, LONDON, N1 9XW, ENGLAND</t>
  </si>
  <si>
    <t>2058-7716</t>
  </si>
  <si>
    <t>CELL DEATH DISCOV</t>
  </si>
  <si>
    <t>Cell Death Discov.</t>
  </si>
  <si>
    <t>MAR 10</t>
  </si>
  <si>
    <t>9U6NY</t>
  </si>
  <si>
    <t>WOS:000947826400002</t>
  </si>
  <si>
    <t>Muhoberac, BB</t>
  </si>
  <si>
    <t>Muhoberac, Barry B.</t>
  </si>
  <si>
    <t>What Can Cellular Redox, Iron, and Reactive Oxygen Species Suggest About the Mechanisms and Potential Therapy of COVID-19?</t>
  </si>
  <si>
    <t>FRONTIERS IN CELLULAR AND INFECTION MICROBIOLOGY</t>
  </si>
  <si>
    <t>COVID-19; redox; ROS— reactive oxygen species; glutathione; ascorbate; iron; chelators; ferroptosis</t>
  </si>
  <si>
    <t>ASCORBIC-ACID; IRON(III)</t>
  </si>
  <si>
    <t>Accumulating evidence suggests that there are important contributions to coronavirus disease (COVID-19) from redox imbalance and improperly coordinated iron, which cause cellular oxidative damage and stress. Cells have developed elaborate redox-dependent processes to handle and store iron, and their disfunction leads to several serious diseases. Cellular reductants are important as reactive oxygen species (ROS) scavengers and to power enzymatic repair mechanisms, but they also may help generate toxic ROS. These complicated interrelationships are presented in terms of a cellular redox/iron/ROS triad, including ROS generation both at improperly coordinated iron and enzymatically, ROS interconvertibility, cellular signaling and damage, and reductant and iron chelator concentration-dependent effects. This perspective provides the rational necessary to strongly suggest that COVID-19 disrupts this interdependent triad, producing a substantial contribution to the ROS load, which causes direct ROS-induced protein and phospholipid damage, taxes cellular resources and repair mechanisms, and alters cellular signaling, especially in the more critical acute respiratory distress syndrome (ARDS) phase of the infection. Specific suggestions for therapeutic interventions using reductants and chelators that may help treat COVID-19 are discussed.</t>
  </si>
  <si>
    <t>[Muhoberac, Barry B.] Indiana Univ Purdue Univ, Dept Chem &amp; Chem Biol, Indianapolis, IN 46202 USA</t>
  </si>
  <si>
    <t>Purdue University System; Purdue University; Purdue University in Indianapolis</t>
  </si>
  <si>
    <t>Muhoberac, BB (corresponding author), Indiana Univ Purdue Univ, Dept Chem &amp; Chem Biol, Indianapolis, IN 46202 USA.</t>
  </si>
  <si>
    <t>bmuhober@iupui.edu</t>
  </si>
  <si>
    <t>2235-2988</t>
  </si>
  <si>
    <t>FRONT CELL INFECT MI</t>
  </si>
  <si>
    <t>Front. Cell. Infect. Microbiol.</t>
  </si>
  <si>
    <t>10.3389/fcimb.2020.569709</t>
  </si>
  <si>
    <t>Immunology; Microbiology</t>
  </si>
  <si>
    <t>PK6SI</t>
  </si>
  <si>
    <t>WOS:000602571700001</t>
  </si>
  <si>
    <t>Mahmoodpoor, A; Hamishehkar, H; Shadvar, K; Ostadi, Z; Sanaie, S; Saghaleini, SH; Nader, ND</t>
  </si>
  <si>
    <t>Mahmoodpoor, Ata; Hamishehkar, Hadi; Shadvar, Kamran; Ostadi, Zohreh; Sanaie, Sarvin; Saghaleini, Seied Hadi; Nader, Nader D.</t>
  </si>
  <si>
    <t>The Effect of Intravenous Selenium on Oxidative Stress in Critically Ill Patients with Acute Respiratory Distress Syndrome</t>
  </si>
  <si>
    <t>IMMUNOLOGICAL INVESTIGATIONS</t>
  </si>
  <si>
    <t>Antioxidant activity; Inflammatory response; Oxygen radicals; Respiratory distress</t>
  </si>
  <si>
    <t>GLUTATHIONE-PEROXIDASE ACTIVITY; PATIENTS FOLLOWING SEPSIS; ACUTE LUNG INJURY; PARENTERAL SELENIUM; ANTIOXIDANT STATUS; N-ACETYLCYSTEINE; ACID; SUPPLEMENTATION; ASPIRATION; MECHANISMS</t>
  </si>
  <si>
    <t>Objective: To modulate the inflammatory response in respiratory distress syndrome (ARDS) with selenium. Background: Selenium replenishes the glutathione peroxidase proteins that are the first line of defense for an oxidative injury to the lungs. Methods: Forty patients with ARDS were randomized into two groups: the SEL+ group being administered sodium selenite and the SEL- group receiving normal saline for 10 days. Blood samples were taken on Day-0, DAY-7, and Day-14 for assessment of IL-1 beta, IL-6, C-reactive protein, GPx-3, and selenium. Ferric reducing antioxidant power (FRAP) was measured in the bronchial wash fluids. Pearson correlation and repeated measure analysis were performed to examine the effects of selenium on the inflammatory markers. Results: Sodium selenite replenished selenium levels in the SEL+ group. Selenium concentrations were linearly correlated to serum concentrations of GPx3 (R value: 0.631; P &lt; 0.001), and FRAP (R value: -0.785; P &lt; 0.001). Serum concentrations of both IL 1-beta (R value: -0.624; P &lt; 0.001) and IL-6 (R value: -0.642; P &lt; 0.001) were inversely correlated to the serum concentrations of selenium. There was a meaningful difference between two groups in airway resistance and pulmonary compliance changes (P values 0.008 and 0.028, respectively). Conclusion: Selenium restored the antioxidant capacity of the lungs, moderated the inflammatory responses, and meaningfully improved the respiratory mechanics. Despite these changes, it had no effect on the overall survival, the duration of mechanical ventilation, and ICU stay. Selenium can be used safely; however, more trials are essential to examine its clinical effectiveness.</t>
  </si>
  <si>
    <t>[Mahmoodpoor, Ata; Shadvar, Kamran; Ostadi, Zohreh; Saghaleini, Seied Hadi] Tabriz Univ Med Sci, Dept Anesthesiol &amp; Crit Care Med, Tabriz, Iran; [Hamishehkar, Hadi] Tabriz Univ Med Sci, Dept Clin Pharm, Tabriz, Iran; [Sanaie, Sarvin] Tabriz Univ Med Sci, TB &amp; Lung Dis Res Ctr, Tabriz, Iran; [Nader, Nader D.] SUNY Buffalo, Dept Anesthesiol, Buffalo, NY USA</t>
  </si>
  <si>
    <t>Tabriz University of Medical Science; Tabriz University of Medical Science; Tabriz University of Medical Science; State University of New York (SUNY) System; University at Buffalo, SUNY</t>
  </si>
  <si>
    <t>Nader, ND (corresponding author), 77 Goodell St,Suite 550, Buffalo, NY 14203 USA.</t>
  </si>
  <si>
    <t>nnader@buffalo.edu</t>
  </si>
  <si>
    <t>mahmoodpoor, Ata/AAD-6597-2021; Nader, Nader/E-6358-2014; Sanaie, Sarvin/I-3769-2016; Shadvar, kamran/ABH-8392-2020; nader, nader/E-6358-2014; saghaleini, hadi/AAA-1813-2020</t>
  </si>
  <si>
    <t>Nader, Nader/0000-0002-5744-7319; mahmoodpoor, Ata/0000-0002-4361-6230;</t>
  </si>
  <si>
    <t>0882-0139</t>
  </si>
  <si>
    <t>1532-4311</t>
  </si>
  <si>
    <t>IMMUNOL INVEST</t>
  </si>
  <si>
    <t>Immunol. Invest.</t>
  </si>
  <si>
    <t>FEB 17</t>
  </si>
  <si>
    <t>10.1080/08820139.2018.1496098</t>
  </si>
  <si>
    <t>Immunology</t>
  </si>
  <si>
    <t>HJ7XV</t>
  </si>
  <si>
    <t>WOS:000457411600004</t>
  </si>
  <si>
    <t>Wang, XD; Lai, RD; Su, XF; Chen, GB; Liang, ZJ</t>
  </si>
  <si>
    <t>Wang, Xida; lai, RongDe; Su, Xiangfen; Chen, Guibin; Liang, Zijing</t>
  </si>
  <si>
    <t>Edaravone attenuates lipopolysaccharide-induced acute respiratory distress syndrome associated early pulmonary fibrosis via amelioration of oxidative stress and transforming growth factor-β1/Smad3 signaling</t>
  </si>
  <si>
    <t>BIOCHEMICAL AND BIOPHYSICAL RESEARCH COMMUNICATIONS</t>
  </si>
  <si>
    <t>Edaravone; Acute respiratory distress syndrome; Pulmonary fibrosis; Oxidative stress; Transforming growth factor-beta 1; Smad3</t>
  </si>
  <si>
    <t>FREE-RADICAL SCAVENGER; ACUTE LUNG INJURY; EPITHELIAL-MESENCHYMAL TRANSITION; RATS; SURVIVORS; MODELS; MOUSE; MICE</t>
  </si>
  <si>
    <t>Pulmonary fibrosis is responsible for the both short-term and long-term outcomes in patients with acute respiratory distress syndrome (ARDS). There is still no effective cure to improve prognosis. The purpose of this study was to investigate whether edaravone, a free radical scavenger, have anti-fibrosis effects in the rat model of ARDS associated early pulmonary fibrosis by lipopolysaccharide (LPS) administration. Rats were subjected to intravenous injection of LPS, and edaravone was given intraperitoneally after LPS administration daily for 7 consecutive days. LPS treatment rapidly increased lung histopathology abnormalities, coefficient of lung, hydroxyproline and collagen I levels, stimulated myofibroblast differentiation and induced expression of TGF-beta 1 and activation of TGF-beta 1/Smad3 signaling as early as day 7 after LPS injection. Moreover, LPS intoxication significantly increased the contents of malondialdehyde (MDA), interleukin-6 (IL-6) and tumor necrosis factor-alpha (TNF-alpha), whereas it dramatically decreased superoxide dismutase (SOD) and glutathione peroxidase (GSH-PX) activities from day 1 after LPS treatment. On the contrary, edaravone treatment ameliorated LPS-induced myofibroblast differentiation and pulmonary fibrosis, simultaneously, and attenuated LPS-stimulated oxidative stress and activation of TGF-beta 1/Smad3 signaling. Collectively, edaravone may attenuate ARDS associated early pulmonary fibrosis through amelioration of oxidative stress and TGF-beta 1/Smad3 signaling pathway. Edaravone may be a promising drug candidate for the treatment of ARDS-related pulmonary fibrosis in early period. (C) 2017 Elsevier Inc. All rights reserved.</t>
  </si>
  <si>
    <t>[Wang, Xida; lai, RongDe; Su, Xiangfen; Chen, Guibin; Liang, Zijing] Guangzhou Med Univ, Affiliated Hosp 1, Dept Emergency, 151 Yanjiang Rd, Guangzhou 510120, Guangdong, Peoples R China</t>
  </si>
  <si>
    <t>Guangzhou Medical University</t>
  </si>
  <si>
    <t>Liang, ZJ (corresponding author), Guangzhou Med Univ, Affiliated Hosp 1, Dept Emergency, 151 Yanjiang Rd, Guangzhou 510120, Guangdong, Peoples R China.</t>
  </si>
  <si>
    <t>13719337897@163.com</t>
  </si>
  <si>
    <t>Wang, Xida/0000-0002-1652-5771</t>
  </si>
  <si>
    <t>Medical Science and Technology Research Foundation of Guangdong Province, China [2016111225753508]</t>
  </si>
  <si>
    <t>Medical Science and Technology Research Foundation of Guangdong Province, China</t>
  </si>
  <si>
    <t>We would like to thank Baoxin Yang, Hongsheng Chen and Ziyao Mo (The National Center for Respiratory Diseases, State Key Laboratory of Respiratory Disease, Guangzhou Institute of Respiratory Diseases, the First Affiliated Hospital) for their assistance with qPCR, western blot and the relevant regents. This work was supported by grants from Medical Science and Technology Research Foundation of Guangdong Province, China (No. 2016111225753508).</t>
  </si>
  <si>
    <t>ACADEMIC PRESS INC ELSEVIER SCIENCE</t>
  </si>
  <si>
    <t>SAN DIEGO</t>
  </si>
  <si>
    <t>525 B ST, STE 1900, SAN DIEGO, CA 92101-4495 USA</t>
  </si>
  <si>
    <t>0006-291X</t>
  </si>
  <si>
    <t>1090-2104</t>
  </si>
  <si>
    <t>BIOCHEM BIOPH RES CO</t>
  </si>
  <si>
    <t>Biochem. Biophys. Res. Commun.</t>
  </si>
  <si>
    <t>10.1016/j.bbrc.2017.10.165</t>
  </si>
  <si>
    <t>Biochemistry &amp; Molecular Biology; Biophysics</t>
  </si>
  <si>
    <t>FU5MM</t>
  </si>
  <si>
    <t>WOS:000423897600108</t>
  </si>
  <si>
    <t>Feng, D; Zhou, HP; Jin, XH; Wei, J; Zhang, QQ; Gu, Y; Zhang, PC; Yang, H; Song, JG; Shi, X; Lv, X</t>
  </si>
  <si>
    <t>Feng, Di; Zhou, Huanping; Jin, Xiaohong; Wei, Juan; Zhang, Qingqing; Gu, Yang; Zhang, Pengcheng; Yang, Hao; Song, Jiangang; Shi, Xuan; Lv, Xin</t>
  </si>
  <si>
    <t>Electroacupuncture Pretreatment Alleviates LPS-Induced Acute Respiratory Distress Syndrome via Regulating the PPAR Gamma/NF-Kappa B Signaling Pathway</t>
  </si>
  <si>
    <t>EVIDENCE-BASED COMPLEMENTARY AND ALTERNATIVE MEDICINE</t>
  </si>
  <si>
    <t>ACUTE LUNG INJURY; ACTIVATED RECEPTOR-GAMMA; GENE-EXPRESSION; CELL-DEATH; INHIBITION; RATS; ACUPUNCTURE; MACROPHAGES; APOPTOSIS; PROTECTS</t>
  </si>
  <si>
    <t>Electroacupuncture (EA) is reported to possess anti-inflammatory properties and has beneficial effects on acute respiratory distress syndrome (ARDS). However, the underlying mechanisms of the effects of EA on ARDS remain unclear. This study aims to investigate the protective effect of EA on LPS-induced ARDS. In this study, Sprague-Dawley male rats were treated with EA at Hegu (LI4) for 45 minutes before LPS instillation (0.4 mg/kg, 100 ul). H&amp;E staining, wet-to-dry weight (W/D) ratio, PaO2, and protein content in BALF were employed to determine the function of lung tissues. Inflammatory cytokines in serum and BALF were detected by enzyme-linked immunoassay assay (ELISA). The levels of oxidative stress markers were detected to determine the oxidative stress status. Cell apoptosis was observed by terminal deoxynucleotidyl transferase-mediated dUTP nick-end labeling (TUNEL) staining and western blot. Here, we found that EA pretreatment effectively alleviated lung pathological damage. Moreover, EA suppressed the oxidative stress damage by upregulating glutathione and superoxide dismutase and downregulating malondialdehyde. EA pretreatment also regulated apoptosis-related proteins, such as Bax and Bcl-2. We found that peroxisome proliferators-activated receptors gamma(PPAR gamma) play a critical role during ARDS, EA up-regulated the expression of PPAR gamma, which inhibited the activation of nuclear factor-kappa B (NF-kappa B) and decreased the inflammatory cytokines (interleukin-1 beta, interleukin-6, and tumor necrosis factor-alpha). When rats were treated with GW9662, a selective PPAR gamma antagonist, these effects of EA were reversed. Our study demonstrated that EA pretreatment had a beneficial effect on LPS-induced ARDS in rats by anti-inflammatory, antioxidative, and antiapoptotic properties which was regulated via PPAR gamma/NF-kappa B signaling pathway.</t>
  </si>
  <si>
    <t>[Feng, Di; Zhou, Huanping; Wei, Juan; Zhang, Qingqing; Gu, Yang; Yang, Hao; Shi, Xuan; Lv, Xin] Tongji Univ, Shanghai Pulm Hosp, Dept Anesthesiol, Sch Med, Shanghai 200433, Peoples R China; [Jin, Xiaohong] Nanchang Univ, Dept Anesthesiol, Affiliated Hosp 2, Nanchang 330006, Jiangxi, Peoples R China; [Zhang, Pengcheng] Anhui Med Univ, Dept Anesthesiol, Hosp 1, Hefei 230022, Peoples R China; [Song, Jiangang] Shanghai Univ Tradit Chinese Med, Acupuncture &amp; Anesthesia Res Inst, Shuguang Hosp, Shanghai 200433, Peoples R China</t>
  </si>
  <si>
    <t>Tongji University; Nanchang University; Anhui Medical University; Shanghai University of Traditional Chinese Medicine</t>
  </si>
  <si>
    <t>Shi, X; Lv, X (corresponding author), Tongji Univ, Shanghai Pulm Hosp, Dept Anesthesiol, Sch Med, Shanghai 200433, Peoples R China.</t>
  </si>
  <si>
    <t>shixuan016@163.com; xinlvg@126.com</t>
  </si>
  <si>
    <t>zhang, qingqing/GXF-2381-2022; zhou, huanping/GXA-1941-2022; Lv, Xin/L-2274-2019; Gu, Yang/KLB-9348-2024; Zhang, Pengcheng/NEU-5558-2025</t>
  </si>
  <si>
    <t>shi, xuan/0000-0002-5525-3561;</t>
  </si>
  <si>
    <t>National Natural Science Foundation of China [81671947, 81272142]; Shanghai Pulmonary Hospital</t>
  </si>
  <si>
    <t>National Natural Science Foundation of China(National Natural Science Foundation of China (NSFC)); Shanghai Pulmonary Hospital</t>
  </si>
  <si>
    <t>This work was supported by grants from the National Natural Science Foundation of China (81671947 and 81272142) and grants from Shanghai Pulmonary Hospital, 2019, Development Fund of Anesthesiology.</t>
  </si>
  <si>
    <t>HINDAWI LTD</t>
  </si>
  <si>
    <t>ADAM HOUSE, 3RD FLR, 1 FITZROY SQ, LONDON, W1T 5HF, ENGLAND</t>
  </si>
  <si>
    <t>1741-427X</t>
  </si>
  <si>
    <t>1741-4288</t>
  </si>
  <si>
    <t>EVID-BASED COMPL ALT</t>
  </si>
  <si>
    <t>Evid.-based Complement Altern. Med.</t>
  </si>
  <si>
    <t>JUL 23</t>
  </si>
  <si>
    <t>10.1155/2020/4594631</t>
  </si>
  <si>
    <t>Integrative &amp; Complementary Medicine</t>
  </si>
  <si>
    <t>MZ4UY</t>
  </si>
  <si>
    <t>WOS:000559121200001</t>
  </si>
  <si>
    <t>Audi, SH; Jacobs, ER; Taheri, P; Ganesh, S; Clough, A</t>
  </si>
  <si>
    <t>Audi, Said H.; Jacobs, Elizabeth R.; Taheri, Pardis; Ganesh, Swetha; Clough, Anne, V</t>
  </si>
  <si>
    <t>ASSESSMENT OF PROTECTION OFFERED BY THE NRF2 PATHWAY AGAINST HYPEROXIA-INDUCED ACUTE LUNG INJURY IN NRF2 KNOCKOUT RATS</t>
  </si>
  <si>
    <t>SHOCK</t>
  </si>
  <si>
    <t>Acute Respiratory Distress Syndrome (ARDS); Glutathione (GSH); Hexamethylpropyleneamine oxime (HMPAO); Intetleukin-1 beta (IL-1 beta); lung microvascular permeability; myeloperoxidase (MPO); Single Photon Emission Computed Tomography (SPECT)</t>
  </si>
  <si>
    <t>RESPIRATORY-DISTRESS-SYNDROME; TC-99M-HEXAMETHYLPROPYLENEAMINE OXIME; COENZYME Q(1); ENDOTHELIAL-CELLS; COMPLEX-I; MECHANISMS; MODEL; BIOENERGETICS; MITOCHONDRIA; INFLAMMATION</t>
  </si>
  <si>
    <t>Nuclear factor erythroid 2-related factor (Nrf2) is a redox-sensitive transcription factor that responds to oxidative stress by activating expressions of key antioxidant and cytoprotective enzymes via the Nrf2-antioxidant response element (ARE) signaling pathway. Our objective was to characterize hyperoxia-induced acute lung injury (HALI) in Nrf2 knock-out (KO) rats to elucidate the role of this pathway in HALI. Adult Nrf2 wildtype (WT), and KO rats were exposed to room air (normoxia) or &gt;95% O-2 (hyperoxia) for 48 h, after which selected injury and functional endpoints were measured in vivo and ex vivo. Results demonstrate that the Nrf2-ARE signaling pathway provides some protection against HALI, as reflected by greater hype roxia-induced histological injury and higher pulmonary endothelial filtration coefficient in KO versus WT rats. We observed larger hyperoxia-induced increases in lung expression of glutathione (GSH) synthetase, 3-nitrotyrosine (index of oxidative stress), and interleukin-1 beta, and in vivo lung uptake of the GSH-sensitive SPECT biomarker Tc-99m-HMPAO in WT compared to KO rats. Hyperoxia also induced increases in lung expression of myeloperoxidase in both WT and KO rats, but with no difference between WT and KO. Hyperoxia had no effect on expression of Bcl-2 (anti-apoptotic protein) or peroxiredoxin-1. These results suggest that the protection offered by the Nrf2-ARE pathway against HALI is in part via its regulation of the GSH redox pathway. To the best of our knowledge, this is the first study to assess the role of the Nrf2-ARE signaling pathway in protection against HALI using a rat Nrf2 knockout model.</t>
  </si>
  <si>
    <t>[Audi, Said H.; Jacobs, Elizabeth R.; Taheri, Pardis; Ganesh, Swetha] Marquette Univ, Med Coll Wisconsin, Dept Biomed Engn, Milwaukee, WI 53233 USA; [Audi, Said H.; Taheri, Pardis; Ganesh, Swetha; Clough, Anne, V] Clement J Zablocki VA Med Ctr, Milwaukee, WI USA; [Jacobs, Elizabeth R.] Med Coll Wisconsin, Div Pulm &amp; Crit Care Med, Milwaukee, WI 53226 USA; [Clough, Anne, V] Marquette Univ, Dept Math &amp; Stat Sci, Milwaukee, WI 53233 USA</t>
  </si>
  <si>
    <t>Medical College of Wisconsin; Marquette University; Medical College of Wisconsin; Marquette University</t>
  </si>
  <si>
    <t>Audi, SH (corresponding author), Zablocki VA Med Ctr, Res Serv 151, 5000 W Natl Ave, Milwaukee, WI 53233 USA.</t>
  </si>
  <si>
    <t>NIH [2R15HL129209-02]; VA Merit Review Award [BX001681]</t>
  </si>
  <si>
    <t>NIH(United States Department of Health &amp; Human ServicesNational Institutes of Health (NIH) - USA); VA Merit Review Award(US Department of Veterans Affairs)</t>
  </si>
  <si>
    <t>This work was supported by NIH 2R15HL129209-02 (Audi, Clough, Jacobs) and VA Merit Review Award BX001681 (Jacobs, Audi, Clough).</t>
  </si>
  <si>
    <t>LIPPINCOTT WILLIAMS &amp; WILKINS</t>
  </si>
  <si>
    <t>TWO COMMERCE SQ, 2001 MARKET ST, PHILADELPHIA, PA 19103 USA</t>
  </si>
  <si>
    <t>1073-2322</t>
  </si>
  <si>
    <t>1540-0514</t>
  </si>
  <si>
    <t>Shock</t>
  </si>
  <si>
    <t>FEB</t>
  </si>
  <si>
    <t>10.1097/SHK.0000000000001882</t>
  </si>
  <si>
    <t>Critical Care Medicine; Hematology; Surgery; Peripheral Vascular Disease</t>
  </si>
  <si>
    <t>General &amp; Internal Medicine; Hematology; Surgery; Cardiovascular System &amp; Cardiology</t>
  </si>
  <si>
    <t>YG0DX</t>
  </si>
  <si>
    <t>Green Submitted, Green Accepted</t>
  </si>
  <si>
    <t>WOS:000742170000016</t>
  </si>
  <si>
    <t>Pan, P; Chen, J; Liu, XD; Fan, JP; Zhang, D; Zhao, WG; Xie, LX; Su, LX</t>
  </si>
  <si>
    <t>Pan, Pan; Chen, Jie; Liu, Xudong; Fan, Junping; Zhang, Dong; Zhao, Weiguo; Xie, Lixin; Su, Longxiang</t>
  </si>
  <si>
    <t>FUNDC1 Regulates Autophagy by Inhibiting ROS-NLRP3 Signaling to Avoid Apoptosis in the Lung in a Lipopolysaccharide-Induced Mouse Model</t>
  </si>
  <si>
    <t>Autophagy; FUNDC1; inflammasome; lung injury; mitochondrial ROS</t>
  </si>
  <si>
    <t>INJURY; INFLAMMATION; MITOPHAGY; BARRIER; CELLS; MTOR</t>
  </si>
  <si>
    <t>The incidence and mortality of acute respiratory distress syndrome (ARDS) are high, but the relevant mechanism for this disorder remains unclear. Autophagy plays an important role in the development of ARDS. The mitochondrial outer membrane protein FUNDC1 is involved in hypoxia-mediated mitochondrial autophagy, which may contribute to ARDS development. This study explored whether FUNDC1 regulates autophagy by inhibiting ROS-NLRP3 signaling to avoid apoptosis in the lung in a lipopolysaccharide-induced mouse model. In this study, FUNDC1 knockout mice were constructed, and a lipopolysaccharide-induced mouse model was generated. HE staining of pathological sections from the lung, wet/dry lung measurements, myeloperoxidase concentration/neutrophil counts in BALF and survival time of mice were examined to determine the effect of modeling. The release of cytokines (TNF-alpha, IL-1 beta, IL-6, and IL-10) in response to LPS in the BALF and plasma was assessed using ELISA. The effects of oxidative stress (malondialdehyde, superoxide dismutase, catalase, glutathione peroxidase) in lung tissue in response to LPS were detected by biochemical analysis. Oxidative stress damage was validated by iNOS staining, and apoptosis was assessed by TUNEL staining after LPS. Finally, the expression of autophagy-associated proteins and inflammasome-associated proteins in lung tissue after LPS intervention was analyzed by western blot. We found that wild-type control, FUNDC1 knockout control, lipopolysaccharide-induced wild-type, and FUNDC1 knockout mouse models were used to investigate whether FUNDC1-mediated autophagy is involved in lung injury and its possible molecular mechanisms. Compared with the normal control group, lung tissue FUNDC1 and LC3 II increased and p62/SQSTM1 decreased after LPS intervention, and increased ROS levels led to a decrease in corresponding antioxidant enzymes along with an increased inflammatory response and apoptosis. Levels of autophagy in lipopolysaccharide-induced mice deficient in FUNDC1 were significantly decreased, but the expression of ROS and inflammatory factors in lung tissue was more severe than in lipopolysaccharide-induced wild-type mice, and the survival rate was significantly decreased. Western blot analysis showed that autophagy was significantly inhibited in the FUNDC1 KO+LPS group, and there was a significant increase in NLRP3, caspase-1, IL-1 beta, and ASC compared with the lipopolysaccharide-induced wild-type group. In summary, lipopolysaccharide-induced wild-type mice exhibit ROS-dependent activation of autophagy, and knocking out FUNDC1 promotes inflammasome activation and exacerbates lung injury.</t>
  </si>
  <si>
    <t>[Pan, Pan; Zhao, Weiguo; Xie, Lixin] Chinese Peoples Liberat Army Gen Hosp, Coll Pulm &amp; Crit Care Med, Beijing, Peoples R China; [Chen, Jie] Cent South Univ, Xiangya Hosp, Dept Resp Med, Changsha, Hunan, Peoples R China; [Liu, Xudong; Zhang, Dong] Chinese Acad Med Sci, Peking Union Med Coll Hosp, Peking Union Med Coll, Med Sci Res Ctr,State Key Lab Complex Severe &amp; Ra, Beijing, Peoples R China; [Fan, Junping] Chinese Acad Med Sci, Peking Union Med Coll Hosp, Peking Union Med Coll, Dept Resp &amp; Crit Care Med, Beijing, Peoples R China; [Su, Longxiang] Chinese Acad Med Sci &amp; Peking Union Med Coll, Peking Union Med Coll Hosp, Dept Crit Care Med, State Key Lab Complex Severe &amp; Rare Dis, Beijing 100730, Peoples R China</t>
  </si>
  <si>
    <t>Chinese People's Liberation Army General Hospital; Central South University; Chinese Academy of Medical Sciences - Peking Union Medical College; Peking Union Medical College Hospital; Peking Union Medical College; Chinese Academy of Medical Sciences - Peking Union Medical College; Peking Union Medical College Hospital; Peking Union Medical College; Chinese Academy of Medical Sciences - Peking Union Medical College; Peking Union Medical College; Peking Union Medical College Hospital</t>
  </si>
  <si>
    <t>Su, LX (corresponding author), Chinese Acad Med Sci &amp; Peking Union Med Coll, Peking Union Med Coll Hosp, Dept Crit Care Med, State Key Lab Complex Severe &amp; Rare Dis, Beijing 100730, Peoples R China.;Xie, LX (corresponding author), Chinese Peoples Liberat Army Gen Hosp, Ctr Pulm &amp; Crit Care Med, 17th Heishanhu Rd, Beijing 100853, Peoples R China.</t>
  </si>
  <si>
    <t>xielx301@126.com; sulongxiang@vip.163.com</t>
  </si>
  <si>
    <t>Zhao, Weiguo/AGX-7035-2022; Pan, Pan/AAG-9150-2021; Su, Longxiang/I-6788-2019</t>
  </si>
  <si>
    <t>Liu, Xudong/0000-0002-6893-8842; jie, Chen/0000-0002-2852-3618;</t>
  </si>
  <si>
    <t>National Science Foundation for Young Scientists of China [81901935]; China Postdoctoral Science Foundation [2021T140794]; Beijing Nova Program from Beijing Municipal Science &amp; Technology Commission [Z201100006820126]; Beijing Municipal Natural Science Foundation [19G11368]</t>
  </si>
  <si>
    <t>National Science Foundation for Young Scientists of China; China Postdoctoral Science Foundation(China Postdoctoral Science Foundation); Beijing Nova Program from Beijing Municipal Science &amp; Technology Commission; Beijing Municipal Natural Science Foundation(Beijing Natural Science Foundation)</t>
  </si>
  <si>
    <t>This research was supported by the National Science Foundation for Young Scientists of China (Grant No. 81901935) and China Postdoctoral Science Foundation special funded project (NO. 2021T140794), Beijing Nova Program from Beijing Municipal Science &amp; Technology Commission (Grant No. Z201100006820126), and Beijing Municipal Natural Science Foundation (Grant No. 19G11368).</t>
  </si>
  <si>
    <t>10.1097/SHK.0000000000001835</t>
  </si>
  <si>
    <t>WH1AU</t>
  </si>
  <si>
    <t>WOS:000707420800019</t>
  </si>
  <si>
    <t>Moreno-Solís, G; dela Torre-Aguilar, MJ; Torres-Borrego, J; Llorente-Cantarero, FJ; Fernández-Gutiérrez, F; Gil-Campos, M; Túnez-Fiñana, I; Pérez-Navero, JL</t>
  </si>
  <si>
    <t>Moreno-Solis, Gloria; Jose dela Torre-Aguilar, Maria; Torres-Borrego, Javier; Jesus Llorente-Cantarero, Francisco; Fernandez-Gutierrez, Fernando; Gil-Campos, Mercedes; Tunez-Finana, Isaac; Luis Perez-Navero, Juan</t>
  </si>
  <si>
    <t>Oxidative stress and inflamatory plasma biomarkers in respiratory syncytial virus bronchiolitis</t>
  </si>
  <si>
    <t>CLINICAL RESPIRATORY JOURNAL</t>
  </si>
  <si>
    <t>Interleukins; oxidative stress; bronchiolitis; respiratory syncytial virus</t>
  </si>
  <si>
    <t>ANTIOXIDATIVE STATUS; GLUTATHIONE; CHILDREN; ASTHMA; INFLAMMATION; IMBALANCE; INFECTION; ASSAY; ARDS</t>
  </si>
  <si>
    <t>IntroductionOxidative stress (OS) plays a crucial role in the pathogenesis of inflammatory lung diseases. Objectives(i) We determined whether acute bronchiolitis (AB) caused by respiratory syncytial virus (RSV) induced OS; (ii) assessed whether OS biomarkers correlated with the severity of RSV-AB; and (iii) studied whether the levels of interleukins are associated with OS biomarkers. MethodsWe performed an observational study by comparing healthy infants (Group 1) with RSV-AB infants, classified as Group 2 (pulse oximetry (SpO(2)) &gt;93%), and Group 3 (SpO(2)92%), which needed oxygen therapy. Blood samples were collected to determine the levels of lipid peroxidation (LPO) products (LPO), total glutathione (TG), oxidised glutathione (GSSG), reduced glutathione (GSH), glutathione peroxidase (GPx), interleukins (ILs) IL-10, IL-6, IL-8, interferon-gamma (IFN), tumour necrosis factor-alpha (TNF) and macrophage inflammatory proteins (MIP and MIP ). ResultsForty-six RSV-AB infants (47% needed oxygen therapy) and 27 healthy infants were included. The GSH/GSSG ratio was lower in RSV-AB infants than in Group 1 (P&lt;0.001). GSSG and GPx were significantly higher in Group 3. GSSG predicted the need for oxygen therapy with an optimal cut-off point of 15 mu M/g for haemoglobin. The GSH/GSSG ratio negatively correlated with IL-6 (P: 0.014), IL-8 (P: 0.014) and IL-10 (P: 0.033). Group 3 exhibited a direct correlation between GPx and IL-10 levels (P: 0.024) and between LPO and MIP (P: 0.003). ConclusionsRSV induced OS in AB. An increase in GSSG correlated with the disease severity in the infants. OS may contribute to the pathogenesis of RSV-AB.</t>
  </si>
  <si>
    <t>[Moreno-Solis, Gloria; Torres-Borrego, Javier] Reina Sofia Univ Hosp, Dept Paediat, Paediat Pulmonol &amp; Allergy Unit, Cordoba, Spain; [Jose dela Torre-Aguilar, Maria; Jesus Llorente-Cantarero, Francisco; Gil-Campos, Mercedes; Tunez-Finana, Isaac; Luis Perez-Navero, Juan] Univ Cordoba, Maimonides Inst Biomed Res Cordoba IMIBIC, Fac Med, Cordoba, Spain; [Fernandez-Gutierrez, Fernando; Gil-Campos, Mercedes; Luis Perez-Navero, Juan] Reina Sofia Univ Hosp, Dept Paediat, Unit Metab &amp; Paediat Res, Cordoba, Spain</t>
  </si>
  <si>
    <t>Universidad de Cordoba</t>
  </si>
  <si>
    <t>Pérez-Navero, JL (corresponding author), Reina Sofia Univ Hosp, Dept Paediat, Avda Menendez Pidal S-N, Cordoba 14004, Spain.</t>
  </si>
  <si>
    <t>ucip.hrs.sspa@juntadeandalucia.es</t>
  </si>
  <si>
    <t>de la Torre-Aguilar, Maria Jose/MIP-1205-2025</t>
  </si>
  <si>
    <t>Gil-Campos, Mercedes/0000-0002-9007-0242; Torres-Borrego, Javier/0000-0003-2393-081X; Llorente-Cantarero, Francisco Jesus/0000-0003-0018-2011</t>
  </si>
  <si>
    <t>WILEY</t>
  </si>
  <si>
    <t>HOBOKEN</t>
  </si>
  <si>
    <t>111 RIVER ST, HOBOKEN 07030-5774, NJ USA</t>
  </si>
  <si>
    <t>1752-6981</t>
  </si>
  <si>
    <t>1752-699X</t>
  </si>
  <si>
    <t>CLIN RESPIR J</t>
  </si>
  <si>
    <t>Clin. Respir. J.</t>
  </si>
  <si>
    <t>10.1111/crj.12425</t>
  </si>
  <si>
    <t>Respiratory System</t>
  </si>
  <si>
    <t>FM8RJ</t>
  </si>
  <si>
    <t>WOS:000415356900024</t>
  </si>
  <si>
    <t>Zhou, RP; Chen, Y; Wei, X; Yu, B; Xiong, ZG; Lu, C; Hu, W</t>
  </si>
  <si>
    <t>Zhou, Ren-Peng; Chen, Yong; Wei, Xin; Yu, Bin; Xiong, Zhi-Gang; Lu, Chao; Hu, Wei</t>
  </si>
  <si>
    <t>Novel insights into ferroptosis: Implications for age-related diseases</t>
  </si>
  <si>
    <t>THERANOSTICS</t>
  </si>
  <si>
    <t>age-related diseases; ferroptosis; lipid peroxidation; iron; reactive oxygen species</t>
  </si>
  <si>
    <t>GLUTATHIONE-PEROXIDASE 4; SERUM FERRITIN LEVELS; CELL-DEATH; OXIDATIVE STRESS; LIPID-PEROXIDATION; IRON HOMEOSTASIS; HUNTINGTONS-DISEASE; MULTIPLE-SCLEROSIS; BRAIN IRON; QUANTITATIVE ASSESSMENT</t>
  </si>
  <si>
    <t>Rapid increase in aging populations is an urgent problem because older adults are more likely to suffer from disabilities and age-related diseases (ARDs), burdening healthcare systems and society in general. ARDs are characterized by the progressive deterioration of tissues and organs over time, eventually leading to tissue and organ failure. To date, there are no effective interventions to prevent the progression of ARDs. Hence, there is an urgent need for new treatment strategies. Ferroptosis, an iron-dependent cell death, is linked to normal development and homeostasis. Accumulating evidence, however, has highlighted crucial roles for ferroptosis in ARDs, including neurodegenerative and cardiovascular diseases. In this review, we a) summarize initiation, regulatory mechanisms, and molecular signaling pathways involved in ferroptosis, b) discuss the direct and indirect involvement of the activation and/or inhibition of ferroptosis in the pathogenesis of some important diseases, and c) highlight therapeutic targets relevant for ARDs.</t>
  </si>
  <si>
    <t>[Zhou, Ren-Peng; Chen, Yong; Wei, Xin; Yu, Bin; Lu, Chao; Hu, Wei] Anhui Med Univ, Dept Clin Pharmacol, Hosp 2, Hefei 230601, Peoples R China; [Zhou, Ren-Peng; Xiong, Zhi-Gang] Morehouse Sch Med, Dept Neurobiol, Atlanta, GA 30310 USA</t>
  </si>
  <si>
    <t>Anhui Medical University; Morehouse School of Medicine</t>
  </si>
  <si>
    <t>Hu, W (corresponding author), Anhui Med Univ, Dept Clin Pharmacol, Hosp 2, Hefei 230601, Peoples R China.</t>
  </si>
  <si>
    <t>huwei@ahmu.edu.cn</t>
  </si>
  <si>
    <t>; Chen, Yong/KCL-3767-2024</t>
  </si>
  <si>
    <t>Zhou, Renpeng/0000-0003-2629-0256; Chen, Yong/0000-0002-3520-1991</t>
  </si>
  <si>
    <t>National Natural Science Foundation of China [81902182]; Natural Science Foundation of Anhui Province [1908085QH317]; National Natural Science Foundation Incubation Program of The Second Hospital of Anhui Medical University [2019GMFY03]</t>
  </si>
  <si>
    <t>National Natural Science Foundation of China(National Natural Science Foundation of China (NSFC)); Natural Science Foundation of Anhui Province(Natural Science Foundation of Anhui Province); National Natural Science Foundation Incubation Program of The Second Hospital of Anhui Medical University</t>
  </si>
  <si>
    <t>This project was supported by the National Natural Science Foundation of China under grant 81902182, the Natural Science Foundation of Anhui Province under grant 1908085QH317, and the National Natural Science Foundation Incubation Program of The Second Hospital of Anhui Medical University under grant 2019GMFY03.</t>
  </si>
  <si>
    <t>IVYSPRING INT PUBL</t>
  </si>
  <si>
    <t>LAKE HAVEN</t>
  </si>
  <si>
    <t>PO BOX 4546, LAKE HAVEN, NSW 2263, AUSTRALIA</t>
  </si>
  <si>
    <t>1838-7640</t>
  </si>
  <si>
    <t>Theranostics</t>
  </si>
  <si>
    <t>10.7150/thno.50663</t>
  </si>
  <si>
    <t>OV6DX</t>
  </si>
  <si>
    <t>gold, Green Submitted</t>
  </si>
  <si>
    <t>WOS:000592299200009</t>
  </si>
  <si>
    <t>Manzanares, W; Moreira, E; Hardy, G</t>
  </si>
  <si>
    <t>Manzanares, William; Moreira, Eduardo; Hardy, Gil</t>
  </si>
  <si>
    <t>Pharmaconutrition revisited for critically ill patients with coronavirus disease 2019 (COVID-19): Does selenium have a place?</t>
  </si>
  <si>
    <t>NUTRITION</t>
  </si>
  <si>
    <t>Selenium; Pharmaconutrition; COVID-19; Critical care</t>
  </si>
  <si>
    <t>GLUTATHIONE-PEROXIDASE; INTRAVENOUS SELENIUM; SERUM SELENIUM; SEPTIC SHOCK; SEPSIS; MORTALITY; THERAPY; SUPPLEMENTATION; METABOLISM; BIOMARKERS</t>
  </si>
  <si>
    <t>Coronavirus disease 2019 (COVID-19) is a global pandemic causing one of the biggest challenges for critical care medicine. Mortality from COVID-19 is much greater in elderly men, many of whom succumb to acute respiratory distress syndrome (ARDS) triggered by the viral infection. Because there is no specific antiviral treatment against COVID-19, new strategies are urgently needed. Selenium is an essential trace element with antioxidant and immunomodulatory effects. Poor nutritional status increases the pathogenicity of viruses and low selenium in particular can be a determinant of viral virulence. In the past decade, selenium pharmaconutrition studies have demonstrated some reduction in overall mortality, including how reduced incidence of ventilator-associated pneumonia and infectious complications such as ARDS in the critically ill. Consequently, we postulate that intravenous selenium therapy, could be part of the therapeutic fight against COVID-19 in intensive care unit patients with ARDS and that outcomes could be affected by age, sex, and body weight. Our working hypothesis addresses the question: Could high-dose selenite pharmaconutrition, as an early pharmacologic intervention, be effective at reducing the incidence and the progression from type 1 respiratory failure (non-ARDS) to severe ARDS, multiorgan failure, and new infectious complications in patients with COVID-19 patients? (c) 2020 Elsevier Inc. All rights reserved.</t>
  </si>
  <si>
    <t>[Manzanares, William] Udelar, Hosp Clin, Dept Crit Care, Fac Med,Intens Care Unit, Montevideo, Uruguay; [Moreira, Eduardo] Hosp Maciel ASSE, Intens Care Unit, Montevideo, Uruguay; [Hardy, Gil] Ipanema Res Trust, Auckland, New Zealand</t>
  </si>
  <si>
    <t>Universidad de la Republica, Uruguay</t>
  </si>
  <si>
    <t>Manzanares, W (corresponding author), Udelar, Hosp Clin, Dept Crit Care, Fac Med,Intens Care Unit, Montevideo, Uruguay.</t>
  </si>
  <si>
    <t>wmanzanares@adinet.com.uy</t>
  </si>
  <si>
    <t>MANZANARES, WILLIAM/0000-0002-6060-0329; Moreira San Martin, Eduardo/0000-0002-2522-3230</t>
  </si>
  <si>
    <t>ELSEVIER SCIENCE INC</t>
  </si>
  <si>
    <t>STE 800, 230 PARK AVE, NEW YORK, NY 10169 USA</t>
  </si>
  <si>
    <t>0899-9007</t>
  </si>
  <si>
    <t>1873-1244</t>
  </si>
  <si>
    <t>Nutrition</t>
  </si>
  <si>
    <t>10.1016/j.nut.2020.110989</t>
  </si>
  <si>
    <t>PC9PD</t>
  </si>
  <si>
    <t>WOS:000597328500009</t>
  </si>
  <si>
    <t>Taher, A; Lashgari, M; Sedighi, L; Rahimi-bashar, F; Poorolajal, J; Mehrpooya, M</t>
  </si>
  <si>
    <t>Taher, Abbas; Lashgari, Marjan; Sedighi, Ladan; Rahimi-bashar, Farshid; Poorolajal, Jalal; Mehrpooya, Maryam</t>
  </si>
  <si>
    <t>A pilot study on intravenous N-Acetylcysteine treatment in patients with mild-to-moderate COVID19-associated acute respiratory distress syndrome</t>
  </si>
  <si>
    <t>PHARMACOLOGICAL REPORTS</t>
  </si>
  <si>
    <t>COVID-19; N-Acetylcysteine; Acute respiratory distress syndrome; Inflammation; Oxidative stress</t>
  </si>
  <si>
    <t>CYSTEINE NAC; ACETYL CYSTEINE; CYTOKINE STORM; DOUBLE-BLIND; COVID-19; ANTIOXIDANT; GLUTATHIONE; IMPROVEMENT; MOLECULES; INFECTION</t>
  </si>
  <si>
    <t>Background We designed this single-centre clinical trial to assess the potential benefits of N-Acetylcysteine (NAC) in patients with COVID19-associated acute respiratory distress syndrome (ARDS). Methods Ninety-two patients with mild-to-moderate COVID19-associated ARDS were allocated to the placebo (45-cases) or NAC groups (47-cases). Besides standard-of-care treatment, the patients received either intravenous NAC at a dose of 40 mg/kg/day or the placebo for three consecutive days. The efficacy outcomes were overall mortality over 28-day, clinical status on day 28, based on the WHO Master Protocol, the proportion of patients requiring mechanical ventilation, changes in ARDS-severity (based on the PaO2/FiO(2) ratio), and Sequential Organ Failure Assessment (SOFA) scores 48 and 96 h after intervention, Results No differences were found in the 28-day mortality rate between the two groups (25.5% vs. 31.1% in the NAC and placebo groups, respectively). Although the distribution of the clinical status at day 28 shifted towards better outcomes in the NAC-treated group, it did not reach a statistical significance level (p value = 0.83). Similar results were achieved in terms of the proportion of patients who required invasive ventilator support (38.3% vs. 44.4%), the number of ventilator-free days (17.4 vs. 16.6), and median time of ICU and hospital stay. Results regarding the change in PaO2/FiO(2) ratio and SOFA scores also showed no significant differences between the groups. Conclusions Our pilot study did not support the potential benefits of intravenous NAC in treating patients with COVID-19-associated ARDS. More studies are needed to determine which COVID-19 patients benefit from the NAC administration.</t>
  </si>
  <si>
    <t>[Taher, Abbas; Lashgari, Marjan; Rahimi-bashar, Farshid] Hamadan Univ Med Sci, Dept Anesthesiol &amp; Crit Care, Hamadan, Hamadan, Iran; [Sedighi, Ladan] Shahid Beheshti Univ Med Sci, Sch Nursing &amp; Midwifery, Dept Med &amp; Surg Nursing, Tehran, Iran; [Poorolajal, Jalal] Hamadan Univ Med Sci, Sch Publ Hlth, Dept Epidemiol, Hamadan, Hamadan, Iran; [Mehrpooya, Maryam] Hamadan Univ Med Sci, Sch Pharm, Dept Clin Pharm, Shahid Fahmideh Ave, Hamadan 6517838678, Hamadan, Iran</t>
  </si>
  <si>
    <t>Hamadan University of Medical Sciences; Shahid Beheshti University Medical Sciences; Hamadan University of Medical Sciences; Hamadan University of Medical Sciences</t>
  </si>
  <si>
    <t>Mehrpooya, M (corresponding author), Hamadan Univ Med Sci, Sch Pharm, Dept Clin Pharm, Shahid Fahmideh Ave, Hamadan 6517838678, Hamadan, Iran.</t>
  </si>
  <si>
    <t>t_anesthesia@yahoo.com; marjan0084@gmail.com; l.sedighie@yahoo.com; fr_rahimibashar@yahoo.com; poorolajal@yahoo.com; m_mehrpooya2003@yahoo.com</t>
  </si>
  <si>
    <t>rahimibashar, farshia/I-6582-2017; Mehrpooya, Maryam/I-5687-2017; Poorolajal, Jalal/D-3506-2013; TAHER, ABBAS/JXN-7005-2024; Lashgari, Marjan/AEN-4632-2022</t>
  </si>
  <si>
    <t>Hamadan University of Medical Sciences, Hamadan, Iran [9903271878]</t>
  </si>
  <si>
    <t>Hamadan University of Medical Sciences, Hamadan, Iran(Golestan University of Medical SciencesRafsanjan University of Medical SciencesHamadan University of Medical Sciences)</t>
  </si>
  <si>
    <t>This research was supported by funding from the vice-chancellor for research and technology, Hamadan University of Medical Sciences, Hamadan, Iran (No: 9903271878). This grant was not assigned to the manuscript writing, editing, and publication fee.</t>
  </si>
  <si>
    <t>1734-1140</t>
  </si>
  <si>
    <t>2299-5684</t>
  </si>
  <si>
    <t>PHARMACOL REP</t>
  </si>
  <si>
    <t>Pharmacol. Rep.</t>
  </si>
  <si>
    <t>JUN 2021</t>
  </si>
  <si>
    <t>WZ4EQ</t>
  </si>
  <si>
    <t>Green Submitted, Bronze</t>
  </si>
  <si>
    <t>WOS:000659890500001</t>
  </si>
  <si>
    <t>Gour, A; Dogra, A; Verma, MK; Bhardwaj, M; Kour, D; Jamwal, A; Gorain, B; Kumar, M; Vij, B; Kumar, A; Nandi, U</t>
  </si>
  <si>
    <t>Gour, Abhishek; Dogra, Ashish; Verma, Mahendra K.; Bhardwaj, Mahir; Kour, Dilpreet; Jamwal, Ashiya; Gorain, Bapi; Kumar, Mukesh; Vij, Bhavna; Kumar, Ajay; Nandi, Utpal</t>
  </si>
  <si>
    <t>Ayurveda-based phytochemical composition attenuates lung inflammation and precipitates pharmacokinetic interaction with favipiravir: an in vivo investigation using disease-state of acute lung injury</t>
  </si>
  <si>
    <t>NATURAL PRODUCT RESEARCH</t>
  </si>
  <si>
    <t>Acute lung injury; phytotherapy; lung protection; favipiravir; immunity booster; pharmacokinetic interaction</t>
  </si>
  <si>
    <t>INHIBITOR</t>
  </si>
  <si>
    <t>Acute respiratory distress syndrome (ARDS) is a critical form of acute lung injury (ALI). Here, we investigated the effect of a defined combination of ten pure phytochemicals in equal proportions of weight (NPM) from plants, recommended by Ayurveda for any protective action against lipopolysaccharide (LPS)-induced ALI. Results indicate that NPM markedly improved protein and neutrophil contents, myeloperoxidase and hydroxyproline levels, oxidative stress markers (glutathione and malonaldehyde), inflammatory cytokines, and genes (IL-6, TNF-alpha, TGF-beta, and NF-kappa B/I kappa B alpha) in BALF/lung tissue. The histopathological examination of the lung revealed the shielding effect of NPM against ALI. NPM exhibited a protective effect on the lung by reducing oxidative stress and inhibiting inflammation. A substantial drop in favipiravir's oral exposure was observed in ALI-state compared to normal-state, but oral exposure upon NPM treatment in ALI-state followed similar behaviour of favipiravir alike normal-state without NPM treatment. Overall, results offer potential insight into Ayurvedic recommendations for immunity boosting during ALI situations.</t>
  </si>
  <si>
    <t>[Gour, Abhishek; Dogra, Ashish; Bhardwaj, Mahir; Kour, Dilpreet; Jamwal, Ashiya; Kumar, Ajay; Nandi, Utpal] CSIR Indian Inst Integrat Med, PK PD Toxicol PPT Div, Jammu 180001, India; [Gour, Abhishek; Dogra, Ashish; Bhardwaj, Mahir; Kour, Dilpreet; Jamwal, Ashiya; Vij, Bhavna; Kumar, Ajay; Nandi, Utpal] Acad Sci &amp; Innovat Res AcSIR, Ghaziabad 201002, India; [Verma, Mahendra K.; Kumar, Mukesh] CSIR Indian Inst Integrat Med, Nat Prod &amp; Med Chem NPMC Div, Jammu 180001, India; [Gorain, Bapi] Birla Inst Technol, Dept Pharmaceut Sci &amp; Technol, Ranchi 835215, India</t>
  </si>
  <si>
    <t>Council of Scientific &amp; Industrial Research (CSIR) - India; CSIR - Indian Institute of Integrative Medicine (IIIM); Academy of Scientific &amp; Innovative Research (AcSIR); Council of Scientific &amp; Industrial Research (CSIR) - India; CSIR - Indian Institute of Integrative Medicine (IIIM); Birla Institute of Technology Mesra</t>
  </si>
  <si>
    <t>Nandi, U (corresponding author), CSIR Indian Inst Integrat Med, PK PD Toxicol PPT Div, Jammu 180001, India.;Nandi, U (corresponding author), Acad Sci &amp; Innovat Res AcSIR, Ghaziabad 201002, India.</t>
  </si>
  <si>
    <t>utpal.nandi@iiim.res.in</t>
  </si>
  <si>
    <t>Dogra, Ashish/AAJ-7671-2021; Gorain, Bapi/M-9706-2017; Kour, Dilpreet/KCY-3956-2024; Gour, Abhishek/AAJ-7549-2021; Verma, Mahendra/G-5258-2011; KUMAR, AJAY/ABC-6109-2021; Verma, M K/G-5258-2011; Kumar, Mukesh/A-1876-2011</t>
  </si>
  <si>
    <t>KUMAR, AJAY/0000-0002-3889-3049; Gour, Abhishek/0000-0003-4599-0389; Verma, M K/0000-0002-9961-8382; Nandi, Dr. Utpal/0000-0002-7868-0240;</t>
  </si>
  <si>
    <t>1478-6419</t>
  </si>
  <si>
    <t>1478-6427</t>
  </si>
  <si>
    <t>NAT PROD RES</t>
  </si>
  <si>
    <t>Nat. Prod. Res.</t>
  </si>
  <si>
    <t>NOV 17</t>
  </si>
  <si>
    <t>10.1080/14786419.2022.2150620</t>
  </si>
  <si>
    <t>NOV 2022</t>
  </si>
  <si>
    <t>Chemistry, Applied; Chemistry, Medicinal</t>
  </si>
  <si>
    <t>Chemistry; Pharmacology &amp; Pharmacy</t>
  </si>
  <si>
    <t>U9LS6</t>
  </si>
  <si>
    <t>WOS:000893452500001</t>
  </si>
  <si>
    <t>Ozatik, O; Ozatik, FY; Teksen, Y; Dag, L; Saygili, S; Koçak, A</t>
  </si>
  <si>
    <t>Ozatik, Orhan; Ozatik, Fikriye Yasemin; Teksen, Yasemin; Dag, Llknur; Saygili, Suna; Kocak, Ahmet</t>
  </si>
  <si>
    <t>Research Into the Effect of Proton Pump Inhibitors on Lungs and Leukocytes</t>
  </si>
  <si>
    <t>TURKISH JOURNAL OF GASTROENTEROLOGY</t>
  </si>
  <si>
    <t>ARDS; H2 receptors blockers; immune deficiency; lung; proton pump inhibitors</t>
  </si>
  <si>
    <t>PANTOPRAZOLE</t>
  </si>
  <si>
    <t>Background: Proton pump inhibitors (PPI) are the most commonly used medication in the world. They are prescribed as an effective treatment choice for gastrointestinal system diseases linked to hyperacidity, especially. Additionally, non-indication and unnecessary use are very common. Many publications in recent times have reported significant side effects. However, there are insufficient studies about the mechanism for these side effects. Methods: Twenty-four Wistar albino rats were used in this study. Rats were divided into 3 groups of control, group-administered H-2 receptor blockers and a group-administered PPI. Medications were administered for 30 days intraperitoneal. After 30 days, rats were euthanized and lung tissue was obtained. Lung was stained for immunohistochemical catalase, superoxide dismutase, Glutathione peroxidase, myeloperoxidase, and toluidine blue and investigated with a light microscope. Transmission electron microscopy (TEM) was used to investigate lung tissues and neutrophil leukocytes. Additionally, lung tissue had biochemical hydrogen peroxide (H2O2) levels researched. Results: H2O2 amounts, produced by lysosomes with important duties for neutrophil functions in lung tissues, were found to be statistically significantly reduced in the group-administered PPI. Results from investigations of specimens obtained with immunohistochemical staining observed increases in antioxidant amounts in the PPI group. Investigation with TEM identified more inflammation findings in the lung tissue from the group-administered PPI compared to the control group and the group-administered H-2 receptors. Conclusion: In conclusion, we identified long-term PPI use disrupts neutrophil leukocyte functions in the lung. All clinicians should be much more careful about PPI use.</t>
  </si>
  <si>
    <t>[Ozatik, Orhan; Saygili, Suna; Kocak, Ahmet] Kutahya Hlth Sci Univ, Fac Med, Dept Histol &amp; Embriol, Kutahya, Turkey; [Ozatik, Fikriye Yasemin; Teksen, Yasemin] Kutahya Hlth Sci Univ, Fac Med, Dept Pharmacol, Kutahya, Turkey; [Dag, Llknur] Eskisehir Osmangazi Univ, Applicat &amp; Res Ctr, Cent Res Lab, Eskisehir, Turkey</t>
  </si>
  <si>
    <t>Kutahya Health Sciences University; Kutahya Health Sciences University; Eskisehir Osmangazi University</t>
  </si>
  <si>
    <t>Ozatik, O (corresponding author), Kutahya Hlth Sci Univ, Fac Med, Dept Histol &amp; Embriol, Kutahya, Turkey.</t>
  </si>
  <si>
    <t>orhanozatik@yahoo.com</t>
  </si>
  <si>
    <t>; Özatik, Fikriye Yasemin/GQQ-1778-2022; karadeniz saygılı, suna/ABB-1591-2021; Ozatik, Orhan/GXA-2381-2022; Teksen, Yasemin/JXY-1169-2024; Tekşen, Yasemin/JXY-1169-2024</t>
  </si>
  <si>
    <t>Ozatik, Fikriye Yasemin/0000-0002-8422-2975; Ozatik, Orhan/0000-0002-4662-6493; Teksen, Yasemin/0000-0002-7224-3621; Karadeniz Saygili, Suna/0000-0003-1704-3720; KOCAK, AHMET/0000-0002-2487-2431;</t>
  </si>
  <si>
    <t>Dumlupinar University Scientific Research Projects Coordinatorship [2018-13]; Kutahya Health Sciences University Scientific Research Projects Coordinatorship [TSA-2020-6]</t>
  </si>
  <si>
    <t>Dumlupinar University Scientific Research Projects Coordinatorship(Dumlupinar University); Kutahya Health Sciences University Scientific Research Projects Coordinatorship</t>
  </si>
  <si>
    <t>This work was supported by 2 grants from the Dumlupinar University Scientific Research Projects Coordinatorship (Grant No: 2018-13) and Kutahya Health Sciences University Scientific Research Projects Coordinatorship (Grant No: TSA-2020-6).</t>
  </si>
  <si>
    <t>AVES</t>
  </si>
  <si>
    <t>SISLI</t>
  </si>
  <si>
    <t>BUYUKDERE CAD 105-9, MECIDIYEKOY, SISLI, ISTANBUL 34394, TURKEY</t>
  </si>
  <si>
    <t>2148-5607</t>
  </si>
  <si>
    <t>TURK J GASTROENTEROL</t>
  </si>
  <si>
    <t>Turk. J. Gastroenterol.</t>
  </si>
  <si>
    <t>10.5152/tjg.2021.20550</t>
  </si>
  <si>
    <t>Gastroenterology &amp; Hepatology</t>
  </si>
  <si>
    <t>XK9AA</t>
  </si>
  <si>
    <t>Green Submitted, Green Published</t>
  </si>
  <si>
    <t>WOS:000727747700002</t>
  </si>
  <si>
    <t>Oliveira, GP; de Abreu, MG; Pelosi, P; Rocco, PRM</t>
  </si>
  <si>
    <t>Oliveira, Gisele P.; de Abreu, Marcelo Gama; Pelosi, Paolo; Rocco, Patricia R. M.</t>
  </si>
  <si>
    <t>Exogenous Glutamine in Respiratory Diseases: Myth or Reality?</t>
  </si>
  <si>
    <t>glutamine; cystic fibrosis; asthma; chronic obstructive pulmonary disease; acute respiratory distress syndrome; lung cancer</t>
  </si>
  <si>
    <t>CYTOSOLIC PHOSPHOLIPASE A(2); ACUTE LUNG INJURY; AMINO-ACIDS; GLUTATHIONE LEVELS; DISTRESS-SYNDROME; SKELETAL-MUSCLE; GROWTH-HORMONE; PULMONARY; METABOLISM; ASTHMA</t>
  </si>
  <si>
    <t>Several respiratory diseases feature increased inflammatory response and catabolic activity, which are associated with glutamine depletion; thus, the benefits of exogenous glutamine administration have been evaluated in clinical trials and models of different respiratory diseases. Recent reviews and meta-analyses have focused on the effects and mechanisms of action of glutamine in a general population of critical care patients or in different models of injury. However, little information is available about the role of glutamine in respiratory diseases. The aim of the present review is to discuss the evidence of glutamine depletion in cystic fibrosis (CF), asthma, chronic obstructive pulmonary disease (COPD), acute respiratory distress syndrome (ARDS), and lung cancer, as well as the results of exogenous glutamine administration in experimental and clinical studies. Exogenous glutamine administration might be beneficial in ARDS, asthma, and during lung cancer treatment, thus representing a potential therapeutic tool in these conditions. Further experimental and large randomized clinical trials focusing on the development and progression of respiratory diseases are necessary to elucidate the effects and possible therapeutic role of glutamine in this setting.</t>
  </si>
  <si>
    <t>[Oliveira, Gisele P.; Rocco, Patricia R. M.] Univ Fed Rio de Janeiro, Ctr Ciencias Saude, Carlos Chagas Filho Inst Biophys, Lab Pulm Invest, Av Carlos Chagas Filho 373,Bloco G-014, BR-21941902 Rio De Janeiro, RJ, Brazil; [de Abreu, Marcelo Gama] Tech Univ Dresden, Pulm Engn Grp, Univ Hosp Carl Gustav Carus, Dept Anesthesiol &amp; Intens Care Therapy, Fetscherstr 74, D-01307 Dresden, Germany; [Pelosi, Paolo] Univ Genoa, Dept Surg Sci &amp; Integrated Diagnost, San Martino Ist Nazl Tumori, Res Hosp IRCCS AOU,IRCCS,Natl Canc Inst IST, I-16132 Genoa, Italy</t>
  </si>
  <si>
    <t>Universidade Federal do Rio de Janeiro; Technische Universitat Dresden; Carl Gustav Carus University Hospital; University of Genoa</t>
  </si>
  <si>
    <t>Rocco, PRM (corresponding author), Univ Fed Rio de Janeiro, Ctr Ciencias Saude, Carlos Chagas Filho Inst Biophys, Lab Pulm Invest, Av Carlos Chagas Filho 373,Bloco G-014, BR-21941902 Rio De Janeiro, RJ, Brazil.</t>
  </si>
  <si>
    <t>giselepoliv@gmail.com; mgabreu@uniklinikum-dresden.de; ppelosi@hotmail.com; prmrocco@biof.ufrj.br</t>
  </si>
  <si>
    <t>; Rocco, Patricia/I-7460-2012</t>
  </si>
  <si>
    <t>Rieken Macedo Rocco, Patricia/0000-0003-1412-7136; Pelosi, Paolo/0000-0001-5055-3023</t>
  </si>
  <si>
    <t>10.3390/nu8020076</t>
  </si>
  <si>
    <t>DG1KT</t>
  </si>
  <si>
    <t>WOS:000371827600045</t>
  </si>
  <si>
    <t>Dong, X; Li, DD; Fang, ZY; Zhang, CY; Wang, J; Wan, XY</t>
  </si>
  <si>
    <t>Dong, Xue; Li, Dandan; Fang, Zhiyao; Zhang, Chenyang; Wang, Jia; Wan, Xianyao</t>
  </si>
  <si>
    <t>Astaxanthin alleviates lipopolysaccharide-induced acute lung injury by suppressing ferroptosis</t>
  </si>
  <si>
    <t>FOOD &amp; FUNCTION</t>
  </si>
  <si>
    <t>IRON HOMEOSTASIS; AUTOPHAGY; NCOA4; FERRITINOPHAGY; CELLS</t>
  </si>
  <si>
    <t>Background: Acute lung injury (ALI) and acute respiratory distress syndrome (ARDS) are life-threatening disorders with a high risk of mortality. Astaxanthin (AST) is a supernatural antioxidant that has been extensively studied due to its role in immunomodulation, oxidative stress, and lipid peroxidation. However, the association between ferroptosis and AST is not well understood. The purpose of this study is to explore the regulatory role of AST on ferroptosis in lipopolysaccharide (LPS)-induced ALI. Methods: We established an MLE-12 cell injury model and a mouse ALI model by treating with LPS. The levels of IL-6, TNF-alpha, and IL-1 beta in the mouse serum were measured using an enzyme-linked immunosorbent assay. Moreover, immunohistochemical, immunofluorescence, western blot, and quantitative real-time polymerase chain reaction analyses were conducted to examine the effects of AST and ferrostatin-1. Results: We discovered that AST pretreatment greatly alleviated LPS-induced lung injury and inhibited ferroptosis, which was demonstrated by a decrease in the accumulation of malondialdehyde and Fe2+ and an increase in the levels of glutathione and glutathione peroxidase 4 in the lung tissues of ALI mice and MLE-12 cells. Additionally, we found that AST also evidently suppressed ferritinophagy by upregulation of ferritin and downregulation of nuclear receptor co-activator 4 (NCOA4) in MLE-12 cells. Conclusions: AST pretreatment could lead to a relief of LPS-induced ALI, perhaps via suppressing ferroptosis, and could also reduce unstable iron accumulation by inhibiting NCOA4-mediated ferritin phagocytosis from mitigating lipid peroxidation and ferroptosis in lung epithelial cells.</t>
  </si>
  <si>
    <t>[Dong, Xue; Li, Dandan; Fang, Zhiyao; Zhang, Chenyang; Wang, Jia; Wan, Xianyao] Dalian Med Univ, Dept Crit Care Med, Affiliated Hosp 1, Dalian 116021, Peoples R China</t>
  </si>
  <si>
    <t>Dalian Medical University</t>
  </si>
  <si>
    <t>Wang, J; Wan, XY (corresponding author), Dalian Med Univ, Dept Crit Care Med, Affiliated Hosp 1, Dalian 116021, Peoples R China.</t>
  </si>
  <si>
    <t>emily.jia.1987@163.com; 13322210199@163.com</t>
  </si>
  <si>
    <t>; Dong, Xue/O-9656-2019</t>
  </si>
  <si>
    <t>Wang, Jia/0000-0003-1603-7361;</t>
  </si>
  <si>
    <t>ROYAL SOC CHEMISTRY</t>
  </si>
  <si>
    <t>CAMBRIDGE</t>
  </si>
  <si>
    <t>THOMAS GRAHAM HOUSE, SCIENCE PARK, MILTON RD, CAMBRIDGE CB4 0WF, CAMBS, ENGLAND</t>
  </si>
  <si>
    <t>2042-6496</t>
  </si>
  <si>
    <t>2042-650X</t>
  </si>
  <si>
    <t>FOOD FUNCT</t>
  </si>
  <si>
    <t>Food Funct.</t>
  </si>
  <si>
    <t>JUL 3</t>
  </si>
  <si>
    <t>10.1039/d3fo01727c</t>
  </si>
  <si>
    <t>JUN 2023</t>
  </si>
  <si>
    <t>Biochemistry &amp; Molecular Biology; Food Science &amp; Technology</t>
  </si>
  <si>
    <t>K4IY4</t>
  </si>
  <si>
    <t>WOS:001008989500001</t>
  </si>
  <si>
    <t>Balieira, KVB; Mazzo, M; Bizerra, PFV; Guimares, ARDS; Nicodemo, D; Mingatto, FE</t>
  </si>
  <si>
    <t>Boas Balieira, Kamila Vilas; Mazzo, Meiriele; Veiga Bizerra, Paulo Francisco; de Jesus Santos Guimares, Anilda Rufino; Nicodemo, Daniel; Mingatto, Fabio Erminio</t>
  </si>
  <si>
    <t>Imidacloprid-induced oxidative stress in honey bees and the antioxidant action of caffeine</t>
  </si>
  <si>
    <t>APIDOLOGIE</t>
  </si>
  <si>
    <t>Beekeeping; Insecticide; Lipid peroxidation; Neonicotinoids; Oxidative stress; Toxic effects</t>
  </si>
  <si>
    <t>LIPID-PEROXIDATION; PESTICIDES; TOXICITY; NEONICOTINOIDS; INSECTICIDES; GLUTATHIONE; EXPOSURE; ENZYMES; SYSTEM; POLLINATORS</t>
  </si>
  <si>
    <t>The use of pesticides on crops contributes to the decline of bee populations, and in this sense, bioactive nutrients have been studied to counteract this effect. We suppose that caffeine might be one of these nutrients. We exposed honey bees (Apis mellifera L.) to 0.7 or 2.0 ng/mL imidacloprid, 5.0 mu g/mL caffeine in syrup, or 5.0 mu g/mL caffeine in syrup plus 0.7 or 2.0 ng/mL imidacloprid. After 72 h, the oxidative status and the food intake were verified. Imidacloprid increased glutathione peroxidase and catalase activities. Caffeine alone or with 2.0 ng/mL imidacloprid also stimulated the activity of glutathione peroxidase but did not alter the effect of the insecticide on the catalase activity. A significant reduction in the concentration of the thiol group of proteins was observed in the two imidacloprid-fed groups, and the addition of caffeine protected these groups. Imidacloprid increased the malondialdehyde concentration while the addition of caffeine partially decreased this effect. Food intake was higher for bees treated with 2.0 ng/mL imidacloprid. Our results show that imidacloprid increased the food intake resulting in oxidative damage, which was partially reversed by caffeine. From these findings, it is inferred that caffeine treatments can be used to mitigate the sublethal effects of this insecticide on honey bees.</t>
  </si>
  <si>
    <t>[Boas Balieira, Kamila Vilas; Mazzo, Meiriele; Veiga Bizerra, Paulo Francisco; de Jesus Santos Guimares, Anilda Rufino; Nicodemo, Daniel; Mingatto, Fabio Erminio] Sao Paulo State Univ Unesp, Coll Agr &amp; Technol Sci, Dracena, SP, Brazil</t>
  </si>
  <si>
    <t>Universidade Estadual Paulista</t>
  </si>
  <si>
    <t>Mingatto, FE (corresponding author), Sao Paulo State Univ Unesp, Coll Agr &amp; Technol Sci, Dracena, SP, Brazil.</t>
  </si>
  <si>
    <t>fabio.mingatto@unesp.br</t>
  </si>
  <si>
    <t>; Bizerra, Paulo Francisco/JFT-1923-2023; Nicodemo, Daniel/F-9572-2012; Mingatto, Fábio/F-5984-2011</t>
  </si>
  <si>
    <t>Veiga Bizerra, Paulo Francisco/0000-0002-4264-4854; Nicodemo, Daniel/0000-0001-6594-5791; Mingatto, Fabio Erminio/0000-0003-3488-1814;</t>
  </si>
  <si>
    <t>SPRINGER FRANCE</t>
  </si>
  <si>
    <t>PARIS</t>
  </si>
  <si>
    <t>22 RUE DE PALESTRO, PARIS, 75002, FRANCE</t>
  </si>
  <si>
    <t>0044-8435</t>
  </si>
  <si>
    <t>1297-9678</t>
  </si>
  <si>
    <t>Apidologie</t>
  </si>
  <si>
    <t>10.1007/s13592-018-0583-1</t>
  </si>
  <si>
    <t>Entomology</t>
  </si>
  <si>
    <t>HB5PV</t>
  </si>
  <si>
    <t>Green Published, Bronze, Green Submitted</t>
  </si>
  <si>
    <t>WOS:000451113900004</t>
  </si>
  <si>
    <t>Jovandaric, MZ; Dokic, M; Babovic, IR; Milicevic, S; Dotlic, J; Milosevic, B; Culjic, M; Andric, L; Dimic, N; Mitrovic, O; Beleslin, A; Nikolic, J; Jestrovic, Z; Babic, S</t>
  </si>
  <si>
    <t>Jovandaric, Miljana Z. Z.; Dokic, Milan; Babovic, Ivana R. R.; Milicevic, Srboljub; Dotlic, Jelena; Milosevic, Branislav; Culjic, Miljan; Andric, Luka; Dimic, Nemanja; Mitrovic, Olga; Beleslin, Aleksandra; Nikolic, Jovana; Jestrovic, Zorica; Babic, Sandra</t>
  </si>
  <si>
    <t>The Significance of COVID-19 Diseases in Lipid Metabolism Pregnancy Women and Newborns</t>
  </si>
  <si>
    <t>INTERNATIONAL JOURNAL OF MOLECULAR SCIENCES</t>
  </si>
  <si>
    <t>COVID-19; pregnancy; newborn; lipid peroxidation</t>
  </si>
  <si>
    <t>ADIPOSE-TISSUE; MITOCHONDRIA</t>
  </si>
  <si>
    <t>Coronavirus disease (COVID-19) is an infectious disease caused by SARS-CoV-2. Elderly people, people with immunodeficiency, autoimmune and malignant diseases, as well as people with chronic diseases have a higher risk of developing more severe forms of the disease. Pregnant women and children can becomesick, although more often they are only the carriers of the virus. Recent studies have indicated that infants can also be infected by SARS-CoV-2 and develop a severe form of the disease with a fatal outcome. Acute Respiratory Distress Syndrome (ARDS) ina pregnant woman can affect the supply of oxygen to the fetus and initiate the mechanism of metabolic disorders of the fetus and newborn caused by asphyxia. The initial metabolic response of the newborn to the lack of oxygen in the tissues is the activation of anaerobic glycolysis in the tissues and an increase in the concentration of lactate and ketones. Lipid peroxidation, especially in nerve cells, is catalyzed by iron released from hemoglobin, transferrin and ferritin, whose release is induced by tissue acidosis and free oxygen radicals. Ferroptosis-inducing factors can directly or indirectly affect glutathione peroxidase through various pathways, resulting in a decrease in the antioxidant capacity and accumulation of lipid reactive oxygen species (ROS) in the cells, ultimately leading to oxidative cell stress, and finally, death. Conclusion: damage to the mitochondria as a result of lipid peroxidation caused by the COVID-19 disease can cause the death of a newborn and pregnant women as well as short time and long-time sequelae.</t>
  </si>
  <si>
    <t>[Jovandaric, Miljana Z. Z.] Univ Clin Ctr Serbia, Dept Neonatol, Clin Gynecol &amp; Obstet, Belgrade 11000, Serbia; [Dokic, Milan; Babovic, Ivana R. R.; Milicevic, Srboljub; Dotlic, Jelena; Milosevic, Branislav; Culjic, Miljan; Andric, Luka; Mitrovic, Olga; Beleslin, Aleksandra; Nikolic, Jovana; Jestrovic, Zorica; Babic, Sandra] Univ Clin Ctr Serbia, Dept Gynecol &amp; Obstet, Clin Gynecol &amp; Obstet, Belgrade 11000, Serbia; [Dokic, Milan; Babovic, Ivana R. R.; Milicevic, Srboljub; Dotlic, Jelena; Milosevic, Branislav; Dimic, Nemanja] Univ Belgrade, Med Fac, Belgrade 11000, Serbia; [Dimic, Nemanja] Univ Clin Hosp Ctr Dr Dragisa Misov DEDINJE, Clin Anesthesiol &amp; Intens Care, Belgrade 11000, Serbia</t>
  </si>
  <si>
    <t>Clinical Centre of Serbia; Clinical Centre of Serbia; University of Belgrade</t>
  </si>
  <si>
    <t>Jovandaric, MZ (corresponding author), Univ Clin Ctr Serbia, Dept Neonatol, Clin Gynecol &amp; Obstet, Belgrade 11000, Serbia.</t>
  </si>
  <si>
    <t>rrebecca080@gmail.com</t>
  </si>
  <si>
    <t>; Dokic, Milan/JNS-8602-2023; Babovic, Ivana/J-8976-2012; Miljana, Jovandaric/AAU-2151-2020</t>
  </si>
  <si>
    <t>Babovic, Ivana/0000-0002-2291-1476; Jovandaric, Miljana/0000-0003-0294-6353; Beleslin, Aleksandra/0000-0002-2407-8975; Babic, Sandra/0000-0002-7812-9002; Dokic, Milan/0000-0002-1528-7732; Babic, Sandra/0000-0002-4003-0576; Mihaljevic, Olga/0000-0003-0991-483X; Milosevic, Branislav/0000-0002-1994-8825; Dimic, Nemanja/0000-0003-2605-1562</t>
  </si>
  <si>
    <t>1661-6596</t>
  </si>
  <si>
    <t>1422-0067</t>
  </si>
  <si>
    <t>INT J MOL SCI</t>
  </si>
  <si>
    <t>Int. J. Mol. Sci.</t>
  </si>
  <si>
    <t>10.3390/ijms232315098</t>
  </si>
  <si>
    <t>Biochemistry &amp; Molecular Biology; Chemistry, Multidisciplinary</t>
  </si>
  <si>
    <t>Biochemistry &amp; Molecular Biology; Chemistry</t>
  </si>
  <si>
    <t>6W9LE</t>
  </si>
  <si>
    <t>WOS:000896046800001</t>
  </si>
  <si>
    <t>Lei, LH; Guo, YQ; Lin, J; Lin, XH; He, SL; Qin, ZS; Lin, Q</t>
  </si>
  <si>
    <t>Lei, Lihua; Guo, Yiqing; Lin, Jun; Lin, Xiaohua; He, Shiling; Qin, Zaisheng; Lin, Qun</t>
  </si>
  <si>
    <t>Inhibition of endotoxin-induced acute lung injury in rats by bone marrow-derived mesenchymal stem cells: Role of Nrf2/HO-1 signal axis in inhibition of NLRP3 activation</t>
  </si>
  <si>
    <t>Lipopolysaccharide; Acute lung injury; Mesenchymal stem cells; Nuclear factor-erythroid 2 p45-related factor 2; Heme oxygenase-1; NLRP3</t>
  </si>
  <si>
    <t>Both the Nuclear factor-erythroid 2 p45-related factor 2 (Nrf2)/heme oxygenase-1 (HO-1) antioxidant pathway and Nucleotide-binding oligomerization domain (NOD)-like receptor protein 3 (NLRP3) pathway are considered essential for the development of acute lung injury (ALI)/ARDS induced by sepsis. Our aim was to study the role of Nrf2/HO-1 pathway on activation of the NLRP3 in the protective effect of marrow mesenchymal stem cells (BMSCs) on LPS-induced ALI. We found that BMSCs ameliorated ALI as evidenced by 1) decreased histopathological injury, wet/dry ratio, and protein permeability index in lung; 2) decreased reactive oxygen species (ROS), malondialdehyde (MDA), and protein carbonyl content and restored the activity of superoxide dismutase (SOD), glutathione peroxidase (GSH-Px), and catalase (CAT) in lung tissue; 3) reduced LPS-induced increase in inflammatory cell count and promotion of tumor necrosis factor (TNF)-alpha, interleukin (IL)-1 beta, and IL-6 levels in bronchoalveolar lavage fluid (BALF); 4) improvement in the four-day survival rate of animals; and 5) enhanced expression of Nrf2 and HO-1 and decreased expression of NOD-like receptor protein 3(NLRP3) and caspase-1 (p20) in lung tissue. Of note, Nrf2 transcription factor inhibitor brusatol and HO-1 inhibitor tin protoporphyrin IX (SnppIX) reversed BMSCs induced down-expression of NLRP3 and caspase-1 (p20), and inhibited the protective effects of BMSCs. These findings demonstrated that the Nrf2-mediated HO-1 signaling pathway plays a critical role in the protective effects of BMSCs on LPS-induced ALI. BMSCs may play an anti-inflammatory effect partly through the Nrf2/HO-1-dependent NLRP3 pathway. (C) 2021 Elsevier Inc. All rights reserved.</t>
  </si>
  <si>
    <t>[Lei, Lihua] Southern Med Univ, Nanfang Hosp, Guangzhou 510515, Guangdong, Peoples R China; [Lei, Lihua; Guo, Yiqing] Fujian Med Univ, Dept Anesthesiol, Shengli Clin Med Coll, Fuzhou 350001, Fujian, Peoples R China; [Lin, Jun; Lin, Xiaohua; He, Shiling] Fujian Med Univ, Clin Med Coll 1, Fuzhou 350005, Fujian, Peoples R China; [Qin, Zaisheng] Southern Med Univ, Nanfang Hosp, Dept Anesthesiol, 1838 North Guangzhou Ave, Guangzhou 510515, Guangdong, Peoples R China; [Lin, Qun] Fujian Med Univ, Dept Anesthesiol, Affiliated Hosp 1, Fuzhou 350005, Fujian, Peoples R China; [Lin, Qun] Fujian Med Univ, Affiliated Hosp 1, Anesthesiol Res Inst, Fuzhou 350005, Fujian, Peoples R China</t>
  </si>
  <si>
    <t>Southern Medical University - China; Fujian Medical University; Fujian Medical University; Southern Medical University - China; Fujian Medical University; Fujian Medical University</t>
  </si>
  <si>
    <t>Qin, ZS (corresponding author), Southern Med Univ, Nanfang Hosp, Dept Anesthesiol, 1838 North Guangzhou Ave, Guangzhou 510515, Guangdong, Peoples R China.;Lin, Q (corresponding author), Fujian Med Univ, Affiliated Hosp 1, Fuzhou 350005, Fujian, Peoples R China.</t>
  </si>
  <si>
    <t>mzkqinzs@sina.com; linqun69@fjmu.edu.cn</t>
  </si>
  <si>
    <t>Lin, Jun/0000-0001-8242-367X; Guo, Yiqing/0000-0002-2586-7116; Lin, Qun/0009-0001-2310-5054</t>
  </si>
  <si>
    <t>Fujian Provincial Natural Science Foundation of China [2019J0118]; Fujian Provincial medical innovation project of China [2016CX-2, 2016-CX-30]</t>
  </si>
  <si>
    <t>Fujian Provincial Natural Science Foundation of China; Fujian Provincial medical innovation project of China</t>
  </si>
  <si>
    <t>The work was partially supported by grants from the Fujian Provincial Natural Science Foundation of China (No. 2019J0118) and the Fujian Provincial medical innovation project of China (No. 2016CX-2 and No. 2016-CX-30).</t>
  </si>
  <si>
    <t>APR 30</t>
  </si>
  <si>
    <t>10.1016/j.bbrc.2021.03.009</t>
  </si>
  <si>
    <t>MAR 2021</t>
  </si>
  <si>
    <t>RB2NV</t>
  </si>
  <si>
    <t>WOS:000631952400002</t>
  </si>
  <si>
    <t>Yao, PY; Zhang, Z; Cao, J</t>
  </si>
  <si>
    <t>Yao, Peiyu; Zhang, Zhuo; Cao, Jie</t>
  </si>
  <si>
    <t>Isorhapontigenin alleviates lipopolysaccharide-induced acute lung injury via modulating Nrf2 signaling</t>
  </si>
  <si>
    <t>RESPIRATORY PHYSIOLOGY &amp; NEUROBIOLOGY</t>
  </si>
  <si>
    <t>Acute lung injury; Isorhapontigenin; Nrf2; Oxidative stress; Inflammation</t>
  </si>
  <si>
    <t>NF-KAPPA-B; RESPIRATORY-DISTRESS-SYNDROME; AIRWAY INFLAMMATION; OXIDATIVE STRESS; MAPK; INHIBITION; INDUCTION; CARE</t>
  </si>
  <si>
    <t>Nuclear factor erythroid-2 related factor 2 (Nrf2) is involved in mitigating various oxidative stress- and inflammation-induced diseases, including acute lung injury/acute respiratory distress syndrome (ALI/ARDS). Isorhapontigenin (ISO), from the Chinese herb Gnetum cleistostachyum, exhibits antioxidant and antiinflammatory properties. In this study, we explored the protective effects of ISO in ALI and its underlying molecular mechanisms. ISO significantly mitigated ALI by reducing the lung wet/dry weight ratio, protein concentration in the bronchoalveolar lavage fluid (BALF), and the levels of myeloperoxidase and malondialdehyde. ISO also improved the superoxide dismutase and glutathione activity in vivo. Moreover, ISO effectively ameliorated the changes in IL-113, IL-6, and TNF-alpha concentrations in BALF, prevented I kappa B degradation, and inhibited the phosphorylation of NF-kappa B p65 subunit in lung tissues; furthermore, it enhanced the nuclear translocation of Nrf2 and inhibited IL-113, IL-6, TNF-alpha, iNOS, COX-2, and ROS production in lipopolysaccharidetreated RAW264.7 cells. The protective effects of ISO in ALI were significantly reversed in ML385-treated RAW264.7 cells and the mouse model, indicating its role in Nrf2-activation. In conclusion, ISO effectively ameliorated lipopolysaccharide-induced ALI by reducing inflammation and oxidative stress, primarily through activation of Nrf2 signaling.</t>
  </si>
  <si>
    <t>[Yao, Peiyu; Cao, Jie] Tianjin Med Univ Gen Hosp, Dept Resp &amp; Crit Care, Tianjin 300052, Peoples R China; [Yao, Peiyu; Zhang, Zhuo] Tianjin Union Med Ctr, Dept Emergency, Tianjin 300121, Peoples R China</t>
  </si>
  <si>
    <t>Tianjin Medical University</t>
  </si>
  <si>
    <t>Cao, J (corresponding author), Tianjin Med Univ Gen Hosp, Dept Resp &amp; Crit Care, Tianjin 300052, Peoples R China.</t>
  </si>
  <si>
    <t>tjcaojie@163.com</t>
  </si>
  <si>
    <t>Cao, jie/JXR-6551-2024</t>
  </si>
  <si>
    <t>Tianjin Union Medical Center Fund [2019YJZD003]</t>
  </si>
  <si>
    <t>Tianjin Union Medical Center Fund</t>
  </si>
  <si>
    <t>This work was supported by the Tianjin Union Medical Center Fund [grant number 2019YJZD003] . We sincerely appreciate the great help from Professor Shiwu Zhang, Dr Minying Zheng, and Zhengduo Yang (Department of Pathology, Tianjin Union Medical Center) for technical support.</t>
  </si>
  <si>
    <t>1569-9048</t>
  </si>
  <si>
    <t>1878-1519</t>
  </si>
  <si>
    <t>RESP PHYSIOL NEUROBI</t>
  </si>
  <si>
    <t>Respir. Physiol. Neuro.</t>
  </si>
  <si>
    <t>10.1016/j.resp.2021.103667</t>
  </si>
  <si>
    <t>APR 2021</t>
  </si>
  <si>
    <t>SD6BV</t>
  </si>
  <si>
    <t>hybrid</t>
  </si>
  <si>
    <t>WOS:000651461100002</t>
  </si>
  <si>
    <t>Hu, M; Yang, JL; Xu, Y</t>
  </si>
  <si>
    <t>Hu, Mu; Yang, Jielai; Xu, Yang</t>
  </si>
  <si>
    <t>Effect of α-tocopherol in alleviating the lipopolysaccharide-induced acute lung injury via inhibiting nuclear factor kappa-B signaling pathways</t>
  </si>
  <si>
    <t>alpha -tocopherol; acute lung injury; NF-kappa B signaling pathway</t>
  </si>
  <si>
    <t>VITAMIN-E</t>
  </si>
  <si>
    <t>Acute respiratory distress syndrome (ARDS) leads to the acute lung injury (ALI), a form of diffused alveolars injury, accompanied by severe inflammation and oxidative damage of alveolar epithelial cells. alpha-Tocopherol (alpha-TOH), one of the eight isoforms of vitamin E, is a natural antioxidant-free radical. We aimed to understand the effect of alpha-TOH and mechanism involved in inducing the ALI. Lipopolysaccharide (LPS) is injected into the trachea of mice to generate ALI mouse models. alpha-TOH was used to administrate the mice intragastrically to detect the expression of inflammatory factors and antioxidant molecules by enzyme linked immunosorbent assay, hematoxylin-eosin staining and immunohistochemical staining. Mouse alveolar epithelial cell line (MLE-12 cells) was used to determine the effect of alpha-TOH on alveolar epithelial cells. Inflammatory factors such as, interleukin (IL)-1 beta, IL-6, and tumor necrosis factor (TNF)-alpha shows significant increase in the lung tissues of the mice induced by LPS and reduction in the expressions of superoxide dismutase (SOD)1/2 and glutathione peroxidase (GSH-Px). After treatment with alpha-TOH, the inflammation and oxidative stress levels shows substantial reduction in the lung tissues of the mice. Moreover, alpha-TOH also increases the proliferation ability of MLE-12 cells in vitro and reduces apoptosis level. In addition, alpha-TOH reduces p65 phosphorylation and nuclear translocation in alveolar epithelial cells in vivo and in vitro, thus, inhibiting the activity of the nuclear factor kappa-B (NF-kappa B) signaling pathway. alpha-TOH reduces the inflammation and oxidative stress of lung tissue by inhibiting the NF-kappa B signaling pathway, thereby alleviating the LPS-induced ALI. [GRAPHICS]</t>
  </si>
  <si>
    <t>[Hu, Mu; Yang, Jielai; Xu, Yang] Shanghai Jiao Tong Univ, Ruijin Hosp, Sch Med, Dept Orthoped, 999 Xiwang Rd, Shanghai 201801, Shanghai, Peoples R China</t>
  </si>
  <si>
    <t>Shanghai Jiao Tong University</t>
  </si>
  <si>
    <t>Hu, M (corresponding author), Shanghai Jiao Tong Univ, Ruijin Hosp, Sch Med, Dept Orthoped, 999 Xiwang Rd, Shanghai 201801, Shanghai, Peoples R China.</t>
  </si>
  <si>
    <t>1611018@tongji.edu.cn</t>
  </si>
  <si>
    <t>yang, jielai/HPG-1882-2023</t>
  </si>
  <si>
    <t>10.1080/21655979.2022.2031399</t>
  </si>
  <si>
    <t>YS4NU</t>
  </si>
  <si>
    <t>WOS:000750656500001</t>
  </si>
  <si>
    <t>Lu, X; Ma, Y; He, JQ; Li, Y; Zhu, HD; Yu, XZ</t>
  </si>
  <si>
    <t>Lu, Xin; Ma, Yong; He, Jianqiang; Li, Yi; Zhu, Huadong; Yu, Xuezhong</t>
  </si>
  <si>
    <t>N-acetylcysteine for adults with acute respiratory distress syndrome: A meta-analysis of randomized controlled trials</t>
  </si>
  <si>
    <t>HONG KONG JOURNAL OF EMERGENCY MEDICINE</t>
  </si>
  <si>
    <t>N-acetylcysteine; acute respiratory distress syndrome; systematic review; meta-analysis</t>
  </si>
  <si>
    <t>DOUBLE-BLIND; GLUTATHIONE; ACTIVATION; OUTCOMES; ARDS</t>
  </si>
  <si>
    <t>Background: Acute respiratory distress syndrome is regarded as a formidable clinical challenge due to its high prevalence and mortality. The treatment of acute respiratory distress syndrome is very complex and difficult. As an adjuvant therapy, the antioxidant N-acetylcysteine has been investigated for several years but the benefit is controversial. Objectives: We performed the systematic review and meta-analysis of randomized controlled trials to evaluate the efficacy of N-acetylcysteine on patients with acute respiratory distress syndrome. Methods: We searched PubMed, CENTRAL, and CBM databases. Randomized controlled trials comparing the effects of N-acetylcysteine and control were included. Overall mortality was the primary outcome; length of intensive care unit stay, duration of mechanical ventilation, glutathione levels, and PaO2/FiO(2) were the secondary outcomes. Results: Eight trials with a total of 289 patients were included. Compared to the control group, the N-acetylcysteine group did not lower the overall mortality (risk ratio: 0.83; 95% confidence interval: 0.62 to 1.11; P = 0.21; I-2 = 0%). However, N-acetylcysteine significantly shortened intensive care unit stay in the random-effects model (mean difference: -4.47 days; 95% confidence interval: -8.79 to -0.14; P = 0.04; I-2 = 46%). Due to substantial heterogeneity and limited number of studies, the data of duration of mechanical ventilation, glutathione levels, and PaO2/FiO(2) could not be pooled in the meta-analysis. Conclusion: N-acetylcysteine is ineffective in reducing mortality but beneficial for intensive care unit stay. Nonetheless, the effectiveness of N-acetylcysteine for acute respiratory distress syndrome is limited and further research is required before strong recommendations can be made.</t>
  </si>
  <si>
    <t>[Lu, Xin; Ma, Yong; He, Jianqiang; Li, Yi; Zhu, Huadong; Yu, Xuezhong] Chinese Acad Med Sci, Dept Emergency, Peking Union Med Coll Hosp, Peking Union Med Coll, Beijing 100730, Peoples R China</t>
  </si>
  <si>
    <t>Chinese Academy of Medical Sciences - Peking Union Medical College; Peking Union Medical College; Peking Union Medical College Hospital</t>
  </si>
  <si>
    <t>Li, Y; Yu, XZ (corresponding author), Chinese Acad Med Sci, Dept Emergency, Peking Union Med Coll Hosp, Peking Union Med Coll, Beijing 100730, Peoples R China.</t>
  </si>
  <si>
    <t>billliyi@126.com; yxz@pumch.cn</t>
  </si>
  <si>
    <t>Zhu, Huadong/0000-0002-1592-3188</t>
  </si>
  <si>
    <t>National Natural Science Foundation of China [81550034]</t>
  </si>
  <si>
    <t>National Natural Science Foundation of China(National Natural Science Foundation of China (NSFC))</t>
  </si>
  <si>
    <t>This study was supported by the National Natural Science Foundation of China through Grant No. 81550034 to Y.L.</t>
  </si>
  <si>
    <t>SAGE PUBLICATIONS LTD</t>
  </si>
  <si>
    <t>1 OLIVERS YARD, 55 CITY ROAD, LONDON EC1Y 1SP, ENGLAND</t>
  </si>
  <si>
    <t>1024-9079</t>
  </si>
  <si>
    <t>2309-5407</t>
  </si>
  <si>
    <t>HONG KONG J EMERG ME</t>
  </si>
  <si>
    <t>Hong Kong J. Emerg. Med.</t>
  </si>
  <si>
    <t>Emergency Medicine</t>
  </si>
  <si>
    <t>IQ2ES</t>
  </si>
  <si>
    <t>WOS:000480562400005</t>
  </si>
  <si>
    <t>Fini, MA; Gaydos, J; McNally, A; Karoor, V; Burnham, EL</t>
  </si>
  <si>
    <t>Fini, Mehdi A.; Gaydos, Jeanette; McNally, Alicia; Karoor, Vijaya; Burnham, Ellen L.</t>
  </si>
  <si>
    <t>Alcohol abuse is associated with enhanced pulmonary and systemic xanthine oxidoreductase activity</t>
  </si>
  <si>
    <t>inflammasome; cyclooxygenase-2; bronchoscopy; human</t>
  </si>
  <si>
    <t>RESPIRATORY-DISTRESS-SYNDROME; ACUTE LUNG INJURY; NLRP3 INFLAMMASOME ACTIVATION; URIC-ACID; OXIDATIVE STRESS; USE DISORDERS; GLUTATHIONE HOMEOSTASIS; N-ACETYLCYSTEINE; DANGER SIGNALS; CLINICAL-TRIAL</t>
  </si>
  <si>
    <t>Acute respiratory distress syndrome (ARDS) is a common and devastating disorder. Alcohol use disorders (AUDs) increase ARDS risk and worsen outcomes through mechanisms that may include enhancement of pulmonary oxidative stress. Alcohol consumption increases activity of the enzyme xanthine oxidoreductase (XOR) that contributes to production of both reactive oxygen species (ROS) and uric acid, a damage-associated molecular pattern. These by-products have the potential to modulate proinflam-matory pathways, such as those involving cyclooxygenase (COX)-2, and to activate the nucleotide-binding domain, leucine-rich-containing family, pyrin-domain containing-3 (NLRP3) inflammasome. We sought to determine if pulmonary and systemic XOR activity was altered by AUDs. Bronchoscopy with bronchoalveolar lavage (BAL) and blood sampling was performed in otherwise healthy human subjects with AUDs and controls. Uric acid in epithelial-lining fluid, derived from BAL, was substantially higher among individuals with AUDs and did not normalize after 7 days of abstinence; serum uric acid did not differ across groups. XOR enzyme activity in fresh BAL cells and serum was significantly increased in subjects with AUDs. XOR protein in BAL cells from AUD subjects was increased in parallel with COX-2 expression, and furthermore, mRNA expression of NLRP3 inflammasome components was sustained in LPS-stimulated BAL cells from AUD subjects in conjunction with increased IL-1 beta. Our data suggest that AUDs augment pulmonary and systemic XOR activity that may contribute to ROS and uric acid generation, promoting inflammation. Further investigations will be necessary to determine if XOR inhibition can mitigate alcohol-associated pulmonary oxidative stress, diminish inflammation, and improve ARDS outcomes.</t>
  </si>
  <si>
    <t>[Fini, Mehdi A.; Karoor, Vijaya] Univ Colorado, Sch Med, Cardiovasc Pulm Res Lab, Denver, CO USA; [Fini, Mehdi A.; Gaydos, Jeanette; McNally, Alicia; Karoor, Vijaya; Burnham, Ellen L.] Univ Colorado, Sch Med, Dept Med, Div Pulm Sci &amp; Crit Care Med, Denver, CO USA</t>
  </si>
  <si>
    <t>University of Colorado System; University of Colorado Anschutz Medical Campus; University of Colorado Denver; University of Colorado System; University of Colorado Anschutz Medical Campus; University of Colorado Denver</t>
  </si>
  <si>
    <t>Burnham, EL (corresponding author), 12700 E 19th St,Mailstop C272, Aurora, CO 80045 USA.</t>
  </si>
  <si>
    <t>ellen.burnham@ucdenver.edu</t>
  </si>
  <si>
    <t>burnham, ellen/0000-0002-9945-0284</t>
  </si>
  <si>
    <t>National Institutes of Health [R24AA019661, UL1TR001082]; U.S. Department of Defense [W81XWH-14-1-0451]</t>
  </si>
  <si>
    <t>National Institutes of Health(United States Department of Health &amp; Human ServicesNational Institutes of Health (NIH) - USA); U.S. Department of Defense(United States Department of Defense)</t>
  </si>
  <si>
    <t>This study was funded by National Institutes of Health Grants R24AA019661 and UL1TR001082 and U.S. Department of Defense Grant W81XWH-14-1-0451.</t>
  </si>
  <si>
    <t>BETHESDA</t>
  </si>
  <si>
    <t>9650 ROCKVILLE PIKE, BETHESDA, MD 20814 USA</t>
  </si>
  <si>
    <t>L1047</t>
  </si>
  <si>
    <t>L1057</t>
  </si>
  <si>
    <t>10.1152/ajplung.00570.2016</t>
  </si>
  <si>
    <t>Science Citation Index Expanded (SCI-EXPANDED); Social Science Citation Index (SSCI)</t>
  </si>
  <si>
    <t>FO5EH</t>
  </si>
  <si>
    <t>WOS:000416875300005</t>
  </si>
  <si>
    <t>Overgaard, CE; Schlingmann, B; White, SD; Ward, C; Fan, X; Swarnakar, S; Brown, LAS; Guidot, DM; Koval, M</t>
  </si>
  <si>
    <t>Overgaard, Christian E.; Schlingmann, Barbara; White, StevenClaude Dorsainvil; Ward, Christina; Fan, Xian; Swarnakar, Snehasikta; Brown, Lou Ann S.; Guidot, David M.; Koval, Michael</t>
  </si>
  <si>
    <t>The relative balance of GM-CSF and TGF-β1 regulates lung epithelial barrier function</t>
  </si>
  <si>
    <t>granulocyte/macrophage colony-stimulating factor; lung epithelium; pulmonary edema; claudin; tight junctions</t>
  </si>
  <si>
    <t>COLONY-STIMULATING FACTOR; RESPIRATORY-DISTRESS-SYNDROME; ALVEOLAR MACROPHAGE DIFFERENTIATION; CLAUDIN EXPRESSION; ALCOHOL INGESTION; GLUTATHIONE DEPLETION; ETHANOL INGESTION; LATENT TGF-BETA-1; TGF-BETA; PULMONARY</t>
  </si>
  <si>
    <t>Lung barrier dysfunction is a cardinal feature of the acute respiratory distress syndrome (ARDS). Alcohol abuse, which increases the risk of ARDS two-to fourfold, induces transforming growth factor (TGF)-beta 1, which increases epithelial permeability and impairs granulocyte/macrophage colony-stimulating factor (GM-CSF)-dependent barrier integrity in experimental models. We hypothesized that the relative balance of GM-CSF and TGF-beta 1 signaling regulates lung epithelial barrier function. GM-CSF and TGF-beta 1 were tested separately and simultaneously for their effects on lung epithelial cell barrier function in vitro. TGF-beta 1 alone caused an similar to 25% decrease in transepithelial resistance (TER), increased paracellular flux, and was associated with projections perpendicular to tight junctions (spikes) containing claudin-18 that colocalized with F-actin. In contrast, GM-CSF treatment induced an similar to 20% increase in TER, decreased paracellular flux, and showed decreased colocalization of spike-associated claudin-18 with F-actin. When simultaneously administered to lung epithelial cells, GM-CSF antagonized the effects of TGF-beta 1 on epithelial barrier function in cultured cells. Given this, GM-CSF and TGF-beta 1 levels were measured in bronchoalveolar lavage (BAL) fluid from patients with ventilator-associated pneumonia and correlated with markers for pulmonary edema and patient outcome. In patient BAL fluid, protein markers of lung barrier dysfunction, serum alpha 2-macro-globulin, and IgM levels were increased at lower ratios of GM-CSF/TGF-beta 1. Critically, patients who survived had significantly higher GM-CSF/TGF-beta 1 ratios than nonsurviving patients. This study provides experimental and clinical evidence that the relative balance between GM-CSF and TGF-beta 1 signaling is a key regulator of lung epithelial barrier function. The GM-CSF/TGF-beta 1 ratio in BAL fluid may provide a concentration-independent biomarker that can predict patient outcomes in ARDS.</t>
  </si>
  <si>
    <t>[Overgaard, Christian E.; Schlingmann, Barbara; White, StevenClaude Dorsainvil; Ward, Christina; Fan, Xian; Guidot, David M.; Koval, Michael] Emory Univ, Dept Med, Divis Pulm Allergy Crit Care &amp; Sleep Med, Atlanta, GA 30322 USA; [Overgaard, Christian E.; Ward, Christina; Brown, Lou Ann S.; Guidot, David M.; Koval, Michael] Emory Univ, Emory Alcohol &amp; Lung Biol Ctr, Atlanta, GA 30322 USA; [Koval, Michael] Emory Univ, Dept Cell Biol, Atlanta, GA 30322 USA; [Swarnakar, Snehasikta] CSIR, Indian Inst Chem Biol, Drug Dev Diagnost &amp; Biotechnol, Kolkata, India; [Brown, Lou Ann S.] Emory Univ, Sch Med, Dept Pediat, Div Neonatol, Atlanta, GA 30322 USA; [Fan, Xian; Guidot, David M.] Atlanta Vet Affairs Med Ctr, Decatur, GA USA</t>
  </si>
  <si>
    <t>Emory University; Emory University; Emory University; Council of Scientific &amp; Industrial Research (CSIR) - India; CSIR - Indian Institute of Chemical Biology (IICB); Emory University; US Department of Veterans Affairs; Veterans Health Administration (VHA); Atlanta VA Health Care System</t>
  </si>
  <si>
    <t>Koval, M (corresponding author), 615 Michael St,Suite 205, Atlanta, GA 30322 USA.</t>
  </si>
  <si>
    <t>mhkoval@emory.edu</t>
  </si>
  <si>
    <t>Koval, Michael/C-6366-2015; Ward, Christopher/B-8175-2013</t>
  </si>
  <si>
    <t>Koval, Michael/0000-0002-5422-5614; Swarnakar, Snehasikta/0000-0002-7139-9683</t>
  </si>
  <si>
    <t>Emory Alcohol and Lung Biology Center [P50-AA013757, R01-AA017627, R01-HL083120, R01-HL116958, T32-AA-013528, R25-GM099644]; German Academic Exchange Service (DAAD); Fulbright Scholar Program; Veterans Administration through a Merit Review; Emory University Research Committee</t>
  </si>
  <si>
    <t>Emory Alcohol and Lung Biology Center; German Academic Exchange Service (DAAD)(Deutscher Akademischer Austausch Dienst (DAAD)); Fulbright Scholar Program; Veterans Administration through a Merit Review; Emory University Research Committee</t>
  </si>
  <si>
    <t>This work was supported by the Emory Alcohol and Lung Biology Center through P50-AA013757 (D. Guidot, L. Brown, and M. Koval), R01-AA017627 (D. Guidot), R01-HL083120 (M. Koval), R01-HL116958 (M. Koval), T32-AA-013528 (C. Overgaard), and R25-GM099644 (S. Dorsainvil White), the German Academic Exchange Service (DAAD) (B. Schlingmann), the Fulbright Scholar Program (S. Swarnakar), the Veterans Administration through a Merit Review (D. Guidot), and the Emory University Research Committee (M. Koval).</t>
  </si>
  <si>
    <t>JUN 15</t>
  </si>
  <si>
    <t>L1212</t>
  </si>
  <si>
    <t>L1223</t>
  </si>
  <si>
    <t>10.1152/ajplung.00042.2014</t>
  </si>
  <si>
    <t>CM2LC</t>
  </si>
  <si>
    <t>WOS:000357510500003</t>
  </si>
  <si>
    <t>Zhang, H; Zeng, J; Li, JK; Gong, HK; Chen, ML; Li, Q; Liu, SX; Luo, SJ; Dong, HX; Xu, YK; Duan, HL; Huang, L; Lv, CZ</t>
  </si>
  <si>
    <t>Zhang, Hong; Zeng, Jun; Li, Jiankang; Gong, Huankai; Chen, Meiling; Li, Quan; Liu, Shengxing; Luo, Shanjun; Dong, Huanxiang; Xu, Yingke; Duan, Huanling; Huang, Ling; Lv, Chuanzhu</t>
  </si>
  <si>
    <t>Sivelestat sodium attenuates acute lung injury by inhibiting JNK/NF-κB and activating Nrf2/HO-1 signaling pathways</t>
  </si>
  <si>
    <t>BIOMOLECULES AND BIOMEDICINE</t>
  </si>
  <si>
    <t>Sivelestat sodium (SIV); acute lung injury (ALI); inflammation; oxidative stress; JNK; NF-KB; Nrf2; HO-1</t>
  </si>
  <si>
    <t>NEUTROPHIL ELASTASE; OXIDATIVE STRESS; INFLAMMATION; PATHOGENESIS</t>
  </si>
  <si>
    <t>Sivelestat sodium (SIV), a neutrophil elastase inhibitor, is mainly used for the clinical treatment of acute respiratory distress syndrome (ARDS) or acute lung injury (ALI). However, studies investigating the effects of SIV treatment of ALI are limited. Therefore, this study investigated the potential molecular mechanism of the protective effects of SIV against ALI. Human pulmonary microvascular endothelial cells (HPMECs) were stimulated with tumor necrosis factor a (TNF-a), and male Sprague-Dawley rats were intratracheally injected with Klebsiella pneumoniae (KP) and treated with SIV, ML385, and anisomycin (ANI) to mimic the pathogenetic process of ALI in vitro and in vivo, respectively. The levels of inflammatory cytokines and indicators of oxidative stress were assessed in vitro and in vivo. The wet/dry (W/D) ratio of lung tissues, histopathological changes, inflammatory cells levels in bronchoalveolar lavage fluid (BALF), and survival rates of rats were analyzed. The JNK/NF-KB (p65) and Nrf2/HO-1 levels in the HPMECs and lung tissues were analyzed by western blot and immunofluorescence analyses. Administration of SIV reduced the inflammatory factors levels, intracellular reactive oxygen species (ROS) production, and malondialdehyde (MDA) levels and increased the levels of superoxide dismutase (SOD) and glutathione peroxidase (GSH-Px) in lung tissues. Meanwhile, SIV alleviated pathological injuries, decreased the W/D ratio, and inflammatory cell infiltration in lung tissue. In addition, SIV also inhibited the activation of JNK/NF-KB signaling pathway, promoted nuclear translocation of Nrf2, and upregulated the expression of heme oxygenase 1 (HO-1). However, ANI or ML385 significantly reversed these changes. SIV effectively attenuated the inflammatory response and oxidative stress. Its potential molecular mechanism was related to the JNK/NF-KB activation and Nrf2/HO-1 signaling pathway inhibition. This further deepened the understanding of the protective effects of SIV against ALI.</t>
  </si>
  <si>
    <t>[Zhang, Hong; Li, Jiankang; Gong, Huankai; Chen, Meiling; Dong, Huanxiang; Xu, Yingke; Duan, Huanling] Hainan Med Univ, Emergency &amp; Trauma Coll, Haikou, Hainan, Peoples R China; [Zhang, Hong; Li, Jiankang; Gong, Huankai; Chen, Meiling; Dong, Huanxiang; Xu, Yingke; Duan, Huanling; Lv, Chuanzhu] Hainan Med Univ, Key Lab Emergency &amp; Trauma, Minist Educ, Haikou, Hainan, Peoples R China; [Zeng, Jun; Lv, Chuanzhu] Univ Elect Sci &amp; Technol China, Sichuan Prov Peoples Hosp, Emergency Med Ctr, Chengdu, Sichuan, Peoples R China; [Li, Quan] Chinese Acad Med Sci &amp; Peking Union Med Coll, Peking Union Med Coll Hosp, State Key Lab Complex Severe &amp; Rare Dis, Dept Emergency, Beijing, Peoples R China; [Liu, Shengxing] Hainan Med Univ, Affiliated Hosp 2, Dept Orthoped, Haikou, Hainan, Peoples R China; [Luo, Shanjun] Chenzhou Third Peoples Hosp, Intens Care Unit, Chenzhou, Hunan, Peoples R China; [Huang, Ling] Hainan Prov Drug Adm, Hainan Pharmacopoeia Review Ctr, Haikou, Hainan, Peoples R China; [Huang, Ling] Army Med Univ, Daping Hosp, Dept Wound Infect &amp; Drug, State Key Lab Trauma Burns &amp; Combined Injury, Chongqing, Peoples R China; [Huang, Ling] Hainan Med Univ, Res Ctr Drug Safety Evaluat Hainan Prov, Haikou, Hainan, Peoples R China; [Lv, Chuanzhu] Hainan Med Univ, Chinese Acad Med Sci 2019RU013, Res Unit Isl Emergency Med, Haikou, Hainan, Peoples R China</t>
  </si>
  <si>
    <t>Hainan Medical University; Hainan Medical University; University of Electronic Science &amp; Technology of China; Sichuan Provincial People's Hospital; Chinese Academy of Medical Sciences - Peking Union Medical College; Peking Union Medical College Hospital; Peking Union Medical College; Hainan Medical University; Army Medical University; Hainan Medical University; Hainan Medical University</t>
  </si>
  <si>
    <t>Lv, CZ (corresponding author), Hainan Med Univ, Key Lab Emergency &amp; Trauma, Minist Educ, Haikou, Hainan, Peoples R China.;Lv, CZ (corresponding author), Univ Elect Sci &amp; Technol China, Sichuan Prov Peoples Hosp, Emergency Med Ctr, Chengdu, Sichuan, Peoples R China.;Huang, L (corresponding author), Hainan Prov Drug Adm, Hainan Pharmacopoeia Review Ctr, Haikou, Hainan, Peoples R China.;Huang, L (corresponding author), Army Med Univ, Daping Hosp, Dept Wound Infect &amp; Drug, State Key Lab Trauma Burns &amp; Combined Injury, Chongqing, Peoples R China.;Huang, L (corresponding author), Hainan Med Univ, Res Ctr Drug Safety Evaluat Hainan Prov, Haikou, Hainan, Peoples R China.;Lv, CZ (corresponding author), Hainan Med Univ, Chinese Acad Med Sci 2019RU013, Res Unit Isl Emergency Med, Haikou, Hainan, Peoples R China.</t>
  </si>
  <si>
    <t>puer6@163.com; Lvchuanzhu677@126.com</t>
  </si>
  <si>
    <t>Zhang, Hong-Sheng/B-7570-2011; 曾, 珺/ISR-8874-2023; Chen, Mei Ling/IZD-5069-2023; yuzhen, gao/IAR-5454-2023; Xu, Yingke/B-5759-2008</t>
  </si>
  <si>
    <t>program 2020 innovative research project for postgraduate students in Hainan Province [Hys2020-365]; technology Project of Hainan Province [821MS140]; Hainan Province Science and Technology Special Fund [ZDKJ202004, ZDKJ2021038]; National Natural Science Foundation of China [81871611]; Finance Science and Technology Program of Sichuan Province [2022YFS0602]; Key Areas Research Program of Hunan Province [2020SKC2004]</t>
  </si>
  <si>
    <t>program 2020 innovative research project for postgraduate students in Hainan Province; technology Project of Hainan Province; Hainan Province Science and Technology Special Fund; National Natural Science Foundation of China(National Natural Science Foundation of China (NSFC)); Finance Science and Technology Program of Sichuan Province; Key Areas Research Program of Hunan Province</t>
  </si>
  <si>
    <t>This work was funded by the program 2020 innovative research project for postgraduate students in Hainan Province (NO. Hys2020-365) , the technology Project of Hainan Province (821MS140) , the Hainan Province Science and Technology Special Fund (ZDKJ202004, ZDKJ2021038) , the National Natural Science Foundation of China (81871611) , the Finance Science and Technology Program of Sichuan Province (2022YFS0602) , and the Key Areas Research Program of Hunan Province (2020SKC2004).</t>
  </si>
  <si>
    <t>ASSOC BASIC MEDICAL SCI FEDERATION BOSNIA &amp; HERZEGOVINA SARAJEVO</t>
  </si>
  <si>
    <t>CEKALUSA</t>
  </si>
  <si>
    <t>UNIV SARAJEVO, MEDICAL FAC, CEKALUSA, SARAJEVO 90, BOSNIA &amp; HERCEG</t>
  </si>
  <si>
    <t>2831-0896</t>
  </si>
  <si>
    <t>2831-090X</t>
  </si>
  <si>
    <t>BIOMOL BIOMED</t>
  </si>
  <si>
    <t>Biomol. Biomed.</t>
  </si>
  <si>
    <t>10.17305/bb.2022.8549</t>
  </si>
  <si>
    <t>G5ZC3</t>
  </si>
  <si>
    <t>WOS:000989925500010</t>
  </si>
  <si>
    <t>Winnersbach, P; Hosseinnejad, A; Breuer, T; Fechter, T; Jakob, F; Schwaneberg, U; Rossaint, R; Bleilevens, C; Singh, S</t>
  </si>
  <si>
    <t>Winnersbach, Patrick; Hosseinnejad, Aisa; Breuer, Thomas; Fechter, Tamara; Jakob, Felix; Schwaneberg, Ulrich; Rossaint, Rolf; Bleilevens, Christian; Singh, Smriti</t>
  </si>
  <si>
    <t>Endogenous Nitric Oxide-Releasing Microgel Coating Prevents Clot Formation on Oxygenator Fibers Exposed to In Vitro Blood Flow</t>
  </si>
  <si>
    <t>MEMBRANES</t>
  </si>
  <si>
    <t>blood-contacting surfaces; ARDS; PMP fibers; microgel coating; platelet activation; anti-thrombogenicity; systemic anticoagulation</t>
  </si>
  <si>
    <t>MEMBRANE-OXYGENATION; PLATELET ACTIVATION; THROMBOSIS; POLYMERS; SURFACE; ENDOTHELIUM; GLUTATHIONE; GENERATION; PATIENT; ROLES</t>
  </si>
  <si>
    <t>Background: Clot formation on foreign surfaces of extracorporeal membrane oxygenation systems is a frequent event. Herein, we show an approach that mimics the enzymatic process of endogenous nitric oxide (NO) release on the oxygenator membrane via a biomimetic, non-fouling microgel coating to spatiotemporally inhibit the platelet (PLT) activation and improve antithrombotic properties. This study aims to evaluate the potential of this biomimetic coating towards NO-mediated PLT inhibition and thereby the reduction of clot formation under flow conditions. Methods: Microgel-coated (NOrel) or bare (Control) poly(4-methyl pentene) (PMP) fibers were inserted into a test channel and exposed to a short-term continuous flow of human blood. The analysis included high-resolution PLT count, pooled PLT activation via beta-Thromboglobulin (beta-TG) and the visualization of remnants and clots on the fibers using scanning electron microscopy (SEM). Results: In the Control group, PLT count was significantly decreased, and beta-TG concentration was significantly elevated in comparison to the NOrel group. Macroscopic and microscopic visualization showed dense layers of stable clots on the bare PMP fibers, in contrast to minimal deposition of fibrin networks on the coated fibers. Conclusion: Endogenously NO-releasing microgel coating inhibits the PLT activation and reduces the clot formation on PMP fibers under dynamic flow.</t>
  </si>
  <si>
    <t>[Winnersbach, Patrick; Fechter, Tamara; Rossaint, Rolf; Bleilevens, Christian] Univ Hosp RWTH Aachen, Dept Anesthesiol, Pauwelsstr 30, D-52074 Aachen, Germany; [Hosseinnejad, Aisa; Jakob, Felix; Schwaneberg, Ulrich; Singh, Smriti] DWI Leibniz Inst Interact Mat eV, Forckenbeckstr 50, D-52056 Aachen, Germany; [Breuer, Thomas] Univ Hosp RWTH Aachen, Dept Intens Care &amp; Intermediate Care, Pauwelsstr 30, D-52074 Aachen, Germany; [Schwaneberg, Ulrich] Rhein Westfal TH Aachen, Inst Biotechnol, Worringerweg 3, D-52074 Aachen, Germany; [Singh, Smriti] Max Planck Inst Med Res, Jahnstr 29, D-69120 Heidelberg, Germany</t>
  </si>
  <si>
    <t>RWTH Aachen University; RWTH Aachen University Hospital; Leibniz Association; DWI Leibniz Institute for Interactive Materials; RWTH Aachen University; RWTH Aachen University Hospital; RWTH Aachen University; Max Planck Society</t>
  </si>
  <si>
    <t>Bleilevens, C (corresponding author), Univ Hosp RWTH Aachen, Dept Anesthesiol, Pauwelsstr 30, D-52074 Aachen, Germany.;Singh, S (corresponding author), DWI Leibniz Inst Interact Mat eV, Forckenbeckstr 50, D-52056 Aachen, Germany.;Singh, S (corresponding author), Max Planck Inst Med Res, Jahnstr 29, D-69120 Heidelberg, Germany.</t>
  </si>
  <si>
    <t>pwinnersbach@ukaachen.de; hosseinnejad@dwi.rwth-aachen.de; tbreuer@ukaachen.de; tfechter@ukaachen.de; jakob@dwi.rwth-aachen.de; u.schwaneberg@biotec.rwth-aachen.de; rrossaint@ukaachen.de; cbleilevens@ukaachen.de; smriti.singh@mr.mpg.de</t>
  </si>
  <si>
    <t>; Singh, Smriti/AAA-6444-2022; Jakob, Franz/F-9894-2015; Schwaneberg, Ulrich/E-7234-2014</t>
  </si>
  <si>
    <t>Larsson (Hosseinnejad), Aisa/0009-0009-1227-9161; Jakob, Felix/0000-0002-9815-2066; Singh, Smriti/0000-0002-2164-9912; Winnersbach, Patrick/0000-0001-6979-6818;</t>
  </si>
  <si>
    <t>German Research Foundation [DFG RO 2000/23-1, SI 2164/2-1]</t>
  </si>
  <si>
    <t>German Research Foundation(German Research Foundation (DFG))</t>
  </si>
  <si>
    <t>FundingThis research was funded by the German Research Foundation, grant numbers DFG RO 2000/23-1 and SI 2164/2-1.</t>
  </si>
  <si>
    <t>2077-0375</t>
  </si>
  <si>
    <t>MEMBRANES-BASEL</t>
  </si>
  <si>
    <t>Membranes</t>
  </si>
  <si>
    <t>10.3390/membranes12010073</t>
  </si>
  <si>
    <t>Biochemistry &amp; Molecular Biology; Chemistry, Physical; Engineering, Chemical; Materials Science, Multidisciplinary; Polymer Science</t>
  </si>
  <si>
    <t>Biochemistry &amp; Molecular Biology; Chemistry; Engineering; Materials Science; Polymer Science</t>
  </si>
  <si>
    <t>YN5CB</t>
  </si>
  <si>
    <t>WOS:000747275400001</t>
  </si>
  <si>
    <t>Shaukat, A; Yang, C; Yang, YP; Guo, YF; Jiang, KF; Guo, S; Liu, JF; Zhang, T; Zhao, G; Ma, XF; Wu, ZM; Zhou, QQ; Akhtar, M; Zahoor, A; Umar, T; Shaukat, I; Hanif, S; Rajput, SA; Hassan, M; Mehmood, K; Hua, Z; Wang, XY; Yin, NN; Deng, GZ</t>
  </si>
  <si>
    <t>Shaukat, Aftab; Yang, Chao; Yang, Yaping; Guo, Ying-fang; Jiang, Kangfeng; Guo, Shuai; Liu, Junfeng; Zhang, Tao; Zhao, Gan; Ma, Xiaofei; Wu, Zhiming; Zhou, Qingqing; Akhtar, Muhammad; Zahoor, Arshad; Umar, Talha; Shaukat, Irfan; Hanif, Sana; Rajput, Shahid Ali; Hassan, Mubashar; Mehmood, Khalid; Hua, Zhang; Wang Xiaoyan; Yin Nannan; Deng, Ganzhen</t>
  </si>
  <si>
    <t>Ginsenoside Rb 1: A novel therapeutic agent in Staphylococcus aureus-induced Acute Lung Injury with special reference to Oxidative stress and Apoptosis</t>
  </si>
  <si>
    <t>MICROBIAL PATHOGENESIS</t>
  </si>
  <si>
    <t>Acute lung injury; Staphylococcus aureus; Ginsenoside Rb1; Oxidative stress; Nrf2 pathway; Mitochondria-mediated apoptosis pathway</t>
  </si>
  <si>
    <t>NF-KAPPA-B; INTESTINAL ISCHEMIA-REPERFUSION; MITOCHONDRIAL BIOGENESIS; INDUCED ENDOMETRITIS; EPITHELIAL-CELLS; LIPOPOLYSACCHARIDE; MICE; INFLAMMATION; INHIBITION; ACTIVATOR</t>
  </si>
  <si>
    <t>Acute lung injury (ALI) is considered as an uncontrolled inflammatory response that can leads to acute respiratory distress syndrome (ARDS), which limits the therapeutic strategies. Ginsenosides Rb1 (Rb1), an active ingredient obtained from Panax ginseng, possesses a broad range of pharmacological and medicinal properties, comprising the anti-inflammatory, anti-oxidant, and anti-tumor activities. Therefore, the purpose of the present study was to investigate the protective effects of Rb1 against S. aureus-induced (ALI) through regulation of Nuclear factor erythroid 2-related factor 2 (Nrf2) and mitochondrial-mediated apoptotic pathways in mice (invivo), and RAW264.7 cells (in-vitro). For that purpose, forty Kunming mice were randomly assigned into four treatment groups; (1) Control group (phosphate buffer saline (PBS); (2) S. aureus group; (3) S. aureus + Rb1 (20 mg/kg) group; and (4) Rb1 (20 mg/kg) group. The 20 mu g/mL dose of Rb1 was used in RAW264.7 cells. In the present study, we found that Rb1 treatment reduced ALI-induced oxidative stress via suppressing the accumulation of malondialdehyde (MDA) and myeloperoxidase (MPO) and increase the antioxidant enzyme activities of superoxidase dismutase 1 (SOD1), Catalase (CAT), and glutathione peroxidase 1 (Gpx1). Similarly, Rb1 markedly increased messenger RNA (mRNA) expression of antioxidant genes (SOD1, CAT and Gpx1) in comparison with ALI group. The histopathological results showed that Rb1 treatment ameliorated ALI-induced hemorrhages, hyperemia, perivascular edema and neutrophilic infiltration in the lungs of mice. Furthermore, Rb1 enhanced the antioxidant defense system through activating the Nrf2 signaling pathway. Our findings showed that Rb1 treated group significantly up-regulated mRNA and protein expression of Nrf2 and its downstream associated genes down-regulated by ALI in vivo and in vitro. Moreover, ALI significantly increased the both mRNA and protein expression of mitochondrial-apoptosis-related genes (Bax, caspase-3, caspase-9, cytochrome c and p53), while decreased the Bcl-2. In addition, Rb1 therapy significantly reversed the mRNA and protein expression of these mitochondrial-apoptosis-related genes, as compared to the ALI group in vivo and in vitro. Taken together, Rb1 alleviates ALI-induced oxidative injury and apoptosis by modulating the Nrf2 and mitochondrial signaling pathways in the lungs of mice.</t>
  </si>
  <si>
    <t>[Shaukat, Aftab; Yang, Chao; Yang, Yaping; Guo, Ying-fang; Jiang, Kangfeng; Guo, Shuai; Liu, Junfeng; Zhang, Tao; Zhao, Gan; Ma, Xiaofei; Wu, Zhiming; Zhou, Qingqing; Akhtar, Muhammad; Zahoor, Arshad; Umar, Talha; Hua, Zhang; Wang Xiaoyan; Yin Nannan; Deng, Ganzhen] Huazhong Agr Univ, Coll Vet Med, Dept Clin Vet Med, Wuhan 430070, Peoples R China; [Shaukat, Irfan] Univ Lorraine, Fac Med, Nancy, France; [Hassan, Mubashar] Huazhong Agr Univ, Coll Anim Sci &amp; Technol, Wuhan 430070, Peoples R China; [Liu, Junfeng] Tarim Univ, Coll Anim Sci, Alar 843300, Xinjiang, Peoples R China; [Mehmood, Khalid] Islamia Univ Bahawalpur, Univ Coll Vet &amp; Anim Sci, Bahawalpur 63100, Pakistan; [Rajput, Shahid Ali] South China Agr Univ, Coll Anim Sci, Guangdong Prov Key Lab Anim Nutr Control Key Lab, Key Lab Chicken Genet Breeding &amp; Reprod, Guangzhou 510642, Peoples R China; [Hanif, Sana] Univ Gujrat, Gujrat, Pakistan</t>
  </si>
  <si>
    <t>Huazhong Agricultural University; Universite de Lorraine; Huazhong Agricultural University; Tarim University; Islamia University of Bahawalpur; South China Agricultural University; University of Gujrat</t>
  </si>
  <si>
    <t>Deng, GZ (corresponding author), Huazhong Agr Univ, Coll Vet Med, Dept Clin Vet Med, Wuhan 430070, Peoples R China.</t>
  </si>
  <si>
    <t>ganzhendeng@sohtt.com</t>
  </si>
  <si>
    <t>Ma, Xiaofei/KFA-3269-2024; Zahoor, Arshad/AAD-6812-2021; Rajput, Shahid Ali/ABG-5747-2021; Zhang, Hua/V-4303-2019; Hanif, Sana/OBO-2051-2025; Guo, Shuai/LEM-1401-2024; Umar, Talha/AAC-5866-2022; Shaukat, Aftab/ABH-1570-2021; MEHMOOD, KHALID/Y-5882-2019; Mehmood, Khalid/Y-5882-2019; Akhtar, Muhammad/HZJ-9075-2023</t>
  </si>
  <si>
    <t>AKHTAR, MUHAMMAD/0000-0002-3016-9670; umar, Talha/0000-0003-2167-1893; Rajput, Shahid Ali/0000-0001-9172-7827; Guo, Shuai/0000-0002-4072-704X; Hassan, Mubashar/0000-0002-4565-2956; MEHMOOD, KHALID/0000-0003-4720-8792;</t>
  </si>
  <si>
    <t>National Natural Science Foundation of China [31772816]</t>
  </si>
  <si>
    <t>We thank all members of the Laboratory of Veterinary Clinical Diagnosis for helpful discussions and suggestions. This study was supported by a grant from the National Natural Science Foundation of China [No. 31772816].</t>
  </si>
  <si>
    <t>ACADEMIC PRESS LTD- ELSEVIER SCIENCE LTD</t>
  </si>
  <si>
    <t>24-28 OVAL RD, LONDON NW1 7DX, ENGLAND</t>
  </si>
  <si>
    <t>0882-4010</t>
  </si>
  <si>
    <t>MICROB PATHOGENESIS</t>
  </si>
  <si>
    <t>Microb. Pathog.</t>
  </si>
  <si>
    <t>10.1016/j.micpath.2020.104109</t>
  </si>
  <si>
    <t>LU2AH</t>
  </si>
  <si>
    <t>WOS:000537562100012</t>
  </si>
  <si>
    <t>Guimaraes, ARDS; Bizerra, PFV; Miranda, CA; Mingatto, FE</t>
  </si>
  <si>
    <t>de Jesus Santos Guimaraes, Anilda Rufino; Veiga Bizerra, Paulo Francisco; Miranda, Camila Araujo; Mingatto, Fabio Erminio</t>
  </si>
  <si>
    <t>Effects of imidacloprid on viability and increase of reactive oxygen and nitrogen species in HepG2 cell line</t>
  </si>
  <si>
    <t>TOXICOLOGY MECHANISMS AND METHODS</t>
  </si>
  <si>
    <t>Cytotoxicity; oxidative stress; liver; insecticide; cell death</t>
  </si>
  <si>
    <t>NEONICOTINOID INSECTICIDES; OXIDATIVE STRESS; DNA-DAMAGE; COLORIMETRIC ASSAY; HUMAN EXPOSURE; TOXICITY; GLUTATHIONE; LIVER; RATS; HEPATOCYTES</t>
  </si>
  <si>
    <t>Imidacloprid (IMD) is a neonicotinoid insecticide used in large quantities worldwide in both veterinary and agronomic applications. Several studies have shown adverse effects of IMD on non-target organisms, with the liver being identified as the main affected organ. This study aimed to evaluate the effects of IMD on human hepatoblastoma (HepG2) cells. HepG2 were exposed to IMD (0.25-2.0 mM) for 24 and 48 h. IMD treatment resulted in cytotoxicity in the HepG2, inhibiting cell proliferation in a dose- and time-dependent manner, starting at concentrations of 0.5 mM (24 h) and 0.25 mM (48 h), and reducing cell viability from 0.5 mM onwards (24 and 48 h). IMD significantly decreased the mitochondrial membrane potential at both time points investigated (2.0 mM), and also induced damage to the cell membrane, demonstrated by significant dose and time-dependent increases in lactate dehydrogenase (LDH) release from concentrations of 1.0 mM (24 h) and 0.5 mM (48 h) upwards. IMD treatment also increased the production of reactive oxygen and nitrogen species (ROS/RNS) at rates above 50% following 0.5 mM (24 h) or 0.25 mM (48 h) concentrations, and caused a significant decrease in reduced/oxidized glutathione ratio (GSH/GSSG), indicating oxidative stress. Furthermore, the antioxidant dithiothreitol, which reacts with ROS/RNS and acts as a thiol reducing agent, inhibited the cytotoxic effect of IMD. In addition, the metabolite IMD-olefin was more toxic than IMD. Our results indicate that IMD induces cytotoxicity in HepG2 cells and that this effect may be associated with an increase in the generation of ROS/RNS.</t>
  </si>
  <si>
    <t>[de Jesus Santos Guimaraes, Anilda Rufino; Veiga Bizerra, Paulo Francisco; Miranda, Camila Araujo; Mingatto, Fabio Erminio] Sao Paulo State Univ UNESP, Coll Agr &amp; Technol Sci, Dept Anim Sci, BR-17900000 Dracena, SP, Brazil; [Veiga Bizerra, Paulo Francisco] Maringa State Univ UEM, Dept Biochem, Maringa, Parana, Brazil</t>
  </si>
  <si>
    <t>Universidade Estadual Paulista; Universidade Estadual de Maringa</t>
  </si>
  <si>
    <t>Mingatto, FE (corresponding author), Sao Paulo State Univ UNESP, Coll Agr &amp; Technol Sci, Dept Anim Sci, BR-17900000 Dracena, SP, Brazil.</t>
  </si>
  <si>
    <t>Mingatto, Fábio/F-5984-2011; Araújo Miranda, Camila/HHM-5900-2022; Bizerra, Paulo Francisco/JFT-1923-2023</t>
  </si>
  <si>
    <t>Veiga Bizerra, Paulo Francisco/0000-0002-4264-4854; Mingatto, Fabio Erminio/0000-0003-3488-1814; Araujo Miranda, Camila/0000-0002-7653-9091</t>
  </si>
  <si>
    <t>Fundacao de Amparoa Pesquisa do Estado de Sao Paulo-FAPESP [2015/19549-8]; Coordenacao de Aperfeicoamento de Pessoal de Nivel Superior-Brasil [001]</t>
  </si>
  <si>
    <t>Fundacao de Amparoa Pesquisa do Estado de Sao Paulo-FAPESP(Fundacao de Amparo a Pesquisa do Estado de Sao Paulo (FAPESP)); Coordenacao de Aperfeicoamento de Pessoal de Nivel Superior-Brasil(Coordenacao de Aperfeicoamento de Pessoal de Nivel Superior (CAPES))</t>
  </si>
  <si>
    <t>This work was supported by the Fundacao de Amparoa Pesquisa do Estado de Sao Paulo-FAPESP (Grant number 2015/19549-8) and the Coordenacao de Aperfeicoamento de Pessoal de Nivel Superior-Brasil (CAPES)-Finance Code 001.</t>
  </si>
  <si>
    <t>1537-6516</t>
  </si>
  <si>
    <t>1537-6524</t>
  </si>
  <si>
    <t>TOXICOL MECH METHOD</t>
  </si>
  <si>
    <t>Toxicol. Mech. Methods</t>
  </si>
  <si>
    <t>MAR 24</t>
  </si>
  <si>
    <t>10.1080/15376516.2021.1992553</t>
  </si>
  <si>
    <t>OCT 2021</t>
  </si>
  <si>
    <t>Toxicology</t>
  </si>
  <si>
    <t>ZG0DI</t>
  </si>
  <si>
    <t>WOS:000711752600001</t>
  </si>
  <si>
    <t>Liu, QM; Gao, Y; Ci, XX</t>
  </si>
  <si>
    <t>Liu, Qinmei; Gao, Yun; Ci, Xinxin</t>
  </si>
  <si>
    <t>Role of Nrf2 and Its Activators in Respiratory Diseases</t>
  </si>
  <si>
    <t>OXIDATIVE MEDICINE AND CELLULAR LONGEVITY</t>
  </si>
  <si>
    <t>ACUTE LUNG INJURY; TRANSCRIPTION FACTOR NRF2; SMOKE-INDUCED EMPHYSEMA; OBSTRUCTIVE PULMONARY-DISEASE; INDUCED OXIDATIVE STRESS; AIRWAY EPITHELIAL-CELLS; ANTIOXIDANT RESPONSE ELEMENT; ERYTHROID 2-RELATED FACTOR-2; SYNCYTIAL VIRUS-INFECTION; GLUTATHIONE-S-TRANSFERASE</t>
  </si>
  <si>
    <t>Transcription factor nuclear factor erythroid 2-related factor 2 (Nrf2) is a major regulator of antioxidant response element- (ARE-) driven cytoprotective protein expression. The activation of Nrf2 signaling plays an essential role in preventing cells and tissues from injury induced by oxidative stress. Under the unstressed conditions, natural inhibitor of Nrf2, Kelch-like ECH-associated protein 1 (Keap1), traps Nrf2 in the cytoplasm and promotes the degradation of Nrf2 by the 26S proteasome. Nevertheless, stresses including highly oxidative microenvironments, impair the ability of Keap1 to target Nrf2 for ubiquitination and degradation, and induce newly synthesized Nrf2 to translocate to the nucleus to bind with ARE. Due to constant exposure to external environments, including diverse pollutants and other oxidants, the redox balance maintained by Nrf2 is fairly important to the airways. To date, researchers have discovered that Nrf2 deletion results in high susceptibility and severity of insults in various models of respiratory diseases, including bronchopulmonary dysplasia (BPD), respiratory infections, acute respiratory distress syndrome (ARDS), chronic obstructive pulmonary disease (COPD), asthma, idiopathic pulmonary fibrosis (IPF), and lung cancer. Conversely, Nrf2 activation confers protective effects on these lung disorders. In the present review, we summarize Nrf2 involvement in the pathogenesis of the above respiratory diseases that have been identified by experimental models and human studies and describe the protective effects of Nrf2 inducers on these diseases.</t>
  </si>
  <si>
    <t>[Liu, Qinmei; Ci, Xinxin] Jilin Univ, Hosp 1, Inst Translat Med, Changchun 130001, Jilin, Peoples R China; [Gao, Yun] Jilin Univ, Hosp 1, Dept Resp Med, Changchun 130001, Jilin, Peoples R China</t>
  </si>
  <si>
    <t>Jilin University; Jilin University</t>
  </si>
  <si>
    <t>Ci, XX (corresponding author), Jilin Univ, Hosp 1, Inst Translat Med, Changchun 130001, Jilin, Peoples R China.</t>
  </si>
  <si>
    <t>cixinxin@jlu.edu.cn</t>
  </si>
  <si>
    <t>gao, yun/LWK-5634-2024</t>
  </si>
  <si>
    <t>National Natural Science Foundation of China [81603174]; China Postdoctoral Science Foundation [168847]</t>
  </si>
  <si>
    <t>National Natural Science Foundation of China(National Natural Science Foundation of China (NSFC)); China Postdoctoral Science Foundation(China Postdoctoral Science Foundation)</t>
  </si>
  <si>
    <t>This work was in part supported by the National Natural Science Foundation of China (Grant No. 81603174) and the General Financial Grant from the China Postdoctoral Science Foundation (Grant No. 168847).</t>
  </si>
  <si>
    <t>1942-0900</t>
  </si>
  <si>
    <t>1942-0994</t>
  </si>
  <si>
    <t>OXID MED CELL LONGEV</t>
  </si>
  <si>
    <t>Oxidative Med. Cell. Longev.</t>
  </si>
  <si>
    <t>10.1155/2019/7090534</t>
  </si>
  <si>
    <t>HI7NY</t>
  </si>
  <si>
    <t>WOS:000456644100001</t>
  </si>
  <si>
    <t>O'Halloran, EB; Curtis, BJ; Afshar, M; Chen, MM; Kovacs, EJ; Burnham, EL</t>
  </si>
  <si>
    <t>O'Halloran, Eileen Bock; Curtis, Brenda J.; Afshar, Majid; Chen, Michael M.; Kovacs, Elizabeth J.; Burnham, Ellen L.</t>
  </si>
  <si>
    <t>Alveolar macrophage inflammatory mediator expression is elevated in the setting of alcohol use disorders</t>
  </si>
  <si>
    <t>ALCOHOL</t>
  </si>
  <si>
    <t>AUD; Pulmonary; Inflammation; Alveolar macrophage; Cytokine</t>
  </si>
  <si>
    <t>NECROSIS-FACTOR-ALPHA; COMMUNITY-ACQUIRED PNEUMONIA; EPITHELIAL-CELLS; LIVER-DISEASE; HOST-DEFENSE; IN-VITRO; ETHANOL; LUNG; ACTIVATION; GLUTATHIONE</t>
  </si>
  <si>
    <t>Alcohol use disorders (AUDs) are associated with increased susceptibility to pulmonary diseases, including bacterial pneumonia and acute respiratory distress syndrome (ARDS). Alveolar macrophages (AMs) play a vital role in the clearance of pathogens and regulation of inflammation, but these functions may be impaired in the setting of alcohol exposure. We examined the effect of AUDs on profiles of cytokines, chemokines, and growth factors. in human AMs isolated from bronchoalveolar lavage (BAL) samples from 19 AUD subjects and 20 age-, sex-, and smoking-matched control subjects. By multiplex bead array, the lysates of AMs from subjects with AUDs had significant elevation in the cytokine tumor necrosis factor a (INF-alpha), as well as chemokine (C-X-C motif) ligand 8 (C-X-CL8), CXCL10, and chemokine (C-C motif) ligand 5 (CCL5) (p &lt; 0.05). Additionally, a 1.8-fold increase in IL-1 beta, 2.0-fold increase in IL-6, 2.3-fold increase in interferon gamma (IFN-gamma), 1.4-fold increase in CCL3, and a 23-fold increase in CCL4 was observed in the AUD group as compared to the control group. We also observed compensatory increases in the anti-inflammatory cytokine IL-1RA (p &lt; 0.05). AUD subjects had 5-fold higher levels of CXCL11 mRNA expression (p &lt; 0.05) and a 2.4-fold increase in IL-6 mRNA expression by RT-PCR as well. In these investigations, alcohol use disorders were associated with functional changes in human AMs, suggesting that chronic alcohol exposure portends a chronically pro-inflammatory profile in these cells. (C) 2016 Elsevier Inc. All rights reserved.</t>
  </si>
  <si>
    <t>[O'Halloran, Eileen Bock; Curtis, Brenda J.; Chen, Michael M.; Kovacs, Elizabeth J.] Loyola Univ, Dept Surg, Chicago Stritch Sch Med, 2160 S 1st Ave, Maywood, IL 60153 USA; [O'Halloran, Eileen Bock; Curtis, Brenda J.; Afshar, Majid; Chen, Michael M.; Kovacs, Elizabeth J.] Loyola Univ, Alcohol Res Program, Chicago Stritch Sch Med, 2160 S 1st Ave, Maywood, IL 60153 USA; [O'Halloran, Eileen Bock; Curtis, Brenda J.; Afshar, Majid; Chen, Michael M.; Kovacs, Elizabeth J.] Loyola Univ, Chicago Stritch Sch Med, 2160 S 1st Ave, Maywood, IL 60153 USA; [Burnham, Ellen L.] Univ Colorado, Sch Med, Dept Med, Div Pulm Sci &amp; Crit Care Med, 13001 E 17th Pl, Aurora, CO 80045 USA</t>
  </si>
  <si>
    <t>Loyola University Chicago; Loyola University Chicago; Loyola University Chicago; University of Colorado System; University of Colorado Anschutz Medical Campus</t>
  </si>
  <si>
    <t>Kovacs, EJ (corresponding author), Bldg 110,Room 4232,2160 S First Ave, Maywood, IL 60153 USA.</t>
  </si>
  <si>
    <t>ekovacs@luc.edu</t>
  </si>
  <si>
    <t>; Afshar, Majid/AAD-8365-2019</t>
  </si>
  <si>
    <t>burnham, ellen/0000-0002-9945-0284; Chen, Michael/0000-0002-8773-0879; O'Halloran, Eileen/0000-0002-4783-6847; Afshar, Majid/0000-0002-6368-4652</t>
  </si>
  <si>
    <t>NIH [R24AA019661, R01AA012034, R01GM115257, F30AA022856, T32AA013527]</t>
  </si>
  <si>
    <t>NIH(United States Department of Health &amp; Human ServicesNational Institutes of Health (NIH) - USA)</t>
  </si>
  <si>
    <t>Funding for this research was provided by NIH grants R24AA019661 (ELB), R01AA012034 (EJK), R01GM115257 (EJK), F30AA022856 (MMC), and T32AA013527 (EJK).</t>
  </si>
  <si>
    <t>360 PARK AVE SOUTH, NEW YORK, NY 10010-1710 USA</t>
  </si>
  <si>
    <t>0741-8329</t>
  </si>
  <si>
    <t>1873-6823</t>
  </si>
  <si>
    <t>Alcohol</t>
  </si>
  <si>
    <t>10.1016/j.alcohol.2015.11.003</t>
  </si>
  <si>
    <t>Substance Abuse; Pharmacology &amp; Pharmacy; Toxicology</t>
  </si>
  <si>
    <t>DE6UX</t>
  </si>
  <si>
    <t>WOS:000370770200006</t>
  </si>
  <si>
    <t>Li, J; Deng, SH; Li, J; Li, L; Zhang, F; Zou, Y; Wu, DM; Xu, Y</t>
  </si>
  <si>
    <t>Li, Jin; Deng, Shi-hua; Li, Jing; Li, Li; Zhang, Feng; Zou, Ye; Wu, Dong-ming; Xu, Ying</t>
  </si>
  <si>
    <t>Obacunone alleviates ferroptosis during lipopolysaccharide-induced acute lung injury by upregulating Nrf2-dependent antioxidant responses</t>
  </si>
  <si>
    <t>CELLULAR &amp; MOLECULAR BIOLOGY LETTERS</t>
  </si>
  <si>
    <t>Obacunone; Nrf2; Ferroptosis; Acute lung injury; Lipopolysaccharide</t>
  </si>
  <si>
    <t>PROTECTS; CELLS; MAPK; ARDS</t>
  </si>
  <si>
    <t>Background Acute lung injury (ALI) has received considerable attention in the field of intensive care as it is associated with a high mortality rate. Obacunone (OB), widely found in citrus fruits, is a natural bioactive compound with anti-inflammatory and antioxidant activities. However, it is not clear whether OB protects against lipopolysaccharide (LPS)-induced ALI. Therefore, in this study, we aimed to evaluate the protective effects of OB and the potential mechanisms against LPS-induced ALI and BEAS-2B cell injury. Methods We established a model of BEAS-2B cell injury and a mouse model of ALI by treating with LPS. Samples of in vitro model were subjected to cell death, Cell Counting Kit-8, and lactate dehydrogenase (LDH) release assays. The total number of cells and neutrophils, protein content, and levels of IL-6, TNF-alpha, and IL-1 beta were determined in bronchoalveolar lavage fluid (BALF). Glutathione, reactive oxygen species, and malondialdehyde levels were determined in lung tissue. Additionally, immunohistochemical analysis, immunofluorescence, western blot, quantitative real-time PCR, and enzyme-linked immunosorbent assay were conducted to examine the effects of OB. Furthermore, mice were treated with an Nrf2 inhibitor (ML385) to verify its role in ferroptosis. Data were analyzed using one-way analysis of variance or paired t-tests. Results Compared with the LPS group, OB effectively alleviated LPS-induced ALI by decreasing lung wet/dry weight ratio, reactive oxygen species and malondialdehyde production, and superoxide dismutase and glutathione consumption in vivo. In addition, OB significantly alleviated lung histopathological injury, reduced inflammatory cytokine secretion and Fe2+ and 4-HNE levels, and upregulated GPX4, SLC7A11, and Nrf2 expression. Mechanistically, OB activated Nrf2 by inhibiting Nrf2 ubiquitinated proteasome degradation. ML385 reversed the protective effects of OB against LPS-induced ALI. Conclusion Overall, OB alleviates LPS-induced ALI, making it a potential novel protective agent against LPS-induced ALI.</t>
  </si>
  <si>
    <t>[Li, Jin; Deng, Shi-hua; Li, Jing; Li, Li; Zhang, Feng; Zou, Ye; Wu, Dong-ming; Xu, Ying] Chengdu Med Coll, Affiliated Hosp 1, Chengdu 610500, Sichuan, Peoples R China; [Li, Jin; Deng, Shi-hua; Li, Jing; Li, Li; Zhang, Feng; Zou, Ye; Wu, Dong-ming; Xu, Ying] Chengdu Med Coll, Sch Clin Med, Chengdu 610500, Sichuan, Peoples R China</t>
  </si>
  <si>
    <t>Chengdu Medical College; Chengdu Medical College</t>
  </si>
  <si>
    <t>Wu, DM; Xu, Y (corresponding author), Chengdu Med Coll, Affiliated Hosp 1, Chengdu 610500, Sichuan, Peoples R China.;Wu, DM; Xu, Y (corresponding author), Chengdu Med Coll, Sch Clin Med, Chengdu 610500, Sichuan, Peoples R China.</t>
  </si>
  <si>
    <t>harvey1989@126.com; yingxu825@126.com</t>
  </si>
  <si>
    <t>Xu, Ying/0000-0001-9570-8666; Wu, Dongming/0000-0002-5806-5646</t>
  </si>
  <si>
    <t>National Natural Science Foundation of China [81972977, 81802955]; Foundation of Science and Technology Innovation Talent Project of Sichuan Province [2021038]; Foundation of Health Commission of Sichuan Province [20ZD016]; Foundation of Health Commission of Chengdu [2021001]; Foundation of Chengdu Science and Technology Bureau [2021-YF05-00291-SN]; Foundation of Sichuan Science and Technology Agency [2019YJ0589]; Foundation of the First Affiliated Hospital of Chengdu Medical College [CYFY2020YB05, CYFY2017ZD03, CYFY2018ZD02, CYFY2019ZD06]; Foundation of Collaborative Innovation Center of Sichuan for Elderly Care and Health, Chengdu Medical College [19Z01]</t>
  </si>
  <si>
    <t>National Natural Science Foundation of China(National Natural Science Foundation of China (NSFC)); Foundation of Science and Technology Innovation Talent Project of Sichuan Province; Foundation of Health Commission of Sichuan Province; Foundation of Health Commission of Chengdu; Foundation of Chengdu Science and Technology Bureau; Foundation of Sichuan Science and Technology Agency; Foundation of the First Affiliated Hospital of Chengdu Medical College; Foundation of Collaborative Innovation Center of Sichuan for Elderly Care and Health, Chengdu Medical College</t>
  </si>
  <si>
    <t>This study was funded by the National Natural Science Foundation of China (81972977 and 81802955), the Foundation of Science and Technology Innovation Talent Project of Sichuan Province (2021038), the Foundation of Health Commission of Sichuan Province (20ZD016), the Foundation of Health Commission of Chengdu (2021001), the Foundation of Chengdu Science and Technology Bureau (2021-YF05-00291-SN), the Foundation of Sichuan Science and Technology Agency (2019YJ0589), the Foundation of the First Affiliated Hospital of Chengdu Medical College (CYFY2020YB05, CYFY2017ZD03, CYFY2018ZD02, CYFY2019ZD06), and the Foundation of Collaborative Innovation Center of Sichuan for Elderly Care and Health, Chengdu Medical College (19Z01).</t>
  </si>
  <si>
    <t>1425-8153</t>
  </si>
  <si>
    <t>1689-1392</t>
  </si>
  <si>
    <t>CELL MOL BIOL LETT</t>
  </si>
  <si>
    <t>Cell. Mol. Biol. Lett.</t>
  </si>
  <si>
    <t>10.1186/s11658-022-00318-8</t>
  </si>
  <si>
    <t>Biochemistry &amp; Molecular Biology; Cell Biology</t>
  </si>
  <si>
    <t>ZV8JJ</t>
  </si>
  <si>
    <t>WOS:000770769100002</t>
  </si>
  <si>
    <t>Yalaza, M; Akin, I; Altiner, S; Ayral, PA; Yazihan, N</t>
  </si>
  <si>
    <t>Yalaza, Metin; Akin, Irem; Altiner, Seda; Aribal Ayral, Pelin; Yazihan, Nuray</t>
  </si>
  <si>
    <t>Is carnosine effective to alleviate lung injury: a systematic review</t>
  </si>
  <si>
    <t>TURKISH JOURNAL OF BIOCHEMISTRY-TURK BIYOKIMYA DERGISI</t>
  </si>
  <si>
    <t>carnosine; lung; lung injury; respiratory diseases; systematic review</t>
  </si>
  <si>
    <t>NITRIC-OXIDE; FLUID; PATHOGENESIS; GLUTATHIONE</t>
  </si>
  <si>
    <t>Objectives: Lung injury is one of the most important risk factor for morbidity and mortality, especially in older people. There are several reasons causing acute lung injury (ALI) and acute respiratory distress syndrome (ARDS) such as pneumonia, sepsis, viruses, oxidants, and trauma. Evidence has shown that carnosine has many properties, such as suppressing hydroxyl, superoxide, and peroxyl radicals, inhibiting peroxidation, membrane protection and wound healing. We aimed to analyze the effects of carnosine on lung injury in this systematic review. Content: A systematic research was performed in Pubmed, Web of Science, and Scopus databases for following keywords; carnosine AND lungd until October 31st, 2020. Bias analysis was done with RevMan 5.3 software. Summary: We screened totally 51 publications and only nine articles were used for the final analysis. Eight animal studies and one in vitro study were included in this study. All studies indicated that carnosine has beneficial effects on improving lung injury. Outlook: The study demonstrates that carnosine may be a promising new therapeutic agent and help to improve lung injury by reducing oxidative stress, proinflammatory cytokines, and apoptosis. Further investigations are needed to elucidate which mechanism is more effective to cure lung damage, especially in humans.</t>
  </si>
  <si>
    <t>[Akin, Irem; Aribal Ayral, Pelin; Yazihan, Nuray] Ankara Univ, Interdisciplinary Food Metab &amp; Clin Nutr Dept, Inst Hlth Sci, Ankara, Turkey; [Yazihan, Nuray] Ankara Univ, Med Sch, Pathophysiol Dept, Internal Med, Ankara, Turkey; [Yalaza, Metin] Ankara City Hosp, Republ Turkey Minist Hlth, Ankara, Turkey; [Altiner, Seda] Necip Fazil City Hosp, Allergy &amp; Clin Immunol Clin, Kahramanmaras, Turkey; [Aribal Ayral, Pelin] Ankara Univ, Med Sch, Pathophysiol Dept, Ankara, Turkey</t>
  </si>
  <si>
    <t>Ankara University; Ankara University; City Hospital Ankara; Ministry of Health - Turkey; Kahramanmaras Necip Fazil City Hospital; Ankara University</t>
  </si>
  <si>
    <t>Yazihan, N (corresponding author), Ankara Univ, Interdisciplinary Food Metab &amp; Clin Nutr Dept, Inst Hlth Sci, Ankara, Turkey.;Yazihan, N (corresponding author), Ankara Univ, Med Sch, Pathophysiol Dept, Internal Med, Ankara, Turkey.</t>
  </si>
  <si>
    <t>nurayyazihan@yahoo.com</t>
  </si>
  <si>
    <t>Altiner, Seda/AAH-5929-2019; AYRAL, Pelin/AAJ-1044-2020; Yalaza, Metin/AEH-5362-2022; Yazihan, Nuray/M-8409-2015; altiner, seda/AAH-5929-2019; Yazihan, Nuray/AAF-5819-2020</t>
  </si>
  <si>
    <t>Altiner, Seda/0000-0001-5648-4284; Aribal Ayral, Pelin/0000-0002-5047-7881; Yazihan, Nuray/0000-0003-1237-8468;</t>
  </si>
  <si>
    <t>WALTER DE GRUYTER GMBH</t>
  </si>
  <si>
    <t>GENTHINER STRASSE 13, D-10785 BERLIN, GERMANY</t>
  </si>
  <si>
    <t>0250-4685</t>
  </si>
  <si>
    <t>1303-829X</t>
  </si>
  <si>
    <t>TURK J BIOCHEM</t>
  </si>
  <si>
    <t>Turk. J. Biochem.</t>
  </si>
  <si>
    <t>MAR 8</t>
  </si>
  <si>
    <t>10.1515/tjb-2021-0073</t>
  </si>
  <si>
    <t>ZP6CU</t>
  </si>
  <si>
    <t>WOS:000740003700001</t>
  </si>
  <si>
    <t>Chen, SY; Zheng, SJ; Liu, ZW; Tang, CS; Zhao, B; Du, JB; Jin, HF</t>
  </si>
  <si>
    <t>Chen, Siyao; Zheng, Saijun; Liu, Zhiwei; Tang, Chaoshu; Zhao, Bin; Du, Junbao; Jin, Hongfang</t>
  </si>
  <si>
    <t>Endogeous sulfur dioxide protects against oleic acid-induced acute lung injury in association with inhibition of oxidative stress in rats</t>
  </si>
  <si>
    <t>LABORATORY INVESTIGATION</t>
  </si>
  <si>
    <t>CASPASE-3 ACTIVATION; PATHOGENESIS; MECHANISMS; GENERATION; HYPEROXIA; TOXICITY; CAPACITY; ROLES; MICE; ARDS</t>
  </si>
  <si>
    <t>The role of endogenous sulfur dioxide (SO2), an efficient gasotransmitter maintaining homeostasis, in the development of acute lung injury (ALI) remains unidentified. We aimed to investigate the role of endogenous SO2 in the pathogenesis of ALI. An oleic acid (OA)-induced ALI rat model was established. Endogenous SO2 levels, lung injury, oxidative stress markers and apoptosis were examined. OA-induced ALI rats showed a markedly downregulated endogenous SO2/aspartate aminotransferase 1 (AAT1)/AAT2 pathway and severe lung injury. Chemical colorimetry assays demonstrated upregulated reactive oxygen species generation and downregulated antioxidant capacity in OA-induced ALI rats. However, SO2 increased endogenous SO2 levels, protected against oxidative stress and alleviated ALI. Moreover, compared with OA-treated cells, in human alveolar epithelial cells SO2 downregulated O-2(-) and O-H(-) generation. In contrast, L-aspartic acid-beta-hydroxamate (HDX, Sigma-Aldrich Corporation), an inhibitor of endogenous SO2 generating enzyme, promoted free radical generation, upregulated poly (ADP-ribose) polymerase expression, activated caspase-3, as well as promoted cell apoptosis. Importantly, apoptosis could be inhibited by the free radical scavengers glutathione (GSH) and N-acetyl-L-cysteine (NAC). The results suggest that SO2/AAT1/AAT2 pathway might protect against the development of OA-induced ALI by inhibiting oxidative stress.</t>
  </si>
  <si>
    <t>[Chen, Siyao; Du, Junbao; Jin, Hongfang] Peking Univ, Hosp 1, Dept Pediat, Beijing 100871, Peoples R China; [Zheng, Saijun; Liu, Zhiwei; Zhao, Bin] Beijing Jishuitan Hosp, Dept Emergency, Beijing, Peoples R China; [Tang, Chaoshu] Peking Univ, Hlth Sci Ctr, Dept Physiol &amp; Pathophysiol, Beijing 100871, Peoples R China; [Tang, Chaoshu; Du, Junbao] Minist Educ, Dept Gasotransmitters &amp; Cardiovasc Dis, Key Lab Mol Cardiol, Beijing, Peoples R China</t>
  </si>
  <si>
    <t>Peking University; Peking University</t>
  </si>
  <si>
    <t>Zhao, B (corresponding author), Beijing Jishuitan Hosp, Dept Emergency, 31 XinJiekou East St, Beijing 100035, Peoples R China.</t>
  </si>
  <si>
    <t>zhaobin60@yahoo.com.cn; junbaodu1@126.com; jinhongfang51@126.com</t>
  </si>
  <si>
    <t>chen, siyao/AHA-7993-2022; liu, Liu/GXV-5581-2022</t>
  </si>
  <si>
    <t>Jin, Hongfang/0000-0002-1606-8988</t>
  </si>
  <si>
    <t>National Natural Science Foundation of China [31130030, 91439110, 31440052]; Major Basic Research Development Program of People's Republic of China [2012CB517806, 2011CB503904]</t>
  </si>
  <si>
    <t>National Natural Science Foundation of China(National Natural Science Foundation of China (NSFC)); Major Basic Research Development Program of People's Republic of China(National Basic Research Program of China)</t>
  </si>
  <si>
    <t>We thank Dingfang Bu and Yaqian Huang for their technical assistance. This work was supported by the National Natural Science Foundation of China (31130030), the Major Basic Research Development Program of People's Republic of China (2012CB517806, 2011CB503904), and the National Natural Science Foundation of China (91439110, 31440052).</t>
  </si>
  <si>
    <t>NATURE PUBLISHING GROUP</t>
  </si>
  <si>
    <t>75 VARICK ST, 9TH FLR, NEW YORK, NY 10013-1917 USA</t>
  </si>
  <si>
    <t>0023-6837</t>
  </si>
  <si>
    <t>1530-0307</t>
  </si>
  <si>
    <t>LAB INVEST</t>
  </si>
  <si>
    <t>Lab. Invest.</t>
  </si>
  <si>
    <t>10.1038/labinvest.2014.147</t>
  </si>
  <si>
    <t>Medicine, Research &amp; Experimental; Pathology</t>
  </si>
  <si>
    <t>Research &amp; Experimental Medicine; Pathology</t>
  </si>
  <si>
    <t>CA0XN</t>
  </si>
  <si>
    <t>WOS:000348636900003</t>
  </si>
  <si>
    <t>Peng, F; Yin, HY; Du, B; Niu, K; Yang, YD; Wang, SJ</t>
  </si>
  <si>
    <t>Peng, Fei; Yin, Hongyang; Du, Bin; Niu, Kui; Yang, Yuedong; Wang, Shujun</t>
  </si>
  <si>
    <t>Anti-inflammatory effect of flavonoids from chestnut flowers in lipopolysaccharide-stimulated RAW 264.7 macrophages and acute lung injury in mice</t>
  </si>
  <si>
    <t>JOURNAL OF ETHNOPHARMACOLOGY</t>
  </si>
  <si>
    <t>Chestnut flower; Flavonoids; Anti-inflammatory; Acute lung injury; Macrophages</t>
  </si>
  <si>
    <t>NF-KAPPA-B; NITRIC-OXIDE; INFLAMMATION; ACID; EXTRACTS; AGENTS; ARDS</t>
  </si>
  <si>
    <t>Ethnopharmacological relevance: Chestnut flowers were one of the by-products during chestnut industrial processing. Chestnut (Castanea mollissima Blume) flower is rich in flavonoids and has been used as a traditional medicine to treat a variety of diseases including respiratory disorders for a long history. Aim of the study: The present study aims to investigate the potential anti-inflammatory effect of flavonoids from chestnut flower (FCF) in lipopolysaccharide (LPS)-treated RAW 264.7 cells and stimulated acute lung injury (ALI) in mice. Materials and methods: HPLC-ESI-MS/MS was applied to identify flavonoids from Chestnut flower. The ROS content in cells and lung tissue was measured by flow cytometry. The malondialdehyde (MDA) content, superoxide dismutase (SOD) activity and glutathione (GSH) content in cells and bronchoalveolar lavage fluid (BALF) was analyzed by photometry. Furthermore, the level of pro-inflammatory factors was analyzed by ELISA, and the expression of inflammatory gene mRNA by fluorescence quantitative PCR. H&amp;E staining was used to evaluate the degree of lung tissue injury in mice. MPO activity was used to measure the degree of neutrophil infiltration. Total protein content was detected by BCA method. Results: A total of forty-nine flavonoids compounds were tentatively identified in FCF by mass spectrometry analysis. The results of cell experiment suggested that FCF could alleviate oxidative injury via increasing SOD activity and GSH content, as well as inhibiting the production of intracellular ROS and MDA. FCF exerted its protective effect by suppressing the expression of both inducible nitric oxide synthase (iNOS) and cycooxygenase 2 (COX-2) to inhibit the synthesis of pro-inflammatory factors and cytokines, including NO, PGE2, TNF-alpha, IL-6 and IL-1 beta. Besides, FCF treatment could alleviate the thickening of alveolar wall and pulmonary congestion in LPS-treated ALI mice, and significantly inhibit the activity of myeloperoxidas (MPO) and the expression of cytokines in BALF. Conclusions: FCF could ameliorate inflammation and oxidative stress in LPS-treated inflammation, resulting in an overall improvement in both macroscopic and histological parameters.</t>
  </si>
  <si>
    <t>[Peng, Fei; Du, Bin; Niu, Kui; Yang, Yuedong] Hebei Normal Univ Sci &amp; Technol, Engn Res Ctr Chestnut Ind Technol, Minist Educ, Qinhuangdao 066000, Hebei, Peoples R China; [Peng, Fei; Du, Bin; Niu, Kui; Yang, Yuedong] Hebei Normal Univ Sci &amp; Technol, Collaborat Innovat Ctr Hebei Chestnut Ind, Qinhuangdao 066000, Hebei, Peoples R China; [Peng, Fei; Yin, Hongyang; Du, Bin; Niu, Kui; Yang, Yuedong] Hebei Normal Univ Sci &amp; Technol, Hebei Key Lab Act Components &amp; Funct Nat Prod, Qinhuangdao 066000, Hebei, Peoples R China; [Wang, Shujun] Tianjin Univ Sci &amp; Technol, State Key Lab Food Nutr &amp; Safety, Tianjin 300457, Peoples R China</t>
  </si>
  <si>
    <t>Hebei Normal University of Science &amp; Technology; Hebei Normal University of Science &amp; Technology; Hebei Normal University of Science &amp; Technology; Tianjin University Science &amp; Technology</t>
  </si>
  <si>
    <t>Wang, SJ (corresponding author), Tianjin Univ Sci &amp; Technol, State Key Lab Food Nutr &amp; Safety, Tianjin 300457, Peoples R China.;Yang, YD (corresponding author), Hebei Normal Univ Sci &amp; Technol, 360 Hebei Rd, Qinhuangdao 066000, Hebei, Peoples R China.</t>
  </si>
  <si>
    <t>feipeng1986@hotmail.com; yinhongyang66@163.com; bindufood@aliyun.com; kui-niu@outlook.com; yuedongyang@hotmail.com; sjwang@tust.edu.cn</t>
  </si>
  <si>
    <t>; Wang, Shujun/AAD-7001-2020; du, bin/AAP-3860-2021</t>
  </si>
  <si>
    <t>du, bin/0000-0003-2146-5854;</t>
  </si>
  <si>
    <t>Hebei Chestnut Industry Collabora-tive Innovation Center project [20210416]</t>
  </si>
  <si>
    <t>Hebei Chestnut Industry Collabora-tive Innovation Center project</t>
  </si>
  <si>
    <t>Funding This research was supported by Hebei Chestnut Industry Collabora-tive Innovation Center project (Project No. 20210416) .</t>
  </si>
  <si>
    <t>ELSEVIER IRELAND LTD</t>
  </si>
  <si>
    <t>CLARE</t>
  </si>
  <si>
    <t>ELSEVIER HOUSE, BROOKVALE PLAZA, EAST PARK SHANNON, CO, CLARE, 00000, IRELAND</t>
  </si>
  <si>
    <t>0378-8741</t>
  </si>
  <si>
    <t>1872-7573</t>
  </si>
  <si>
    <t>J ETHNOPHARMACOL</t>
  </si>
  <si>
    <t>J. Ethnopharmacol.</t>
  </si>
  <si>
    <t>MAY 23</t>
  </si>
  <si>
    <t>10.1016/j.jep.2022.115086</t>
  </si>
  <si>
    <t>Plant Sciences; Chemistry, Medicinal; Integrative &amp; Complementary Medicine; Pharmacology &amp; Pharmacy</t>
  </si>
  <si>
    <t>Plant Sciences; Pharmacology &amp; Pharmacy; Integrative &amp; Complementary Medicine</t>
  </si>
  <si>
    <t>1C5HT</t>
  </si>
  <si>
    <t>WOS:000793150800003</t>
  </si>
  <si>
    <t>Rochette, L; Ghibu, S</t>
  </si>
  <si>
    <t>Rochette, Luc; Ghibu, Steliana</t>
  </si>
  <si>
    <t>Mechanics Insights of Alpha-Lipoic Acid against Cardiovascular Diseases during COVID-19 Infection</t>
  </si>
  <si>
    <t>COVID-19; SARS-CoV-2; alpha-lipoic acid; cardiovascular disease; oxidative stress; inflammation</t>
  </si>
  <si>
    <t>ANGIOTENSIN-CONVERTING ENZYME; OXIDATIVE STRESS; DIABETIC POLYNEUROPATHY; ANTIOXIDANT PROPERTIES; DOUBLE-BLIND; KETOGLUTARATE DEHYDROGENASE; ISCHEMIA-REPERFUSION; RAT-HEART; EXPRESSION; PLACEBO</t>
  </si>
  <si>
    <t>Coronavirus disease 2019 (COVID-19) was first reported in Wuhan, China, in late December 2019. Since then, COVID-19 has spread rapidly worldwide and was declared a global pandemic on 20 March 2020. Cardiovascular complications are rapidly emerging as a major peril in COVID-19 in addition to respiratory disease. The mechanisms underlying the excessive effect of severe acute respiratory syndrome coronavirus 2 (SARS-CoV-2) infection on patients with cardiovascular comorbidities remain only partly understood. SARS-CoV-2 infection is caused by binding of the viral surface spike (S) protein to the human angiotensin-converting enzyme 2 (ACE2), followed by the activation of the S protein by transmembrane protease serine 2 (TMPRSS2). ACE2 is expressed in the lung (mainly in type II alveolar cells), heart, blood vessels, small intestine, etc., and appears to be the predominant portal to the cellular entry of the virus. Based on current information, most people infected with SARS-CoV-2 virus have a good prognosis, while a few patients reach critical condition, especially the elderly and those with chronic underlying diseases. The cytokine storm observed in patients with severe COVID-19 contributes to the destruction of the endothelium, leading to acute respiratory distress syndrome (ARDS), multiorgan failure, and death. At the origin of the general proinflammatory state may be the SARS-CoV-2-mediated redox status in endothelial cells via the upregulation of ACE/Ang II/AT1 receptors pathway or the increased mitochondrial reactive oxygen species (mtROS) production. Furthermore, this vicious circle between oxidative stress (OS) and inflammation induces endothelial dysfunction, endothelial senescence, high risk of thrombosis and coagulopathy. The microvascular dysfunction and the formation of microthrombi in a way differentiate the SARS-CoV-2 infection from the other respiratory diseases and bring it closer to cardiovascular diseases like myocardial infarction and stroke. Due the role played by OS in the evolution of viral infection and in the development of COVID-19 complications, the use of antioxidants as adjuvant therapy seems appropriate in this new pathology. Alpha-lipoic acid (ALA) could be a promising candidate that, through its wide tissue distribution and versatile antioxidant properties, interferes with several signaling pathways. Thus, ALA improves endothelial function by restoring the endothelial nitric oxide synthase activity and presents an anti-inflammatory effect dependent or independent of its antioxidant properties. By improving mitochondrial function, it can sustain the tissues' homeostasis in critical situation and by enhancing the reduced glutathione it could indirectly strengthen the immune system. This complex analysis could open a new therapeutic perspective for ALA in COVID-19 infection.</t>
  </si>
  <si>
    <t>[Rochette, Luc] Univ Bourgogne Franche Comte, Fac Sci Sante, Physiopathol &amp; Epidemiol Cerebro Cardiovasc PEC2, Equipe Accueil EA 7460, F-21000 Dijon, France; [Ghibu, Steliana] Iuliu Hatieganu Univ Med &amp; Pharm, Fac Pharm, Dept Pharmacol Physiol &amp; Pathophysiol, Cluj Napoca 400349, Romania</t>
  </si>
  <si>
    <t>Universite Bourgogne Europe; Iuliu Hatieganu University of Medicine &amp; Pharmacy</t>
  </si>
  <si>
    <t>Ghibu, S (corresponding author), Iuliu Hatieganu Univ Med &amp; Pharm, Fac Pharm, Dept Pharmacol Physiol &amp; Pathophysiol, Cluj Napoca 400349, Romania.</t>
  </si>
  <si>
    <t>luc.rochette@u-bourgogne.fr; steliana.ghibu@umfcluj.ro</t>
  </si>
  <si>
    <t>Ghibu, Steliana/X-4723-2019</t>
  </si>
  <si>
    <t>Ghibu, Steliana/0000-0003-2247-4613</t>
  </si>
  <si>
    <t>AUG</t>
  </si>
  <si>
    <t>10.3390/ijms22157979</t>
  </si>
  <si>
    <t>TV6EF</t>
  </si>
  <si>
    <t>WOS:000681813800001</t>
  </si>
  <si>
    <t>Miranda, CA; Guimaraes, ARDS; Bizerra, PFV; Mingatto, FE</t>
  </si>
  <si>
    <t>Miranda, Camila Araujo; de Jesus Santos Guimaraes, Anilda Rufino; Veiga Bizerra, Paulo Francisco; Mingatto, Fabio Erminio</t>
  </si>
  <si>
    <t>Diazinon impairs bioenergetics and induces membrane permeability transition on mitochondria isolated from rat liver</t>
  </si>
  <si>
    <t>JOURNAL OF TOXICOLOGY AND ENVIRONMENTAL HEALTH-PART A-CURRENT ISSUES</t>
  </si>
  <si>
    <t>Diazinon; liver; oxidative phosphorylation; mitochondrial membrane permeability transition; toxicity</t>
  </si>
  <si>
    <t>SUBACUTE DIAZINON; VITAMIN-E; INDUCED HEPATOTOXICITY; OXIDATIVE STRESS; CELL-DEATH; ORGANOPHOSPHATE; DYSFUNCTION; APOPTOSIS; TOXICITY; CANCER</t>
  </si>
  <si>
    <t>Diazinon (DZN) is a broad-spectrum insecticide extensively used to control pests in crops and animals. Several investigators demonstrated that DZN produced tissue toxicity especially to the liver. In addition, the mitochondrion was implicated in DZN-induced toxicity, but the precise role of this organelle remains to be determined. The aim of this study was thus to examine the effects of DZN (50 to 150 mu M) on the bioenergetics and mitochondrial permeability transition (MPT) associated processes in isolated rat liver mitochondria. DZN inhibited state-3 respiration in mitochondria energized with glutamate plus malate, substrates of complex I, and succinate, substrate of complex II of the respiratory chain and decreased the mitochondrial membrane potential resulting in inhibition of ATP synthesis. MPT was estimated by the extent of mitochondrial swelling, in the presence of 10 mu M Ca2+. DZN elicited MPT in a concentration-dependent manner, via a mechanism sensitive to cyclosporine A, EGTA, ruthenium red and N-ethylmaleimide, which was associated with mitochondrial Ca(2+)efflux and cytochrome c release. DZN did not result in hydrogen peroxide accumulation or glutathione oxidation, but this insecticide oxidized endogenous NAD(P)H and protein thiol groups. Data suggest the involvement of mitochondria, via apoptosis, in the hepatic cytotoxicity attributed to DZN.</t>
  </si>
  <si>
    <t>[Miranda, Camila Araujo; de Jesus Santos Guimaraes, Anilda Rufino; Veiga Bizerra, Paulo Francisco; Mingatto, Fabio Erminio] Sao Paulo State Univ Unesp, Coll Agr &amp; Technol Sci, Dept Anim Prod, Dracena, Brazil</t>
  </si>
  <si>
    <t>Mingatto, FE (corresponding author), Sao Paulo State Univ Unesp, Coll Agr &amp; Technol Sci, BR-17900000 Dracena, SP, Brazil.</t>
  </si>
  <si>
    <t>; Bizerra, Paulo Francisco/JFT-1923-2023; Mingatto, Fábio/F-5984-2011; Araújo Miranda, Camila/HHM-5900-2022</t>
  </si>
  <si>
    <t>Mingatto, Fabio Erminio/0000-0003-3488-1814; Araujo Miranda, Camila/0000-0002-7653-9091; Veiga Bizerra, Paulo Francisco/0000-0002-4264-4854;</t>
  </si>
  <si>
    <t>Fundacao de Amparo a Pesquisa do Estado de Sao Paulo [2018/22002-9]</t>
  </si>
  <si>
    <t>Fundacao de Amparo a Pesquisa do Estado de Sao Paulo(Fundacao de Amparo a Pesquisa do Estado de Sao Paulo (FAPESP))</t>
  </si>
  <si>
    <t>This research was supported by the Fundacao de Amparo a Pesquisa do Estado de Sao Paulo [Grant: 2018/22002-9].</t>
  </si>
  <si>
    <t>1528-7394</t>
  </si>
  <si>
    <t>1087-2620</t>
  </si>
  <si>
    <t>J TOXICOL ENV HEAL A</t>
  </si>
  <si>
    <t>J. Toxicol. Env. Health Part A</t>
  </si>
  <si>
    <t>SEP 16</t>
  </si>
  <si>
    <t>17-18</t>
  </si>
  <si>
    <t>10.1080/15287394.2020.1805078</t>
  </si>
  <si>
    <t>AUG 2020</t>
  </si>
  <si>
    <t>Environmental Sciences; Public, Environmental &amp; Occupational Health; Toxicology</t>
  </si>
  <si>
    <t>Environmental Sciences &amp; Ecology; Public, Environmental &amp; Occupational Health; Toxicology</t>
  </si>
  <si>
    <t>NE3YF</t>
  </si>
  <si>
    <t>WOS:000558961100001</t>
  </si>
  <si>
    <t>Author full names</t>
  </si>
  <si>
    <t>Author(s) ID</t>
  </si>
  <si>
    <t>Year</t>
  </si>
  <si>
    <t>Source title</t>
  </si>
  <si>
    <t>Art. No.</t>
  </si>
  <si>
    <t>Page start</t>
  </si>
  <si>
    <t>Page end</t>
  </si>
  <si>
    <t>Page count</t>
  </si>
  <si>
    <t>Cited by</t>
  </si>
  <si>
    <t>Link</t>
  </si>
  <si>
    <t>Publication Stage</t>
  </si>
  <si>
    <t>Open Access</t>
  </si>
  <si>
    <t>Source</t>
  </si>
  <si>
    <t>EID</t>
  </si>
  <si>
    <t>Y., Wu, Yaxian; Y., Zhang, Yaru; L., Ge, Longlong; S., He, Shuai; Y., Zhang, Yanli; D., Chen, Dan; Y., Nie, Yunjuan; M., Zhu, Minmin; Q., Pang, Qingfeng</t>
  </si>
  <si>
    <t>Wu, Yaxian (57145576100); Zhang, Yaru (57641006800); Ge, Longlong (59344448300); He, Shuai (58250194900); Zhang, Yanli (59069538200); Chen, Dan (59773401100); Nie, Yunjuan (57146329700); Zhu, Minmin (57739501700); Pang, Qingfeng (12803279700)</t>
  </si>
  <si>
    <t>57145576100; 57641006800; 59344448300; 58250194900; 59069538200; 59773401100; 57146329700; 57739501700; 12803279700</t>
  </si>
  <si>
    <t>RTA408 alleviates lipopolysaccharide-induced acute lung injury via inhibiting Bach1-mediated ferroptosis</t>
  </si>
  <si>
    <t>International Immunopharmacology</t>
  </si>
  <si>
    <t>10.1016/j.intimp.2024.113250</t>
  </si>
  <si>
    <t>https://www.scopus.com/inward/record.uri?eid=2-s2.0-85204980442&amp;doi=10.1016%2Fj.intimp.2024.113250&amp;partnerID=40&amp;md5=8f2a7a3c05a3c6c71238d488db71b104</t>
  </si>
  <si>
    <t>Final</t>
  </si>
  <si>
    <t>Scopus</t>
  </si>
  <si>
    <t>2-s2.0-85204980442</t>
  </si>
  <si>
    <t>P., Xing, Pengcheng; M., Zhou, Minjie; J., Sun, Jian; D., Wang, Donglian; W., Huang, Weipeng; P., An, Peng</t>
  </si>
  <si>
    <t>Xing, Pengcheng (57192714185); Zhou, Minjie (57198736254); Sun, Jian (59276560400); Wang, Donglian (57202057058); Huang, Weipeng (58754948400); An, Peng (55667946100)</t>
  </si>
  <si>
    <t>57192714185; 57198736254; 59276560400; 57202057058; 58754948400; 55667946100</t>
  </si>
  <si>
    <t>NAT10-mediated ac4C acetylation of TFRC promotes sepsis-induced pulmonary injury through regulating ferroptosis</t>
  </si>
  <si>
    <t>Molecular Medicine</t>
  </si>
  <si>
    <t>10.1186/s10020-024-00912-w</t>
  </si>
  <si>
    <t>https://www.scopus.com/inward/record.uri?eid=2-s2.0-85203380273&amp;doi=10.1186%2Fs10020-024-00912-w&amp;partnerID=40&amp;md5=0b013e401e37af48c1e0f010e010ae1c</t>
  </si>
  <si>
    <t>All Open Access; Gold Open Access; Green Accepted Open Access; Green Open Access</t>
  </si>
  <si>
    <t>2-s2.0-85203380273</t>
  </si>
  <si>
    <t>J., Xu, Jian; C., Zhang, Chenfei; K., Wu, Keren; Y., Qian, Yanhua; W., Hu, Wei</t>
  </si>
  <si>
    <t>Xu, Jian (59173540700); Zhang, Chenfei (59174128600); Wu, Keren (59173838100); Qian, Yanhua (59173540800); Hu, Wei (59173540900)</t>
  </si>
  <si>
    <t>59173540700; 59174128600; 59173838100; 59173540800; 59173540900</t>
  </si>
  <si>
    <t>A comparative analysis of sivelestat sodium hydrate and ulinastatin combination therapy in the treatment of sepsis with acute respiratory distress syndrome</t>
  </si>
  <si>
    <t>BMC Pulmonary Medicine</t>
  </si>
  <si>
    <t>10.1186/s12890-024-03083-w</t>
  </si>
  <si>
    <t>https://www.scopus.com/inward/record.uri?eid=2-s2.0-85196076525&amp;doi=10.1186%2Fs12890-024-03083-w&amp;partnerID=40&amp;md5=e673fd1c0dee72d16444103fa0aecef1</t>
  </si>
  <si>
    <t>All Open Access; Gold Open Access; Green Final Open Access; Green Open Access</t>
  </si>
  <si>
    <t>2-s2.0-85196076525</t>
  </si>
  <si>
    <t>C., Yang, Chun; Y., Tan, Yuanyuan; Z., Li, Zihao; L., Hu, Lei; Y., Chen, Yuanyuan; S., Zhu, Shouliang; J., Hu, Jiawei; T., Huai, Tingting; M., Li, Mingqing; G., Zhang, Guobin</t>
  </si>
  <si>
    <t>Yang, Chun (58923034300); Tan, Yuanyuan (58554361400); Li, Zihao (59126475100); Hu, Lei (59125789900); Chen, Yuanyuan (58432526400); Zhu, Shouliang (59125455100); Hu, Jiawei (59125455200); Huai, Tingting (59126306100); Li, Mingqing (59125455300); Zhang, Guobin (59817682300)</t>
  </si>
  <si>
    <t>58923034300; 58554361400; 59126475100; 59125789900; 58432526400; 59125455100; 59125455200; 59126306100; 59125455300; 59817682300</t>
  </si>
  <si>
    <t>Pulmonary redox imbalance drives early fibroproliferative response in moderate/severe coronavirus disease-19 acute respiratory distress syndrome and impacts long-term lung abnormalities</t>
  </si>
  <si>
    <t>Annals of Intensive Care</t>
  </si>
  <si>
    <t>10.1186/s13613-024-01293-3</t>
  </si>
  <si>
    <t>https://www.scopus.com/inward/record.uri?eid=2-s2.0-85192982476&amp;doi=10.1186%2Fs13613-024-01293-3&amp;partnerID=40&amp;md5=30c3e53de21ca431f56e9d9e22a32d65</t>
  </si>
  <si>
    <t>2-s2.0-85192982476</t>
  </si>
  <si>
    <t>M., Rostami, Mitra; P., Farahani, Pouria; S., Esmaelian, Samar; Z., Bahman, Zahra; A., Fadel Hussein, Abbas; H., A.Alrikabi, Hareth; M., Hosseini Hooshiar, Mohammad; S., Yasamineh, Saman</t>
  </si>
  <si>
    <t>Rostami, Mitra (58868262200); Farahani, Pouria (58682174100); Esmaelian, Samar (58757201500); Bahman, Zahra (58561813200); Fadel Hussein, Abbas (59263063000); A.Alrikabi, Hareth (58990596600); Hosseini Hooshiar, Mohammad (58952935900); Yasamineh, Saman (57210190413)</t>
  </si>
  <si>
    <t>58868262200; 58682174100; 58757201500; 58561813200; 59263063000; 58990596600; 58952935900; 57210190413</t>
  </si>
  <si>
    <t>The Role of Dental-derived Stem Cell-based Therapy and Their Derived Extracellular Vesicles in Post-COVID-19 Syndrome-induced Tissue Damage</t>
  </si>
  <si>
    <t>Stem Cell Reviews and Reports</t>
  </si>
  <si>
    <t>10.1007/s12015-024-10770-y</t>
  </si>
  <si>
    <t>https://www.scopus.com/inward/record.uri?eid=2-s2.0-85201374196&amp;doi=10.1007%2Fs12015-024-10770-y&amp;partnerID=40&amp;md5=dec02b91f39a0ae32144d39326f894b9</t>
  </si>
  <si>
    <t>2-s2.0-85201374196</t>
  </si>
  <si>
    <t>G., Long, Guangwen; Q., Zhang, Qian; X., Yang, Xiulin; H., Sun, Hongpeng; C., Ji, Chunling</t>
  </si>
  <si>
    <t>Long, Guangwen (57488601000); Zhang, Qian (57195954740); Yang, Xiulin (57201748207); Sun, Hongpeng (57255800600); Ji, Chunling (55995372300)</t>
  </si>
  <si>
    <t>57488601000; 57195954740; 57201748207; 57255800600; 55995372300</t>
  </si>
  <si>
    <t>miR-141-3p attenuates inflammation and oxidative stress–induced pulmonary fibrosis in ARDS via the Keap1/Nrf2/ARE signaling pathway</t>
  </si>
  <si>
    <t>Immunologic Research</t>
  </si>
  <si>
    <t>10.1007/s12026-024-09503-7</t>
  </si>
  <si>
    <t>https://www.scopus.com/inward/record.uri?eid=2-s2.0-85195636934&amp;doi=10.1007%2Fs12026-024-09503-7&amp;partnerID=40&amp;md5=9b63e5c07d6238226fd4e8b97ff7289e</t>
  </si>
  <si>
    <t>2-s2.0-85195636934</t>
  </si>
  <si>
    <t>T., Zeng, Tao; Y., Zhou, Yan; J., Zheng, Jingwen; X., Zhuo, Xin; L., Zhu, Ling; L., Wan, Lihong</t>
  </si>
  <si>
    <t>Zeng, Tao (58775213700); Zhou, Yan (57190373107); Zheng, Jingwen (58127605700); Zhuo, Xin (59135072600); Zhu, Ling (56321167200); Wan, Lihong (26647838100)</t>
  </si>
  <si>
    <t>58775213700; 57190373107; 58127605700; 59135072600; 56321167200; 26647838100</t>
  </si>
  <si>
    <t>Rosmarinic acid alleviates septic acute respiratory distress syndrome in mice by suppressing the bronchial epithelial RAS-mediated ferroptosis</t>
  </si>
  <si>
    <t>10.1016/j.intimp.2024.112304</t>
  </si>
  <si>
    <t>https://www.scopus.com/inward/record.uri?eid=2-s2.0-85193603706&amp;doi=10.1016%2Fj.intimp.2024.112304&amp;partnerID=40&amp;md5=a363ac1e5d40e8c47e92c3918393a057</t>
  </si>
  <si>
    <t>All Open Access; Hybrid Gold Open Access</t>
  </si>
  <si>
    <t>2-s2.0-85193603706</t>
  </si>
  <si>
    <t>J., Zhan, Jiayi; J., Chen, Junming; L., Deng, Liyan; Y., Lu, Yining; L., Luo, Lianxiang</t>
  </si>
  <si>
    <t>Zhan, Jiayi (58916390200); Chen, Junming (58916098700); Deng, Liyan (58021138700); Lu, Yining (58916098800); Luo, Lianxiang (57193721943)</t>
  </si>
  <si>
    <t>58916390200; 58916098700; 58021138700; 58916098800; 57193721943</t>
  </si>
  <si>
    <t>Exploring the ferroptosis-related gene lipocalin 2 as a potential biomarker for sepsis-induced acute respiratory distress syndrome based on machine learning</t>
  </si>
  <si>
    <t>Biochimica et Biophysica Acta - Molecular Basis of Disease</t>
  </si>
  <si>
    <t>10.1016/j.bbadis.2024.167101</t>
  </si>
  <si>
    <t>https://www.scopus.com/inward/record.uri?eid=2-s2.0-85186498920&amp;doi=10.1016%2Fj.bbadis.2024.167101&amp;partnerID=40&amp;md5=233fe7a48b8a946b93722e927f851898</t>
  </si>
  <si>
    <t>2-s2.0-85186498920</t>
  </si>
  <si>
    <t>Z., Chen, Zemin; H., Tang, Haixiong; S., Gan, Sudan; C., Yang, Changyun; S., Li, Shiyue; J., Li, Jing; L., Yao, Lihong</t>
  </si>
  <si>
    <t>Chen, Zemin (58733788000); Tang, Haixiong (55683373800); Gan, Sudan (58733061700); Yang, Changyun (58734521400); Li, Shiyue (55780805100); Li, Jing (56843945000); Yao, Lihong (56563426400)</t>
  </si>
  <si>
    <t>58733788000; 55683373800; 58733061700; 58734521400; 55780805100; 56843945000; 56563426400</t>
  </si>
  <si>
    <t>Ferroptosis mediates airway epithelial E-cadherin dysfunction in LPS-induced acute lung injury</t>
  </si>
  <si>
    <t>Pulmonary Pharmacology and Therapeutics</t>
  </si>
  <si>
    <t>10.1016/j.pupt.2023.102284</t>
  </si>
  <si>
    <t>https://www.scopus.com/inward/record.uri?eid=2-s2.0-85181232089&amp;doi=10.1016%2Fj.pupt.2023.102284&amp;partnerID=40&amp;md5=b31caeb195b862ab8482c39ae1d9180f</t>
  </si>
  <si>
    <t>2-s2.0-85181232089</t>
  </si>
  <si>
    <t>X., Hu, Xin'gang; W., Zhang, Wenwen; Y., Jiang, Yafen; J., Zhang, Jie; Z., Liu, Zhida; C., Tian, Cuijie; X., Wang, Xuelin; J., Cheng, Jianjian</t>
  </si>
  <si>
    <t>Hu, Xin'gang (55496356900); Zhang, Wenwen (57224623795); Jiang, Yafen (58927480700); Zhang, Jie (58927607800); Liu, Zhida (57192184035); Tian, Cuijie (57189699273); Wang, Xuelin (57371407700); Cheng, Jianjian (57204428429)</t>
  </si>
  <si>
    <t>55496356900; 57224623795; 58927480700; 58927607800; 57192184035; 57189699273; 57371407700; 57204428429</t>
  </si>
  <si>
    <t>Impact of extracorporeal carbon dioxide removal combined with continuous renal replacement therapy on diaphragmatic function in patients with acute respiratory distress syndrome; 体外二氧化碳清除联合连续性肾脏替代治疗对急性呼吸窘迫综合征患者膈肌功能的影响</t>
  </si>
  <si>
    <t>Chinese Critical Care Medicine</t>
  </si>
  <si>
    <t>10.3760/cma.j.cn121430-20231207-01063</t>
  </si>
  <si>
    <t>https://www.scopus.com/inward/record.uri?eid=2-s2.0-85187200742&amp;doi=10.3760%2Fcma.j.cn121430-20231207-01063&amp;partnerID=40&amp;md5=fdb3ddce5d689c1696a3380eac8f13be</t>
  </si>
  <si>
    <t>2-s2.0-85187200742</t>
  </si>
  <si>
    <t>X., Chen, Xu; J., Shen, Jiapan; X., Jiang, Xueqin; M., Pan, Min; S., Chang, Shuang; J., Li, Juanjuan; L., Wang, Lei; M., Miao, Manli; X., Feng, Xiaoxia; L., Zhang, Ling</t>
  </si>
  <si>
    <t>Chen, Xu (57222019940); Shen, Jiapan (58938046200); Jiang, Xueqin (23967612000); Pan, Min (57216750425); Chang, Shuang (58938478700); Li, Juanjuan (57206967796); Wang, Lei (59391645200); Miao, Manli (57212383797); Feng, Xiaoxia (58937619500); Zhang, Ling (57226542931)</t>
  </si>
  <si>
    <t>57222019940; 58938046200; 23967612000; 57216750425; 58938478700; 57206967796; 59391645200; 57212383797; 58937619500; 57226542931</t>
  </si>
  <si>
    <t>Characterization of dipyridamole as a novel ferroptosis inhibitor and its therapeutic potential in acute respiratory distress syndrome management</t>
  </si>
  <si>
    <t>10.7150/thno.102318</t>
  </si>
  <si>
    <t>https://www.scopus.com/inward/record.uri?eid=2-s2.0-85207959567&amp;doi=10.7150%2Fthno.102318&amp;partnerID=40&amp;md5=ac875f811ffa5e05c674c8b5bf6e05a7</t>
  </si>
  <si>
    <t>All Open Access; Gold Open Access</t>
  </si>
  <si>
    <t>2-s2.0-85207959567</t>
  </si>
  <si>
    <t>M., Lin, Miao; W., Xie, Weixi; D., Xiong, Dayan; S., Tang, Siyuan; X., Huang, Xiaoting; L., Deng, Lang; L., Huang, Lei; X., Zhang, Xiaohua; T., Zhou, Tingting; R., Qian, Rui</t>
  </si>
  <si>
    <t>Lin, Miao (57226154418); Xie, Weixi (57226142372); Xiong, Dayan (57435272100); Tang, Siyuan (13105767800); Huang, Xiaoting (56637218100); Deng, Lang (57434724200); Huang, Lei (58565066500); Zhang, Xiaohua (58566260900); Zhou, Tingting (57226156951); Qian, Rui (58668405000)</t>
  </si>
  <si>
    <t>57226154418; 57226142372; 57435272100; 13105767800; 56637218100; 57434724200; 58565066500; 58566260900; 57226156951; 58668405000</t>
  </si>
  <si>
    <t>Cyasterone ameliorates sepsis-related acute lung injury via AKT (Ser473)/GSK3β (Ser9)/Nrf2 pathway</t>
  </si>
  <si>
    <t>Chinese Medicine (United Kingdom)</t>
  </si>
  <si>
    <t>10.1186/s13020-023-00837-2</t>
  </si>
  <si>
    <t>https://www.scopus.com/inward/record.uri?eid=2-s2.0-85175014585&amp;doi=10.1186%2Fs13020-023-00837-2&amp;partnerID=40&amp;md5=a619be3b14080cc7d09e4f35cb1a9d24</t>
  </si>
  <si>
    <t>2-s2.0-85175014585</t>
  </si>
  <si>
    <t>B., Francesco, Bellanti; S., Kasperczyk, Slawomir; A., Kasperczyk, Aleksandra; M., Dobrakowski, Michał; G., Pacilli, Gabriella; G., Vurchio, Giuseppina; A., Maddalena, Alessandro; S., Quiete, Stefano; A., Lo Buglio, Aurelio; C., Capurso, Cristiano</t>
  </si>
  <si>
    <t>Francesco, Bellanti (57218136564); Kasperczyk, Slawomir (55975391500); Kasperczyk, Aleksandra (6603338238); Dobrakowski, Michał (57203028360); Pacilli, Gabriella (58476418400); Vurchio, Giuseppina (58475717000); Maddalena, Alessandro (58476879900); Quiete, Stefano (57246546200); Lo Buglio, Aurelio (57190861382); Capurso, Cristiano (6603670077)</t>
  </si>
  <si>
    <t>57218136564; 55975391500; 6603338238; 57203028360; 58476418400; 58475717000; 58476879900; 57246546200; 57190861382; 6603670077</t>
  </si>
  <si>
    <t>Journal of Intensive Care</t>
  </si>
  <si>
    <t>https://www.scopus.com/inward/record.uri?eid=2-s2.0-85164189891&amp;doi=10.1186%2Fs40560-023-00679-y&amp;partnerID=40&amp;md5=d365f52312be87fa64fe43aa5b7aa0ce</t>
  </si>
  <si>
    <t>2-s2.0-85164189891</t>
  </si>
  <si>
    <t>A., Ma, Aijia; Z., Feng, Zhongxue; L., Yang, Li; Q., Wu, Qin; H., Xiong, Huaiyu; M., Dong, Meiling; J., Cheng, Jiangli; Z., Wang, Zhenling; J., Yang, Jing; Y., Kang, Yan</t>
  </si>
  <si>
    <t>Ma, Aijia (57200173899); Feng, Zhongxue (57202871518); Yang, Li (57219401876); Wu, Qin (55982030600); Xiong, Huaiyu (57210561852); Dong, Meiling (57195837001); Cheng, Jiangli (57193843439); Wang, Zhenling (57218257384); Yang, Jing (56231091900); Kang, Yan (35169843000)</t>
  </si>
  <si>
    <t>57200173899; 57202871518; 57219401876; 55982030600; 57210561852; 57195837001; 57193843439; 57218257384; 56231091900; 35169843000</t>
  </si>
  <si>
    <t>Ferroptosis-related signature and immune infiltration characterization in acute lung injury/acute respiratory distress syndrome</t>
  </si>
  <si>
    <t>Respiratory Research</t>
  </si>
  <si>
    <t>10.1186/s12931-023-02429-y</t>
  </si>
  <si>
    <t>https://www.scopus.com/inward/record.uri?eid=2-s2.0-85161969079&amp;doi=10.1186%2Fs12931-023-02429-y&amp;partnerID=40&amp;md5=c217ce0479711a956703a4b3e77f37f3</t>
  </si>
  <si>
    <t>2-s2.0-85161969079</t>
  </si>
  <si>
    <t>Y., Deng, Yu; K., Lai, Kai; Z., Lu, Zilong; M., Gao, Minglang; N., Li, Ning; Q., Geng, Qing</t>
  </si>
  <si>
    <t>Deng, Yu (57396276400); Lai, Kai (57744653800); Lu, Zilong (57211436848); Gao, Minglang (57890851500); Li, Ning (57195737943); Geng, Qing (38662400600)</t>
  </si>
  <si>
    <t>57396276400; 57744653800; 57211436848; 57890851500; 57195737943; 38662400600</t>
  </si>
  <si>
    <t>Sitagliptin ameliorates lipopolysaccharide⁃induced acute lung injury by inhibiting ferroptosis; 西 格 列 汀 通 过 抑 制 铁 死 亡 改 善 脂 多 糖 诱 导 的急 性 肺 损 伤</t>
  </si>
  <si>
    <t>Medical Journal of Wuhan University</t>
  </si>
  <si>
    <t>10.14188/j.1671-8852.2023.0336</t>
  </si>
  <si>
    <t>https://www.scopus.com/inward/record.uri?eid=2-s2.0-85181488151&amp;doi=10.14188%2Fj.1671-8852.2023.0336&amp;partnerID=40&amp;md5=16cbb5dc7a35b96bc2e6d34a589b3b9b</t>
  </si>
  <si>
    <t>2-s2.0-85181488151</t>
  </si>
  <si>
    <t>M., Ghasemzadeh Rahbardar, Mahboobeh; B.M., Razavi, Bibi Marjan; K., Naraki, Karim; H., Hosseinzadeh, Hossein</t>
  </si>
  <si>
    <t>Ghasemzadeh Rahbardar, Mahboobeh (36105975700); Razavi, Bibi Marjan (25221890200); Naraki, Karim (57194244103); Hosseinzadeh, Hossein (56212454800)</t>
  </si>
  <si>
    <t>36105975700; 25221890200; 57194244103; 56212454800</t>
  </si>
  <si>
    <t>Naunyn-Schmiedeberg's Archives of Pharmacology</t>
  </si>
  <si>
    <t>https://www.scopus.com/inward/record.uri?eid=2-s2.0-85160416703&amp;doi=10.1007%2Fs00210-023-02532-3&amp;partnerID=40&amp;md5=db375af646636f1aa434a28105fdf7d7</t>
  </si>
  <si>
    <t>All Open Access; Bronze Open Access; Green Final Open Access; Green Open Access</t>
  </si>
  <si>
    <t>2-s2.0-85160416703</t>
  </si>
  <si>
    <t>H., Zhang, Hong; J., Zeng, Jun; J., Li, Jiankang; H., Gong, Huankai; M., Chen, Meiling; Q., Li, Quan; S., Liu, Shengxing; S., Luo, Shanjun; H., Dong, Huanxiang; Y., Xu, Yingke</t>
  </si>
  <si>
    <t>Zhang, Hong (57219386418); Zeng, Jun (36927457100); Li, Jiankang (57435215700); Gong, Huankai (57982245800); Chen, Meiling (57473723800); Li, Quan (57836366600); Liu, Shengxing (57221250167); Luo, Shanjun (57473861000); Dong, Huanxiang (58292424200); Xu, Yingke (58292424300)</t>
  </si>
  <si>
    <t>57219386418; 36927457100; 57435215700; 57982245800; 57473723800; 57836366600; 57221250167; 57473861000; 58292424200; 58292424300</t>
  </si>
  <si>
    <t>Sivelestat sodium attenuates acute lung injury by inhibiting jnk/nf-κΒ and activating nrf2/ho-1 signaling pathways</t>
  </si>
  <si>
    <t>Biomolecules and Biomedicine</t>
  </si>
  <si>
    <t>https://www.scopus.com/inward/record.uri?eid=2-s2.0-85160397422&amp;doi=10.17305%2Fbb.2022.8549&amp;partnerID=40&amp;md5=5374ddd129500a77d6e17d45c7283d9b</t>
  </si>
  <si>
    <t>2-s2.0-85160397422</t>
  </si>
  <si>
    <t>M.D., Samsonia, M. D.; M.A., Kandelaki, M. A.; N.G., Baratashvili, N. G.; L.G., Gvaramia, L. G.</t>
  </si>
  <si>
    <t>Samsonia, M. D. (26635995400); Kandelaki, M. A. (22634702400); Baratashvili, N. G. (58635604600); Gvaramia, L. G. (57409706600)</t>
  </si>
  <si>
    <t>26635995400; 22634702400; 58635604600; 57409706600</t>
  </si>
  <si>
    <t>NEUROPROTECTIVE AND ANTIOXIDANT POTENTIAL OF MONTELUKAST-ACETYLCYSTEINE COMBINATION THERAPY FOR BRAIN PROTECTION IN PATIENTS WITH COVID-19 INDUCED PNEUMONIA; reziume montelukastis da acetilcisteinis kombinirebuli Terapiis neiroproteqtoruli da antioqsidanturi potenciali (Tavis tvinis iSemiisgan dacvis mizniT) COVID-19-iT gamowveuli virusuli pnevmoniis mqone pacientebSi; НЕЙРОПРОТЕКТОРНЫЙ И АНТИОКСИДАНТНЫЙ ПОТЕНЦИАЛ КОМБИНИРОВАННОЙ ТЕРАПИИ МОНТЕЛУКАСТОМ И АЦЕТИЛЦИСТЕИНОМ ДЛЯ ЗАЩИТЫ МОЗГА У ПАЦИЕНТОВ С ПНЕВМОНИЕЙ, ВЫЗВАННОЙ COVID-19</t>
  </si>
  <si>
    <t>Georgian Medical News</t>
  </si>
  <si>
    <t>https://www.scopus.com/inward/record.uri?eid=2-s2.0-85170265880&amp;partnerID=40&amp;md5=09b449e535a624858d538b733c04626d</t>
  </si>
  <si>
    <t>2-s2.0-85170265880</t>
  </si>
  <si>
    <t>S., Wang, Shuibang; B.G., Baldi, B. G.</t>
  </si>
  <si>
    <t>Wang, Shuibang (7410335635); Baldi, B. G. (16240768700)</t>
  </si>
  <si>
    <t>7410335635; 16240768700</t>
  </si>
  <si>
    <t>Editorial: Reviews in pulmonary medicine 2022</t>
  </si>
  <si>
    <t>Frontiers in Medicine</t>
  </si>
  <si>
    <t>10.3389/fmed.2023.1296581</t>
  </si>
  <si>
    <t>https://www.scopus.com/inward/record.uri?eid=2-s2.0-85180248189&amp;doi=10.3389%2Ffmed.2023.1296581&amp;partnerID=40&amp;md5=3d1e59529828dbc603dc903fc64332e1</t>
  </si>
  <si>
    <t>Editorial</t>
  </si>
  <si>
    <t>2-s2.0-85180248189</t>
  </si>
  <si>
    <t>Y., An, Y.; H., Zhang, Haiming; R., Wang, Rui; Y., Shen, Yinfeng; J., Zhao, Jingling; Y., Zou, Yinshui; G., Wang, Guangzhi</t>
  </si>
  <si>
    <t>An, Y. (58704084300); Zhang, Haiming (57196346750); Wang, Rui (58930524000); Shen, Yinfeng (35215986500); Zhao, Jingling (56127188800); Zou, Yinshui (58658798700); Wang, Guangzhi (58430231600)</t>
  </si>
  <si>
    <t>58704084300; 57196346750; 58930524000; 35215986500; 56127188800; 58658798700; 58430231600</t>
  </si>
  <si>
    <t>Biomarkers, signaling pathways, and programmed cell death in acute lung injury and its treatment with Traditional Chinese Medicine: a narrative review</t>
  </si>
  <si>
    <t>European Review for Medical and Pharmacological Sciences</t>
  </si>
  <si>
    <t>10.26355/eurrev_202311_34292</t>
  </si>
  <si>
    <t>https://www.scopus.com/inward/record.uri?eid=2-s2.0-85177442262&amp;doi=10.26355%2Feurrev_202311_34292&amp;partnerID=40&amp;md5=a0f697bb20af4220294fdaae46a7d90c</t>
  </si>
  <si>
    <t>2-s2.0-85177442262</t>
  </si>
  <si>
    <t>B., Liu, Bo; Y., Li, Yan; J., Xiang, Jinying; Y., Li, Yuehan; M., Zhou, Mi; Y., Ren, Yinying; Z., Fu, Zhou; F., Ding, Fengxia</t>
  </si>
  <si>
    <t>Liu, Bo (57191514444); Li, Yan (59789745500); Xiang, Jinying (58552830500); Li, Yuehan (58855302500); Zhou, Mi (57206255161); Ren, Yinying (58552830700); Fu, Zhou (35277137900); Ding, Fengxia (56693767100)</t>
  </si>
  <si>
    <t>57191514444; 59789745500; 58552830500; 58855302500; 57206255161; 58552830700; 35277137900; 56693767100</t>
  </si>
  <si>
    <t>Significance of Pyroptosis in Immunoregulation and Prognosis of Patients with Acute Respiratory Distress Syndrome: Evidence from RNA-Seq of Alveolar Macrophages</t>
  </si>
  <si>
    <t>Journal of Inflammation Research</t>
  </si>
  <si>
    <t>10.2147/JIR.S422585</t>
  </si>
  <si>
    <t>https://www.scopus.com/inward/record.uri?eid=2-s2.0-85168984762&amp;doi=10.2147%2FJIR.S422585&amp;partnerID=40&amp;md5=df32e731f43ed2d47b801e94e0f2e366</t>
  </si>
  <si>
    <t>2-s2.0-85168984762</t>
  </si>
  <si>
    <t>Y., Wu, Yuxuan; H., Sun, Hao; L., Qin, Lianju; X., Zhang, Xiaomin; H., Zhou, Hao; Y., Wang, Yao; L., Wang, Lumin; M., Li, Meng; J., Liu, Jiayin; J., Zhang, Jinsong</t>
  </si>
  <si>
    <t>Wu, Yuxuan (57208272806); Sun, Hao (56920942700); Qin, Lianju (55787033200); Zhang, Xiaomin (36189945500); Zhou, Hao (57193530196); Wang, Yao (59226589000); Wang, Lumin (57423716400); Li, Meng (57658598600); Liu, Jiayin (57196291738); Zhang, Jinsong (56137115200)</t>
  </si>
  <si>
    <t>57208272806; 56920942700; 55787033200; 36189945500; 57193530196; 59226589000; 57423716400; 57658598600; 57196291738; 56137115200</t>
  </si>
  <si>
    <t>Human amnion-derived mesenchymal stem cells attenuate acute lung injury in two different acute lung injury mice models</t>
  </si>
  <si>
    <t>Frontiers in Pharmacology</t>
  </si>
  <si>
    <t>10.3389/fphar.2023.1149659</t>
  </si>
  <si>
    <t>https://www.scopus.com/inward/record.uri?eid=2-s2.0-85163772711&amp;doi=10.3389%2Ffphar.2023.1149659&amp;partnerID=40&amp;md5=07ad57d7cea8c3b0ffb3b12f52d1f67f</t>
  </si>
  <si>
    <t>2-s2.0-85163772711</t>
  </si>
  <si>
    <t>A.B., Rowaiye, Adekunle Babajide; A.J., Ogugua, Akwoba Joseph; D., Bur, Doofan; T., Wood, Timipanipiri; Z., Labbo, Zainab; C., Chukwu, Chimaobi; F.J., Afolabi, Femi Johnson; E.J., Nwonu, Ezinne Janefrances; T., Agbalalaha, Tarimoboere</t>
  </si>
  <si>
    <t>Rowaiye, Adekunle Babajide (57216390084); Ogugua, Akwoba Joseph (57184380500); Bur, Doofan (57221342498); Wood, Timipanipiri (58247125800); Labbo, Zainab (58247125900); Chukwu, Chimaobi (57731634700); Afolabi, Femi Johnson (57191636635); Nwonu, Ezinne Janefrances (57880503100); Agbalalaha, Tarimoboere (58478206800)</t>
  </si>
  <si>
    <t>57216390084; 57184380500; 57221342498; 58247125800; 58247125900; 57731634700; 57191636635; 57880503100; 58478206800</t>
  </si>
  <si>
    <t>The Lingzhi or Reishi Medicinal Mushroom Ganoderma lucidum (Agaricomycetes) Can Combat Cytokine Storm and Other COVID-19 Related Pathologies: A Review</t>
  </si>
  <si>
    <t>International Journal of Medicinal Mushrooms</t>
  </si>
  <si>
    <t>10.1615/IntJMedMushrooms.2023048109</t>
  </si>
  <si>
    <t>https://www.scopus.com/inward/record.uri?eid=2-s2.0-85159150170&amp;doi=10.1615%2FIntJMedMushrooms.2023048109&amp;partnerID=40&amp;md5=0830a576d88b5ead03c3ee0b03288d2c</t>
  </si>
  <si>
    <t>2-s2.0-85159150170</t>
  </si>
  <si>
    <t>W., Zhu, Wenfang; Y., Zhang, Yiwen; Y., Wang, Yinghong</t>
  </si>
  <si>
    <t>Zhu, Wenfang (58044403600); Zhang, Yiwen (57217062267); Wang, Yinghong (56966803200)</t>
  </si>
  <si>
    <t>58044403600; 57217062267; 56966803200</t>
  </si>
  <si>
    <t>Immunotherapy strategies and prospects for acute lung injury: Focus on immune cells and cytokines</t>
  </si>
  <si>
    <t>10.3389/fphar.2022.1103309</t>
  </si>
  <si>
    <t>https://www.scopus.com/inward/record.uri?eid=2-s2.0-85145722876&amp;doi=10.3389%2Ffphar.2022.1103309&amp;partnerID=40&amp;md5=bd5328b7bc34578a0606c5a47064300e</t>
  </si>
  <si>
    <t>2-s2.0-85145722876</t>
  </si>
  <si>
    <t>C.R., McClintock, Catherine R.; N., Mulholland, Niamh; A.D., Krasnodembskaya, Anna D.</t>
  </si>
  <si>
    <t>McClintock, Catherine R. (58036231000); Mulholland, Niamh (58036735700); Krasnodembskaya, Anna D. (36739120600)</t>
  </si>
  <si>
    <t>58036231000; 58036735700; 36739120600</t>
  </si>
  <si>
    <t>https://www.scopus.com/inward/record.uri?eid=2-s2.0-85145161466&amp;doi=10.3389%2Ffmed.2022.1011819&amp;partnerID=40&amp;md5=d723fa158627eb7d5f062dad89cb2ccd</t>
  </si>
  <si>
    <t>2-s2.0-85145161466</t>
  </si>
  <si>
    <t>F., Terzi̇, Funda; B., Demirci, Beste; I., Cınar, Irfan; M., Alhilal, Mohammad; H.S., Erol, Hüseyin Serkan</t>
  </si>
  <si>
    <t>Terzi̇, Funda (57196002965); Demirci, Beste (57266858700); Cınar, Irfan (55355223200); Alhilal, Mohammad (57214259186); Erol, Hüseyin Serkan (56123616900)</t>
  </si>
  <si>
    <t>57196002965; 57266858700; 55355223200; 57214259186; 56123616900</t>
  </si>
  <si>
    <t>Effects of tocilizumab and dexamethasone on the downregulation of proinflammatory cytokines and upregulation of antioxidants in the lungs in oleic acid-induced ARDS</t>
  </si>
  <si>
    <t>10.1186/s12931-022-02172-w</t>
  </si>
  <si>
    <t>https://www.scopus.com/inward/record.uri?eid=2-s2.0-85138206381&amp;doi=10.1186%2Fs12931-022-02172-w&amp;partnerID=40&amp;md5=140fa56d5f1d756219e4909df3a2d998</t>
  </si>
  <si>
    <t>2-s2.0-85138206381</t>
  </si>
  <si>
    <t>Q., Dhlamini, Qhaweni; W., Wang, Wei; G., Feng, Guifeng; A., Chen, Aiping; L., Chong, Lei; X., Li, Xue; Q., Li, Quan; J., Wu, Jin; D., Zhou, Depu; J., Wang, Jie</t>
  </si>
  <si>
    <t>Dhlamini, Qhaweni (57224463849); Wang, Wei (56957891600); Feng, Guifeng (57402962600); Chen, Aiping (57403826300); Chong, Lei (55315443400); Li, Xue (57224205971); Li, Quan (57767462600); Wu, Jin (57208256361); Zhou, Depu (57194210467); Wang, Jie (57191491500)</t>
  </si>
  <si>
    <t>57224463849; 56957891600; 57402962600; 57403826300; 55315443400; 57224205971; 57767462600; 57208256361; 57194210467; 57191491500</t>
  </si>
  <si>
    <t>FGF1 alleviates LPS-induced acute lung injury via suppression of inflammation and oxidative stress</t>
  </si>
  <si>
    <t>10.1186/s10020-022-00502-8</t>
  </si>
  <si>
    <t>https://www.scopus.com/inward/record.uri?eid=2-s2.0-85133010100&amp;doi=10.1186%2Fs10020-022-00502-8&amp;partnerID=40&amp;md5=497440996f45b67b81bea9f9e5e3b9e4</t>
  </si>
  <si>
    <t>2-s2.0-85133010100</t>
  </si>
  <si>
    <t>S., A, Sudheer; M., G, Meera</t>
  </si>
  <si>
    <t>A, Sudheer (57996604300); G, Meera (57996604400)</t>
  </si>
  <si>
    <t>57996604300; 57996604400</t>
  </si>
  <si>
    <t>Ayurvedic management through telemedicine of covid hypoxia non-dependent of oxygen support in a patient with chest CT score of 18/25- A case report</t>
  </si>
  <si>
    <t>Journal of Ayurveda and Integrative Medicine</t>
  </si>
  <si>
    <t>10.1016/j.jaim.2022.100660</t>
  </si>
  <si>
    <t>https://www.scopus.com/inward/record.uri?eid=2-s2.0-85143530614&amp;doi=10.1016%2Fj.jaim.2022.100660&amp;partnerID=40&amp;md5=20196a1bbe260bdc77ff0b8bbe8f02be</t>
  </si>
  <si>
    <t>2-s2.0-85143530614</t>
  </si>
  <si>
    <t>S.H., Audi, Said Halim; P., Taheri, Pardis; M., Zhao, Ming; K., Hu, Kurt; E.R., Jacobs, Elizabeth R.; A.V., Clough, Anne V.</t>
  </si>
  <si>
    <t>Audi, Said Halim (7003267593); Taheri, Pardis (57430306200); Zhao, Ming (7403534728); Hu, Kurt (57217072208); Jacobs, Elizabeth R. (34975087400); Clough, Anne V. (7006120455)</t>
  </si>
  <si>
    <t>7003267593; 57430306200; 7403534728; 57217072208; 34975087400; 7006120455</t>
  </si>
  <si>
    <t>American Journal of Physiology - Lung Cellular and Molecular Physiology</t>
  </si>
  <si>
    <t>https://www.scopus.com/inward/record.uri?eid=2-s2.0-85138459754&amp;doi=10.1152%2Fajplung.00126.2022&amp;partnerID=40&amp;md5=652daaebba1352907ddf1cdd500e7e92</t>
  </si>
  <si>
    <t>All Open Access; Green Final Open Access; Green Open Access</t>
  </si>
  <si>
    <t>2-s2.0-85138459754</t>
  </si>
  <si>
    <t>A., Fakharian, Atefeh; M.S., Mirenayat, Maryam Sadat; F., Ferdowsi, Fatemeh; S.B., Mirtajani, Sead Bashir; V., Khalili, Vajihozaman; R., Zahiri, Reyhaneh; H., Jamaati, Hamidreza</t>
  </si>
  <si>
    <t>Fakharian, Atefeh (36113080400); Mirenayat, Maryam Sadat (55624896600); Ferdowsi, Fatemeh (57914069000); Mirtajani, Sead Bashir (57191909008); Khalili, Vajihozaman (57913645600); Zahiri, Reyhaneh (57225146849); Jamaati, Hamidreza (7801446806)</t>
  </si>
  <si>
    <t>36113080400; 55624896600; 57914069000; 57191909008; 57913645600; 57225146849; 7801446806</t>
  </si>
  <si>
    <t>The Efficacy of Methylprednisolone in Clinical Manifestations, Inflammatory Biomarkers, and Antioxidant Changes in the COVID-19 Patients</t>
  </si>
  <si>
    <t>Archives of Clinical Infectious Diseases</t>
  </si>
  <si>
    <t>e129799</t>
  </si>
  <si>
    <t>10.5812/archcid-129799</t>
  </si>
  <si>
    <t>https://www.scopus.com/inward/record.uri?eid=2-s2.0-85139102971&amp;doi=10.5812%2Farchcid-129799&amp;partnerID=40&amp;md5=50b31c7121153eb113d0f7524a74a320</t>
  </si>
  <si>
    <t>2-s2.0-85139102971</t>
  </si>
  <si>
    <t>K.S., Wildi, Karin S.; M.J.P., Bouquet, Mahe Jeannine Patricia; C., Ainola, Carmen; S.A., Livingstone, Samantha Annie; S.M., Colombo, Sebastiano Maria; S., Heinsar, Silver; N., Sato, Noriko; K., Sato, Kei; E.S., Wilson, Emily Susan; G., Abbate, Gabriella</t>
  </si>
  <si>
    <t>Wildi, Karin S. (37102901200); Bouquet, Mahe Jeannine Patricia (57208273881); Ainola, Carmen (57223609153); Livingstone, Samantha Annie (57216973476); Colombo, Sebastiano Maria (56954547300); Heinsar, Silver (57204571370); Sato, Noriko (57300931200); Sato, Kei (59712503700); Wilson, Emily Susan (57301074200); Abbate, Gabriella (57216974036)</t>
  </si>
  <si>
    <t>37102901200; 57208273881; 57223609153; 57216973476; 56954547300; 57204571370; 57300931200; 59712503700; 57301074200; 57216974036</t>
  </si>
  <si>
    <t>Differential Protein Expression among Two Different Ovine ARDS Phenotypes—A Preclinical Randomized Study</t>
  </si>
  <si>
    <t>Metabolites</t>
  </si>
  <si>
    <t>10.3390/metabo12070655</t>
  </si>
  <si>
    <t>https://www.scopus.com/inward/record.uri?eid=2-s2.0-85136205364&amp;doi=10.3390%2Fmetabo12070655&amp;partnerID=40&amp;md5=0d559f280e5cf7f89e3fd330755af030</t>
  </si>
  <si>
    <t>2-s2.0-85136205364</t>
  </si>
  <si>
    <t>A., Patangrao Renushe, Akshata; B., Anilkumar, Banothu; K., Kumar Bharani, Kala; L., Mekala, Lakshman; J., Mahesh Kumar, Jerald; D., Neeradi, Dinesh; D., Durga Veera Hanuman, Donga; A., Gadige, Ambica; A., Khurana, Amit</t>
  </si>
  <si>
    <t>Patangrao Renushe, Akshata (57604477800); Anilkumar, Banothu (36183324800); Kumar Bharani, Kala (57605738000); Mekala, Lakshman (57211992031); Mahesh Kumar, Jerald (59157876200); Neeradi, Dinesh (57604477900); Durga Veera Hanuman, Donga (57605483300); Gadige, Ambica (57605738100); Khurana, Amit (56400453800)</t>
  </si>
  <si>
    <t>57604477800; 36183324800; 57605738000; 57211992031; 59157876200; 57604477900; 57605483300; 57605738100; 56400453800</t>
  </si>
  <si>
    <t>Vincamine, an active constituent of Vinca rosea ameliorates experimentally induced acute lung injury in Swiss albino mice through modulation of Nrf-2/NF-κB signaling cascade</t>
  </si>
  <si>
    <t>10.1016/j.intimp.2022.108773</t>
  </si>
  <si>
    <t>https://www.scopus.com/inward/record.uri?eid=2-s2.0-85128515873&amp;doi=10.1016%2Fj.intimp.2022.108773&amp;partnerID=40&amp;md5=724c8f072d39dc775d8a0ccd48a1664a</t>
  </si>
  <si>
    <t>2-s2.0-85128515873</t>
  </si>
  <si>
    <t>Y., Jiao, Yang; C., Yong, Chaoying; R., Zhang, Renzi; D., Qi, Di; D., Wang, Daoxin</t>
  </si>
  <si>
    <t>Jiao, Yang (57667700200); Yong, Chaoying (57667700100); Zhang, Renzi (57226040903); Qi, Di (56401549900); Wang, Daoxin (55753282200)</t>
  </si>
  <si>
    <t>57667700200; 57667700100; 57226040903; 56401549900; 55753282200</t>
  </si>
  <si>
    <t>Hepcidin Alleviates LPS-Induced ARDS by Regulating the Ferritin-Mediated Suppression of Ferroptosis</t>
  </si>
  <si>
    <t>10.1097/SHK.0000000000001941</t>
  </si>
  <si>
    <t>https://www.scopus.com/inward/record.uri?eid=2-s2.0-85133103306&amp;doi=10.1097%2FSHK.0000000000001941&amp;partnerID=40&amp;md5=712fb68a47013feb4477400109ad2e5b</t>
  </si>
  <si>
    <t>2-s2.0-85133103306</t>
  </si>
  <si>
    <t>V., Ruggiero, Valentina; R.P., Aquino, Rita Patrizia; P., Del Gaudio, Pasquale; P., Campiglia, Pietro; P., Russo, Paola</t>
  </si>
  <si>
    <t>Ruggiero, Valentina (57726962800); Aquino, Rita Patrizia (7006620872); Del Gaudio, Pasquale (55898038300); Campiglia, Pietro (6603015488); Russo, Paola (57191567298)</t>
  </si>
  <si>
    <t>57726962800; 7006620872; 55898038300; 6603015488; 57191567298</t>
  </si>
  <si>
    <t>Post-COVID Syndrome: The Research Progress in the Treatment of Pulmonary sequelae after COVID-19 Infection</t>
  </si>
  <si>
    <t>Pharmaceutics</t>
  </si>
  <si>
    <t>10.3390/pharmaceutics14061135</t>
  </si>
  <si>
    <t>https://www.scopus.com/inward/record.uri?eid=2-s2.0-85131306667&amp;doi=10.3390%2Fpharmaceutics14061135&amp;partnerID=40&amp;md5=06c836f419430202d4df87dd0c6c322d</t>
  </si>
  <si>
    <t>2-s2.0-85131306667</t>
  </si>
  <si>
    <t>D., Hao, Danli; Y., Wang, Yajie; J., Yang, Jiaying; R., Xie, Ran; L., Jia, Lingyu; J., Cheng, Jintang; H., Ma, Hai; J., Tian, Jixiang; S., Guo, Shanshan; T., Liu, Ting</t>
  </si>
  <si>
    <t>Hao, Danli (57210469668); Wang, Yajie (57207002178); Yang, Jiaying (57223020312); Xie, Ran (57205139089); Jia, Lingyu (57736136000); Cheng, Jintang (57191980612); Ma, Hai (56888132500); Tian, Jixiang (57735808000); Guo, Shanshan (57701016300); Liu, Ting (55727717000)</t>
  </si>
  <si>
    <t>57210469668; 57207002178; 57223020312; 57205139089; 57736136000; 57191980612; 56888132500; 57735808000; 57701016300; 55727717000</t>
  </si>
  <si>
    <t>The Alleviation of LPS-Induced Murine Acute Lung Injury by GSH-Mediated PEGylated Artesunate Prodrugs</t>
  </si>
  <si>
    <t>10.3389/fphar.2022.860492</t>
  </si>
  <si>
    <t>https://www.scopus.com/inward/record.uri?eid=2-s2.0-85131736824&amp;doi=10.3389%2Ffphar.2022.860492&amp;partnerID=40&amp;md5=ee9ca911b97aaf35e805c3f6aaaf019c</t>
  </si>
  <si>
    <t>2-s2.0-85131736824</t>
  </si>
  <si>
    <t>H., Qu, Haixin; E., Yuan, Erwei; W., Guo, Weiping; Y., Zhang, Yajing; W., Ma, Wenxia; D., Wu, Dan</t>
  </si>
  <si>
    <t>Qu, Haixin (57352601800); Yuan, Erwei (57211067915); Guo, Weiping (57211073292); Zhang, Yajing (58308488900); Ma, Wenxia (58308922000); Wu, Dan (58308922100)</t>
  </si>
  <si>
    <t>57352601800; 57211067915; 57211073292; 58308488900; 58308922000; 58308922100</t>
  </si>
  <si>
    <t>Improvement effect of luteolin on acute respiratory distress syndrome by inhibiting ROS/TXNIP/NLRP3 signaling pathway activation in mice; 木犀草素抑制 ROS/TXNIP/NLRP3 信号通路激活对小鼠急性呼吸窘迫综合征的改善作用</t>
  </si>
  <si>
    <t>Journal of Jilin University Medicine Edition</t>
  </si>
  <si>
    <t>10.13481/j.1671-587X.20220316</t>
  </si>
  <si>
    <t>https://www.scopus.com/inward/record.uri?eid=2-s2.0-85161414807&amp;doi=10.13481%2Fj.1671-587X.20220316&amp;partnerID=40&amp;md5=bd01491a1d4992e466031501f39232ad</t>
  </si>
  <si>
    <t>2-s2.0-85161414807</t>
  </si>
  <si>
    <t>X., Liu, Xin; J., Zhang, Junqiang; W., Xie, Wang</t>
  </si>
  <si>
    <t>Liu, Xin (59448497100); Zhang, Junqiang (57455730400); Xie, Wang (56441966200)</t>
  </si>
  <si>
    <t>59448497100; 57455730400; 56441966200</t>
  </si>
  <si>
    <t>Molecular and Cellular Biochemistry</t>
  </si>
  <si>
    <t>https://www.scopus.com/inward/record.uri?eid=2-s2.0-85124729097&amp;doi=10.1007%2Fs11010-021-04327-7&amp;partnerID=40&amp;md5=1015a5e04d05046bd13466727e554236</t>
  </si>
  <si>
    <t>2-s2.0-85124729097</t>
  </si>
  <si>
    <t>Y., Zhang, Yiguo; L., Zheng, Li; H., Deng, Huimin; D., Feng, Di; S., Hu, Song; L., Zhu, Lina; W., Xu, Wenting; W., Zhou, Wenyu; Y., Wang, Yu; K., Min, Keting</t>
  </si>
  <si>
    <t>Zhang, Yiguo (57222871888); Zheng, Li (57216766566); Deng, Huimin (57216771057); Feng, Di (57190075252); Hu, Song (57224194450); Zhu, Lina (57216765328); Xu, Wenting (59283361300); Zhou, Wenyu (57465711500); Wang, Yu (57222199424); Min, Keting (57226481302)</t>
  </si>
  <si>
    <t>57222871888; 57216766566; 57216771057; 57190075252; 57224194450; 57216765328; 59283361300; 57465711500; 57222199424; 57226481302</t>
  </si>
  <si>
    <t>Electroacupuncture Alleviates LPS-Induced ARDS Through α7 Nicotinic Acetylcholine Receptor-Mediated Inhibition of Ferroptosis</t>
  </si>
  <si>
    <t>Frontiers in Immunology</t>
  </si>
  <si>
    <t>10.3389/fimmu.2022.832432</t>
  </si>
  <si>
    <t>https://www.scopus.com/inward/record.uri?eid=2-s2.0-85125195925&amp;doi=10.3389%2Ffimmu.2022.832432&amp;partnerID=40&amp;md5=8bb087c185e513a69a5b30f374e8fc37</t>
  </si>
  <si>
    <t>2-s2.0-85125195925</t>
  </si>
  <si>
    <t>S.H., Audi, Said Halim; E.R., Jacobs, Elizabeth R.; P., Taheri, Pardis; S., Ganesh, Swetha; A.V., Clough, Anne V.</t>
  </si>
  <si>
    <t>Audi, Said Halim (7003267593); Jacobs, Elizabeth R. (34975087400); Taheri, Pardis (57430306200); Ganesh, Swetha (57430381700); Clough, Anne V. (7006120455)</t>
  </si>
  <si>
    <t>7003267593; 34975087400; 57430306200; 57430381700; 7006120455</t>
  </si>
  <si>
    <t>https://www.scopus.com/inward/record.uri?eid=2-s2.0-85123651681&amp;doi=10.1097%2FSHK.0000000000001882&amp;partnerID=40&amp;md5=0eace62a49a0da115c2de6a262ef2d0d</t>
  </si>
  <si>
    <t>All Open Access; Green Accepted Open Access; Green Open Access</t>
  </si>
  <si>
    <t>2-s2.0-85123651681</t>
  </si>
  <si>
    <t>Y., Wang, Yuming; F., Gong, Fangchen; X., Qi, Xing; Y., Zheng, Yanjun; X., Zheng, Xiangtao; Y., Chen, Ying; Z., Yang, Zhitao; Q., Ye, Qing; E., Mao, Enqiang; E., Chen, Erzhen</t>
  </si>
  <si>
    <t>Wang, Yuming (57211162452); Gong, Fangchen (56677322200); Qi, Xing (55336728000); Zheng, Yanjun (55713142900); Zheng, Xiangtao (57226281228); Chen, Ying (58433236700); Yang, Zhitao (56053210600); Ye, Qing (57202885390); Mao, Enqiang (59662784800); Chen, Erzhen (14219049800)</t>
  </si>
  <si>
    <t>57211162452; 56677322200; 55336728000; 55713142900; 57226281228; 58433236700; 56053210600; 57202885390; 59662784800; 14219049800</t>
  </si>
  <si>
    <t>Mucin 1 Inhibits Ferroptosis and Sensitizes Vitamin e to Alleviate Sepsis-Induced Acute Lung Injury through GSK3 β /Keap1-Nrf2-GPX4 Pathway</t>
  </si>
  <si>
    <t>Oxidative Medicine and Cellular Longevity</t>
  </si>
  <si>
    <t>10.1155/2022/2405943</t>
  </si>
  <si>
    <t>https://www.scopus.com/inward/record.uri?eid=2-s2.0-85135212346&amp;doi=10.1155%2F2022%2F2405943&amp;partnerID=40&amp;md5=49fef9a2b893f88f379bfbf108b9dbe6</t>
  </si>
  <si>
    <t>All Open Access; Green Accepted Open Access; Green Open Access; Hybrid Gold Open Access</t>
  </si>
  <si>
    <t>2-s2.0-85135212346</t>
  </si>
  <si>
    <t>F., Izadparast, Faezeh; B., Riahi-Zajani, Bamdad; F., Yarmohammadi, Fatemeh; A.W., Hayes, A. Wallace; G., Karimi, G.</t>
  </si>
  <si>
    <t>Izadparast, Faezeh (57804618200); Riahi-Zajani, Bamdad (57804364000); Yarmohammadi, Fatemeh (57192558191); Hayes, A. Wallace (57210895624); Karimi, G. (57190702576)</t>
  </si>
  <si>
    <t>57804618200; 57804364000; 57192558191; 57210895624; 57190702576</t>
  </si>
  <si>
    <t>Protective effect of berberine against LPS-induced injury in the intestine: a review</t>
  </si>
  <si>
    <t>Cell Cycle</t>
  </si>
  <si>
    <t>10.1080/15384101.2022.2100682</t>
  </si>
  <si>
    <t>https://www.scopus.com/inward/record.uri?eid=2-s2.0-85134208995&amp;doi=10.1080%2F15384101.2022.2100682&amp;partnerID=40&amp;md5=a14d0bfbcfa04fb218c383f7600c1b73</t>
  </si>
  <si>
    <t>2-s2.0-85134208995</t>
  </si>
  <si>
    <t>D., Qi, Di; W., Deng, Wang; X., Chen, Xiaorui; S., Fan, Shulei; J., Peng, Junnan; X., Tang, Xumao; D., Wang, Daoxin; Q., Yu, Qian</t>
  </si>
  <si>
    <t>Qi, Di (56401549900); Deng, Wang (41461001600); Chen, Xiaorui (57421056900); Fan, Shulei (57203664758); Peng, Junnan (57218143735); Tang, Xumao (57196177399); Wang, Daoxin (55753282200); Yu, Qian (57192588780)</t>
  </si>
  <si>
    <t>56401549900; 41461001600; 57421056900; 57203664758; 57218143735; 57196177399; 55753282200; 57192588780</t>
  </si>
  <si>
    <t>Adipose-Derived Circulating Exosomes Promote Protection of the Pulmonary Endothelial Barrier by Inhibiting EndMT and Oxidative Stress through Down-Regulation of the TGF- β Pathway: A Potential Explanation for the Obesity Paradox in ARDS</t>
  </si>
  <si>
    <t>10.1155/2022/5475832</t>
  </si>
  <si>
    <t>https://www.scopus.com/inward/record.uri?eid=2-s2.0-85130026986&amp;doi=10.1155%2F2022%2F5475832&amp;partnerID=40&amp;md5=355c9ce283cdf67712ab7016f80e9a7d</t>
  </si>
  <si>
    <t>2-s2.0-85130026986</t>
  </si>
  <si>
    <t>O., Özatik, Orhan; F.Y., Ozatik, Fikriye Yasemin; Y.A., Tekşen, Yasemin Aktan; I., Daǧ, Ilknur; S.K., Karadeniz-Saygili, Suna Karadeniz; A., Koçak, Ahmet</t>
  </si>
  <si>
    <t>Özatik, Orhan (55307982400); Ozatik, Fikriye Yasemin (56199789200); Tekşen, Yasemin Aktan (35742131900); Daǧ, Ilknur (26027437800); Karadeniz-Saygili, Suna Karadeniz (57193650563); Koçak, Ahmet (7004164994)</t>
  </si>
  <si>
    <t>55307982400; 56199789200; 35742131900; 26027437800; 57193650563; 7004164994</t>
  </si>
  <si>
    <t>Research into the Effect of Proton Pump Inhibitors on Lungs and Leukocytes</t>
  </si>
  <si>
    <t>Turkish Journal of Gastroenterology</t>
  </si>
  <si>
    <t>https://www.scopus.com/inward/record.uri?eid=2-s2.0-85122525034&amp;doi=10.5152%2Ftjg.2021.20550&amp;partnerID=40&amp;md5=4ec9f8689673415316bf2b8ee46cb176</t>
  </si>
  <si>
    <t>All Open Access; Green Accepted Open Access; Green Final Open Access; Green Open Access</t>
  </si>
  <si>
    <t>2-s2.0-85122525034</t>
  </si>
  <si>
    <t>J., Li, Jiucui; K., Lu, Kongmiao; F., Sun, Fenglan; S., Tan, Shanjuan; X., Zhang, Xiao; W., Sheng, Wei; W., Hao, Wanming; M., Liu, Min; W., Lv, Weihong; W., Han, Wei</t>
  </si>
  <si>
    <t>Li, Jiucui (57222225183); Lu, Kongmiao (57222221915); Sun, Fenglan (57222229276); Tan, Shanjuan (57222224879); Zhang, Xiao (57216883008); Sheng, Wei (57206176688); Hao, Wanming (57195675733); Liu, Min (59845232500); Lv, Weihong (57222228410); Han, Wei (57193133571)</t>
  </si>
  <si>
    <t>57222225183; 57222221915; 57222229276; 57222224879; 57216883008; 57206176688; 57195675733; 59845232500; 57222228410; 57193133571</t>
  </si>
  <si>
    <t>Panaxydol attenuates ferroptosis against LPS-induced acute lung injury in mice by Keap1-Nrf2/HO-1 pathway</t>
  </si>
  <si>
    <t>Journal of Translational Medicine</t>
  </si>
  <si>
    <t>10.1186/s12967-021-02745-1</t>
  </si>
  <si>
    <t>https://www.scopus.com/inward/record.uri?eid=2-s2.0-85101907097&amp;doi=10.1186%2Fs12967-021-02745-1&amp;partnerID=40&amp;md5=7c97a425cc2cbce51319630a5a45272f</t>
  </si>
  <si>
    <t>2-s2.0-85101907097</t>
  </si>
  <si>
    <t>P., Pan, Pan; J., Chen, Jie; X., Liu, Xudong; J., Fan, Junping; D., Zhang, Dong; W., Zhao, Weiguo; L., Xie, Lixin; L., Su, Longxiang</t>
  </si>
  <si>
    <t>Pan, Pan (58621607600); Chen, Jie (55642251500); Liu, Xudong (57226579935); Fan, Junping (57220794102); Zhang, Dong (59607245300); Zhao, Weiguo (57063667300); Xie, Lixin (36653380900); Su, Longxiang (55019255100)</t>
  </si>
  <si>
    <t>58621607600; 55642251500; 57226579935; 57220794102; 59607245300; 57063667300; 36653380900; 55019255100</t>
  </si>
  <si>
    <t>https://www.scopus.com/inward/record.uri?eid=2-s2.0-85119089655&amp;doi=10.1097%2FSHK.0000000000001835&amp;partnerID=40&amp;md5=0f0325656474f3691826a470ec43427e</t>
  </si>
  <si>
    <t>2-s2.0-85119089655</t>
  </si>
  <si>
    <t>Z., Zhang, Zhengtao; D., Zhang, Danying; K., Xie, Ke; C., Wang, Chuanjiang; F., Xu, Fang</t>
  </si>
  <si>
    <t>Zhang, Zhengtao (57225194277); Zhang, Danying (57225195103); Xie, Ke (57209197849); Wang, Chuanjiang (57089290500); Xu, Fang (43161532600)</t>
  </si>
  <si>
    <t>57225194277; 57225195103; 57209197849; 57089290500; 43161532600</t>
  </si>
  <si>
    <t>Luteolin activates Tregs to promote IL-10 expression and alleviating caspase-11-dependent pyroptosis in sepsis-induced lung injury</t>
  </si>
  <si>
    <t>10.1016/j.intimp.2021.107914</t>
  </si>
  <si>
    <t>https://www.scopus.com/inward/record.uri?eid=2-s2.0-85109442479&amp;doi=10.1016%2Fj.intimp.2021.107914&amp;partnerID=40&amp;md5=ca88e6e3b52e379391c992f6a7161fa8</t>
  </si>
  <si>
    <t>2-s2.0-85109442479</t>
  </si>
  <si>
    <t>F., Ul Afshan, Falaque; B., Nissar, Bushra; N.A., Chowdri, Nisar Ahmad; B.A., Ganai, Bashir Ahmad</t>
  </si>
  <si>
    <t>Ul Afshan, Falaque (57200911785); Nissar, Bushra (57194457915); Chowdri, Nisar Ahmad (6603078823); Ganai, Bashir Ahmad (28767711900)</t>
  </si>
  <si>
    <t>57200911785; 57194457915; 6603078823; 28767711900</t>
  </si>
  <si>
    <t>Relevance of vitamin D3 in COVID-19 infection</t>
  </si>
  <si>
    <t>Gene Reports</t>
  </si>
  <si>
    <t>10.1016/j.genrep.2021.101270</t>
  </si>
  <si>
    <t>https://www.scopus.com/inward/record.uri?eid=2-s2.0-85109446304&amp;doi=10.1016%2Fj.genrep.2021.101270&amp;partnerID=40&amp;md5=0e2f40983cbde089915f3d920b20ea6a</t>
  </si>
  <si>
    <t>2-s2.0-85109446304</t>
  </si>
  <si>
    <t>Y., Zhan, Yuan; C., Yang, Chunjian; Q., Zhang, Qunhui; L., Yao, Li</t>
  </si>
  <si>
    <t>Zhan, Yuan (57226242241); Yang, Chunjian (57226247125); Zhang, Qunhui (57226247512); Yao, Li (57226250998)</t>
  </si>
  <si>
    <t>57226242241; 57226247125; 57226247512; 57226250998</t>
  </si>
  <si>
    <t>Journal of Biochemistry</t>
  </si>
  <si>
    <t>https://www.scopus.com/inward/record.uri?eid=2-s2.0-85110953923&amp;doi=10.1093%2Fjb%2Fmvaa150&amp;partnerID=40&amp;md5=54cae56bcfa8e70b9e2837eda34be42a</t>
  </si>
  <si>
    <t>2-s2.0-85110953923</t>
  </si>
  <si>
    <t>L., Lei, Lihua; Y., Guo, Yiqing; J., Lin, Jun; X., Lin, Xiaohua; S., He, Shiling; Z., Qin, Zaisheng; Q., Lin, Qun</t>
  </si>
  <si>
    <t>Lei, Lihua (59271929000); Guo, Yiqing (57222396176); Lin, Jun (59799033700); Lin, Xiaohua (57222394748); He, Shiling (57222396499); Qin, Zaisheng (7202822893); Lin, Qun (36864661100)</t>
  </si>
  <si>
    <t>59271929000; 57222396176; 59799033700; 57222394748; 57222396499; 7202822893; 36864661100</t>
  </si>
  <si>
    <t>Inhibition of endotoxin-induced acute lung injury in rats by bone marrow–derived mesenchymal stem cells: Role of Nrf2/HO-1 signal axis in inhibition of NLRP3 activation</t>
  </si>
  <si>
    <t>Biochemical and Biophysical Research Communications</t>
  </si>
  <si>
    <t>https://www.scopus.com/inward/record.uri?eid=2-s2.0-85102608995&amp;doi=10.1016%2Fj.bbrc.2021.03.009&amp;partnerID=40&amp;md5=2eb306dead9e53a7c4d2a84a88712043</t>
  </si>
  <si>
    <t>2-s2.0-85102608995</t>
  </si>
  <si>
    <t>Q., Yanming, Qin; W., Peng, Wang; X., Xuanxuan, Xu; L., Zheng, Li</t>
  </si>
  <si>
    <t>Yanming, Qin (57223025343); Peng, Wang (59102473400); Xuanxuan, Xu (57223022151); Zheng, Li (57223030263)</t>
  </si>
  <si>
    <t>57223025343; 59102473400; 57223022151; 57223030263</t>
  </si>
  <si>
    <t>Analysis of risk factors of acute respiratory distress syndrome secondary to severe multiple trauma; 严重多发伤继发急性呼吸窘迫综合征的危险因素分析</t>
  </si>
  <si>
    <t>10.3760/cma.j.cn121430-20201023-00685</t>
  </si>
  <si>
    <t>https://www.scopus.com/inward/record.uri?eid=2-s2.0-85104165770&amp;doi=10.3760%2Fcma.j.cn121430-20201023-00685&amp;partnerID=40&amp;md5=b9e33f91315416a7afb5c78811e04477</t>
  </si>
  <si>
    <t>2-s2.0-85104165770</t>
  </si>
  <si>
    <t>Z., Hui, Zhao; H., Jie, Huang; G., Fan, Guohua</t>
  </si>
  <si>
    <t>Hui, Zhao (57222729037); Jie, Huang (57222729245); Fan, Guohua (57204240645)</t>
  </si>
  <si>
    <t>57222729037; 57222729245; 57204240645</t>
  </si>
  <si>
    <t>Expression of dusp12 reduces lung vascular endothelial cell damage in a murine model of lipopolysaccharide-induced acute lung injury via the apoptosis signal-regulating kinase 1 (ask1)-jun n-terminal kinase activation (jnk) pathway</t>
  </si>
  <si>
    <t>Medical Science Monitor</t>
  </si>
  <si>
    <t>e930429</t>
  </si>
  <si>
    <t>10.12659/MSM.930429</t>
  </si>
  <si>
    <t>https://www.scopus.com/inward/record.uri?eid=2-s2.0-85103862699&amp;doi=10.12659%2FMSM.930429&amp;partnerID=40&amp;md5=b6db3d0b100e72b1a5b627e746adfd30</t>
  </si>
  <si>
    <t>2-s2.0-85103862699</t>
  </si>
  <si>
    <t>K., Tanimura, Kazuya; T., Nyunoya, Toru</t>
  </si>
  <si>
    <t>Tanimura, Kazuya (36638586000); Nyunoya, Toru (6505805714)</t>
  </si>
  <si>
    <t>36638586000; 6505805714</t>
  </si>
  <si>
    <t>Loss of endothelial WWOX: A risk factor for ARDS in smokers?</t>
  </si>
  <si>
    <t>American Journal of Respiratory Cell and Molecular Biology</t>
  </si>
  <si>
    <t>10.1165/rcmb.2020-0444ED</t>
  </si>
  <si>
    <t>https://www.scopus.com/inward/record.uri?eid=2-s2.0-85098637925&amp;doi=10.1165%2Frcmb.2020-0444ED&amp;partnerID=40&amp;md5=cc5599d2e467ce89dd261994c52b1181</t>
  </si>
  <si>
    <t>All Open Access; Green Final Open Access; Green Open Access; Hybrid Gold Open Access</t>
  </si>
  <si>
    <t>2-s2.0-85098637925</t>
  </si>
  <si>
    <t>Y., Wu, Yaxian; S., Zeng, Si; B., Wan, Binbin; Y., Wang, Yingying; H., Sun, Hongxu; G., Liu, Gang; Z., Gao, Zhiqi; D., Chen, Dan; Y., Chen, Yongquan; M., Lu, Mudan</t>
  </si>
  <si>
    <t>Wu, Yaxian (57145576100); Zeng, Si (36910447900); Wan, Binbin (57211372760); Wang, Yingying (57220094733); Sun, Hongxu (57191096881); Liu, Gang (57748498300); Gao, Zhiqi (57217185877); Chen, Dan (59773401100); Chen, Yongquan (7601434133); Lu, Mudan (23389718800)</t>
  </si>
  <si>
    <t>57145576100; 36910447900; 57211372760; 57220094733; 57191096881; 57748498300; 57217185877; 59773401100; 7601434133; 23389718800</t>
  </si>
  <si>
    <t>Sophoricoside attenuates lipopolysaccharide-induced acute lung injury by activating the AMPK/Nrf2 signaling axis</t>
  </si>
  <si>
    <t>10.1016/j.intimp.2020.107187</t>
  </si>
  <si>
    <t>https://www.scopus.com/inward/record.uri?eid=2-s2.0-85096854709&amp;doi=10.1016%2Fj.intimp.2020.107187&amp;partnerID=40&amp;md5=5f9f5c67baa7a9a5e2216d64b17d23ae</t>
  </si>
  <si>
    <t>2-s2.0-85096854709</t>
  </si>
  <si>
    <t>B.B., Muhoberac, Barry B.</t>
  </si>
  <si>
    <t>Muhoberac, Barry B. (7003815659)</t>
  </si>
  <si>
    <t>Frontiers in Cellular and Infection Microbiology</t>
  </si>
  <si>
    <t>https://www.scopus.com/inward/record.uri?eid=2-s2.0-85098259169&amp;doi=10.3389%2Ffcimb.2020.569709&amp;partnerID=40&amp;md5=41ed46035f4665bc53e96eeb13529959</t>
  </si>
  <si>
    <t>2-s2.0-85098259169</t>
  </si>
  <si>
    <t>F., Mustafa, Fatima; R., Giles, Rachel; M.S., Pepper, Michael S.</t>
  </si>
  <si>
    <t>Mustafa, Fatima (57216932070); Giles, Rachel (57217209819); Pepper, Michael S. (24299604000)</t>
  </si>
  <si>
    <t>57216932070; 57217209819; 24299604000</t>
  </si>
  <si>
    <t>Rapid evolution of our understanding of the pathogenesis of COVID-19 - implications for therapy</t>
  </si>
  <si>
    <t>South African Medical Journal</t>
  </si>
  <si>
    <t>10.7196/SAMJ.2020.v110i12.15328</t>
  </si>
  <si>
    <t>https://www.scopus.com/inward/record.uri?eid=2-s2.0-85097628322&amp;doi=10.7196%2FSAMJ.2020.v110i12.15328&amp;partnerID=40&amp;md5=b4db25f1a3dc134e8b3601ce4ac2d0aa</t>
  </si>
  <si>
    <t>2-s2.0-85097628322</t>
  </si>
  <si>
    <t>H., Ali, Hassan; A.U., Khan, Ashraf Ullah; J., Ali, Jawad; H., Ullah, Hadayat; A., Khan, Adnan; H., Ali, H.; N., Irshad, Nadeem; S., Khan, Salman</t>
  </si>
  <si>
    <t>Ali, Hassan (57631394300); Khan, Ashraf Ullah (57200756218); Ali, Jawad (59694222100); Ullah, Hadayat (57212806018); Khan, Adnan (57205082415); Ali, H. (56003879200); Irshad, Nadeem (55569097400); Khan, Salman (54393307500)</t>
  </si>
  <si>
    <t>57631394300; 57200756218; 59694222100; 57212806018; 57205082415; 56003879200; 55569097400; 54393307500</t>
  </si>
  <si>
    <t>Attenuation of LPS-induced acute lung injury by continentalic acid in rodents through inhibition of inflammatory mediators correlates with increased Nrf2 protein expression</t>
  </si>
  <si>
    <t>BMC Pharmacology and Toxicology</t>
  </si>
  <si>
    <t>10.1186/s40360-020-00458-7</t>
  </si>
  <si>
    <t>https://www.scopus.com/inward/record.uri?eid=2-s2.0-85096513742&amp;doi=10.1186%2Fs40360-020-00458-7&amp;partnerID=40&amp;md5=efddd5e8d1fd2efbd0b654ab4032cf06</t>
  </si>
  <si>
    <t>2-s2.0-85096513742</t>
  </si>
  <si>
    <t>E., Yonas, Emir; I., Alwi, Idrus; R., Pranata, Raymond; I., Huang, Ian; M.A., Lim, Michael Anthonius; M., Yamin, Muhammad; S.A., Aman Nasution, Sally Aman; S., Setiati, Siti; S.S., Virani, Salim S.</t>
  </si>
  <si>
    <t>Yonas, Emir (57201987097); Alwi, Idrus (15055173800); Pranata, Raymond (57201973901); Huang, Ian (57208576645); Lim, Michael Anthonius (57216039756); Yamin, Muhammad (23475706300); Aman Nasution, Sally Aman (57189373134); Setiati, Siti (14325991900); Virani, Salim S. (6701757915)</t>
  </si>
  <si>
    <t>57201987097; 15055173800; 57201973901; 57208576645; 57216039756; 23475706300; 57189373134; 14325991900; 6701757915</t>
  </si>
  <si>
    <t>Elevated interleukin levels are associated with higher severity and mortality in COVID 19 – A systematic review, meta-analysis, and meta-regression</t>
  </si>
  <si>
    <t>Diabetes and Metabolic Syndrome: Clinical Research and Reviews</t>
  </si>
  <si>
    <t>10.1016/j.dsx.2020.11.011</t>
  </si>
  <si>
    <t>https://www.scopus.com/inward/record.uri?eid=2-s2.0-85096702172&amp;doi=10.1016%2Fj.dsx.2020.11.011&amp;partnerID=40&amp;md5=37f1d3a8ed4e8548333bd6964583a4b2</t>
  </si>
  <si>
    <t>2-s2.0-85096702172</t>
  </si>
  <si>
    <t>N., Jaiswal, Neha; M., Bhatnagar, Maheep; H., Shah, H.</t>
  </si>
  <si>
    <t>Jaiswal, Neha (56038383800); Bhatnagar, Maheep (7006428298); Shah, H. (58601946100)</t>
  </si>
  <si>
    <t>56038383800; 7006428298; 58601946100</t>
  </si>
  <si>
    <t>Medical Hypotheses</t>
  </si>
  <si>
    <t>https://www.scopus.com/inward/record.uri?eid=2-s2.0-85088788797&amp;doi=10.1016%2Fj.mehy.2020.110133&amp;partnerID=40&amp;md5=1bfae5157a6a8aa69ee0198e80adf3ce</t>
  </si>
  <si>
    <t>2-s2.0-85088788797</t>
  </si>
  <si>
    <t>R.I., Horowitz, Richard I.; P.R., Freeman, Phyllis R.</t>
  </si>
  <si>
    <t>Horowitz, Richard I. (35588255900); Freeman, Phyllis R. (57197705243)</t>
  </si>
  <si>
    <t>35588255900; 57197705243</t>
  </si>
  <si>
    <t>https://www.scopus.com/inward/record.uri?eid=2-s2.0-85086122922&amp;doi=10.1016%2Fj.mehy.2020.109851&amp;partnerID=40&amp;md5=0652480869843f139e1bad8f39c73339</t>
  </si>
  <si>
    <t>2-s2.0-85086122922</t>
  </si>
  <si>
    <t>Q., Tang, Qiuyu; J.X., Wei, J. X.; S.F., Xue, S. F.; G., Liu, Guanghua; L., Fu, Lengxi</t>
  </si>
  <si>
    <t>Tang, Qiuyu (57219862318); Wei, J. X. (57219861915); Xue, S. F. (57219861853); Liu, Guanghua (57209618294); Fu, Lengxi (22979109600)</t>
  </si>
  <si>
    <t>57219862318; 57219861915; 57219861853; 57209618294; 22979109600</t>
  </si>
  <si>
    <t>Fibrogrowth factor-2 protects against acute lung injury by activating the PI3K/AKT signaling pathway</t>
  </si>
  <si>
    <t>Journal of Biological Regulators and Homeostatic Agents</t>
  </si>
  <si>
    <t>https://www.scopus.com/inward/record.uri?eid=2-s2.0-85095801766&amp;partnerID=40&amp;md5=cf24b90ef281baed63efc6f4c6f6c659</t>
  </si>
  <si>
    <t>2-s2.0-85095801766</t>
  </si>
  <si>
    <t>X., Wu, Xiaoyan; J., Yin, Jingjing; J., Yu, Jiangquan; R., Zheng, Ruiqiang</t>
  </si>
  <si>
    <t>Wu, Xiaoyan (55715090200); Yin, Jingjing (57204965846); Yu, Jiangquan (24081957200); Zheng, Ruiqiang (8836325400)</t>
  </si>
  <si>
    <t>55715090200; 57204965846; 24081957200; 8836325400</t>
  </si>
  <si>
    <t>Effect of different mechanical ventilation modes on patient-ventilator synchrony and diaphragm function in rabbit model of acute respiratory distress syndrome</t>
  </si>
  <si>
    <t>National Medical Journal of China</t>
  </si>
  <si>
    <t>10.3760/cma.j.cn112137-20191113-02469</t>
  </si>
  <si>
    <t>https://www.scopus.com/inward/record.uri?eid=2-s2.0-85085909898&amp;doi=10.3760%2Fcma.j.cn112137-20191113-02469&amp;partnerID=40&amp;md5=c885a58e3b38cf695792136ec4c53f3c</t>
  </si>
  <si>
    <t>2-s2.0-85085909898</t>
  </si>
  <si>
    <t>Z., Zhang, Zhenen; N., Han, Nannan; Y., Shen, Ye</t>
  </si>
  <si>
    <t>Zhang, Zhenen (57211905731); Han, Nannan (57189854546); Shen, Ye (55554060300)</t>
  </si>
  <si>
    <t>57211905731; 57189854546; 55554060300</t>
  </si>
  <si>
    <t>S100A12 promotes inflammation and cell apoptosis in sepsis-induced ARDS via activation of NLRP3 inﬂammasome signaling</t>
  </si>
  <si>
    <t>Molecular Immunology</t>
  </si>
  <si>
    <t>10.1016/j.molimm.2020.03.022</t>
  </si>
  <si>
    <t>https://www.scopus.com/inward/record.uri?eid=2-s2.0-85082933745&amp;doi=10.1016%2Fj.molimm.2020.03.022&amp;partnerID=40&amp;md5=4f98608739b0f756b9b55eaaba64edf6</t>
  </si>
  <si>
    <t>2-s2.0-85082933745</t>
  </si>
  <si>
    <t>A., Shaukat, Aftab; C., Yang, Chao; Y., Yang, Yaping; Y., Guo, Yingfang; K., Jiang, Kangfeng; S., Guo, Shuai; J., Liu, Junfeng; T., Zhang, Tao; G., Zhao, Gan; X., Ma, Xiaofei</t>
  </si>
  <si>
    <t>Shaukat, Aftab (57200540425); Yang, Chao (57202506989); Yang, Yaping (57200075776); Guo, Yingfang (57189588785); Jiang, Kangfeng (57188724855); Guo, Shuai (57198427035); Liu, Junfeng (57206725526); Zhang, Tao (57212649493); Zhao, Gan (57188725112); Ma, Xiaofei (57193687117)</t>
  </si>
  <si>
    <t>57200540425; 57202506989; 57200075776; 57189588785; 57188724855; 57198427035; 57206725526; 57212649493; 57188725112; 57193687117</t>
  </si>
  <si>
    <t>Microbial Pathogenesis</t>
  </si>
  <si>
    <t>https://www.scopus.com/inward/record.uri?eid=2-s2.0-85082140966&amp;doi=10.1016%2Fj.micpath.2020.104109&amp;partnerID=40&amp;md5=fc9b0383b02055d274b979791412381e</t>
  </si>
  <si>
    <t>2-s2.0-85082140966</t>
  </si>
  <si>
    <t>R., Zhou, Renpeng; C., Yong, Chen; X., Wei, Xin; B., Yu, Bin; Z., Xiong, Zhigang; C., Lu, Chao; W., Hu, Wei</t>
  </si>
  <si>
    <t>Zhou, Renpeng (56675156400); Yong, Chen (57201431358); Wei, Xin (57215919846); Yu, Bin (57219963911); Xiong, Zhigang (7202956056); Lu, Chao (57220939548); Hu, Wei (56479635900)</t>
  </si>
  <si>
    <t>56675156400; 57201431358; 57215919846; 57219963911; 7202956056; 57220939548; 56479635900</t>
  </si>
  <si>
    <t>https://www.scopus.com/inward/record.uri?eid=2-s2.0-85096296222&amp;doi=10.7150%2Fthno.50663&amp;partnerID=40&amp;md5=d2e77f764ae6efe453eb269d0c4286c1</t>
  </si>
  <si>
    <t>2-s2.0-85096296222</t>
  </si>
  <si>
    <t>D., Feng, Di; H., Zhou, Huanping; X., Jin, Xiaohong; J., Wei, Juan; Q., Zhang, Qingqing; Y., Gu, Yang; P., Zhang, Pengcheng; H., Yang, Hao; J., Song, Jiangang; X., Shi, Xuan</t>
  </si>
  <si>
    <t>Feng, Di (57190075252); Zhou, Huanping (57201821843); Jin, Xiaohong (57218798893); Wei, Juan (57190073278); Zhang, Qingqing (55631390400); Gu, Yang (57209071802); Zhang, Pengcheng (57201820448); Yang, Hao (57281893500); Song, Jiangang (55500891400); Shi, Xuan (57201292776)</t>
  </si>
  <si>
    <t>57190075252; 57201821843; 57218798893; 57190073278; 55631390400; 57209071802; 57201820448; 57281893500; 55500891400; 57201292776</t>
  </si>
  <si>
    <t>Evidence-based Complementary and Alternative Medicine</t>
  </si>
  <si>
    <t>https://www.scopus.com/inward/record.uri?eid=2-s2.0-85090285164&amp;doi=10.1155%2F2020%2F4594631&amp;partnerID=40&amp;md5=4761d889ba15b43c2d2dea1b42dc7a51</t>
  </si>
  <si>
    <t>2-s2.0-85090285164</t>
  </si>
  <si>
    <t>R.I., Horowitz, Richard I.; P.R., Freeman, Phyllis R.; J., Bruzzese, James</t>
  </si>
  <si>
    <t>Horowitz, Richard I. (35588255900); Freeman, Phyllis R. (57197705243); Bruzzese, James (57216432459)</t>
  </si>
  <si>
    <t>35588255900; 57197705243; 57216432459</t>
  </si>
  <si>
    <t>Efficacy of glutathione therapy in relieving dyspnea associated with COVID-19 pneumonia: A report of 2 cases</t>
  </si>
  <si>
    <t>Respiratory Medicine Case Reports</t>
  </si>
  <si>
    <t>10.1016/j.rmcr.2020.101063</t>
  </si>
  <si>
    <t>https://www.scopus.com/inward/record.uri?eid=2-s2.0-85083490406&amp;doi=10.1016%2Fj.rmcr.2020.101063&amp;partnerID=40&amp;md5=e06f232e5ea16f5c4ea11e3fc7cb0941</t>
  </si>
  <si>
    <t>2-s2.0-85083490406</t>
  </si>
  <si>
    <t>N., Erol, Nazlı; L., Saǧlam, Leyla; Y.S., Saǧlam, Yavuz Selim; H.S., Erol, Hüseyin Serkan; S., Altun, Serdar; M.S., Aktaş, Mustafa Sinan; M.B., Halici, Mesut Bünyami</t>
  </si>
  <si>
    <t>Erol, Nazlı (57208753105); Saǧlam, Leyla (6508188783); Saǧlam, Yavuz Selim (6506654329); Erol, Hüseyin Serkan (56123616900); Altun, Serdar (55768911600); Aktaş, Mustafa Sinan (7004512874); Halici, Mesut Bünyami (6602858328)</t>
  </si>
  <si>
    <t>57208753105; 6508188783; 6506654329; 56123616900; 55768911600; 7004512874; 6602858328</t>
  </si>
  <si>
    <t>The Protection Potential of Antioxidant Vitamins Against Acute Respiratory Distress Syndrome: a Rat Trial</t>
  </si>
  <si>
    <t>Inflammation</t>
  </si>
  <si>
    <t>10.1007/s10753-019-01020-2</t>
  </si>
  <si>
    <t>https://www.scopus.com/inward/record.uri?eid=2-s2.0-85065739002&amp;doi=10.1007%2Fs10753-019-01020-2&amp;partnerID=40&amp;md5=3a86d52abbe344e6d31a6be01f9d5fd2</t>
  </si>
  <si>
    <t>All Open Access; Bronze Open Access</t>
  </si>
  <si>
    <t>2-s2.0-85065739002</t>
  </si>
  <si>
    <t>Q., Gong, Qingmei; Y., Xue, Yan; X., Li, Ximei; L., Song, Lu; L., Zhu, Lili</t>
  </si>
  <si>
    <t>Gong, Qingmei (57209173842); Xue, Yan (57209179331); Li, Ximei (57209177113); Song, Lu (57217669451); Zhu, Lili (57209174413)</t>
  </si>
  <si>
    <t>57209173842; 57209179331; 57209177113; 57217669451; 57209174413</t>
  </si>
  <si>
    <t>DL-3-n-butylphthalide attenuates lipopolysaccharide-induced acute lung injury via SIRT1-dependent and -independent regulation of Nrf2</t>
  </si>
  <si>
    <t>10.1016/j.intimp.2019.05.043</t>
  </si>
  <si>
    <t>https://www.scopus.com/inward/record.uri?eid=2-s2.0-85066760262&amp;doi=10.1016%2Fj.intimp.2019.05.043&amp;partnerID=40&amp;md5=2ad4da6635d6563f12facbfd9bee7473</t>
  </si>
  <si>
    <t>2-s2.0-85066760262</t>
  </si>
  <si>
    <t>D., Islam, Diana; Y., Huang, Yongbo; V., Fanelli, Vito; L., Delsedime, Luisa; S., Wu, Sulong; J., Khang, Julie; B., Han, Bing; A., Grassi, Alice; M., Li, Manshu; Y., Xu, Yonghao</t>
  </si>
  <si>
    <t>Islam, Diana (57197607120); Huang, Yongbo (53463605500); Fanelli, Vito (10639884700); Delsedime, Luisa (6602121213); Wu, Sulong (56377257800); Khang, Julie (35798357400); Han, Bing (56768610700); Grassi, Alice (56014307000); Li, Manshu (57190567365); Xu, Yonghao (36465948000)</t>
  </si>
  <si>
    <t>57197607120; 53463605500; 10639884700; 6602121213; 56377257800; 35798357400; 56768610700; 56014307000; 57190567365; 36465948000</t>
  </si>
  <si>
    <t>Identification and modulation of microenvironment is crucial for effective mesenchymal stromal cell therapy in acute lung injury</t>
  </si>
  <si>
    <t>American Journal of Respiratory and Critical Care Medicine</t>
  </si>
  <si>
    <t>https://www.scopus.com/inward/record.uri?eid=2-s2.0-85065789775&amp;doi=10.1164%2Frccm.201802-0356OC&amp;partnerID=40&amp;md5=74657ffcabf731e8c5191b18ad3b8fc2</t>
  </si>
  <si>
    <t>2-s2.0-85065789775</t>
  </si>
  <si>
    <t>Y., Wang, Yun</t>
  </si>
  <si>
    <t>Wang, Yun (58365907800)</t>
  </si>
  <si>
    <t>Effect of neuromodulatory assisted ventilation on ventilator-associated diaphragmatic dysfunction in patients with acute respiratory distress syndrome; 神经调节辅助通气对急性呼吸窘迫综合征患者呼吸机相关膈肌功能障碍的影响</t>
  </si>
  <si>
    <t>Journal of Xinxiang Medical University</t>
  </si>
  <si>
    <t>10.7683/xxyxyxb.2019.04.023</t>
  </si>
  <si>
    <t>https://www.scopus.com/inward/record.uri?eid=2-s2.0-85163208800&amp;doi=10.7683%2Fxxyxyxb.2019.04.023&amp;partnerID=40&amp;md5=2a2468158cbd6456a8531e64ccc6e920</t>
  </si>
  <si>
    <t>2-s2.0-85163208800</t>
  </si>
  <si>
    <t>A., Mahmoodpor, Ata; H., Hamishehkar, Hadi; K., Shadvar, Kamran; Z., Ostadi, Zohreh; S., Sanaie, Sarvin; S.H., Saghaleini, Seied Hadi; D.N., Nader, D. Nader</t>
  </si>
  <si>
    <t>Mahmoodpor, Ata (12753259500); Hamishehkar, Hadi (55179207800); Shadvar, Kamran (36629161400); Ostadi, Zohreh (56165526000); Sanaie, Sarvin (23052644000); Saghaleini, Seied Hadi (57200821334); Nader, D. Nader (6701796043)</t>
  </si>
  <si>
    <t>12753259500; 55179207800; 36629161400; 56165526000; 23052644000; 57200821334; 6701796043</t>
  </si>
  <si>
    <t>Immunological Investigations</t>
  </si>
  <si>
    <t>https://www.scopus.com/inward/record.uri?eid=2-s2.0-85049791915&amp;doi=10.1080%2F08820139.2018.1496098&amp;partnerID=40&amp;md5=a019b0b0ae472ced24f7cff1a225a07b</t>
  </si>
  <si>
    <t>2-s2.0-85049791915</t>
  </si>
  <si>
    <t>X., Yan, Xiurui; X., Fu, Xue; Y., Jia, Yuanyuan; X., Ma, Xiaona; J., Tao, Jin; T., Yang, Tingting; H., Ma, Haibin; X., Liang, Xueyun; X., Liu, Xiaoming; J., Yang, Jiali</t>
  </si>
  <si>
    <t>Yan, Xiurui (55339889500); Fu, Xue (57195149658); Jia, Yuanyuan (57199757820); Ma, Xiaona (55340377100); Tao, Jin (57194759356); Yang, Tingting (58362173100); Ma, Haibin (55624368200); Liang, Xueyun (53264039500); Liu, Xiaoming (35503477600); Yang, Jiali (56512744700)</t>
  </si>
  <si>
    <t>55339889500; 57195149658; 57199757820; 55340377100; 57194759356; 58362173100; 55624368200; 53264039500; 35503477600; 56512744700</t>
  </si>
  <si>
    <t>Nrf2/Keap1/ARE signaling mediated an antioxidative protection of human placental mesenchymal stem cells of fetal origin in alveolar epithelial cells</t>
  </si>
  <si>
    <t>10.1155/2019/2654910</t>
  </si>
  <si>
    <t>https://www.scopus.com/inward/record.uri?eid=2-s2.0-85068490936&amp;doi=10.1155%2F2019%2F2654910&amp;partnerID=40&amp;md5=09dcb67fd1d5ad265c77430100730eee</t>
  </si>
  <si>
    <t>All Open Access; Gold Open Access; Green Accepted Open Access; Green Final Open Access; Green Open Access</t>
  </si>
  <si>
    <t>2-s2.0-85068490936</t>
  </si>
  <si>
    <t>X., Wang, Xida; R., Lai, Rongde; X., Su, Xiangfen; G., Chen, Guibin; Z.J., Liang, Zijing Jiang</t>
  </si>
  <si>
    <t>Wang, Xida (57196947398); Lai, Rongde (15071957800); Su, Xiangfen (57196946858); Chen, Guibin (57196940180); Liang, Zijing Jiang (15071860900)</t>
  </si>
  <si>
    <t>57196947398; 15071957800; 57196946858; 57196940180; 15071860900</t>
  </si>
  <si>
    <t>https://www.scopus.com/inward/record.uri?eid=2-s2.0-85033792404&amp;doi=10.1016%2Fj.bbrc.2017.10.165&amp;partnerID=40&amp;md5=5de4e60603954e204a7289f984bdbc72</t>
  </si>
  <si>
    <t>2-s2.0-85033792404</t>
  </si>
  <si>
    <t>L., Pedrazza, Leonardo; A.A., da Cunha, Aline Andrea; C., Luft, Carolina; N.K., Nunes, Nailê Karine; F., Schimitz, Felipe; R.B., Gassen, Rodrigo Benedetti; R.V., Breda, Ricardo Vaz; M.V.F., Donadio, Marcio Vinicius Fagundes; A.T.D.S., Wyse, Angela Terezinha De Souza; P.M.C., Pitrez, Paulo Márcio Condessa</t>
  </si>
  <si>
    <t>Pedrazza, Leonardo (16200357600); da Cunha, Aline Andrea (15044049200); Luft, Carolina (56183704900); Nunes, Nailê Karine (57193324322); Schimitz, Felipe (57193324977); Gassen, Rodrigo Benedetti (56966752500); Breda, Ricardo Vaz (8563884400); Donadio, Marcio Vinicius Fagundes (9839985800); Wyse, Angela Terezinha De Souza (7006126130); Pitrez, Paulo Márcio Condessa (57201653952)</t>
  </si>
  <si>
    <t>16200357600; 15044049200; 56183704900; 57193324322; 57193324977; 56966752500; 8563884400; 9839985800; 7006126130; 57201653952</t>
  </si>
  <si>
    <t>Mesenchymal stem cells improves survival in LPS-induced acute lung injury acting through inhibition of NETs formation</t>
  </si>
  <si>
    <t>Journal of Cellular Physiology</t>
  </si>
  <si>
    <t>10.1002/jcp.25816</t>
  </si>
  <si>
    <t>https://www.scopus.com/inward/record.uri?eid=2-s2.0-85012964768&amp;doi=10.1002%2Fjcp.25816&amp;partnerID=40&amp;md5=236b8f43ca013611d03ec7e97a2b473d</t>
  </si>
  <si>
    <t>2-s2.0-85012964768</t>
  </si>
  <si>
    <t>M., Kellner, Manuela; S.K.R., Noonepalle, Satish Kumar R.; Q., Lu, Qing; A., Srivastava, Anup; E.A., Zemskov, Evgeny A.; S.M., Black, Stephen M.</t>
  </si>
  <si>
    <t>Kellner, Manuela (57191342823); Noonepalle, Satish Kumar R. (56495315300); Lu, Qing (57213875080); Srivastava, Anup (57194291431); Zemskov, Evgeny A. (8517791400); Black, Stephen M. (7401813904)</t>
  </si>
  <si>
    <t>57191342823; 56495315300; 57213875080; 57194291431; 8517791400; 7401813904</t>
  </si>
  <si>
    <t>ROS signaling in the pathogenesis of Acute Lung Injury (ALI) and Acute Respiratory Distress Syndrome (ARDS)</t>
  </si>
  <si>
    <t>Advances in Experimental Medicine and Biology</t>
  </si>
  <si>
    <t>10.1007/978-3-319-63245-2_8</t>
  </si>
  <si>
    <t>https://www.scopus.com/inward/record.uri?eid=2-s2.0-85032027609&amp;doi=10.1007%2F978-3-319-63245-2_8&amp;partnerID=40&amp;md5=24904fcdab37100cf111d9146952b8a8</t>
  </si>
  <si>
    <t>Book chapter</t>
  </si>
  <si>
    <t>2-s2.0-85032027609</t>
  </si>
  <si>
    <t>C., Chen, Chihhung; Y., Chen, Yunglung; P., Sung, Peihsun; C., Sun, Cheukkwan; K., Chen, Kuanhung; Y.L., Chen, Yi Ling; T., Huang, Tienhung; H.I., Lu, Hung I.; F.Y., Lee, Fan Yen; J.J., Sheu, Jiunn Jye</t>
  </si>
  <si>
    <t>Chen, Chihhung (57216232433); Chen, Yunglung (48061044500); Sung, Peihsun (26650238300); Sun, Cheukkwan (57202568962); Chen, Kuanhung (55643389500); Chen, Yi Ling (57196270889); Huang, Tienhung (56681557600); Lu, Hung I. (57034537800); Lee, Fan Yen (7403111332); Sheu, Jiunn Jye (16231191800)</t>
  </si>
  <si>
    <t>57216232433; 48061044500; 26650238300; 57202568962; 55643389500; 57196270889; 56681557600; 57034537800; 7403111332; 16231191800</t>
  </si>
  <si>
    <t>Effective protection against acute respiratory distress syndrome/ sepsis injury by combined adipose-derived mesenchymal stem cells and preactivated disaggregated platelets</t>
  </si>
  <si>
    <t>Oncotarget</t>
  </si>
  <si>
    <t>10.18632/oncotarget.19312</t>
  </si>
  <si>
    <t>https://www.scopus.com/inward/record.uri?eid=2-s2.0-85030864621&amp;doi=10.18632%2Foncotarget.19312&amp;partnerID=40&amp;md5=468af7884833dcae785de5ca74c7572f</t>
  </si>
  <si>
    <t>2-s2.0-85030864621</t>
  </si>
  <si>
    <t>B.A., Panka, Bernardo Amisa; H.J.S., de Grooth, Harm Jan S.; A.M.E., Spoelstra – De Man, Angélique Maria Elisabeth; M.R., Looney, Mark R.; P.R., Tuinman, Pieter R.</t>
  </si>
  <si>
    <t>Panka, Bernardo Amisa (57191281218); de Grooth, Harm Jan S. (56539910000); Spoelstra – De Man, Angélique Maria Elisabeth (6508076986); Looney, Mark R. (8634457000); Tuinman, Pieter R. (24529223200)</t>
  </si>
  <si>
    <t>57191281218; 56539910000; 6508076986; 8634457000; 24529223200</t>
  </si>
  <si>
    <t>Prevention or treatment of ARDS with aspirin: A review of preclinical models and meta-analysis of clinical studies</t>
  </si>
  <si>
    <t>10.1097/SHK.0000000000000745</t>
  </si>
  <si>
    <t>https://www.scopus.com/inward/record.uri?eid=2-s2.0-84988584610&amp;doi=10.1097%2FSHK.0000000000000745&amp;partnerID=40&amp;md5=7a769f55bb4f71e8346bba8d89ccd20b</t>
  </si>
  <si>
    <t>2-s2.0-84988584610</t>
  </si>
  <si>
    <t>Z., Zhao, Zanmei; D., Xu, Dan; S., Li, Shuqiang; B., He, Bei; Y., Huang, Yixian; M., Xu, Meishu; S., Ren, Songrong; S., Li, Song; H., Wang, Hui; W., Xie, Wen</t>
  </si>
  <si>
    <t>Zhao, Zanmei (55771046900); Xu, Dan (12780764600); Li, Shuqiang (55771668600); He, Bei (55471323400); Huang, Yixian (55315491500); Xu, Meishu (35957113100); Ren, Songrong (7202285822); Li, Song (55741077100); Wang, Hui (59157647100); Xie, Wen (7401940435)</t>
  </si>
  <si>
    <t>55771046900; 12780764600; 55771668600; 55471323400; 55315491500; 35957113100; 7202285822; 55741077100; 59157647100; 7401940435</t>
  </si>
  <si>
    <t>Activation of Liver X Receptor Attenuates Oleic Acid–Induced Acute Respiratory Distress Syndrome</t>
  </si>
  <si>
    <t>American Journal of Pathology</t>
  </si>
  <si>
    <t>10.1016/j.ajpath.2016.06.018</t>
  </si>
  <si>
    <t>https://www.scopus.com/inward/record.uri?eid=2-s2.0-84989921393&amp;doi=10.1016%2Fj.ajpath.2016.06.018&amp;partnerID=40&amp;md5=22e4957f13d5f56634c0ccc738ea2cf8</t>
  </si>
  <si>
    <t>2-s2.0-84989921393</t>
  </si>
  <si>
    <t>V.S., Dhawale, Vaibhav Shrirang; V.R., Amara, Venkateswara Rao; P.A., Karpe, Pinakin Arun; V., Malek, Vajir; D., Patel, Deep; K.B., Tikoo, Kulbhushan B.</t>
  </si>
  <si>
    <t>Dhawale, Vaibhav Shrirang (57190165990); Amara, Venkateswara Rao (56112040900); Karpe, Pinakin Arun (48461460500); Malek, Vajir (56454407800); Patel, Deep (57210521316); Tikoo, Kulbhushan B. (6602333465)</t>
  </si>
  <si>
    <t>57190165990; 56112040900; 48461460500; 56454407800; 57210521316; 6602333465</t>
  </si>
  <si>
    <t>Activation of angiotensin-converting enzyme 2 (ACE2) attenuates allergic airway inflammation in rat asthma model</t>
  </si>
  <si>
    <t>Toxicology and Applied Pharmacology</t>
  </si>
  <si>
    <t>10.1016/j.taap.2016.06.026</t>
  </si>
  <si>
    <t>https://www.scopus.com/inward/record.uri?eid=2-s2.0-84978033718&amp;doi=10.1016%2Fj.taap.2016.06.026&amp;partnerID=40&amp;md5=f2371b7ab2c41b7af373e65cefc48f97</t>
  </si>
  <si>
    <t>2-s2.0-84978033718</t>
  </si>
  <si>
    <t>J., Park, Jeong-ran; H., Lee, Hanbyeol; S., Kim, Seok-in; S., Yang, Seran</t>
  </si>
  <si>
    <t>Park, Jeong-ran (24824869100); Lee, Hanbyeol (59447620000); Kim, Seok-in (57191262420); Yang, Seran (13604831500)</t>
  </si>
  <si>
    <t>24824869100; 59447620000; 57191262420; 13604831500</t>
  </si>
  <si>
    <t>The tri-peptide GHK-Cu complex ameliorates lipopolysaccharideinduced acute lung injury in mice</t>
  </si>
  <si>
    <t>10.18632/oncotarget.11168</t>
  </si>
  <si>
    <t>https://www.scopus.com/inward/record.uri?eid=2-s2.0-84988416349&amp;doi=10.18632%2Foncotarget.11168&amp;partnerID=40&amp;md5=4020b378d799b22ff11df80f54a272b8</t>
  </si>
  <si>
    <t>All Open Access; Gold Open Access; Green Open Access</t>
  </si>
  <si>
    <t>2-s2.0-84988416349</t>
  </si>
  <si>
    <t>R.L., Castillo, Rodrigo L.; R.A., Carrasco, Rodrigo A.; C., Romero-Dapueto, Carolina</t>
  </si>
  <si>
    <t>Castillo, Rodrigo L. (55540042800); Carrasco, Rodrigo A. (56734487400); Romero-Dapueto, Carolina (56734507800)</t>
  </si>
  <si>
    <t>55540042800; 56734487400; 56734507800</t>
  </si>
  <si>
    <t>Pathophysiological Approaches of Acute Respiratory Distress Syndrome: Novel Bases for Study of Lung Injury</t>
  </si>
  <si>
    <t>Open Respiratory Medicine Journal</t>
  </si>
  <si>
    <t>10.2174/1874306401509010083</t>
  </si>
  <si>
    <t>https://www.scopus.com/inward/record.uri?eid=2-s2.0-84937807420&amp;doi=10.2174%2F1874306401509010083&amp;partnerID=40&amp;md5=66254fcabe83d9477483834ae82d3a52</t>
  </si>
  <si>
    <t>All Open Access; Green Accepted Open Access; Green Final Open Access; Green Open Access; Hybrid Gold Open Access</t>
  </si>
  <si>
    <t>2-s2.0-84937807420</t>
  </si>
  <si>
    <t>C.E., Overgaard, Christian E.; B.L., Schlingmann, Barbara Lisa; S.D., White, Stevenclaude Dorsainvil; C.J., Ward, Christina J.; X., Fan, Xian; S., Swarnakar, Snehasikta; L.A.S., Brown, Lou Ann Scism; D.M., Guidot, David M.; M., Koval, Michael</t>
  </si>
  <si>
    <t>Overgaard, Christian E. (26423105300); Schlingmann, Barbara Lisa (43561744200); White, Stevenclaude Dorsainvil (56693546400); Ward, Christina J. (36978438100); Fan, Xian (7403393636); Swarnakar, Snehasikta (6603614861); Brown, Lou Ann Scism (7404221154); Guidot, David M. (7004229558); Koval, Michael (7007019356)</t>
  </si>
  <si>
    <t>26423105300; 43561744200; 56693546400; 36978438100; 7403393636; 6603614861; 7404221154; 7004229558; 7007019356</t>
  </si>
  <si>
    <t>https://www.scopus.com/inward/record.uri?eid=2-s2.0-84932155449&amp;doi=10.1152%2Fajplung.00042.2014&amp;partnerID=40&amp;md5=18aee08dbc5263b6378a88a37e313865</t>
  </si>
  <si>
    <t>2-s2.0-84932155449</t>
  </si>
  <si>
    <t>N.R., Aggarwal, Neil Raj; R.G., Brower, Roy G.</t>
  </si>
  <si>
    <t>Aggarwal, Neil Raj (11639519300); Brower, Roy G. (7102087406)</t>
  </si>
  <si>
    <t>11639519300; 7102087406</t>
  </si>
  <si>
    <t>Targeting normoxemia in acute respiratory distress syndrome may cause worse short-term outcomes because of oxygen toxicity</t>
  </si>
  <si>
    <t>Annals of the American Thoracic Society</t>
  </si>
  <si>
    <t>10.1513/AnnalsATS.201407-297PS</t>
  </si>
  <si>
    <t>https://www.scopus.com/inward/record.uri?eid=2-s2.0-84914669723&amp;doi=10.1513%2FAnnalsATS.201407-297PS&amp;partnerID=40&amp;md5=704cc5c83ad44cf9703e822c4cdc099b</t>
  </si>
  <si>
    <t>2-s2.0-84914669723</t>
  </si>
  <si>
    <t>N., Fard, Nassim; A., Saffari, Arash; G., Emami, Golnaz; S., Hofer, Stefan; H.U., Kauczor, Hans Ulrich; A., Mehrabi, Arianeb</t>
  </si>
  <si>
    <t>Fard, Nassim (55815656200); Saffari, Arash (56242135500); Emami, Golnaz (56115598600); Hofer, Stefan (35310713000); Kauczor, Hans Ulrich (7102275418); Mehrabi, Arianeb (7005771648)</t>
  </si>
  <si>
    <t>55815656200; 56242135500; 56115598600; 35310713000; 7102275418; 7005771648</t>
  </si>
  <si>
    <t>Acute respiratory distress syndrome induction by pulmonary ischemia-reperfusion injury in large animal models</t>
  </si>
  <si>
    <t>Journal of Surgical Research</t>
  </si>
  <si>
    <t>10.1016/j.jss.2014.02.034</t>
  </si>
  <si>
    <t>https://www.scopus.com/inward/record.uri?eid=2-s2.0-84901198762&amp;doi=10.1016%2Fj.jss.2014.02.034&amp;partnerID=40&amp;md5=546c0f7d06bdc7c3c0caf5ab779166f7</t>
  </si>
  <si>
    <t>2-s2.0-84901198762</t>
  </si>
  <si>
    <t>R.D., Britt, Rodney D.; M., Velten, Markus; M.L., Locy, Morgan L.; L.K., Rogers, Lynette K.; T., Tipple, Trent</t>
  </si>
  <si>
    <t>Britt, Rodney D. (35602771200); Velten, Markus (23399272600); Locy, Morgan L. (55189357300); Rogers, Lynette K. (7402425411); Tipple, Trent (22136614000)</t>
  </si>
  <si>
    <t>35602771200; 23399272600; 55189357300; 7402425411; 22136614000</t>
  </si>
  <si>
    <t>The thioredoxin reductase-1 inhibitor aurothioglucose attenuates lung injury and improves survival in a murine model of acute respiratory distress syndrome</t>
  </si>
  <si>
    <t>Antioxidants and Redox Signaling</t>
  </si>
  <si>
    <t>https://www.scopus.com/inward/record.uri?eid=2-s2.0-84901033249&amp;doi=10.1089%2Fars.2013.5332&amp;partnerID=40&amp;md5=25df0b26f786782c39b550d5e22df5b9</t>
  </si>
  <si>
    <t>2-s2.0-84901033249</t>
  </si>
  <si>
    <t>J., Hirsch, Jan; R.J., Chalkley, Robert J.; T., Bentley, Trevor; A.L., Burlingame., Alma L.Burlingame; J.A., Frank, James A.</t>
  </si>
  <si>
    <t>Hirsch, Jan (57196745808); Chalkley, Robert J. (57210684716); Bentley, Trevor (56125522600); Burlingame., Alma L.Burlingame (35475505400); Frank, James A. (7401731488)</t>
  </si>
  <si>
    <t>57196745808; 57210684716; 56125522600; 35475505400; 7401731488</t>
  </si>
  <si>
    <t>Double impact of cigarette smoke and mechanical ventilation on the alveolar epithelial type II cell</t>
  </si>
  <si>
    <t>Critical Care</t>
  </si>
  <si>
    <t>R50</t>
  </si>
  <si>
    <t>10.1186/cc13795</t>
  </si>
  <si>
    <t>https://www.scopus.com/inward/record.uri?eid=2-s2.0-84899104567&amp;doi=10.1186%2Fcc13795&amp;partnerID=40&amp;md5=f15b9bc3b5694682e9b64e589f31cef7</t>
  </si>
  <si>
    <t>2-s2.0-84899104567</t>
  </si>
  <si>
    <t>D., Liu, Dongdong; P., Mao, Pu; Y., Huang, Yongbo; Y., Liu, Yiting; X., Liu, Xiaoqing; X., Pang, Xiaoqing; Y., Li, Yimin</t>
  </si>
  <si>
    <t>Liu, Dongdong (56130862700); Mao, Pu (47361201300); Huang, Yongbo (53463605500); Liu, Yiting (55926607800); Liu, Xiaoqing (56369743100); Pang, Xiaoqing (56263243700); Li, Yimin (55925657400)</t>
  </si>
  <si>
    <t>56130862700; 47361201300; 53463605500; 55926607800; 56369743100; 56263243700; 55925657400</t>
  </si>
  <si>
    <t>Proteomic analysis of lung tissue in a rat acute lung injury model: Identification of PRDX1 as a promoter of inflammation</t>
  </si>
  <si>
    <t>Mediators of Inflammation</t>
  </si>
  <si>
    <t>10.1155/2014/469358</t>
  </si>
  <si>
    <t>https://www.scopus.com/inward/record.uri?eid=2-s2.0-84904135583&amp;doi=10.1155%2F2014%2F469358&amp;partnerID=40&amp;md5=59e22578780cd19e235201638808284e</t>
  </si>
  <si>
    <t>2-s2.0-84904135583</t>
  </si>
  <si>
    <t>A., Fernandez-Bustamante, Ana; J.E., Repine, John E.</t>
  </si>
  <si>
    <t>Fernandez-Bustamante, Ana (8503884800); Repine, John E. (7102794265)</t>
  </si>
  <si>
    <t>8503884800; 7102794265</t>
  </si>
  <si>
    <t>Chronic inflammatory diseases and the Acute Respiratory Distress Syndrome (ARDS)</t>
  </si>
  <si>
    <t>Current Pharmaceutical Design</t>
  </si>
  <si>
    <t>10.2174/13816128113199990561</t>
  </si>
  <si>
    <t>https://www.scopus.com/inward/record.uri?eid=2-s2.0-84896320286&amp;doi=10.2174%2F13816128113199990561&amp;partnerID=40&amp;md5=8212971e189b5480454b665fcf7b8aa9</t>
  </si>
  <si>
    <t>2-s2.0-84896320286</t>
  </si>
  <si>
    <t>L., Kaphalia, Lata; W.J., Calhoun, William J.</t>
  </si>
  <si>
    <t>Kaphalia, Lata (6505765491); Calhoun, William J. (7007078401)</t>
  </si>
  <si>
    <t>6505765491; 7007078401</t>
  </si>
  <si>
    <t>Alcoholic lung injury: Metabolic, biochemical and immunological aspects</t>
  </si>
  <si>
    <t>Toxicology Letters</t>
  </si>
  <si>
    <t>10.1016/j.toxlet.2013.07.016</t>
  </si>
  <si>
    <t>https://www.scopus.com/inward/record.uri?eid=2-s2.0-84882757640&amp;doi=10.1016%2Fj.toxlet.2013.07.016&amp;partnerID=40&amp;md5=21087344c333fff3de80b28b65c881b3</t>
  </si>
  <si>
    <t>2-s2.0-84882757640</t>
  </si>
  <si>
    <t>D.R., Janz, David R.; L.B., Ware, Lorraine B.</t>
  </si>
  <si>
    <t>Janz, David R. (24466478200); Ware, Lorraine B. (7005881261)</t>
  </si>
  <si>
    <t>24466478200; 7005881261</t>
  </si>
  <si>
    <t>Biomarkers of ALI/ARDS: Pathogenesis, discovery, and relevance to clinical trials</t>
  </si>
  <si>
    <t>Seminars in Respiratory and Critical Care Medicine</t>
  </si>
  <si>
    <t>10.1055/s-0033-1351124</t>
  </si>
  <si>
    <t>https://www.scopus.com/inward/record.uri?eid=2-s2.0-84881581885&amp;doi=10.1055%2Fs-0033-1351124&amp;partnerID=40&amp;md5=505882c71d3df18b0054858a5a3be21c</t>
  </si>
  <si>
    <t>2-s2.0-84881581885</t>
  </si>
  <si>
    <t>H., Dong, Haiyun; J., Li, Jinxiu; Y., Lv, Youdi; Y., Zhou, Yanyan; G., Wang, Guyi; S., Hu, Shuang; X., He, Xiaoyu; P., Yang, Ping; Z., Zhou, Zhiguang; X., Xiang, Xudong</t>
  </si>
  <si>
    <t>Dong, Haiyun (55765886500); Li, Jinxiu (55571694600); Lv, Youdi (55746329400); Zhou, Yanyan (57199493364); Wang, Guyi (52664664200); Hu, Shuang (7404287192); He, Xiaoyu (55766304000); Yang, Ping (57709673400); Zhou, Zhiguang (8417885800); Xiang, Xudong (19740194400)</t>
  </si>
  <si>
    <t>55765886500; 55571694600; 55746329400; 57199493364; 52664664200; 7404287192; 55766304000; 57709673400; 8417885800; 19740194400</t>
  </si>
  <si>
    <t>Comparative analysis of the alveolar macrophage proteome in ALI/ARDS patients between the exudative phase and recovery phase</t>
  </si>
  <si>
    <t>BMC Immunology</t>
  </si>
  <si>
    <t>10.1186/1471-2172-14-25</t>
  </si>
  <si>
    <t>https://www.scopus.com/inward/record.uri?eid=2-s2.0-84879053288&amp;doi=10.1186%2F1471-2172-14-25&amp;partnerID=40&amp;md5=f97e2ce44f97fa925f7c317df7e4f94d</t>
  </si>
  <si>
    <t>2-s2.0-84879053288</t>
  </si>
  <si>
    <t>Z., Vahdat Shariatpanahi, Zahra; M.M., Mokhtari, Majid M.; F.A., Taleban, Forough Azam; F., Alavi, Farhad; M.H., Salehi Surmaghi, Mohammad Hossein; Y., Mehrabi, Yadollah; S.H., Shahbazi, Shaahin H.</t>
  </si>
  <si>
    <t>Vahdat Shariatpanahi, Zahra (55330329400); Mokhtari, Majid M. (26326376800); Taleban, Forough Azam (8410645500); Alavi, Farhad (57221911176); Salehi Surmaghi, Mohammad Hossein (6506627312); Mehrabi, Yadollah (15520002000); Shahbazi, Shaahin H. (37032028700)</t>
  </si>
  <si>
    <t>55330329400; 26326376800; 8410645500; 57221911176; 6506627312; 15520002000; 37032028700</t>
  </si>
  <si>
    <t>Effect of enteral feeding with ginger extract in acute respiratory distress syndrome</t>
  </si>
  <si>
    <t>Journal of Critical Care</t>
  </si>
  <si>
    <t>10.1016/j.jcrc.2012.04.017</t>
  </si>
  <si>
    <t>https://www.scopus.com/inward/record.uri?eid=2-s2.0-84875398806&amp;doi=10.1016%2Fj.jcrc.2012.04.017&amp;partnerID=40&amp;md5=6a2ce022119175f69699fc821ce976e8</t>
  </si>
  <si>
    <t>2-s2.0-84875398806</t>
  </si>
  <si>
    <t>C., Chian, Chihfeng; C.H., Chiang, Chi Hueri; C., Yuan-Jung, Chu; C., Chuang, Chiaohui; S., Liu, Shiouling; J., Yi-Han, Jheng; H.S., Zhang, Haibo S.; J.H., Ryu, Jay H.</t>
  </si>
  <si>
    <t>Chian, Chihfeng (6701861191); Chiang, Chi Hueri (7402434394); Yuan-Jung, Chu (55216571700); Chuang, Chiaohui (49963253700); Liu, Shiouling (57060973400); Yi-Han, Jheng (55216571000); Zhang, Haibo S. (55959641000); Ryu, Jay H. (7004905163)</t>
  </si>
  <si>
    <t>6701861191; 7402434394; 55216571700; 49963253700; 57060973400; 55216571000; 55959641000; 7004905163</t>
  </si>
  <si>
    <t>Apocynin attenuates lipopolysaccharide-induced lung injury in an isolated and perfused rat lung model</t>
  </si>
  <si>
    <t>10.1097/SHK.0b013e31825a1982</t>
  </si>
  <si>
    <t>https://www.scopus.com/inward/record.uri?eid=2-s2.0-84863980304&amp;doi=10.1097%2FSHK.0b013e31825a1982&amp;partnerID=40&amp;md5=84e55ce0a823738282dc66e16d8761d4</t>
  </si>
  <si>
    <t>2-s2.0-84863980304</t>
  </si>
  <si>
    <t>C.H., Chiang, Chi Hueri; C., Chuang, Chiaohui; S., Liu, Shiouling; C., Chian, Chihfeng; H.S., Zhang, Haibo S.; J.H., Ryu, Jay H.</t>
  </si>
  <si>
    <t>Chiang, Chi Hueri (7402434394); Chuang, Chiaohui (49963253700); Liu, Shiouling (57060973400); Chian, Chihfeng (6701861191); Zhang, Haibo S. (55959641000); Ryu, Jay H. (7004905163)</t>
  </si>
  <si>
    <t>7402434394; 49963253700; 57060973400; 6701861191; 55959641000; 7004905163</t>
  </si>
  <si>
    <t>N-acetylcysteine attenuates ventilator-induced lung injury in an isolated and perfused rat lung model</t>
  </si>
  <si>
    <t>Injury</t>
  </si>
  <si>
    <t>10.1016/j.injury.2011.12.026</t>
  </si>
  <si>
    <t>https://www.scopus.com/inward/record.uri?eid=2-s2.0-84863536437&amp;doi=10.1016%2Fj.injury.2011.12.026&amp;partnerID=40&amp;md5=828087a8b9307822c563be88d661786f</t>
  </si>
  <si>
    <t>2-s2.0-84863536437</t>
  </si>
  <si>
    <t>J.J.D., Repine, Jonathan J.D.; K.M., Crader, Katrina M.; N.D., Elkins, Nancy D.; P., Wilson, Paul; J.E., Repine, John E.</t>
  </si>
  <si>
    <t>Repine, Jonathan J.D. (54880282100); Crader, Katrina M. (54879667700); Elkins, Nancy D. (6701483634); Wilson, Paul (57184772700); Repine, John E. (7102794265)</t>
  </si>
  <si>
    <t>54880282100; 54879667700; 6701483634; 57184772700; 7102794265</t>
  </si>
  <si>
    <t>Preventing the Acute Respiratory Distress Syndrome</t>
  </si>
  <si>
    <t>Preventive Medicine</t>
  </si>
  <si>
    <t>SUPPL.</t>
  </si>
  <si>
    <t>S17</t>
  </si>
  <si>
    <t>S19</t>
  </si>
  <si>
    <t>10.1016/j.ypmed.2011.12.007</t>
  </si>
  <si>
    <t>https://www.scopus.com/inward/record.uri?eid=2-s2.0-84860880105&amp;doi=10.1016%2Fj.ypmed.2011.12.007&amp;partnerID=40&amp;md5=c31f6d39fda1b14dfe05e2f037462433</t>
  </si>
  <si>
    <t>Note</t>
  </si>
  <si>
    <t>2-s2.0-84860880105</t>
  </si>
  <si>
    <t>E., Lee, Eunjoo; J., Lim, Ji-youn; S., Lee, Sang-yeub; S.H., Lee, Seung Hyeun; K., In, Kwangho; S., Yoo, Sehwa; D., Sul, Donggeun; S., Park, Sanghoon</t>
  </si>
  <si>
    <t>Lee, Eunjoo (55650947900); Lim, Ji-youn (55632953200); Lee, Sang-yeub (57192521498); Lee, Seung Hyeun (57208400366); In, Kwangho (7006019587); Yoo, Sehwa (55664508400); Sul, Donggeun (6701809145); Park, Sanghoon (57221239387)</t>
  </si>
  <si>
    <t>55650947900; 55632953200; 57192521498; 57208400366; 7006019587; 55664508400; 6701809145; 57221239387</t>
  </si>
  <si>
    <t>The expression of HSPs, anti-oxidants, and cytokines in plasma and bronchoalveolar lavage fluid of patients with acute respiratory distress syndrome</t>
  </si>
  <si>
    <t>Clinical Biochemistry</t>
  </si>
  <si>
    <t>10.1016/j.clinbiochem.2012.01.020</t>
  </si>
  <si>
    <t>https://www.scopus.com/inward/record.uri?eid=2-s2.0-84862776794&amp;doi=10.1016%2Fj.clinbiochem.2012.01.020&amp;partnerID=40&amp;md5=20dbf9189e922627aba2bd93f47b2f92</t>
  </si>
  <si>
    <t>2-s2.0-84862776794</t>
  </si>
  <si>
    <t>A., Chrispal, Anugrah</t>
  </si>
  <si>
    <t>Chrispal, Anugrah (25642691000)</t>
  </si>
  <si>
    <t>Cleistanthus collinus poisoning</t>
  </si>
  <si>
    <t>Journal of Emergencies, Trauma and Shock</t>
  </si>
  <si>
    <t>10.4103/0974-2700.96486</t>
  </si>
  <si>
    <t>https://www.scopus.com/inward/record.uri?eid=2-s2.0-84862536591&amp;doi=10.4103%2F0974-2700.96486&amp;partnerID=40&amp;md5=2875ee054ca33692a4e521a976ba2c4d</t>
  </si>
  <si>
    <t>Conference paper</t>
  </si>
  <si>
    <t>2-s2.0-84862536591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</si>
</sst>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
    <font>
      <sz val="11"/>
      <color theme="1"/>
      <name val="Aptos Narrow"/>
      <family val="2"/>
      <scheme val="minor"/>
    </font>
    <font>
      <b/>
      <sz val="11"/>
      <color theme="1"/>
      <name val="Aptos Narrow"/>
      <family val="2"/>
      <scheme val="minor"/>
    </font>
    <font>
      <b/>
      <sz val="8"/>
      <color theme="1"/>
      <name val="Aptos Narrow"/>
      <family val="2"/>
      <scheme val="minor"/>
    </font>
    <font>
      <sz val="8"/>
      <color theme="1"/>
      <name val="Aptos Narrow"/>
      <family val="2"/>
      <scheme val="minor"/>
    </font>
    <font>
      <i/>
      <sz val="8"/>
      <color theme="1"/>
      <name val="Aptos Narrow"/>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4">
    <xf numFmtId="0" fontId="0" fillId="0" borderId="0" xfId="0"/>
    <xf numFmtId="0" fontId="1" fillId="0" borderId="0" xfId="0" applyFont="1"/>
    <xf numFmtId="0" fontId="0" fillId="0" borderId="0" xfId="0" applyAlignment="1">
      <alignment wrapText="1"/>
    </xf>
    <xf numFmtId="0" fontId="0" fillId="0" borderId="0" xfId="0" applyAlignment="1">
      <alignment vertical="top"/>
    </xf>
    <xf numFmtId="0" fontId="3" fillId="0" borderId="0" xfId="0" applyFont="1" applyAlignment="1">
      <alignment vertical="top" wrapText="1"/>
    </xf>
    <xf numFmtId="0" fontId="4" fillId="0" borderId="0" xfId="0" applyFont="1" applyAlignment="1">
      <alignment vertical="top" wrapText="1"/>
    </xf>
    <xf numFmtId="0" fontId="1" fillId="0" borderId="1" xfId="0" applyFont="1" applyBorder="1" applyAlignment="1">
      <alignment vertical="top" wrapText="1"/>
    </xf>
    <xf numFmtId="0" fontId="1" fillId="0" borderId="1" xfId="0" applyFont="1" applyBorder="1" applyAlignment="1">
      <alignment horizontal="center" vertical="top" wrapText="1"/>
    </xf>
    <xf numFmtId="0" fontId="0" fillId="0" borderId="1" xfId="0" applyBorder="1" applyAlignment="1">
      <alignment vertical="top" wrapText="1"/>
    </xf>
    <xf numFmtId="0" fontId="0" fillId="0" borderId="1" xfId="0" applyBorder="1" applyAlignment="1">
      <alignment vertical="center" wrapText="1"/>
    </xf>
    <xf numFmtId="0" fontId="2" fillId="0" borderId="1" xfId="0" applyFont="1" applyBorder="1" applyAlignment="1">
      <alignment vertical="top" wrapText="1"/>
    </xf>
    <xf numFmtId="0" fontId="1" fillId="0" borderId="1" xfId="0" applyFont="1" applyBorder="1"/>
    <xf numFmtId="0" fontId="2" fillId="0" borderId="1" xfId="0" applyFont="1" applyBorder="1" applyAlignment="1">
      <alignment horizontal="center" vertical="top" wrapText="1"/>
    </xf>
    <xf numFmtId="11" fontId="0" fillId="0" borderId="0" xfId="0" applyNumberFormat="1"/>
  </cellXfs>
  <cellStyles count="1">
    <cellStyle name="Normal"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5"/>
  <sheetViews>
    <sheetView workbookViewId="0">
      <selection activeCell="B24" sqref="B24"/>
    </sheetView>
  </sheetViews>
  <sheetFormatPr defaultRowHeight="14.25"/>
  <cols>
    <col min="1" max="1" width="32.5" customWidth="1"/>
    <col min="2" max="2" width="35.875" customWidth="1"/>
    <col min="3" max="3" width="33.875" customWidth="1"/>
    <col min="6" max="6" width="8.75" customWidth="1"/>
  </cols>
  <sheetData>
    <row r="1" spans="1:5" s="1" customFormat="1" ht="30">
      <c r="A1" s="6" t="s">
        <v>0</v>
      </c>
      <c r="B1" s="6" t="s">
        <v>1</v>
      </c>
      <c r="C1" s="6" t="s">
        <v>2</v>
      </c>
      <c r="D1" s="6" t="s">
        <v>3</v>
      </c>
      <c r="E1" s="6" t="s">
        <v>87</v>
      </c>
    </row>
    <row r="2" spans="1:5" ht="28.5">
      <c r="A2" s="8" t="s">
        <v>41</v>
      </c>
      <c r="B2" s="8" t="s">
        <v>42</v>
      </c>
      <c r="C2" s="8" t="s">
        <v>4</v>
      </c>
      <c r="D2" s="8">
        <v>2023</v>
      </c>
      <c r="E2" s="8" t="s">
        <v>39</v>
      </c>
    </row>
    <row r="3" spans="1:5" ht="28.5">
      <c r="A3" s="8" t="s">
        <v>44</v>
      </c>
      <c r="B3" s="8" t="s">
        <v>45</v>
      </c>
      <c r="C3" s="8" t="s">
        <v>5</v>
      </c>
      <c r="D3" s="8">
        <v>2023</v>
      </c>
      <c r="E3" s="8" t="s">
        <v>39</v>
      </c>
    </row>
    <row r="4" spans="1:5" ht="28.5">
      <c r="A4" s="8" t="s">
        <v>46</v>
      </c>
      <c r="B4" s="8" t="s">
        <v>47</v>
      </c>
      <c r="C4" s="8" t="s">
        <v>6</v>
      </c>
      <c r="D4" s="8">
        <v>2022</v>
      </c>
      <c r="E4" s="8" t="s">
        <v>39</v>
      </c>
    </row>
    <row r="5" spans="1:5" ht="28.5">
      <c r="A5" s="8" t="s">
        <v>49</v>
      </c>
      <c r="B5" s="8" t="s">
        <v>50</v>
      </c>
      <c r="C5" s="8" t="s">
        <v>7</v>
      </c>
      <c r="D5" s="8">
        <v>2021</v>
      </c>
      <c r="E5" s="8" t="s">
        <v>39</v>
      </c>
    </row>
    <row r="6" spans="1:5" ht="28.5">
      <c r="A6" s="8" t="s">
        <v>51</v>
      </c>
      <c r="B6" s="8" t="s">
        <v>52</v>
      </c>
      <c r="C6" s="8" t="s">
        <v>8</v>
      </c>
      <c r="D6" s="8">
        <v>2016</v>
      </c>
      <c r="E6" s="8" t="s">
        <v>88</v>
      </c>
    </row>
    <row r="7" spans="1:5" ht="28.5">
      <c r="A7" s="8" t="s">
        <v>53</v>
      </c>
      <c r="B7" s="8" t="s">
        <v>54</v>
      </c>
      <c r="C7" s="8" t="s">
        <v>9</v>
      </c>
      <c r="D7" s="8">
        <v>2025</v>
      </c>
      <c r="E7" s="8" t="s">
        <v>39</v>
      </c>
    </row>
    <row r="8" spans="1:5" ht="28.5">
      <c r="A8" s="8" t="s">
        <v>55</v>
      </c>
      <c r="B8" s="8" t="s">
        <v>56</v>
      </c>
      <c r="C8" s="8" t="s">
        <v>10</v>
      </c>
      <c r="D8" s="8">
        <v>2021</v>
      </c>
      <c r="E8" s="8" t="s">
        <v>39</v>
      </c>
    </row>
    <row r="9" spans="1:5" ht="28.5">
      <c r="A9" s="8" t="s">
        <v>57</v>
      </c>
      <c r="B9" s="8" t="s">
        <v>58</v>
      </c>
      <c r="C9" s="8" t="s">
        <v>11</v>
      </c>
      <c r="D9" s="8">
        <v>2018</v>
      </c>
      <c r="E9" s="8" t="s">
        <v>40</v>
      </c>
    </row>
    <row r="10" spans="1:5" ht="28.5">
      <c r="A10" s="8" t="s">
        <v>60</v>
      </c>
      <c r="B10" s="8" t="s">
        <v>61</v>
      </c>
      <c r="C10" s="8" t="s">
        <v>12</v>
      </c>
      <c r="D10" s="8">
        <v>2023</v>
      </c>
      <c r="E10" s="8" t="s">
        <v>39</v>
      </c>
    </row>
    <row r="11" spans="1:5" ht="28.5">
      <c r="A11" s="8" t="s">
        <v>62</v>
      </c>
      <c r="B11" s="8" t="s">
        <v>63</v>
      </c>
      <c r="C11" s="8" t="s">
        <v>13</v>
      </c>
      <c r="D11" s="8">
        <v>2023</v>
      </c>
      <c r="E11" s="8" t="s">
        <v>39</v>
      </c>
    </row>
    <row r="12" spans="1:5" ht="28.5">
      <c r="A12" s="8" t="s">
        <v>64</v>
      </c>
      <c r="B12" s="8" t="s">
        <v>65</v>
      </c>
      <c r="C12" s="8" t="s">
        <v>14</v>
      </c>
      <c r="D12" s="8">
        <v>2015</v>
      </c>
      <c r="E12" s="8" t="s">
        <v>40</v>
      </c>
    </row>
    <row r="13" spans="1:5" ht="28.5">
      <c r="A13" s="8" t="s">
        <v>66</v>
      </c>
      <c r="B13" s="8" t="s">
        <v>67</v>
      </c>
      <c r="C13" s="8" t="s">
        <v>15</v>
      </c>
      <c r="D13" s="8">
        <v>2022</v>
      </c>
      <c r="E13" s="8" t="s">
        <v>39</v>
      </c>
    </row>
    <row r="14" spans="1:5" ht="28.5">
      <c r="A14" s="8" t="s">
        <v>38</v>
      </c>
      <c r="B14" s="8" t="s">
        <v>68</v>
      </c>
      <c r="C14" s="8" t="s">
        <v>16</v>
      </c>
      <c r="D14" s="8">
        <v>2011</v>
      </c>
      <c r="E14" s="8" t="s">
        <v>40</v>
      </c>
    </row>
    <row r="15" spans="1:5" ht="28.5">
      <c r="A15" s="8" t="s">
        <v>69</v>
      </c>
      <c r="B15" s="8" t="s">
        <v>70</v>
      </c>
      <c r="C15" s="8" t="s">
        <v>17</v>
      </c>
      <c r="D15" s="8">
        <v>2020</v>
      </c>
      <c r="E15" s="8" t="s">
        <v>39</v>
      </c>
    </row>
    <row r="16" spans="1:5" ht="28.5">
      <c r="A16" s="8" t="s">
        <v>71</v>
      </c>
      <c r="B16" s="8" t="s">
        <v>72</v>
      </c>
      <c r="C16" s="8" t="s">
        <v>18</v>
      </c>
      <c r="D16" s="8">
        <v>2014</v>
      </c>
      <c r="E16" s="8" t="s">
        <v>39</v>
      </c>
    </row>
    <row r="17" spans="1:5" ht="28.5">
      <c r="A17" s="8" t="s">
        <v>73</v>
      </c>
      <c r="B17" s="8" t="s">
        <v>74</v>
      </c>
      <c r="C17" s="8" t="s">
        <v>19</v>
      </c>
      <c r="D17" s="8">
        <v>2012</v>
      </c>
      <c r="E17" s="8" t="s">
        <v>39</v>
      </c>
    </row>
    <row r="18" spans="1:5" ht="71.25">
      <c r="A18" s="9" t="s">
        <v>20</v>
      </c>
      <c r="B18" s="9" t="s">
        <v>75</v>
      </c>
      <c r="C18" s="9" t="s">
        <v>21</v>
      </c>
      <c r="D18" s="9">
        <v>2025</v>
      </c>
      <c r="E18" s="8" t="s">
        <v>40</v>
      </c>
    </row>
    <row r="19" spans="1:5" ht="42.75">
      <c r="A19" s="9" t="s">
        <v>22</v>
      </c>
      <c r="B19" s="9" t="s">
        <v>76</v>
      </c>
      <c r="C19" s="9" t="s">
        <v>23</v>
      </c>
      <c r="D19" s="9">
        <v>2022</v>
      </c>
      <c r="E19" s="8" t="s">
        <v>39</v>
      </c>
    </row>
    <row r="20" spans="1:5" ht="42.75">
      <c r="A20" s="9" t="s">
        <v>24</v>
      </c>
      <c r="B20" s="9" t="s">
        <v>25</v>
      </c>
      <c r="C20" s="9" t="s">
        <v>26</v>
      </c>
      <c r="D20" s="9">
        <v>2023</v>
      </c>
      <c r="E20" s="8" t="s">
        <v>39</v>
      </c>
    </row>
    <row r="21" spans="1:5" ht="42.75">
      <c r="A21" s="9" t="s">
        <v>79</v>
      </c>
      <c r="B21" s="9" t="s">
        <v>80</v>
      </c>
      <c r="C21" s="9" t="s">
        <v>27</v>
      </c>
      <c r="D21" s="9">
        <v>2019</v>
      </c>
      <c r="E21" s="8" t="s">
        <v>39</v>
      </c>
    </row>
    <row r="22" spans="1:5" ht="57">
      <c r="A22" s="9" t="s">
        <v>81</v>
      </c>
      <c r="B22" s="9" t="s">
        <v>82</v>
      </c>
      <c r="C22" s="9" t="s">
        <v>28</v>
      </c>
      <c r="D22" s="9">
        <v>2021</v>
      </c>
      <c r="E22" s="9" t="s">
        <v>39</v>
      </c>
    </row>
    <row r="23" spans="1:5" ht="57">
      <c r="A23" s="9" t="s">
        <v>29</v>
      </c>
      <c r="B23" s="9" t="s">
        <v>83</v>
      </c>
      <c r="C23" s="9" t="s">
        <v>30</v>
      </c>
      <c r="D23" s="9">
        <v>2011</v>
      </c>
      <c r="E23" s="8" t="s">
        <v>40</v>
      </c>
    </row>
    <row r="24" spans="1:5" ht="42.75">
      <c r="A24" s="9" t="s">
        <v>84</v>
      </c>
      <c r="B24" s="9" t="s">
        <v>85</v>
      </c>
      <c r="C24" s="9" t="s">
        <v>31</v>
      </c>
      <c r="D24" s="9">
        <v>2021</v>
      </c>
      <c r="E24" s="8" t="s">
        <v>39</v>
      </c>
    </row>
    <row r="25" spans="1:5" ht="42.75">
      <c r="A25" s="9" t="s">
        <v>32</v>
      </c>
      <c r="B25" s="9" t="s">
        <v>86</v>
      </c>
      <c r="C25" s="9" t="s">
        <v>33</v>
      </c>
      <c r="D25" s="9">
        <v>2016</v>
      </c>
      <c r="E25" s="8" t="s">
        <v>40</v>
      </c>
    </row>
  </sheetData>
  <conditionalFormatting sqref="C1:C25">
    <cfRule type="duplicateValues" dxfId="1" priority="6"/>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T59"/>
  <sheetViews>
    <sheetView topLeftCell="AV1" workbookViewId="0">
      <selection activeCell="M43" sqref="M43"/>
    </sheetView>
  </sheetViews>
  <sheetFormatPr defaultRowHeight="14.25"/>
  <sheetData>
    <row r="1" spans="1:72" ht="12.75">
      <c r="A1" t="s">
        <v>308</v>
      </c>
      <c r="B1" t="s">
        <v>1</v>
      </c>
      <c r="C1" t="s">
        <v>309</v>
      </c>
      <c r="D1" t="s">
        <v>310</v>
      </c>
      <c r="E1" t="s">
        <v>311</v>
      </c>
      <c r="F1" t="s">
        <v>312</v>
      </c>
      <c r="G1" t="s">
        <v>313</v>
      </c>
      <c r="H1" t="s">
        <v>314</v>
      </c>
      <c r="I1" t="s">
        <v>315</v>
      </c>
      <c r="J1" t="s">
        <v>316</v>
      </c>
      <c r="K1" t="s">
        <v>317</v>
      </c>
      <c r="L1" t="s">
        <v>318</v>
      </c>
      <c r="M1" t="s">
        <v>319</v>
      </c>
      <c r="N1" t="s">
        <v>320</v>
      </c>
      <c r="O1" t="s">
        <v>321</v>
      </c>
      <c r="P1" t="s">
        <v>322</v>
      </c>
      <c r="Q1" t="s">
        <v>323</v>
      </c>
      <c r="R1" t="s">
        <v>324</v>
      </c>
      <c r="S1" t="s">
        <v>325</v>
      </c>
      <c r="T1" t="s">
        <v>326</v>
      </c>
      <c r="U1" t="s">
        <v>327</v>
      </c>
      <c r="V1" t="s">
        <v>328</v>
      </c>
      <c r="W1" t="s">
        <v>329</v>
      </c>
      <c r="X1" t="s">
        <v>330</v>
      </c>
      <c r="Y1" t="s">
        <v>331</v>
      </c>
      <c r="Z1" t="s">
        <v>332</v>
      </c>
      <c r="AA1" t="s">
        <v>333</v>
      </c>
      <c r="AB1" t="s">
        <v>334</v>
      </c>
      <c r="AC1" t="s">
        <v>335</v>
      </c>
      <c r="AD1" t="s">
        <v>336</v>
      </c>
      <c r="AE1" t="s">
        <v>337</v>
      </c>
      <c r="AF1" t="s">
        <v>338</v>
      </c>
      <c r="AG1" t="s">
        <v>339</v>
      </c>
      <c r="AH1" t="s">
        <v>340</v>
      </c>
      <c r="AI1" t="s">
        <v>341</v>
      </c>
      <c r="AJ1" t="s">
        <v>342</v>
      </c>
      <c r="AK1" t="s">
        <v>343</v>
      </c>
      <c r="AL1" t="s">
        <v>344</v>
      </c>
      <c r="AM1" t="s">
        <v>345</v>
      </c>
      <c r="AN1" t="s">
        <v>346</v>
      </c>
      <c r="AO1" t="s">
        <v>347</v>
      </c>
      <c r="AP1" t="s">
        <v>348</v>
      </c>
      <c r="AQ1" t="s">
        <v>349</v>
      </c>
      <c r="AR1" t="s">
        <v>350</v>
      </c>
      <c r="AS1" t="s">
        <v>351</v>
      </c>
      <c r="AT1" t="s">
        <v>352</v>
      </c>
      <c r="AU1" t="s">
        <v>3</v>
      </c>
      <c r="AV1" t="s">
        <v>353</v>
      </c>
      <c r="AW1" t="s">
        <v>354</v>
      </c>
      <c r="AX1" t="s">
        <v>355</v>
      </c>
      <c r="AY1" t="s">
        <v>356</v>
      </c>
      <c r="AZ1" t="s">
        <v>357</v>
      </c>
      <c r="BA1" t="s">
        <v>358</v>
      </c>
      <c r="BB1" t="s">
        <v>359</v>
      </c>
      <c r="BC1" t="s">
        <v>360</v>
      </c>
      <c r="BD1" t="s">
        <v>361</v>
      </c>
      <c r="BE1" t="s">
        <v>2</v>
      </c>
      <c r="BF1" t="s">
        <v>362</v>
      </c>
      <c r="BG1" t="s">
        <v>363</v>
      </c>
      <c r="BH1" t="s">
        <v>364</v>
      </c>
      <c r="BI1" t="s">
        <v>365</v>
      </c>
      <c r="BJ1" t="s">
        <v>366</v>
      </c>
      <c r="BK1" t="s">
        <v>367</v>
      </c>
      <c r="BL1" t="s">
        <v>368</v>
      </c>
      <c r="BM1" t="s">
        <v>369</v>
      </c>
      <c r="BN1" t="s">
        <v>370</v>
      </c>
      <c r="BO1" t="s">
        <v>371</v>
      </c>
      <c r="BP1" t="s">
        <v>372</v>
      </c>
      <c r="BQ1" t="s">
        <v>373</v>
      </c>
      <c r="BR1" t="s">
        <v>374</v>
      </c>
      <c r="BS1" t="s">
        <v>375</v>
      </c>
      <c r="BT1" t="s">
        <v>376</v>
      </c>
    </row>
    <row r="2" spans="1:72" ht="12.75">
      <c r="A2" t="s">
        <v>377</v>
      </c>
      <c r="B2" t="s">
        <v>378</v>
      </c>
      <c r="C2" t="s">
        <v>379</v>
      </c>
      <c r="D2" t="s">
        <v>379</v>
      </c>
      <c r="E2" t="s">
        <v>379</v>
      </c>
      <c r="F2" t="s">
        <v>380</v>
      </c>
      <c r="G2" t="s">
        <v>379</v>
      </c>
      <c r="H2" t="s">
        <v>379</v>
      </c>
      <c r="I2" t="s">
        <v>381</v>
      </c>
      <c r="J2" t="s">
        <v>382</v>
      </c>
      <c r="K2" t="s">
        <v>379</v>
      </c>
      <c r="L2" t="s">
        <v>379</v>
      </c>
      <c r="M2" t="s">
        <v>383</v>
      </c>
      <c r="N2" t="s">
        <v>384</v>
      </c>
      <c r="O2" t="s">
        <v>379</v>
      </c>
      <c r="P2" t="s">
        <v>379</v>
      </c>
      <c r="Q2" t="s">
        <v>379</v>
      </c>
      <c r="R2" t="s">
        <v>379</v>
      </c>
      <c r="S2" t="s">
        <v>379</v>
      </c>
      <c r="T2" t="s">
        <v>385</v>
      </c>
      <c r="U2" t="s">
        <v>386</v>
      </c>
      <c r="V2" t="s">
        <v>387</v>
      </c>
      <c r="W2" t="s">
        <v>388</v>
      </c>
      <c r="X2" t="s">
        <v>389</v>
      </c>
      <c r="Y2" t="s">
        <v>390</v>
      </c>
      <c r="Z2" t="s">
        <v>391</v>
      </c>
      <c r="AA2" t="s">
        <v>392</v>
      </c>
      <c r="AB2" t="s">
        <v>393</v>
      </c>
      <c r="AC2" t="s">
        <v>394</v>
      </c>
      <c r="AD2" t="s">
        <v>395</v>
      </c>
      <c r="AE2" t="s">
        <v>396</v>
      </c>
      <c r="AF2" t="s">
        <v>379</v>
      </c>
      <c r="AG2">
        <v>47</v>
      </c>
      <c r="AH2">
        <v>3</v>
      </c>
      <c r="AI2">
        <v>4</v>
      </c>
      <c r="AJ2">
        <v>0</v>
      </c>
      <c r="AK2">
        <v>20</v>
      </c>
      <c r="AL2" t="s">
        <v>397</v>
      </c>
      <c r="AM2" t="s">
        <v>398</v>
      </c>
      <c r="AN2" t="s">
        <v>399</v>
      </c>
      <c r="AO2" t="s">
        <v>400</v>
      </c>
      <c r="AP2" t="s">
        <v>401</v>
      </c>
      <c r="AQ2" t="s">
        <v>379</v>
      </c>
      <c r="AR2" t="s">
        <v>402</v>
      </c>
      <c r="AS2" t="s">
        <v>403</v>
      </c>
      <c r="AT2" t="s">
        <v>404</v>
      </c>
      <c r="AU2">
        <v>2024</v>
      </c>
      <c r="AV2">
        <v>34</v>
      </c>
      <c r="AW2">
        <v>2</v>
      </c>
      <c r="AX2" t="s">
        <v>379</v>
      </c>
      <c r="AY2" t="s">
        <v>379</v>
      </c>
      <c r="AZ2" t="s">
        <v>379</v>
      </c>
      <c r="BA2" t="s">
        <v>379</v>
      </c>
      <c r="BB2">
        <v>755</v>
      </c>
      <c r="BC2">
        <v>766</v>
      </c>
      <c r="BD2" t="s">
        <v>379</v>
      </c>
      <c r="BE2" t="s">
        <v>405</v>
      </c>
      <c r="BF2" t="str">
        <f>HYPERLINK("http://dx.doi.org/10.1080/09603123.2023.2166023","http://dx.doi.org/10.1080/09603123.2023.2166023")</f>
        <v>http://dx.doi.org/10.1080/09603123.2023.2166023</v>
      </c>
      <c r="BG2" t="s">
        <v>379</v>
      </c>
      <c r="BH2" t="s">
        <v>406</v>
      </c>
      <c r="BI2">
        <v>12</v>
      </c>
      <c r="BJ2" t="s">
        <v>407</v>
      </c>
      <c r="BK2" t="s">
        <v>408</v>
      </c>
      <c r="BL2" t="s">
        <v>409</v>
      </c>
      <c r="BM2" t="s">
        <v>410</v>
      </c>
      <c r="BN2">
        <v>36624973</v>
      </c>
      <c r="BO2" t="s">
        <v>379</v>
      </c>
      <c r="BP2" t="s">
        <v>379</v>
      </c>
      <c r="BQ2" t="s">
        <v>379</v>
      </c>
      <c r="BR2" t="s">
        <v>411</v>
      </c>
      <c r="BS2" t="s">
        <v>412</v>
      </c>
      <c r="BT2" t="str">
        <f>HYPERLINK("https%3A%2F%2Fwww.webofscience.com%2Fwos%2Fwoscc%2Ffull-record%2FWOS:000909864500001","View Full Record in Web of Science")</f>
        <v>View Full Record in Web of Science</v>
      </c>
    </row>
    <row r="3" spans="1:72" ht="12.75">
      <c r="A3" t="s">
        <v>377</v>
      </c>
      <c r="B3" t="s">
        <v>413</v>
      </c>
      <c r="C3" t="s">
        <v>379</v>
      </c>
      <c r="D3" t="s">
        <v>379</v>
      </c>
      <c r="E3" t="s">
        <v>379</v>
      </c>
      <c r="F3" t="s">
        <v>414</v>
      </c>
      <c r="G3" t="s">
        <v>379</v>
      </c>
      <c r="H3" t="s">
        <v>379</v>
      </c>
      <c r="I3" t="s">
        <v>415</v>
      </c>
      <c r="J3" t="s">
        <v>416</v>
      </c>
      <c r="K3" t="s">
        <v>379</v>
      </c>
      <c r="L3" t="s">
        <v>379</v>
      </c>
      <c r="M3" t="s">
        <v>383</v>
      </c>
      <c r="N3" t="s">
        <v>384</v>
      </c>
      <c r="O3" t="s">
        <v>379</v>
      </c>
      <c r="P3" t="s">
        <v>379</v>
      </c>
      <c r="Q3" t="s">
        <v>379</v>
      </c>
      <c r="R3" t="s">
        <v>379</v>
      </c>
      <c r="S3" t="s">
        <v>379</v>
      </c>
      <c r="T3" t="s">
        <v>417</v>
      </c>
      <c r="U3" t="s">
        <v>418</v>
      </c>
      <c r="V3" t="s">
        <v>419</v>
      </c>
      <c r="W3" t="s">
        <v>420</v>
      </c>
      <c r="X3" t="s">
        <v>421</v>
      </c>
      <c r="Y3" t="s">
        <v>422</v>
      </c>
      <c r="Z3" t="s">
        <v>423</v>
      </c>
      <c r="AA3" t="s">
        <v>379</v>
      </c>
      <c r="AB3" t="s">
        <v>424</v>
      </c>
      <c r="AC3" t="s">
        <v>425</v>
      </c>
      <c r="AD3" t="s">
        <v>426</v>
      </c>
      <c r="AE3" t="s">
        <v>427</v>
      </c>
      <c r="AF3" t="s">
        <v>379</v>
      </c>
      <c r="AG3">
        <v>46</v>
      </c>
      <c r="AH3">
        <v>73</v>
      </c>
      <c r="AI3">
        <v>84</v>
      </c>
      <c r="AJ3">
        <v>1</v>
      </c>
      <c r="AK3">
        <v>8</v>
      </c>
      <c r="AL3" t="s">
        <v>428</v>
      </c>
      <c r="AM3" t="s">
        <v>429</v>
      </c>
      <c r="AN3" t="s">
        <v>430</v>
      </c>
      <c r="AO3" t="s">
        <v>431</v>
      </c>
      <c r="AP3" t="s">
        <v>432</v>
      </c>
      <c r="AQ3" t="s">
        <v>379</v>
      </c>
      <c r="AR3" t="s">
        <v>416</v>
      </c>
      <c r="AS3" t="s">
        <v>433</v>
      </c>
      <c r="AT3" t="s">
        <v>434</v>
      </c>
      <c r="AU3">
        <v>2018</v>
      </c>
      <c r="AV3">
        <v>154</v>
      </c>
      <c r="AW3">
        <v>1</v>
      </c>
      <c r="AX3" t="s">
        <v>379</v>
      </c>
      <c r="AY3" t="s">
        <v>379</v>
      </c>
      <c r="AZ3" t="s">
        <v>379</v>
      </c>
      <c r="BA3" t="s">
        <v>379</v>
      </c>
      <c r="BB3">
        <v>58</v>
      </c>
      <c r="BC3">
        <v>68</v>
      </c>
      <c r="BD3" t="s">
        <v>379</v>
      </c>
      <c r="BE3" t="s">
        <v>435</v>
      </c>
      <c r="BF3" t="str">
        <f>HYPERLINK("http://dx.doi.org/10.1016/j.chest.2017.11.041","http://dx.doi.org/10.1016/j.chest.2017.11.041")</f>
        <v>http://dx.doi.org/10.1016/j.chest.2017.11.041</v>
      </c>
      <c r="BG3" t="s">
        <v>379</v>
      </c>
      <c r="BH3" t="s">
        <v>379</v>
      </c>
      <c r="BI3">
        <v>11</v>
      </c>
      <c r="BJ3" t="s">
        <v>436</v>
      </c>
      <c r="BK3" t="s">
        <v>408</v>
      </c>
      <c r="BL3" t="s">
        <v>437</v>
      </c>
      <c r="BM3" t="s">
        <v>438</v>
      </c>
      <c r="BN3">
        <v>29288645</v>
      </c>
      <c r="BO3" t="s">
        <v>439</v>
      </c>
      <c r="BP3" t="s">
        <v>379</v>
      </c>
      <c r="BQ3" t="s">
        <v>379</v>
      </c>
      <c r="BR3" t="s">
        <v>411</v>
      </c>
      <c r="BS3" t="s">
        <v>440</v>
      </c>
      <c r="BT3" t="str">
        <f>HYPERLINK("https%3A%2F%2Fwww.webofscience.com%2Fwos%2Fwoscc%2Ffull-record%2FWOS:000438198300016","View Full Record in Web of Science")</f>
        <v>View Full Record in Web of Science</v>
      </c>
    </row>
    <row r="4" spans="1:72" ht="12.75">
      <c r="A4" t="s">
        <v>377</v>
      </c>
      <c r="B4" t="s">
        <v>441</v>
      </c>
      <c r="C4" t="s">
        <v>379</v>
      </c>
      <c r="D4" t="s">
        <v>379</v>
      </c>
      <c r="E4" t="s">
        <v>379</v>
      </c>
      <c r="F4" t="s">
        <v>442</v>
      </c>
      <c r="G4" t="s">
        <v>379</v>
      </c>
      <c r="H4" t="s">
        <v>379</v>
      </c>
      <c r="I4" t="s">
        <v>443</v>
      </c>
      <c r="J4" t="s">
        <v>444</v>
      </c>
      <c r="K4" t="s">
        <v>379</v>
      </c>
      <c r="L4" t="s">
        <v>379</v>
      </c>
      <c r="M4" t="s">
        <v>383</v>
      </c>
      <c r="N4" t="s">
        <v>384</v>
      </c>
      <c r="O4" t="s">
        <v>379</v>
      </c>
      <c r="P4" t="s">
        <v>379</v>
      </c>
      <c r="Q4" t="s">
        <v>379</v>
      </c>
      <c r="R4" t="s">
        <v>379</v>
      </c>
      <c r="S4" t="s">
        <v>379</v>
      </c>
      <c r="T4" t="s">
        <v>445</v>
      </c>
      <c r="U4" t="s">
        <v>446</v>
      </c>
      <c r="V4" t="s">
        <v>447</v>
      </c>
      <c r="W4" t="s">
        <v>448</v>
      </c>
      <c r="X4" t="s">
        <v>449</v>
      </c>
      <c r="Y4" t="s">
        <v>450</v>
      </c>
      <c r="Z4" t="s">
        <v>451</v>
      </c>
      <c r="AA4" t="s">
        <v>452</v>
      </c>
      <c r="AB4" t="s">
        <v>453</v>
      </c>
      <c r="AC4" t="s">
        <v>454</v>
      </c>
      <c r="AD4" t="s">
        <v>455</v>
      </c>
      <c r="AE4" t="s">
        <v>456</v>
      </c>
      <c r="AF4" t="s">
        <v>379</v>
      </c>
      <c r="AG4">
        <v>31</v>
      </c>
      <c r="AH4">
        <v>8</v>
      </c>
      <c r="AI4">
        <v>9</v>
      </c>
      <c r="AJ4">
        <v>0</v>
      </c>
      <c r="AK4">
        <v>3</v>
      </c>
      <c r="AL4" t="s">
        <v>457</v>
      </c>
      <c r="AM4" t="s">
        <v>458</v>
      </c>
      <c r="AN4" t="s">
        <v>459</v>
      </c>
      <c r="AO4" t="s">
        <v>460</v>
      </c>
      <c r="AP4" t="s">
        <v>461</v>
      </c>
      <c r="AQ4" t="s">
        <v>379</v>
      </c>
      <c r="AR4" t="s">
        <v>462</v>
      </c>
      <c r="AS4" t="s">
        <v>463</v>
      </c>
      <c r="AT4" t="s">
        <v>464</v>
      </c>
      <c r="AU4">
        <v>2023</v>
      </c>
      <c r="AV4">
        <v>396</v>
      </c>
      <c r="AW4">
        <v>11</v>
      </c>
      <c r="AX4" t="s">
        <v>379</v>
      </c>
      <c r="AY4" t="s">
        <v>379</v>
      </c>
      <c r="AZ4" t="s">
        <v>379</v>
      </c>
      <c r="BA4" t="s">
        <v>379</v>
      </c>
      <c r="BB4">
        <v>3233</v>
      </c>
      <c r="BC4">
        <v>3242</v>
      </c>
      <c r="BD4" t="s">
        <v>379</v>
      </c>
      <c r="BE4" t="s">
        <v>465</v>
      </c>
      <c r="BF4" t="str">
        <f>HYPERLINK("http://dx.doi.org/10.1007/s00210-023-02532-3","http://dx.doi.org/10.1007/s00210-023-02532-3")</f>
        <v>http://dx.doi.org/10.1007/s00210-023-02532-3</v>
      </c>
      <c r="BG4" t="s">
        <v>379</v>
      </c>
      <c r="BH4" t="s">
        <v>466</v>
      </c>
      <c r="BI4">
        <v>10</v>
      </c>
      <c r="BJ4" t="s">
        <v>467</v>
      </c>
      <c r="BK4" t="s">
        <v>408</v>
      </c>
      <c r="BL4" t="s">
        <v>467</v>
      </c>
      <c r="BM4" t="s">
        <v>468</v>
      </c>
      <c r="BN4">
        <v>37247013</v>
      </c>
      <c r="BO4" t="s">
        <v>469</v>
      </c>
      <c r="BP4" t="s">
        <v>379</v>
      </c>
      <c r="BQ4" t="s">
        <v>379</v>
      </c>
      <c r="BR4" t="s">
        <v>411</v>
      </c>
      <c r="BS4" t="s">
        <v>470</v>
      </c>
      <c r="BT4" t="str">
        <f>HYPERLINK("https%3A%2F%2Fwww.webofscience.com%2Fwos%2Fwoscc%2Ffull-record%2FWOS:000998561800001","View Full Record in Web of Science")</f>
        <v>View Full Record in Web of Science</v>
      </c>
    </row>
    <row r="5" spans="1:72" ht="12.75">
      <c r="A5" t="s">
        <v>377</v>
      </c>
      <c r="B5" t="s">
        <v>471</v>
      </c>
      <c r="C5" t="s">
        <v>379</v>
      </c>
      <c r="D5" t="s">
        <v>379</v>
      </c>
      <c r="E5" t="s">
        <v>379</v>
      </c>
      <c r="F5" t="s">
        <v>472</v>
      </c>
      <c r="G5" t="s">
        <v>379</v>
      </c>
      <c r="H5" t="s">
        <v>379</v>
      </c>
      <c r="I5" t="s">
        <v>473</v>
      </c>
      <c r="J5" t="s">
        <v>474</v>
      </c>
      <c r="K5" t="s">
        <v>379</v>
      </c>
      <c r="L5" t="s">
        <v>379</v>
      </c>
      <c r="M5" t="s">
        <v>383</v>
      </c>
      <c r="N5" t="s">
        <v>384</v>
      </c>
      <c r="O5" t="s">
        <v>379</v>
      </c>
      <c r="P5" t="s">
        <v>379</v>
      </c>
      <c r="Q5" t="s">
        <v>379</v>
      </c>
      <c r="R5" t="s">
        <v>379</v>
      </c>
      <c r="S5" t="s">
        <v>379</v>
      </c>
      <c r="T5" t="s">
        <v>475</v>
      </c>
      <c r="U5" t="s">
        <v>476</v>
      </c>
      <c r="V5" t="s">
        <v>477</v>
      </c>
      <c r="W5" t="s">
        <v>478</v>
      </c>
      <c r="X5" t="s">
        <v>479</v>
      </c>
      <c r="Y5" t="s">
        <v>480</v>
      </c>
      <c r="Z5" t="s">
        <v>481</v>
      </c>
      <c r="AA5" t="s">
        <v>482</v>
      </c>
      <c r="AB5" t="s">
        <v>483</v>
      </c>
      <c r="AC5" t="s">
        <v>484</v>
      </c>
      <c r="AD5" t="s">
        <v>485</v>
      </c>
      <c r="AE5" t="s">
        <v>486</v>
      </c>
      <c r="AF5" t="s">
        <v>379</v>
      </c>
      <c r="AG5">
        <v>64</v>
      </c>
      <c r="AH5">
        <v>36</v>
      </c>
      <c r="AI5">
        <v>41</v>
      </c>
      <c r="AJ5">
        <v>0</v>
      </c>
      <c r="AK5">
        <v>8</v>
      </c>
      <c r="AL5" t="s">
        <v>487</v>
      </c>
      <c r="AM5" t="s">
        <v>488</v>
      </c>
      <c r="AN5" t="s">
        <v>489</v>
      </c>
      <c r="AO5" t="s">
        <v>379</v>
      </c>
      <c r="AP5" t="s">
        <v>490</v>
      </c>
      <c r="AQ5" t="s">
        <v>379</v>
      </c>
      <c r="AR5" t="s">
        <v>474</v>
      </c>
      <c r="AS5" t="s">
        <v>491</v>
      </c>
      <c r="AT5" t="s">
        <v>492</v>
      </c>
      <c r="AU5">
        <v>2021</v>
      </c>
      <c r="AV5">
        <v>13</v>
      </c>
      <c r="AW5">
        <v>6</v>
      </c>
      <c r="AX5" t="s">
        <v>379</v>
      </c>
      <c r="AY5" t="s">
        <v>379</v>
      </c>
      <c r="AZ5" t="s">
        <v>379</v>
      </c>
      <c r="BA5" t="s">
        <v>379</v>
      </c>
      <c r="BB5" t="s">
        <v>379</v>
      </c>
      <c r="BC5" t="s">
        <v>379</v>
      </c>
      <c r="BD5">
        <v>2113</v>
      </c>
      <c r="BE5" t="s">
        <v>493</v>
      </c>
      <c r="BF5" t="str">
        <f>HYPERLINK("http://dx.doi.org/10.3390/nu13062113","http://dx.doi.org/10.3390/nu13062113")</f>
        <v>http://dx.doi.org/10.3390/nu13062113</v>
      </c>
      <c r="BG5" t="s">
        <v>379</v>
      </c>
      <c r="BH5" t="s">
        <v>379</v>
      </c>
      <c r="BI5">
        <v>13</v>
      </c>
      <c r="BJ5" t="s">
        <v>494</v>
      </c>
      <c r="BK5" t="s">
        <v>408</v>
      </c>
      <c r="BL5" t="s">
        <v>494</v>
      </c>
      <c r="BM5" t="s">
        <v>495</v>
      </c>
      <c r="BN5">
        <v>34203015</v>
      </c>
      <c r="BO5" t="s">
        <v>496</v>
      </c>
      <c r="BP5" t="s">
        <v>379</v>
      </c>
      <c r="BQ5" t="s">
        <v>379</v>
      </c>
      <c r="BR5" t="s">
        <v>411</v>
      </c>
      <c r="BS5" t="s">
        <v>497</v>
      </c>
      <c r="BT5" t="str">
        <f>HYPERLINK("https%3A%2F%2Fwww.webofscience.com%2Fwos%2Fwoscc%2Ffull-record%2FWOS:000666649800001","View Full Record in Web of Science")</f>
        <v>View Full Record in Web of Science</v>
      </c>
    </row>
    <row r="6" spans="1:72" ht="12.75">
      <c r="A6" t="s">
        <v>377</v>
      </c>
      <c r="B6" t="s">
        <v>498</v>
      </c>
      <c r="C6" t="s">
        <v>379</v>
      </c>
      <c r="D6" t="s">
        <v>379</v>
      </c>
      <c r="E6" t="s">
        <v>379</v>
      </c>
      <c r="F6" t="s">
        <v>499</v>
      </c>
      <c r="G6" t="s">
        <v>379</v>
      </c>
      <c r="H6" t="s">
        <v>379</v>
      </c>
      <c r="I6" t="s">
        <v>500</v>
      </c>
      <c r="J6" t="s">
        <v>501</v>
      </c>
      <c r="K6" t="s">
        <v>379</v>
      </c>
      <c r="L6" t="s">
        <v>379</v>
      </c>
      <c r="M6" t="s">
        <v>383</v>
      </c>
      <c r="N6" t="s">
        <v>502</v>
      </c>
      <c r="O6" t="s">
        <v>379</v>
      </c>
      <c r="P6" t="s">
        <v>379</v>
      </c>
      <c r="Q6" t="s">
        <v>379</v>
      </c>
      <c r="R6" t="s">
        <v>379</v>
      </c>
      <c r="S6" t="s">
        <v>379</v>
      </c>
      <c r="T6" t="s">
        <v>503</v>
      </c>
      <c r="U6" t="s">
        <v>504</v>
      </c>
      <c r="V6" t="s">
        <v>505</v>
      </c>
      <c r="W6" t="s">
        <v>506</v>
      </c>
      <c r="X6" t="s">
        <v>507</v>
      </c>
      <c r="Y6" t="s">
        <v>508</v>
      </c>
      <c r="Z6" t="s">
        <v>509</v>
      </c>
      <c r="AA6" t="s">
        <v>510</v>
      </c>
      <c r="AB6" t="s">
        <v>511</v>
      </c>
      <c r="AC6" t="s">
        <v>512</v>
      </c>
      <c r="AD6" t="s">
        <v>513</v>
      </c>
      <c r="AE6" t="s">
        <v>514</v>
      </c>
      <c r="AF6" t="s">
        <v>379</v>
      </c>
      <c r="AG6">
        <v>55</v>
      </c>
      <c r="AH6">
        <v>14</v>
      </c>
      <c r="AI6">
        <v>14</v>
      </c>
      <c r="AJ6">
        <v>0</v>
      </c>
      <c r="AK6">
        <v>3</v>
      </c>
      <c r="AL6" t="s">
        <v>515</v>
      </c>
      <c r="AM6" t="s">
        <v>516</v>
      </c>
      <c r="AN6" t="s">
        <v>517</v>
      </c>
      <c r="AO6" t="s">
        <v>379</v>
      </c>
      <c r="AP6" t="s">
        <v>518</v>
      </c>
      <c r="AQ6" t="s">
        <v>379</v>
      </c>
      <c r="AR6" t="s">
        <v>519</v>
      </c>
      <c r="AS6" t="s">
        <v>520</v>
      </c>
      <c r="AT6" t="s">
        <v>521</v>
      </c>
      <c r="AU6">
        <v>2022</v>
      </c>
      <c r="AV6">
        <v>9</v>
      </c>
      <c r="AW6" t="s">
        <v>379</v>
      </c>
      <c r="AX6" t="s">
        <v>379</v>
      </c>
      <c r="AY6" t="s">
        <v>379</v>
      </c>
      <c r="AZ6" t="s">
        <v>379</v>
      </c>
      <c r="BA6" t="s">
        <v>379</v>
      </c>
      <c r="BB6" t="s">
        <v>379</v>
      </c>
      <c r="BC6" t="s">
        <v>379</v>
      </c>
      <c r="BD6">
        <v>1011819</v>
      </c>
      <c r="BE6" t="s">
        <v>522</v>
      </c>
      <c r="BF6" t="str">
        <f>HYPERLINK("http://dx.doi.org/10.3389/fmed.2022.1011819","http://dx.doi.org/10.3389/fmed.2022.1011819")</f>
        <v>http://dx.doi.org/10.3389/fmed.2022.1011819</v>
      </c>
      <c r="BG6" t="s">
        <v>379</v>
      </c>
      <c r="BH6" t="s">
        <v>379</v>
      </c>
      <c r="BI6">
        <v>20</v>
      </c>
      <c r="BJ6" t="s">
        <v>523</v>
      </c>
      <c r="BK6" t="s">
        <v>408</v>
      </c>
      <c r="BL6" t="s">
        <v>524</v>
      </c>
      <c r="BM6" t="s">
        <v>525</v>
      </c>
      <c r="BN6">
        <v>36590959</v>
      </c>
      <c r="BO6" t="s">
        <v>496</v>
      </c>
      <c r="BP6" t="s">
        <v>379</v>
      </c>
      <c r="BQ6" t="s">
        <v>379</v>
      </c>
      <c r="BR6" t="s">
        <v>411</v>
      </c>
      <c r="BS6" t="s">
        <v>526</v>
      </c>
      <c r="BT6" t="str">
        <f>HYPERLINK("https%3A%2F%2Fwww.webofscience.com%2Fwos%2Fwoscc%2Ffull-record%2FWOS:000905031800001","View Full Record in Web of Science")</f>
        <v>View Full Record in Web of Science</v>
      </c>
    </row>
    <row r="7" spans="1:72" ht="12.75">
      <c r="A7" t="s">
        <v>377</v>
      </c>
      <c r="B7" t="s">
        <v>527</v>
      </c>
      <c r="C7" t="s">
        <v>379</v>
      </c>
      <c r="D7" t="s">
        <v>379</v>
      </c>
      <c r="E7" t="s">
        <v>379</v>
      </c>
      <c r="F7" t="s">
        <v>528</v>
      </c>
      <c r="G7" t="s">
        <v>379</v>
      </c>
      <c r="H7" t="s">
        <v>379</v>
      </c>
      <c r="I7" t="s">
        <v>529</v>
      </c>
      <c r="J7" t="s">
        <v>530</v>
      </c>
      <c r="K7" t="s">
        <v>379</v>
      </c>
      <c r="L7" t="s">
        <v>379</v>
      </c>
      <c r="M7" t="s">
        <v>383</v>
      </c>
      <c r="N7" t="s">
        <v>384</v>
      </c>
      <c r="O7" t="s">
        <v>379</v>
      </c>
      <c r="P7" t="s">
        <v>379</v>
      </c>
      <c r="Q7" t="s">
        <v>379</v>
      </c>
      <c r="R7" t="s">
        <v>379</v>
      </c>
      <c r="S7" t="s">
        <v>379</v>
      </c>
      <c r="T7" t="s">
        <v>531</v>
      </c>
      <c r="U7" t="s">
        <v>532</v>
      </c>
      <c r="V7" t="s">
        <v>533</v>
      </c>
      <c r="W7" t="s">
        <v>534</v>
      </c>
      <c r="X7" t="s">
        <v>379</v>
      </c>
      <c r="Y7" t="s">
        <v>535</v>
      </c>
      <c r="Z7" t="s">
        <v>536</v>
      </c>
      <c r="AA7" t="s">
        <v>537</v>
      </c>
      <c r="AB7" t="s">
        <v>379</v>
      </c>
      <c r="AC7" t="s">
        <v>379</v>
      </c>
      <c r="AD7" t="s">
        <v>379</v>
      </c>
      <c r="AE7" t="s">
        <v>379</v>
      </c>
      <c r="AF7" t="s">
        <v>379</v>
      </c>
      <c r="AG7">
        <v>30</v>
      </c>
      <c r="AH7">
        <v>3</v>
      </c>
      <c r="AI7">
        <v>3</v>
      </c>
      <c r="AJ7">
        <v>0</v>
      </c>
      <c r="AK7">
        <v>8</v>
      </c>
      <c r="AL7" t="s">
        <v>538</v>
      </c>
      <c r="AM7" t="s">
        <v>539</v>
      </c>
      <c r="AN7" t="s">
        <v>540</v>
      </c>
      <c r="AO7" t="s">
        <v>541</v>
      </c>
      <c r="AP7" t="s">
        <v>542</v>
      </c>
      <c r="AQ7" t="s">
        <v>379</v>
      </c>
      <c r="AR7" t="s">
        <v>543</v>
      </c>
      <c r="AS7" t="s">
        <v>544</v>
      </c>
      <c r="AT7" t="s">
        <v>545</v>
      </c>
      <c r="AU7">
        <v>2021</v>
      </c>
      <c r="AV7">
        <v>169</v>
      </c>
      <c r="AW7">
        <v>5</v>
      </c>
      <c r="AX7" t="s">
        <v>379</v>
      </c>
      <c r="AY7" t="s">
        <v>379</v>
      </c>
      <c r="AZ7" t="s">
        <v>379</v>
      </c>
      <c r="BA7" t="s">
        <v>379</v>
      </c>
      <c r="BB7">
        <v>613</v>
      </c>
      <c r="BC7">
        <v>620</v>
      </c>
      <c r="BD7" t="s">
        <v>379</v>
      </c>
      <c r="BE7" t="s">
        <v>546</v>
      </c>
      <c r="BF7" t="str">
        <f>HYPERLINK("http://dx.doi.org/10.1093/jb/mvaa150","http://dx.doi.org/10.1093/jb/mvaa150")</f>
        <v>http://dx.doi.org/10.1093/jb/mvaa150</v>
      </c>
      <c r="BG7" t="s">
        <v>379</v>
      </c>
      <c r="BH7" t="s">
        <v>547</v>
      </c>
      <c r="BI7">
        <v>8</v>
      </c>
      <c r="BJ7" t="s">
        <v>548</v>
      </c>
      <c r="BK7" t="s">
        <v>408</v>
      </c>
      <c r="BL7" t="s">
        <v>548</v>
      </c>
      <c r="BM7" t="s">
        <v>549</v>
      </c>
      <c r="BN7">
        <v>33481000</v>
      </c>
      <c r="BO7" t="s">
        <v>379</v>
      </c>
      <c r="BP7" t="s">
        <v>379</v>
      </c>
      <c r="BQ7" t="s">
        <v>379</v>
      </c>
      <c r="BR7" t="s">
        <v>411</v>
      </c>
      <c r="BS7" t="s">
        <v>550</v>
      </c>
      <c r="BT7" t="str">
        <f>HYPERLINK("https%3A%2F%2Fwww.webofscience.com%2Fwos%2Fwoscc%2Ffull-record%2FWOS:000674748100012","View Full Record in Web of Science")</f>
        <v>View Full Record in Web of Science</v>
      </c>
    </row>
    <row r="8" spans="1:72" ht="12.75">
      <c r="A8" t="s">
        <v>377</v>
      </c>
      <c r="B8" t="s">
        <v>551</v>
      </c>
      <c r="C8" t="s">
        <v>379</v>
      </c>
      <c r="D8" t="s">
        <v>379</v>
      </c>
      <c r="E8" t="s">
        <v>379</v>
      </c>
      <c r="F8" t="s">
        <v>552</v>
      </c>
      <c r="G8" t="s">
        <v>379</v>
      </c>
      <c r="H8" t="s">
        <v>379</v>
      </c>
      <c r="I8" t="s">
        <v>553</v>
      </c>
      <c r="J8" t="s">
        <v>554</v>
      </c>
      <c r="K8" t="s">
        <v>379</v>
      </c>
      <c r="L8" t="s">
        <v>379</v>
      </c>
      <c r="M8" t="s">
        <v>383</v>
      </c>
      <c r="N8" t="s">
        <v>384</v>
      </c>
      <c r="O8" t="s">
        <v>379</v>
      </c>
      <c r="P8" t="s">
        <v>379</v>
      </c>
      <c r="Q8" t="s">
        <v>379</v>
      </c>
      <c r="R8" t="s">
        <v>379</v>
      </c>
      <c r="S8" t="s">
        <v>379</v>
      </c>
      <c r="T8" t="s">
        <v>555</v>
      </c>
      <c r="U8" t="s">
        <v>556</v>
      </c>
      <c r="V8" t="s">
        <v>557</v>
      </c>
      <c r="W8" t="s">
        <v>558</v>
      </c>
      <c r="X8" t="s">
        <v>379</v>
      </c>
      <c r="Y8" t="s">
        <v>559</v>
      </c>
      <c r="Z8" t="s">
        <v>560</v>
      </c>
      <c r="AA8" t="s">
        <v>379</v>
      </c>
      <c r="AB8" t="s">
        <v>379</v>
      </c>
      <c r="AC8" t="s">
        <v>561</v>
      </c>
      <c r="AD8" t="s">
        <v>561</v>
      </c>
      <c r="AE8" t="s">
        <v>562</v>
      </c>
      <c r="AF8" t="s">
        <v>379</v>
      </c>
      <c r="AG8">
        <v>106</v>
      </c>
      <c r="AH8">
        <v>46</v>
      </c>
      <c r="AI8">
        <v>55</v>
      </c>
      <c r="AJ8">
        <v>0</v>
      </c>
      <c r="AK8">
        <v>29</v>
      </c>
      <c r="AL8" t="s">
        <v>428</v>
      </c>
      <c r="AM8" t="s">
        <v>429</v>
      </c>
      <c r="AN8" t="s">
        <v>430</v>
      </c>
      <c r="AO8" t="s">
        <v>563</v>
      </c>
      <c r="AP8" t="s">
        <v>564</v>
      </c>
      <c r="AQ8" t="s">
        <v>379</v>
      </c>
      <c r="AR8" t="s">
        <v>565</v>
      </c>
      <c r="AS8" t="s">
        <v>566</v>
      </c>
      <c r="AT8" t="s">
        <v>567</v>
      </c>
      <c r="AU8">
        <v>2020</v>
      </c>
      <c r="AV8">
        <v>143</v>
      </c>
      <c r="AW8" t="s">
        <v>379</v>
      </c>
      <c r="AX8" t="s">
        <v>379</v>
      </c>
      <c r="AY8" t="s">
        <v>379</v>
      </c>
      <c r="AZ8" t="s">
        <v>379</v>
      </c>
      <c r="BA8" t="s">
        <v>379</v>
      </c>
      <c r="BB8" t="s">
        <v>379</v>
      </c>
      <c r="BC8" t="s">
        <v>379</v>
      </c>
      <c r="BD8">
        <v>109851</v>
      </c>
      <c r="BE8" t="s">
        <v>568</v>
      </c>
      <c r="BF8" t="str">
        <f>HYPERLINK("http://dx.doi.org/10.1016/j.mehy.2020.109851","http://dx.doi.org/10.1016/j.mehy.2020.109851")</f>
        <v>http://dx.doi.org/10.1016/j.mehy.2020.109851</v>
      </c>
      <c r="BG8" t="s">
        <v>379</v>
      </c>
      <c r="BH8" t="s">
        <v>379</v>
      </c>
      <c r="BI8">
        <v>7</v>
      </c>
      <c r="BJ8" t="s">
        <v>569</v>
      </c>
      <c r="BK8" t="s">
        <v>408</v>
      </c>
      <c r="BL8" t="s">
        <v>570</v>
      </c>
      <c r="BM8" t="s">
        <v>571</v>
      </c>
      <c r="BN8">
        <v>32534175</v>
      </c>
      <c r="BO8" t="s">
        <v>572</v>
      </c>
      <c r="BP8" t="s">
        <v>379</v>
      </c>
      <c r="BQ8" t="s">
        <v>379</v>
      </c>
      <c r="BR8" t="s">
        <v>411</v>
      </c>
      <c r="BS8" t="s">
        <v>573</v>
      </c>
      <c r="BT8" t="str">
        <f>HYPERLINK("https%3A%2F%2Fwww.webofscience.com%2Fwos%2Fwoscc%2Ffull-record%2FWOS:000577511800025","View Full Record in Web of Science")</f>
        <v>View Full Record in Web of Science</v>
      </c>
    </row>
    <row r="9" spans="1:72" ht="12.75">
      <c r="A9" t="s">
        <v>377</v>
      </c>
      <c r="B9" t="s">
        <v>574</v>
      </c>
      <c r="C9" t="s">
        <v>379</v>
      </c>
      <c r="D9" t="s">
        <v>379</v>
      </c>
      <c r="E9" t="s">
        <v>379</v>
      </c>
      <c r="F9" t="s">
        <v>575</v>
      </c>
      <c r="G9" t="s">
        <v>379</v>
      </c>
      <c r="H9" t="s">
        <v>379</v>
      </c>
      <c r="I9" t="s">
        <v>576</v>
      </c>
      <c r="J9" t="s">
        <v>554</v>
      </c>
      <c r="K9" t="s">
        <v>379</v>
      </c>
      <c r="L9" t="s">
        <v>379</v>
      </c>
      <c r="M9" t="s">
        <v>383</v>
      </c>
      <c r="N9" t="s">
        <v>577</v>
      </c>
      <c r="O9" t="s">
        <v>379</v>
      </c>
      <c r="P9" t="s">
        <v>379</v>
      </c>
      <c r="Q9" t="s">
        <v>379</v>
      </c>
      <c r="R9" t="s">
        <v>379</v>
      </c>
      <c r="S9" t="s">
        <v>379</v>
      </c>
      <c r="T9" t="s">
        <v>578</v>
      </c>
      <c r="U9" t="s">
        <v>579</v>
      </c>
      <c r="V9" t="s">
        <v>580</v>
      </c>
      <c r="W9" t="s">
        <v>581</v>
      </c>
      <c r="X9" t="s">
        <v>582</v>
      </c>
      <c r="Y9" t="s">
        <v>583</v>
      </c>
      <c r="Z9" t="s">
        <v>584</v>
      </c>
      <c r="AA9" t="s">
        <v>379</v>
      </c>
      <c r="AB9" t="s">
        <v>379</v>
      </c>
      <c r="AC9" t="s">
        <v>379</v>
      </c>
      <c r="AD9" t="s">
        <v>379</v>
      </c>
      <c r="AE9" t="s">
        <v>379</v>
      </c>
      <c r="AF9" t="s">
        <v>379</v>
      </c>
      <c r="AG9">
        <v>8</v>
      </c>
      <c r="AH9">
        <v>15</v>
      </c>
      <c r="AI9">
        <v>16</v>
      </c>
      <c r="AJ9">
        <v>0</v>
      </c>
      <c r="AK9">
        <v>4</v>
      </c>
      <c r="AL9" t="s">
        <v>428</v>
      </c>
      <c r="AM9" t="s">
        <v>429</v>
      </c>
      <c r="AN9" t="s">
        <v>430</v>
      </c>
      <c r="AO9" t="s">
        <v>563</v>
      </c>
      <c r="AP9" t="s">
        <v>564</v>
      </c>
      <c r="AQ9" t="s">
        <v>379</v>
      </c>
      <c r="AR9" t="s">
        <v>565</v>
      </c>
      <c r="AS9" t="s">
        <v>566</v>
      </c>
      <c r="AT9" t="s">
        <v>464</v>
      </c>
      <c r="AU9">
        <v>2020</v>
      </c>
      <c r="AV9">
        <v>144</v>
      </c>
      <c r="AW9" t="s">
        <v>379</v>
      </c>
      <c r="AX9" t="s">
        <v>379</v>
      </c>
      <c r="AY9" t="s">
        <v>379</v>
      </c>
      <c r="AZ9" t="s">
        <v>379</v>
      </c>
      <c r="BA9" t="s">
        <v>379</v>
      </c>
      <c r="BB9" t="s">
        <v>379</v>
      </c>
      <c r="BC9" t="s">
        <v>379</v>
      </c>
      <c r="BD9">
        <v>110133</v>
      </c>
      <c r="BE9" t="s">
        <v>585</v>
      </c>
      <c r="BF9" t="str">
        <f>HYPERLINK("http://dx.doi.org/10.1016/j.mehy.2020.110133","http://dx.doi.org/10.1016/j.mehy.2020.110133")</f>
        <v>http://dx.doi.org/10.1016/j.mehy.2020.110133</v>
      </c>
      <c r="BG9" t="s">
        <v>379</v>
      </c>
      <c r="BH9" t="s">
        <v>379</v>
      </c>
      <c r="BI9">
        <v>2</v>
      </c>
      <c r="BJ9" t="s">
        <v>569</v>
      </c>
      <c r="BK9" t="s">
        <v>408</v>
      </c>
      <c r="BL9" t="s">
        <v>570</v>
      </c>
      <c r="BM9" t="s">
        <v>586</v>
      </c>
      <c r="BN9">
        <v>32758904</v>
      </c>
      <c r="BO9" t="s">
        <v>587</v>
      </c>
      <c r="BP9" t="s">
        <v>379</v>
      </c>
      <c r="BQ9" t="s">
        <v>379</v>
      </c>
      <c r="BR9" t="s">
        <v>411</v>
      </c>
      <c r="BS9" t="s">
        <v>588</v>
      </c>
      <c r="BT9" t="str">
        <f>HYPERLINK("https%3A%2F%2Fwww.webofscience.com%2Fwos%2Fwoscc%2Ffull-record%2FWOS:000598953600018","View Full Record in Web of Science")</f>
        <v>View Full Record in Web of Science</v>
      </c>
    </row>
    <row r="10" spans="1:72" ht="12.75">
      <c r="A10" t="s">
        <v>377</v>
      </c>
      <c r="B10" t="s">
        <v>589</v>
      </c>
      <c r="C10" t="s">
        <v>379</v>
      </c>
      <c r="D10" t="s">
        <v>379</v>
      </c>
      <c r="E10" t="s">
        <v>379</v>
      </c>
      <c r="F10" t="s">
        <v>590</v>
      </c>
      <c r="G10" t="s">
        <v>379</v>
      </c>
      <c r="H10" t="s">
        <v>379</v>
      </c>
      <c r="I10" t="s">
        <v>591</v>
      </c>
      <c r="J10" t="s">
        <v>592</v>
      </c>
      <c r="K10" t="s">
        <v>379</v>
      </c>
      <c r="L10" t="s">
        <v>379</v>
      </c>
      <c r="M10" t="s">
        <v>383</v>
      </c>
      <c r="N10" t="s">
        <v>384</v>
      </c>
      <c r="O10" t="s">
        <v>379</v>
      </c>
      <c r="P10" t="s">
        <v>379</v>
      </c>
      <c r="Q10" t="s">
        <v>379</v>
      </c>
      <c r="R10" t="s">
        <v>379</v>
      </c>
      <c r="S10" t="s">
        <v>379</v>
      </c>
      <c r="T10" t="s">
        <v>593</v>
      </c>
      <c r="U10" t="s">
        <v>594</v>
      </c>
      <c r="V10" t="s">
        <v>595</v>
      </c>
      <c r="W10" t="s">
        <v>596</v>
      </c>
      <c r="X10" t="s">
        <v>597</v>
      </c>
      <c r="Y10" t="s">
        <v>598</v>
      </c>
      <c r="Z10" t="s">
        <v>599</v>
      </c>
      <c r="AA10" t="s">
        <v>379</v>
      </c>
      <c r="AB10" t="s">
        <v>600</v>
      </c>
      <c r="AC10" t="s">
        <v>601</v>
      </c>
      <c r="AD10" t="s">
        <v>602</v>
      </c>
      <c r="AE10" t="s">
        <v>603</v>
      </c>
      <c r="AF10" t="s">
        <v>379</v>
      </c>
      <c r="AG10">
        <v>65</v>
      </c>
      <c r="AH10">
        <v>4</v>
      </c>
      <c r="AI10">
        <v>4</v>
      </c>
      <c r="AJ10">
        <v>0</v>
      </c>
      <c r="AK10">
        <v>8</v>
      </c>
      <c r="AL10" t="s">
        <v>604</v>
      </c>
      <c r="AM10" t="s">
        <v>605</v>
      </c>
      <c r="AN10" t="s">
        <v>606</v>
      </c>
      <c r="AO10" t="s">
        <v>607</v>
      </c>
      <c r="AP10" t="s">
        <v>608</v>
      </c>
      <c r="AQ10" t="s">
        <v>379</v>
      </c>
      <c r="AR10" t="s">
        <v>609</v>
      </c>
      <c r="AS10" t="s">
        <v>610</v>
      </c>
      <c r="AT10" t="s">
        <v>567</v>
      </c>
      <c r="AU10">
        <v>2022</v>
      </c>
      <c r="AV10">
        <v>323</v>
      </c>
      <c r="AW10">
        <v>4</v>
      </c>
      <c r="AX10" t="s">
        <v>379</v>
      </c>
      <c r="AY10" t="s">
        <v>379</v>
      </c>
      <c r="AZ10" t="s">
        <v>379</v>
      </c>
      <c r="BA10" t="s">
        <v>379</v>
      </c>
      <c r="BB10" t="s">
        <v>611</v>
      </c>
      <c r="BC10" t="s">
        <v>612</v>
      </c>
      <c r="BD10" t="s">
        <v>379</v>
      </c>
      <c r="BE10" t="s">
        <v>613</v>
      </c>
      <c r="BF10" t="str">
        <f>HYPERLINK("http://dx.doi.org/10.1152/ajplung.00126.2022","http://dx.doi.org/10.1152/ajplung.00126.2022")</f>
        <v>http://dx.doi.org/10.1152/ajplung.00126.2022</v>
      </c>
      <c r="BG10" t="s">
        <v>379</v>
      </c>
      <c r="BH10" t="s">
        <v>379</v>
      </c>
      <c r="BI10">
        <v>13</v>
      </c>
      <c r="BJ10" t="s">
        <v>614</v>
      </c>
      <c r="BK10" t="s">
        <v>408</v>
      </c>
      <c r="BL10" t="s">
        <v>614</v>
      </c>
      <c r="BM10" t="s">
        <v>615</v>
      </c>
      <c r="BN10">
        <v>35943727</v>
      </c>
      <c r="BO10" t="s">
        <v>616</v>
      </c>
      <c r="BP10" t="s">
        <v>379</v>
      </c>
      <c r="BQ10" t="s">
        <v>379</v>
      </c>
      <c r="BR10" t="s">
        <v>411</v>
      </c>
      <c r="BS10" t="s">
        <v>617</v>
      </c>
      <c r="BT10" t="str">
        <f>HYPERLINK("https%3A%2F%2Fwww.webofscience.com%2Fwos%2Fwoscc%2Ffull-record%2FWOS:000879105700003","View Full Record in Web of Science")</f>
        <v>View Full Record in Web of Science</v>
      </c>
    </row>
    <row r="11" spans="1:72" ht="12.75">
      <c r="A11" t="s">
        <v>377</v>
      </c>
      <c r="B11" t="s">
        <v>618</v>
      </c>
      <c r="C11" t="s">
        <v>379</v>
      </c>
      <c r="D11" t="s">
        <v>379</v>
      </c>
      <c r="E11" t="s">
        <v>379</v>
      </c>
      <c r="F11" t="s">
        <v>619</v>
      </c>
      <c r="G11" t="s">
        <v>379</v>
      </c>
      <c r="H11" t="s">
        <v>379</v>
      </c>
      <c r="I11" t="s">
        <v>620</v>
      </c>
      <c r="J11" t="s">
        <v>621</v>
      </c>
      <c r="K11" t="s">
        <v>379</v>
      </c>
      <c r="L11" t="s">
        <v>379</v>
      </c>
      <c r="M11" t="s">
        <v>383</v>
      </c>
      <c r="N11" t="s">
        <v>384</v>
      </c>
      <c r="O11" t="s">
        <v>379</v>
      </c>
      <c r="P11" t="s">
        <v>379</v>
      </c>
      <c r="Q11" t="s">
        <v>379</v>
      </c>
      <c r="R11" t="s">
        <v>379</v>
      </c>
      <c r="S11" t="s">
        <v>379</v>
      </c>
      <c r="T11" t="s">
        <v>379</v>
      </c>
      <c r="U11" t="s">
        <v>622</v>
      </c>
      <c r="V11" t="s">
        <v>623</v>
      </c>
      <c r="W11" t="s">
        <v>624</v>
      </c>
      <c r="X11" t="s">
        <v>625</v>
      </c>
      <c r="Y11" t="s">
        <v>626</v>
      </c>
      <c r="Z11" t="s">
        <v>627</v>
      </c>
      <c r="AA11" t="s">
        <v>628</v>
      </c>
      <c r="AB11" t="s">
        <v>629</v>
      </c>
      <c r="AC11" t="s">
        <v>630</v>
      </c>
      <c r="AD11" t="s">
        <v>631</v>
      </c>
      <c r="AE11" t="s">
        <v>632</v>
      </c>
      <c r="AF11" t="s">
        <v>379</v>
      </c>
      <c r="AG11">
        <v>30</v>
      </c>
      <c r="AH11">
        <v>2</v>
      </c>
      <c r="AI11">
        <v>2</v>
      </c>
      <c r="AJ11">
        <v>1</v>
      </c>
      <c r="AK11">
        <v>10</v>
      </c>
      <c r="AL11" t="s">
        <v>633</v>
      </c>
      <c r="AM11" t="s">
        <v>634</v>
      </c>
      <c r="AN11" t="s">
        <v>635</v>
      </c>
      <c r="AO11" t="s">
        <v>636</v>
      </c>
      <c r="AP11" t="s">
        <v>379</v>
      </c>
      <c r="AQ11" t="s">
        <v>379</v>
      </c>
      <c r="AR11" t="s">
        <v>637</v>
      </c>
      <c r="AS11" t="s">
        <v>638</v>
      </c>
      <c r="AT11" t="s">
        <v>639</v>
      </c>
      <c r="AU11">
        <v>2023</v>
      </c>
      <c r="AV11">
        <v>13</v>
      </c>
      <c r="AW11">
        <v>1</v>
      </c>
      <c r="AX11" t="s">
        <v>379</v>
      </c>
      <c r="AY11" t="s">
        <v>379</v>
      </c>
      <c r="AZ11" t="s">
        <v>379</v>
      </c>
      <c r="BA11" t="s">
        <v>379</v>
      </c>
      <c r="BB11" t="s">
        <v>379</v>
      </c>
      <c r="BC11" t="s">
        <v>379</v>
      </c>
      <c r="BD11">
        <v>22643</v>
      </c>
      <c r="BE11" t="s">
        <v>640</v>
      </c>
      <c r="BF11" t="str">
        <f>HYPERLINK("http://dx.doi.org/10.1038/s41598-023-47664-x","http://dx.doi.org/10.1038/s41598-023-47664-x")</f>
        <v>http://dx.doi.org/10.1038/s41598-023-47664-x</v>
      </c>
      <c r="BG11" t="s">
        <v>379</v>
      </c>
      <c r="BH11" t="s">
        <v>379</v>
      </c>
      <c r="BI11">
        <v>14</v>
      </c>
      <c r="BJ11" t="s">
        <v>641</v>
      </c>
      <c r="BK11" t="s">
        <v>408</v>
      </c>
      <c r="BL11" t="s">
        <v>642</v>
      </c>
      <c r="BM11" t="s">
        <v>643</v>
      </c>
      <c r="BN11">
        <v>38114510</v>
      </c>
      <c r="BO11" t="s">
        <v>496</v>
      </c>
      <c r="BP11" t="s">
        <v>379</v>
      </c>
      <c r="BQ11" t="s">
        <v>379</v>
      </c>
      <c r="BR11" t="s">
        <v>411</v>
      </c>
      <c r="BS11" t="s">
        <v>644</v>
      </c>
      <c r="BT11" t="str">
        <f>HYPERLINK("https%3A%2F%2Fwww.webofscience.com%2Fwos%2Fwoscc%2Ffull-record%2FWOS:001132995200067","View Full Record in Web of Science")</f>
        <v>View Full Record in Web of Science</v>
      </c>
    </row>
    <row r="12" spans="1:72" ht="12.75">
      <c r="A12" t="s">
        <v>377</v>
      </c>
      <c r="B12" t="s">
        <v>645</v>
      </c>
      <c r="C12" t="s">
        <v>379</v>
      </c>
      <c r="D12" t="s">
        <v>379</v>
      </c>
      <c r="E12" t="s">
        <v>379</v>
      </c>
      <c r="F12" t="s">
        <v>646</v>
      </c>
      <c r="G12" t="s">
        <v>379</v>
      </c>
      <c r="H12" t="s">
        <v>379</v>
      </c>
      <c r="I12" t="s">
        <v>647</v>
      </c>
      <c r="J12" t="s">
        <v>648</v>
      </c>
      <c r="K12" t="s">
        <v>379</v>
      </c>
      <c r="L12" t="s">
        <v>379</v>
      </c>
      <c r="M12" t="s">
        <v>383</v>
      </c>
      <c r="N12" t="s">
        <v>384</v>
      </c>
      <c r="O12" t="s">
        <v>379</v>
      </c>
      <c r="P12" t="s">
        <v>379</v>
      </c>
      <c r="Q12" t="s">
        <v>379</v>
      </c>
      <c r="R12" t="s">
        <v>379</v>
      </c>
      <c r="S12" t="s">
        <v>379</v>
      </c>
      <c r="T12" t="s">
        <v>649</v>
      </c>
      <c r="U12" t="s">
        <v>650</v>
      </c>
      <c r="V12" t="s">
        <v>651</v>
      </c>
      <c r="W12" t="s">
        <v>652</v>
      </c>
      <c r="X12" t="s">
        <v>653</v>
      </c>
      <c r="Y12" t="s">
        <v>654</v>
      </c>
      <c r="Z12" t="s">
        <v>655</v>
      </c>
      <c r="AA12" t="s">
        <v>656</v>
      </c>
      <c r="AB12" t="s">
        <v>657</v>
      </c>
      <c r="AC12" t="s">
        <v>379</v>
      </c>
      <c r="AD12" t="s">
        <v>379</v>
      </c>
      <c r="AE12" t="s">
        <v>379</v>
      </c>
      <c r="AF12" t="s">
        <v>379</v>
      </c>
      <c r="AG12">
        <v>50</v>
      </c>
      <c r="AH12">
        <v>9</v>
      </c>
      <c r="AI12">
        <v>11</v>
      </c>
      <c r="AJ12">
        <v>3</v>
      </c>
      <c r="AK12">
        <v>10</v>
      </c>
      <c r="AL12" t="s">
        <v>487</v>
      </c>
      <c r="AM12" t="s">
        <v>488</v>
      </c>
      <c r="AN12" t="s">
        <v>489</v>
      </c>
      <c r="AO12" t="s">
        <v>379</v>
      </c>
      <c r="AP12" t="s">
        <v>658</v>
      </c>
      <c r="AQ12" t="s">
        <v>379</v>
      </c>
      <c r="AR12" t="s">
        <v>648</v>
      </c>
      <c r="AS12" t="s">
        <v>659</v>
      </c>
      <c r="AT12" t="s">
        <v>660</v>
      </c>
      <c r="AU12">
        <v>2021</v>
      </c>
      <c r="AV12">
        <v>9</v>
      </c>
      <c r="AW12">
        <v>12</v>
      </c>
      <c r="AX12" t="s">
        <v>379</v>
      </c>
      <c r="AY12" t="s">
        <v>379</v>
      </c>
      <c r="AZ12" t="s">
        <v>379</v>
      </c>
      <c r="BA12" t="s">
        <v>379</v>
      </c>
      <c r="BB12" t="s">
        <v>379</v>
      </c>
      <c r="BC12" t="s">
        <v>379</v>
      </c>
      <c r="BD12">
        <v>1885</v>
      </c>
      <c r="BE12" t="s">
        <v>661</v>
      </c>
      <c r="BF12" t="str">
        <f>HYPERLINK("http://dx.doi.org/10.3390/biomedicines9121885","http://dx.doi.org/10.3390/biomedicines9121885")</f>
        <v>http://dx.doi.org/10.3390/biomedicines9121885</v>
      </c>
      <c r="BG12" t="s">
        <v>379</v>
      </c>
      <c r="BH12" t="s">
        <v>379</v>
      </c>
      <c r="BI12">
        <v>13</v>
      </c>
      <c r="BJ12" t="s">
        <v>662</v>
      </c>
      <c r="BK12" t="s">
        <v>408</v>
      </c>
      <c r="BL12" t="s">
        <v>663</v>
      </c>
      <c r="BM12" t="s">
        <v>664</v>
      </c>
      <c r="BN12">
        <v>34944701</v>
      </c>
      <c r="BO12" t="s">
        <v>665</v>
      </c>
      <c r="BP12" t="s">
        <v>379</v>
      </c>
      <c r="BQ12" t="s">
        <v>379</v>
      </c>
      <c r="BR12" t="s">
        <v>411</v>
      </c>
      <c r="BS12" t="s">
        <v>666</v>
      </c>
      <c r="BT12" t="str">
        <f>HYPERLINK("https%3A%2F%2Fwww.webofscience.com%2Fwos%2Fwoscc%2Ffull-record%2FWOS:000735871000001","View Full Record in Web of Science")</f>
        <v>View Full Record in Web of Science</v>
      </c>
    </row>
    <row r="13" spans="1:72" ht="12.75">
      <c r="A13" t="s">
        <v>377</v>
      </c>
      <c r="B13" t="s">
        <v>667</v>
      </c>
      <c r="C13" t="s">
        <v>379</v>
      </c>
      <c r="D13" t="s">
        <v>379</v>
      </c>
      <c r="E13" t="s">
        <v>379</v>
      </c>
      <c r="F13" t="s">
        <v>668</v>
      </c>
      <c r="G13" t="s">
        <v>379</v>
      </c>
      <c r="H13" t="s">
        <v>379</v>
      </c>
      <c r="I13" t="s">
        <v>669</v>
      </c>
      <c r="J13" t="s">
        <v>670</v>
      </c>
      <c r="K13" t="s">
        <v>379</v>
      </c>
      <c r="L13" t="s">
        <v>379</v>
      </c>
      <c r="M13" t="s">
        <v>383</v>
      </c>
      <c r="N13" t="s">
        <v>384</v>
      </c>
      <c r="O13" t="s">
        <v>379</v>
      </c>
      <c r="P13" t="s">
        <v>379</v>
      </c>
      <c r="Q13" t="s">
        <v>379</v>
      </c>
      <c r="R13" t="s">
        <v>379</v>
      </c>
      <c r="S13" t="s">
        <v>379</v>
      </c>
      <c r="T13" t="s">
        <v>671</v>
      </c>
      <c r="U13" t="s">
        <v>672</v>
      </c>
      <c r="V13" t="s">
        <v>673</v>
      </c>
      <c r="W13" t="s">
        <v>674</v>
      </c>
      <c r="X13" t="s">
        <v>675</v>
      </c>
      <c r="Y13" t="s">
        <v>676</v>
      </c>
      <c r="Z13" t="s">
        <v>677</v>
      </c>
      <c r="AA13" t="s">
        <v>678</v>
      </c>
      <c r="AB13" t="s">
        <v>679</v>
      </c>
      <c r="AC13" t="s">
        <v>680</v>
      </c>
      <c r="AD13" t="s">
        <v>681</v>
      </c>
      <c r="AE13" t="s">
        <v>682</v>
      </c>
      <c r="AF13" t="s">
        <v>379</v>
      </c>
      <c r="AG13">
        <v>50</v>
      </c>
      <c r="AH13">
        <v>106</v>
      </c>
      <c r="AI13">
        <v>116</v>
      </c>
      <c r="AJ13">
        <v>0</v>
      </c>
      <c r="AK13">
        <v>93</v>
      </c>
      <c r="AL13" t="s">
        <v>683</v>
      </c>
      <c r="AM13" t="s">
        <v>458</v>
      </c>
      <c r="AN13" t="s">
        <v>684</v>
      </c>
      <c r="AO13" t="s">
        <v>685</v>
      </c>
      <c r="AP13" t="s">
        <v>686</v>
      </c>
      <c r="AQ13" t="s">
        <v>379</v>
      </c>
      <c r="AR13" t="s">
        <v>687</v>
      </c>
      <c r="AS13" t="s">
        <v>688</v>
      </c>
      <c r="AT13" t="s">
        <v>689</v>
      </c>
      <c r="AU13">
        <v>2019</v>
      </c>
      <c r="AV13">
        <v>199</v>
      </c>
      <c r="AW13">
        <v>10</v>
      </c>
      <c r="AX13" t="s">
        <v>379</v>
      </c>
      <c r="AY13" t="s">
        <v>379</v>
      </c>
      <c r="AZ13" t="s">
        <v>379</v>
      </c>
      <c r="BA13" t="s">
        <v>379</v>
      </c>
      <c r="BB13">
        <v>1214</v>
      </c>
      <c r="BC13">
        <v>1224</v>
      </c>
      <c r="BD13" t="s">
        <v>379</v>
      </c>
      <c r="BE13" t="s">
        <v>690</v>
      </c>
      <c r="BF13" t="str">
        <f>HYPERLINK("http://dx.doi.org/10.1164/rccm.201802-0356OC","http://dx.doi.org/10.1164/rccm.201802-0356OC")</f>
        <v>http://dx.doi.org/10.1164/rccm.201802-0356OC</v>
      </c>
      <c r="BG13" t="s">
        <v>379</v>
      </c>
      <c r="BH13" t="s">
        <v>379</v>
      </c>
      <c r="BI13">
        <v>11</v>
      </c>
      <c r="BJ13" t="s">
        <v>436</v>
      </c>
      <c r="BK13" t="s">
        <v>408</v>
      </c>
      <c r="BL13" t="s">
        <v>437</v>
      </c>
      <c r="BM13" t="s">
        <v>691</v>
      </c>
      <c r="BN13">
        <v>30521764</v>
      </c>
      <c r="BO13" t="s">
        <v>379</v>
      </c>
      <c r="BP13" t="s">
        <v>379</v>
      </c>
      <c r="BQ13" t="s">
        <v>379</v>
      </c>
      <c r="BR13" t="s">
        <v>411</v>
      </c>
      <c r="BS13" t="s">
        <v>692</v>
      </c>
      <c r="BT13" t="str">
        <f>HYPERLINK("https%3A%2F%2Fwww.webofscience.com%2Fwos%2Fwoscc%2Ffull-record%2FWOS:000467934500012","View Full Record in Web of Science")</f>
        <v>View Full Record in Web of Science</v>
      </c>
    </row>
    <row r="14" spans="1:72" ht="12.75">
      <c r="A14" t="s">
        <v>377</v>
      </c>
      <c r="B14" t="s">
        <v>693</v>
      </c>
      <c r="C14" t="s">
        <v>379</v>
      </c>
      <c r="D14" t="s">
        <v>379</v>
      </c>
      <c r="E14" t="s">
        <v>379</v>
      </c>
      <c r="F14" t="s">
        <v>694</v>
      </c>
      <c r="G14" t="s">
        <v>379</v>
      </c>
      <c r="H14" t="s">
        <v>379</v>
      </c>
      <c r="I14" t="s">
        <v>695</v>
      </c>
      <c r="J14" t="s">
        <v>696</v>
      </c>
      <c r="K14" t="s">
        <v>379</v>
      </c>
      <c r="L14" t="s">
        <v>379</v>
      </c>
      <c r="M14" t="s">
        <v>383</v>
      </c>
      <c r="N14" t="s">
        <v>502</v>
      </c>
      <c r="O14" t="s">
        <v>379</v>
      </c>
      <c r="P14" t="s">
        <v>379</v>
      </c>
      <c r="Q14" t="s">
        <v>379</v>
      </c>
      <c r="R14" t="s">
        <v>379</v>
      </c>
      <c r="S14" t="s">
        <v>379</v>
      </c>
      <c r="T14" t="s">
        <v>697</v>
      </c>
      <c r="U14" t="s">
        <v>698</v>
      </c>
      <c r="V14" t="s">
        <v>699</v>
      </c>
      <c r="W14" t="s">
        <v>700</v>
      </c>
      <c r="X14" t="s">
        <v>701</v>
      </c>
      <c r="Y14" t="s">
        <v>702</v>
      </c>
      <c r="Z14" t="s">
        <v>703</v>
      </c>
      <c r="AA14" t="s">
        <v>379</v>
      </c>
      <c r="AB14" t="s">
        <v>704</v>
      </c>
      <c r="AC14" t="s">
        <v>705</v>
      </c>
      <c r="AD14" t="s">
        <v>705</v>
      </c>
      <c r="AE14" t="s">
        <v>706</v>
      </c>
      <c r="AF14" t="s">
        <v>379</v>
      </c>
      <c r="AG14">
        <v>239</v>
      </c>
      <c r="AH14">
        <v>14</v>
      </c>
      <c r="AI14">
        <v>15</v>
      </c>
      <c r="AJ14">
        <v>2</v>
      </c>
      <c r="AK14">
        <v>32</v>
      </c>
      <c r="AL14" t="s">
        <v>487</v>
      </c>
      <c r="AM14" t="s">
        <v>488</v>
      </c>
      <c r="AN14" t="s">
        <v>707</v>
      </c>
      <c r="AO14" t="s">
        <v>379</v>
      </c>
      <c r="AP14" t="s">
        <v>708</v>
      </c>
      <c r="AQ14" t="s">
        <v>379</v>
      </c>
      <c r="AR14" t="s">
        <v>709</v>
      </c>
      <c r="AS14" t="s">
        <v>710</v>
      </c>
      <c r="AT14" t="s">
        <v>464</v>
      </c>
      <c r="AU14">
        <v>2023</v>
      </c>
      <c r="AV14">
        <v>12</v>
      </c>
      <c r="AW14">
        <v>11</v>
      </c>
      <c r="AX14" t="s">
        <v>379</v>
      </c>
      <c r="AY14" t="s">
        <v>379</v>
      </c>
      <c r="AZ14" t="s">
        <v>379</v>
      </c>
      <c r="BA14" t="s">
        <v>379</v>
      </c>
      <c r="BB14" t="s">
        <v>379</v>
      </c>
      <c r="BC14" t="s">
        <v>379</v>
      </c>
      <c r="BD14">
        <v>2016</v>
      </c>
      <c r="BE14" t="s">
        <v>711</v>
      </c>
      <c r="BF14" t="str">
        <f>HYPERLINK("http://dx.doi.org/10.3390/antiox12112016","http://dx.doi.org/10.3390/antiox12112016")</f>
        <v>http://dx.doi.org/10.3390/antiox12112016</v>
      </c>
      <c r="BG14" t="s">
        <v>379</v>
      </c>
      <c r="BH14" t="s">
        <v>379</v>
      </c>
      <c r="BI14">
        <v>27</v>
      </c>
      <c r="BJ14" t="s">
        <v>712</v>
      </c>
      <c r="BK14" t="s">
        <v>408</v>
      </c>
      <c r="BL14" t="s">
        <v>713</v>
      </c>
      <c r="BM14" t="s">
        <v>714</v>
      </c>
      <c r="BN14">
        <v>38001869</v>
      </c>
      <c r="BO14" t="s">
        <v>715</v>
      </c>
      <c r="BP14" t="s">
        <v>379</v>
      </c>
      <c r="BQ14" t="s">
        <v>379</v>
      </c>
      <c r="BR14" t="s">
        <v>411</v>
      </c>
      <c r="BS14" t="s">
        <v>716</v>
      </c>
      <c r="BT14" t="str">
        <f>HYPERLINK("https%3A%2F%2Fwww.webofscience.com%2Fwos%2Fwoscc%2Ffull-record%2FWOS:001119828600001","View Full Record in Web of Science")</f>
        <v>View Full Record in Web of Science</v>
      </c>
    </row>
    <row r="15" spans="1:72" ht="12.75">
      <c r="A15" t="s">
        <v>377</v>
      </c>
      <c r="B15" t="s">
        <v>717</v>
      </c>
      <c r="C15" t="s">
        <v>379</v>
      </c>
      <c r="D15" t="s">
        <v>379</v>
      </c>
      <c r="E15" t="s">
        <v>379</v>
      </c>
      <c r="F15" t="s">
        <v>718</v>
      </c>
      <c r="G15" t="s">
        <v>379</v>
      </c>
      <c r="H15" t="s">
        <v>379</v>
      </c>
      <c r="I15" t="s">
        <v>719</v>
      </c>
      <c r="J15" t="s">
        <v>696</v>
      </c>
      <c r="K15" t="s">
        <v>379</v>
      </c>
      <c r="L15" t="s">
        <v>379</v>
      </c>
      <c r="M15" t="s">
        <v>383</v>
      </c>
      <c r="N15" t="s">
        <v>384</v>
      </c>
      <c r="O15" t="s">
        <v>379</v>
      </c>
      <c r="P15" t="s">
        <v>379</v>
      </c>
      <c r="Q15" t="s">
        <v>379</v>
      </c>
      <c r="R15" t="s">
        <v>379</v>
      </c>
      <c r="S15" t="s">
        <v>379</v>
      </c>
      <c r="T15" t="s">
        <v>720</v>
      </c>
      <c r="U15" t="s">
        <v>721</v>
      </c>
      <c r="V15" t="s">
        <v>722</v>
      </c>
      <c r="W15" t="s">
        <v>723</v>
      </c>
      <c r="X15" t="s">
        <v>724</v>
      </c>
      <c r="Y15" t="s">
        <v>725</v>
      </c>
      <c r="Z15" t="s">
        <v>726</v>
      </c>
      <c r="AA15" t="s">
        <v>727</v>
      </c>
      <c r="AB15" t="s">
        <v>728</v>
      </c>
      <c r="AC15" t="s">
        <v>729</v>
      </c>
      <c r="AD15" t="s">
        <v>730</v>
      </c>
      <c r="AE15" t="s">
        <v>731</v>
      </c>
      <c r="AF15" t="s">
        <v>379</v>
      </c>
      <c r="AG15">
        <v>48</v>
      </c>
      <c r="AH15">
        <v>23</v>
      </c>
      <c r="AI15">
        <v>23</v>
      </c>
      <c r="AJ15">
        <v>0</v>
      </c>
      <c r="AK15">
        <v>7</v>
      </c>
      <c r="AL15" t="s">
        <v>487</v>
      </c>
      <c r="AM15" t="s">
        <v>488</v>
      </c>
      <c r="AN15" t="s">
        <v>707</v>
      </c>
      <c r="AO15" t="s">
        <v>379</v>
      </c>
      <c r="AP15" t="s">
        <v>708</v>
      </c>
      <c r="AQ15" t="s">
        <v>379</v>
      </c>
      <c r="AR15" t="s">
        <v>709</v>
      </c>
      <c r="AS15" t="s">
        <v>710</v>
      </c>
      <c r="AT15" t="s">
        <v>732</v>
      </c>
      <c r="AU15">
        <v>2021</v>
      </c>
      <c r="AV15">
        <v>10</v>
      </c>
      <c r="AW15">
        <v>9</v>
      </c>
      <c r="AX15" t="s">
        <v>379</v>
      </c>
      <c r="AY15" t="s">
        <v>379</v>
      </c>
      <c r="AZ15" t="s">
        <v>379</v>
      </c>
      <c r="BA15" t="s">
        <v>379</v>
      </c>
      <c r="BB15" t="s">
        <v>379</v>
      </c>
      <c r="BC15" t="s">
        <v>379</v>
      </c>
      <c r="BD15">
        <v>1460</v>
      </c>
      <c r="BE15" t="s">
        <v>733</v>
      </c>
      <c r="BF15" t="str">
        <f>HYPERLINK("http://dx.doi.org/10.3390/antiox10091460","http://dx.doi.org/10.3390/antiox10091460")</f>
        <v>http://dx.doi.org/10.3390/antiox10091460</v>
      </c>
      <c r="BG15" t="s">
        <v>379</v>
      </c>
      <c r="BH15" t="s">
        <v>379</v>
      </c>
      <c r="BI15">
        <v>12</v>
      </c>
      <c r="BJ15" t="s">
        <v>712</v>
      </c>
      <c r="BK15" t="s">
        <v>408</v>
      </c>
      <c r="BL15" t="s">
        <v>713</v>
      </c>
      <c r="BM15" t="s">
        <v>734</v>
      </c>
      <c r="BN15">
        <v>34573092</v>
      </c>
      <c r="BO15" t="s">
        <v>665</v>
      </c>
      <c r="BP15" t="s">
        <v>379</v>
      </c>
      <c r="BQ15" t="s">
        <v>379</v>
      </c>
      <c r="BR15" t="s">
        <v>411</v>
      </c>
      <c r="BS15" t="s">
        <v>735</v>
      </c>
      <c r="BT15" t="str">
        <f>HYPERLINK("https%3A%2F%2Fwww.webofscience.com%2Fwos%2Fwoscc%2Ffull-record%2FWOS:000699140500001","View Full Record in Web of Science")</f>
        <v>View Full Record in Web of Science</v>
      </c>
    </row>
    <row r="16" spans="1:72" ht="12.75">
      <c r="A16" t="s">
        <v>377</v>
      </c>
      <c r="B16" t="s">
        <v>736</v>
      </c>
      <c r="C16" t="s">
        <v>379</v>
      </c>
      <c r="D16" t="s">
        <v>379</v>
      </c>
      <c r="E16" t="s">
        <v>379</v>
      </c>
      <c r="F16" t="s">
        <v>737</v>
      </c>
      <c r="G16" t="s">
        <v>379</v>
      </c>
      <c r="H16" t="s">
        <v>379</v>
      </c>
      <c r="I16" t="s">
        <v>738</v>
      </c>
      <c r="J16" t="s">
        <v>739</v>
      </c>
      <c r="K16" t="s">
        <v>379</v>
      </c>
      <c r="L16" t="s">
        <v>379</v>
      </c>
      <c r="M16" t="s">
        <v>383</v>
      </c>
      <c r="N16" t="s">
        <v>384</v>
      </c>
      <c r="O16" t="s">
        <v>379</v>
      </c>
      <c r="P16" t="s">
        <v>379</v>
      </c>
      <c r="Q16" t="s">
        <v>379</v>
      </c>
      <c r="R16" t="s">
        <v>379</v>
      </c>
      <c r="S16" t="s">
        <v>379</v>
      </c>
      <c r="T16" t="s">
        <v>740</v>
      </c>
      <c r="U16" t="s">
        <v>741</v>
      </c>
      <c r="V16" t="s">
        <v>742</v>
      </c>
      <c r="W16" t="s">
        <v>743</v>
      </c>
      <c r="X16" t="s">
        <v>744</v>
      </c>
      <c r="Y16" t="s">
        <v>745</v>
      </c>
      <c r="Z16" t="s">
        <v>746</v>
      </c>
      <c r="AA16" t="s">
        <v>747</v>
      </c>
      <c r="AB16" t="s">
        <v>379</v>
      </c>
      <c r="AC16" t="s">
        <v>748</v>
      </c>
      <c r="AD16" t="s">
        <v>749</v>
      </c>
      <c r="AE16" t="s">
        <v>750</v>
      </c>
      <c r="AF16" t="s">
        <v>379</v>
      </c>
      <c r="AG16">
        <v>27</v>
      </c>
      <c r="AH16">
        <v>25</v>
      </c>
      <c r="AI16">
        <v>26</v>
      </c>
      <c r="AJ16">
        <v>0</v>
      </c>
      <c r="AK16">
        <v>30</v>
      </c>
      <c r="AL16" t="s">
        <v>751</v>
      </c>
      <c r="AM16" t="s">
        <v>752</v>
      </c>
      <c r="AN16" t="s">
        <v>753</v>
      </c>
      <c r="AO16" t="s">
        <v>754</v>
      </c>
      <c r="AP16" t="s">
        <v>379</v>
      </c>
      <c r="AQ16" t="s">
        <v>379</v>
      </c>
      <c r="AR16" t="s">
        <v>755</v>
      </c>
      <c r="AS16" t="s">
        <v>756</v>
      </c>
      <c r="AT16" t="s">
        <v>379</v>
      </c>
      <c r="AU16">
        <v>2018</v>
      </c>
      <c r="AV16">
        <v>13</v>
      </c>
      <c r="AW16" t="s">
        <v>379</v>
      </c>
      <c r="AX16" t="s">
        <v>379</v>
      </c>
      <c r="AY16" t="s">
        <v>379</v>
      </c>
      <c r="AZ16" t="s">
        <v>379</v>
      </c>
      <c r="BA16" t="s">
        <v>379</v>
      </c>
      <c r="BB16">
        <v>1809</v>
      </c>
      <c r="BC16">
        <v>1818</v>
      </c>
      <c r="BD16" t="s">
        <v>379</v>
      </c>
      <c r="BE16" t="s">
        <v>757</v>
      </c>
      <c r="BF16" t="str">
        <f>HYPERLINK("http://dx.doi.org/10.2147/IJN.S159776","http://dx.doi.org/10.2147/IJN.S159776")</f>
        <v>http://dx.doi.org/10.2147/IJN.S159776</v>
      </c>
      <c r="BG16" t="s">
        <v>379</v>
      </c>
      <c r="BH16" t="s">
        <v>379</v>
      </c>
      <c r="BI16">
        <v>10</v>
      </c>
      <c r="BJ16" t="s">
        <v>758</v>
      </c>
      <c r="BK16" t="s">
        <v>408</v>
      </c>
      <c r="BL16" t="s">
        <v>759</v>
      </c>
      <c r="BM16" t="s">
        <v>760</v>
      </c>
      <c r="BN16">
        <v>29606872</v>
      </c>
      <c r="BO16" t="s">
        <v>715</v>
      </c>
      <c r="BP16" t="s">
        <v>379</v>
      </c>
      <c r="BQ16" t="s">
        <v>379</v>
      </c>
      <c r="BR16" t="s">
        <v>411</v>
      </c>
      <c r="BS16" t="s">
        <v>761</v>
      </c>
      <c r="BT16" t="str">
        <f>HYPERLINK("https%3A%2F%2Fwww.webofscience.com%2Fwos%2Fwoscc%2Ffull-record%2FWOS:000428040000001","View Full Record in Web of Science")</f>
        <v>View Full Record in Web of Science</v>
      </c>
    </row>
    <row r="17" spans="1:72" ht="12.75">
      <c r="A17" t="s">
        <v>377</v>
      </c>
      <c r="B17" t="s">
        <v>762</v>
      </c>
      <c r="C17" t="s">
        <v>379</v>
      </c>
      <c r="D17" t="s">
        <v>379</v>
      </c>
      <c r="E17" t="s">
        <v>379</v>
      </c>
      <c r="F17" t="s">
        <v>763</v>
      </c>
      <c r="G17" t="s">
        <v>379</v>
      </c>
      <c r="H17" t="s">
        <v>379</v>
      </c>
      <c r="I17" t="s">
        <v>764</v>
      </c>
      <c r="J17" t="s">
        <v>765</v>
      </c>
      <c r="K17" t="s">
        <v>379</v>
      </c>
      <c r="L17" t="s">
        <v>379</v>
      </c>
      <c r="M17" t="s">
        <v>383</v>
      </c>
      <c r="N17" t="s">
        <v>384</v>
      </c>
      <c r="O17" t="s">
        <v>379</v>
      </c>
      <c r="P17" t="s">
        <v>379</v>
      </c>
      <c r="Q17" t="s">
        <v>379</v>
      </c>
      <c r="R17" t="s">
        <v>379</v>
      </c>
      <c r="S17" t="s">
        <v>379</v>
      </c>
      <c r="T17" t="s">
        <v>766</v>
      </c>
      <c r="U17" t="s">
        <v>767</v>
      </c>
      <c r="V17" t="s">
        <v>768</v>
      </c>
      <c r="W17" t="s">
        <v>769</v>
      </c>
      <c r="X17" t="s">
        <v>770</v>
      </c>
      <c r="Y17" t="s">
        <v>771</v>
      </c>
      <c r="Z17" t="s">
        <v>772</v>
      </c>
      <c r="AA17" t="s">
        <v>773</v>
      </c>
      <c r="AB17" t="s">
        <v>379</v>
      </c>
      <c r="AC17" t="s">
        <v>379</v>
      </c>
      <c r="AD17" t="s">
        <v>379</v>
      </c>
      <c r="AE17" t="s">
        <v>379</v>
      </c>
      <c r="AF17" t="s">
        <v>379</v>
      </c>
      <c r="AG17">
        <v>47</v>
      </c>
      <c r="AH17">
        <v>76</v>
      </c>
      <c r="AI17">
        <v>85</v>
      </c>
      <c r="AJ17">
        <v>2</v>
      </c>
      <c r="AK17">
        <v>69</v>
      </c>
      <c r="AL17" t="s">
        <v>774</v>
      </c>
      <c r="AM17" t="s">
        <v>775</v>
      </c>
      <c r="AN17" t="s">
        <v>776</v>
      </c>
      <c r="AO17" t="s">
        <v>777</v>
      </c>
      <c r="AP17" t="s">
        <v>778</v>
      </c>
      <c r="AQ17" t="s">
        <v>379</v>
      </c>
      <c r="AR17" t="s">
        <v>765</v>
      </c>
      <c r="AS17" t="s">
        <v>779</v>
      </c>
      <c r="AT17" t="s">
        <v>780</v>
      </c>
      <c r="AU17">
        <v>2022</v>
      </c>
      <c r="AV17">
        <v>13</v>
      </c>
      <c r="AW17">
        <v>1</v>
      </c>
      <c r="AX17" t="s">
        <v>379</v>
      </c>
      <c r="AY17" t="s">
        <v>379</v>
      </c>
      <c r="AZ17" t="s">
        <v>379</v>
      </c>
      <c r="BA17" t="s">
        <v>379</v>
      </c>
      <c r="BB17">
        <v>508</v>
      </c>
      <c r="BC17">
        <v>520</v>
      </c>
      <c r="BD17" t="s">
        <v>379</v>
      </c>
      <c r="BE17" t="s">
        <v>781</v>
      </c>
      <c r="BF17" t="str">
        <f>HYPERLINK("http://dx.doi.org/10.1080/21655979.2021.2009970","http://dx.doi.org/10.1080/21655979.2021.2009970")</f>
        <v>http://dx.doi.org/10.1080/21655979.2021.2009970</v>
      </c>
      <c r="BG17" t="s">
        <v>379</v>
      </c>
      <c r="BH17" t="s">
        <v>379</v>
      </c>
      <c r="BI17">
        <v>13</v>
      </c>
      <c r="BJ17" t="s">
        <v>782</v>
      </c>
      <c r="BK17" t="s">
        <v>408</v>
      </c>
      <c r="BL17" t="s">
        <v>782</v>
      </c>
      <c r="BM17" t="s">
        <v>783</v>
      </c>
      <c r="BN17">
        <v>34969358</v>
      </c>
      <c r="BO17" t="s">
        <v>715</v>
      </c>
      <c r="BP17" t="s">
        <v>379</v>
      </c>
      <c r="BQ17" t="s">
        <v>379</v>
      </c>
      <c r="BR17" t="s">
        <v>411</v>
      </c>
      <c r="BS17" t="s">
        <v>784</v>
      </c>
      <c r="BT17" t="str">
        <f>HYPERLINK("https%3A%2F%2Fwww.webofscience.com%2Fwos%2Fwoscc%2Ffull-record%2FWOS:000736789600001","View Full Record in Web of Science")</f>
        <v>View Full Record in Web of Science</v>
      </c>
    </row>
    <row r="18" spans="1:72" ht="12.75">
      <c r="A18" t="s">
        <v>377</v>
      </c>
      <c r="B18" t="s">
        <v>785</v>
      </c>
      <c r="C18" t="s">
        <v>379</v>
      </c>
      <c r="D18" t="s">
        <v>379</v>
      </c>
      <c r="E18" t="s">
        <v>379</v>
      </c>
      <c r="F18" t="s">
        <v>786</v>
      </c>
      <c r="G18" t="s">
        <v>379</v>
      </c>
      <c r="H18" t="s">
        <v>379</v>
      </c>
      <c r="I18" t="s">
        <v>787</v>
      </c>
      <c r="J18" t="s">
        <v>474</v>
      </c>
      <c r="K18" t="s">
        <v>379</v>
      </c>
      <c r="L18" t="s">
        <v>379</v>
      </c>
      <c r="M18" t="s">
        <v>383</v>
      </c>
      <c r="N18" t="s">
        <v>384</v>
      </c>
      <c r="O18" t="s">
        <v>379</v>
      </c>
      <c r="P18" t="s">
        <v>379</v>
      </c>
      <c r="Q18" t="s">
        <v>379</v>
      </c>
      <c r="R18" t="s">
        <v>379</v>
      </c>
      <c r="S18" t="s">
        <v>379</v>
      </c>
      <c r="T18" t="s">
        <v>788</v>
      </c>
      <c r="U18" t="s">
        <v>789</v>
      </c>
      <c r="V18" t="s">
        <v>790</v>
      </c>
      <c r="W18" t="s">
        <v>791</v>
      </c>
      <c r="X18" t="s">
        <v>792</v>
      </c>
      <c r="Y18" t="s">
        <v>793</v>
      </c>
      <c r="Z18" t="s">
        <v>794</v>
      </c>
      <c r="AA18" t="s">
        <v>795</v>
      </c>
      <c r="AB18" t="s">
        <v>796</v>
      </c>
      <c r="AC18" t="s">
        <v>797</v>
      </c>
      <c r="AD18" t="s">
        <v>798</v>
      </c>
      <c r="AE18" t="s">
        <v>799</v>
      </c>
      <c r="AF18" t="s">
        <v>379</v>
      </c>
      <c r="AG18">
        <v>46</v>
      </c>
      <c r="AH18">
        <v>23</v>
      </c>
      <c r="AI18">
        <v>25</v>
      </c>
      <c r="AJ18">
        <v>1</v>
      </c>
      <c r="AK18">
        <v>12</v>
      </c>
      <c r="AL18" t="s">
        <v>487</v>
      </c>
      <c r="AM18" t="s">
        <v>488</v>
      </c>
      <c r="AN18" t="s">
        <v>707</v>
      </c>
      <c r="AO18" t="s">
        <v>490</v>
      </c>
      <c r="AP18" t="s">
        <v>379</v>
      </c>
      <c r="AQ18" t="s">
        <v>379</v>
      </c>
      <c r="AR18" t="s">
        <v>474</v>
      </c>
      <c r="AS18" t="s">
        <v>491</v>
      </c>
      <c r="AT18" t="s">
        <v>800</v>
      </c>
      <c r="AU18">
        <v>2019</v>
      </c>
      <c r="AV18">
        <v>11</v>
      </c>
      <c r="AW18">
        <v>4</v>
      </c>
      <c r="AX18" t="s">
        <v>379</v>
      </c>
      <c r="AY18" t="s">
        <v>379</v>
      </c>
      <c r="AZ18" t="s">
        <v>379</v>
      </c>
      <c r="BA18" t="s">
        <v>379</v>
      </c>
      <c r="BB18" t="s">
        <v>379</v>
      </c>
      <c r="BC18" t="s">
        <v>379</v>
      </c>
      <c r="BD18">
        <v>831</v>
      </c>
      <c r="BE18" t="s">
        <v>801</v>
      </c>
      <c r="BF18" t="str">
        <f>HYPERLINK("http://dx.doi.org/10.3390/nu11040831","http://dx.doi.org/10.3390/nu11040831")</f>
        <v>http://dx.doi.org/10.3390/nu11040831</v>
      </c>
      <c r="BG18" t="s">
        <v>379</v>
      </c>
      <c r="BH18" t="s">
        <v>379</v>
      </c>
      <c r="BI18">
        <v>18</v>
      </c>
      <c r="BJ18" t="s">
        <v>494</v>
      </c>
      <c r="BK18" t="s">
        <v>408</v>
      </c>
      <c r="BL18" t="s">
        <v>494</v>
      </c>
      <c r="BM18" t="s">
        <v>802</v>
      </c>
      <c r="BN18">
        <v>31013737</v>
      </c>
      <c r="BO18" t="s">
        <v>496</v>
      </c>
      <c r="BP18" t="s">
        <v>379</v>
      </c>
      <c r="BQ18" t="s">
        <v>379</v>
      </c>
      <c r="BR18" t="s">
        <v>411</v>
      </c>
      <c r="BS18" t="s">
        <v>803</v>
      </c>
      <c r="BT18" t="str">
        <f>HYPERLINK("https%3A%2F%2Fwww.webofscience.com%2Fwos%2Fwoscc%2Ffull-record%2FWOS:000467749800124","View Full Record in Web of Science")</f>
        <v>View Full Record in Web of Science</v>
      </c>
    </row>
    <row r="19" spans="1:72" ht="12.75">
      <c r="A19" t="s">
        <v>377</v>
      </c>
      <c r="B19" t="s">
        <v>804</v>
      </c>
      <c r="C19" t="s">
        <v>379</v>
      </c>
      <c r="D19" t="s">
        <v>379</v>
      </c>
      <c r="E19" t="s">
        <v>379</v>
      </c>
      <c r="F19" t="s">
        <v>805</v>
      </c>
      <c r="G19" t="s">
        <v>379</v>
      </c>
      <c r="H19" t="s">
        <v>379</v>
      </c>
      <c r="I19" t="s">
        <v>806</v>
      </c>
      <c r="J19" t="s">
        <v>807</v>
      </c>
      <c r="K19" t="s">
        <v>379</v>
      </c>
      <c r="L19" t="s">
        <v>379</v>
      </c>
      <c r="M19" t="s">
        <v>383</v>
      </c>
      <c r="N19" t="s">
        <v>384</v>
      </c>
      <c r="O19" t="s">
        <v>379</v>
      </c>
      <c r="P19" t="s">
        <v>379</v>
      </c>
      <c r="Q19" t="s">
        <v>379</v>
      </c>
      <c r="R19" t="s">
        <v>379</v>
      </c>
      <c r="S19" t="s">
        <v>379</v>
      </c>
      <c r="T19" t="s">
        <v>808</v>
      </c>
      <c r="U19" t="s">
        <v>809</v>
      </c>
      <c r="V19" t="s">
        <v>810</v>
      </c>
      <c r="W19" t="s">
        <v>811</v>
      </c>
      <c r="X19" t="s">
        <v>812</v>
      </c>
      <c r="Y19" t="s">
        <v>813</v>
      </c>
      <c r="Z19" t="s">
        <v>814</v>
      </c>
      <c r="AA19" t="s">
        <v>815</v>
      </c>
      <c r="AB19" t="s">
        <v>816</v>
      </c>
      <c r="AC19" t="s">
        <v>379</v>
      </c>
      <c r="AD19" t="s">
        <v>379</v>
      </c>
      <c r="AE19" t="s">
        <v>379</v>
      </c>
      <c r="AF19" t="s">
        <v>379</v>
      </c>
      <c r="AG19">
        <v>33</v>
      </c>
      <c r="AH19">
        <v>3</v>
      </c>
      <c r="AI19">
        <v>3</v>
      </c>
      <c r="AJ19">
        <v>0</v>
      </c>
      <c r="AK19">
        <v>3</v>
      </c>
      <c r="AL19" t="s">
        <v>817</v>
      </c>
      <c r="AM19" t="s">
        <v>818</v>
      </c>
      <c r="AN19" t="s">
        <v>819</v>
      </c>
      <c r="AO19" t="s">
        <v>820</v>
      </c>
      <c r="AP19" t="s">
        <v>379</v>
      </c>
      <c r="AQ19" t="s">
        <v>379</v>
      </c>
      <c r="AR19" t="s">
        <v>821</v>
      </c>
      <c r="AS19" t="s">
        <v>822</v>
      </c>
      <c r="AT19" t="s">
        <v>823</v>
      </c>
      <c r="AU19">
        <v>2023</v>
      </c>
      <c r="AV19">
        <v>11</v>
      </c>
      <c r="AW19">
        <v>1</v>
      </c>
      <c r="AX19" t="s">
        <v>379</v>
      </c>
      <c r="AY19" t="s">
        <v>379</v>
      </c>
      <c r="AZ19" t="s">
        <v>379</v>
      </c>
      <c r="BA19" t="s">
        <v>379</v>
      </c>
      <c r="BB19" t="s">
        <v>379</v>
      </c>
      <c r="BC19" t="s">
        <v>379</v>
      </c>
      <c r="BD19">
        <v>30</v>
      </c>
      <c r="BE19" t="s">
        <v>824</v>
      </c>
      <c r="BF19" t="str">
        <f>HYPERLINK("http://dx.doi.org/10.1186/s40560-023-00679-y","http://dx.doi.org/10.1186/s40560-023-00679-y")</f>
        <v>http://dx.doi.org/10.1186/s40560-023-00679-y</v>
      </c>
      <c r="BG19" t="s">
        <v>379</v>
      </c>
      <c r="BH19" t="s">
        <v>379</v>
      </c>
      <c r="BI19">
        <v>11</v>
      </c>
      <c r="BJ19" t="s">
        <v>825</v>
      </c>
      <c r="BK19" t="s">
        <v>408</v>
      </c>
      <c r="BL19" t="s">
        <v>524</v>
      </c>
      <c r="BM19" t="s">
        <v>826</v>
      </c>
      <c r="BN19">
        <v>37408073</v>
      </c>
      <c r="BO19" t="s">
        <v>827</v>
      </c>
      <c r="BP19" t="s">
        <v>379</v>
      </c>
      <c r="BQ19" t="s">
        <v>379</v>
      </c>
      <c r="BR19" t="s">
        <v>411</v>
      </c>
      <c r="BS19" t="s">
        <v>828</v>
      </c>
      <c r="BT19" t="str">
        <f>HYPERLINK("https%3A%2F%2Fwww.webofscience.com%2Fwos%2Fwoscc%2Ffull-record%2FWOS:001022915500002","View Full Record in Web of Science")</f>
        <v>View Full Record in Web of Science</v>
      </c>
    </row>
    <row r="20" spans="1:72" ht="12.75">
      <c r="A20" t="s">
        <v>377</v>
      </c>
      <c r="B20" t="s">
        <v>829</v>
      </c>
      <c r="C20" t="s">
        <v>379</v>
      </c>
      <c r="D20" t="s">
        <v>379</v>
      </c>
      <c r="E20" t="s">
        <v>379</v>
      </c>
      <c r="F20" t="s">
        <v>830</v>
      </c>
      <c r="G20" t="s">
        <v>379</v>
      </c>
      <c r="H20" t="s">
        <v>379</v>
      </c>
      <c r="I20" t="s">
        <v>831</v>
      </c>
      <c r="J20" t="s">
        <v>832</v>
      </c>
      <c r="K20" t="s">
        <v>379</v>
      </c>
      <c r="L20" t="s">
        <v>379</v>
      </c>
      <c r="M20" t="s">
        <v>383</v>
      </c>
      <c r="N20" t="s">
        <v>502</v>
      </c>
      <c r="O20" t="s">
        <v>379</v>
      </c>
      <c r="P20" t="s">
        <v>379</v>
      </c>
      <c r="Q20" t="s">
        <v>379</v>
      </c>
      <c r="R20" t="s">
        <v>379</v>
      </c>
      <c r="S20" t="s">
        <v>379</v>
      </c>
      <c r="T20" t="s">
        <v>833</v>
      </c>
      <c r="U20" t="s">
        <v>834</v>
      </c>
      <c r="V20" t="s">
        <v>835</v>
      </c>
      <c r="W20" t="s">
        <v>836</v>
      </c>
      <c r="X20" t="s">
        <v>837</v>
      </c>
      <c r="Y20" t="s">
        <v>838</v>
      </c>
      <c r="Z20" t="s">
        <v>839</v>
      </c>
      <c r="AA20" t="s">
        <v>840</v>
      </c>
      <c r="AB20" t="s">
        <v>841</v>
      </c>
      <c r="AC20" t="s">
        <v>379</v>
      </c>
      <c r="AD20" t="s">
        <v>379</v>
      </c>
      <c r="AE20" t="s">
        <v>379</v>
      </c>
      <c r="AF20" t="s">
        <v>379</v>
      </c>
      <c r="AG20">
        <v>85</v>
      </c>
      <c r="AH20">
        <v>24</v>
      </c>
      <c r="AI20">
        <v>34</v>
      </c>
      <c r="AJ20">
        <v>0</v>
      </c>
      <c r="AK20">
        <v>15</v>
      </c>
      <c r="AL20" t="s">
        <v>842</v>
      </c>
      <c r="AM20" t="s">
        <v>843</v>
      </c>
      <c r="AN20" t="s">
        <v>844</v>
      </c>
      <c r="AO20" t="s">
        <v>845</v>
      </c>
      <c r="AP20" t="s">
        <v>846</v>
      </c>
      <c r="AQ20" t="s">
        <v>379</v>
      </c>
      <c r="AR20" t="s">
        <v>847</v>
      </c>
      <c r="AS20" t="s">
        <v>848</v>
      </c>
      <c r="AT20" t="s">
        <v>849</v>
      </c>
      <c r="AU20">
        <v>2011</v>
      </c>
      <c r="AV20">
        <v>67</v>
      </c>
      <c r="AW20">
        <v>1</v>
      </c>
      <c r="AX20" t="s">
        <v>379</v>
      </c>
      <c r="AY20" t="s">
        <v>379</v>
      </c>
      <c r="AZ20" t="s">
        <v>379</v>
      </c>
      <c r="BA20" t="s">
        <v>379</v>
      </c>
      <c r="BB20">
        <v>1</v>
      </c>
      <c r="BC20">
        <v>9</v>
      </c>
      <c r="BD20" t="s">
        <v>379</v>
      </c>
      <c r="BE20" t="s">
        <v>850</v>
      </c>
      <c r="BF20" t="str">
        <f>HYPERLINK("http://dx.doi.org/10.1007/s00228-010-0938-7","http://dx.doi.org/10.1007/s00228-010-0938-7")</f>
        <v>http://dx.doi.org/10.1007/s00228-010-0938-7</v>
      </c>
      <c r="BG20" t="s">
        <v>379</v>
      </c>
      <c r="BH20" t="s">
        <v>379</v>
      </c>
      <c r="BI20">
        <v>9</v>
      </c>
      <c r="BJ20" t="s">
        <v>467</v>
      </c>
      <c r="BK20" t="s">
        <v>408</v>
      </c>
      <c r="BL20" t="s">
        <v>467</v>
      </c>
      <c r="BM20" t="s">
        <v>851</v>
      </c>
      <c r="BN20">
        <v>21069520</v>
      </c>
      <c r="BO20" t="s">
        <v>587</v>
      </c>
      <c r="BP20" t="s">
        <v>379</v>
      </c>
      <c r="BQ20" t="s">
        <v>379</v>
      </c>
      <c r="BR20" t="s">
        <v>411</v>
      </c>
      <c r="BS20" t="s">
        <v>852</v>
      </c>
      <c r="BT20" t="str">
        <f>HYPERLINK("https%3A%2F%2Fwww.webofscience.com%2Fwos%2Fwoscc%2Ffull-record%2FWOS:000286881600001","View Full Record in Web of Science")</f>
        <v>View Full Record in Web of Science</v>
      </c>
    </row>
    <row r="21" spans="1:72" ht="12.75">
      <c r="A21" t="s">
        <v>377</v>
      </c>
      <c r="B21" t="s">
        <v>853</v>
      </c>
      <c r="C21" t="s">
        <v>379</v>
      </c>
      <c r="D21" t="s">
        <v>379</v>
      </c>
      <c r="E21" t="s">
        <v>379</v>
      </c>
      <c r="F21" t="s">
        <v>854</v>
      </c>
      <c r="G21" t="s">
        <v>379</v>
      </c>
      <c r="H21" t="s">
        <v>379</v>
      </c>
      <c r="I21" t="s">
        <v>855</v>
      </c>
      <c r="J21" t="s">
        <v>856</v>
      </c>
      <c r="K21" t="s">
        <v>379</v>
      </c>
      <c r="L21" t="s">
        <v>379</v>
      </c>
      <c r="M21" t="s">
        <v>383</v>
      </c>
      <c r="N21" t="s">
        <v>384</v>
      </c>
      <c r="O21" t="s">
        <v>379</v>
      </c>
      <c r="P21" t="s">
        <v>379</v>
      </c>
      <c r="Q21" t="s">
        <v>379</v>
      </c>
      <c r="R21" t="s">
        <v>379</v>
      </c>
      <c r="S21" t="s">
        <v>379</v>
      </c>
      <c r="T21" t="s">
        <v>857</v>
      </c>
      <c r="U21" t="s">
        <v>858</v>
      </c>
      <c r="V21" t="s">
        <v>859</v>
      </c>
      <c r="W21" t="s">
        <v>860</v>
      </c>
      <c r="X21" t="s">
        <v>861</v>
      </c>
      <c r="Y21" t="s">
        <v>862</v>
      </c>
      <c r="Z21" t="s">
        <v>863</v>
      </c>
      <c r="AA21" t="s">
        <v>379</v>
      </c>
      <c r="AB21" t="s">
        <v>864</v>
      </c>
      <c r="AC21" t="s">
        <v>865</v>
      </c>
      <c r="AD21" t="s">
        <v>866</v>
      </c>
      <c r="AE21" t="s">
        <v>867</v>
      </c>
      <c r="AF21" t="s">
        <v>379</v>
      </c>
      <c r="AG21">
        <v>78</v>
      </c>
      <c r="AH21">
        <v>63</v>
      </c>
      <c r="AI21">
        <v>76</v>
      </c>
      <c r="AJ21">
        <v>5</v>
      </c>
      <c r="AK21">
        <v>40</v>
      </c>
      <c r="AL21" t="s">
        <v>457</v>
      </c>
      <c r="AM21" t="s">
        <v>868</v>
      </c>
      <c r="AN21" t="s">
        <v>869</v>
      </c>
      <c r="AO21" t="s">
        <v>870</v>
      </c>
      <c r="AP21" t="s">
        <v>871</v>
      </c>
      <c r="AQ21" t="s">
        <v>379</v>
      </c>
      <c r="AR21" t="s">
        <v>872</v>
      </c>
      <c r="AS21" t="s">
        <v>873</v>
      </c>
      <c r="AT21" t="s">
        <v>545</v>
      </c>
      <c r="AU21">
        <v>2022</v>
      </c>
      <c r="AV21">
        <v>477</v>
      </c>
      <c r="AW21">
        <v>5</v>
      </c>
      <c r="AX21" t="s">
        <v>379</v>
      </c>
      <c r="AY21" t="s">
        <v>379</v>
      </c>
      <c r="AZ21" t="s">
        <v>379</v>
      </c>
      <c r="BA21" t="s">
        <v>379</v>
      </c>
      <c r="BB21">
        <v>1453</v>
      </c>
      <c r="BC21">
        <v>1461</v>
      </c>
      <c r="BD21" t="s">
        <v>379</v>
      </c>
      <c r="BE21" t="s">
        <v>874</v>
      </c>
      <c r="BF21" t="str">
        <f>HYPERLINK("http://dx.doi.org/10.1007/s11010-021-04327-7","http://dx.doi.org/10.1007/s11010-021-04327-7")</f>
        <v>http://dx.doi.org/10.1007/s11010-021-04327-7</v>
      </c>
      <c r="BG21" t="s">
        <v>379</v>
      </c>
      <c r="BH21" t="s">
        <v>875</v>
      </c>
      <c r="BI21">
        <v>9</v>
      </c>
      <c r="BJ21" t="s">
        <v>876</v>
      </c>
      <c r="BK21" t="s">
        <v>408</v>
      </c>
      <c r="BL21" t="s">
        <v>876</v>
      </c>
      <c r="BM21" t="s">
        <v>877</v>
      </c>
      <c r="BN21">
        <v>35166985</v>
      </c>
      <c r="BO21" t="s">
        <v>587</v>
      </c>
      <c r="BP21" t="s">
        <v>379</v>
      </c>
      <c r="BQ21" t="s">
        <v>379</v>
      </c>
      <c r="BR21" t="s">
        <v>411</v>
      </c>
      <c r="BS21" t="s">
        <v>878</v>
      </c>
      <c r="BT21" t="str">
        <f>HYPERLINK("https%3A%2F%2Fwww.webofscience.com%2Fwos%2Fwoscc%2Ffull-record%2FWOS:000755436400001","View Full Record in Web of Science")</f>
        <v>View Full Record in Web of Science</v>
      </c>
    </row>
    <row r="22" spans="1:72" ht="12.75">
      <c r="A22" t="s">
        <v>377</v>
      </c>
      <c r="B22" t="s">
        <v>879</v>
      </c>
      <c r="C22" t="s">
        <v>379</v>
      </c>
      <c r="D22" t="s">
        <v>379</v>
      </c>
      <c r="E22" t="s">
        <v>379</v>
      </c>
      <c r="F22" t="s">
        <v>880</v>
      </c>
      <c r="G22" t="s">
        <v>379</v>
      </c>
      <c r="H22" t="s">
        <v>379</v>
      </c>
      <c r="I22" t="s">
        <v>881</v>
      </c>
      <c r="J22" t="s">
        <v>882</v>
      </c>
      <c r="K22" t="s">
        <v>379</v>
      </c>
      <c r="L22" t="s">
        <v>379</v>
      </c>
      <c r="M22" t="s">
        <v>383</v>
      </c>
      <c r="N22" t="s">
        <v>384</v>
      </c>
      <c r="O22" t="s">
        <v>379</v>
      </c>
      <c r="P22" t="s">
        <v>379</v>
      </c>
      <c r="Q22" t="s">
        <v>379</v>
      </c>
      <c r="R22" t="s">
        <v>379</v>
      </c>
      <c r="S22" t="s">
        <v>379</v>
      </c>
      <c r="T22" t="s">
        <v>379</v>
      </c>
      <c r="U22" t="s">
        <v>883</v>
      </c>
      <c r="V22" t="s">
        <v>884</v>
      </c>
      <c r="W22" t="s">
        <v>885</v>
      </c>
      <c r="X22" t="s">
        <v>886</v>
      </c>
      <c r="Y22" t="s">
        <v>887</v>
      </c>
      <c r="Z22" t="s">
        <v>888</v>
      </c>
      <c r="AA22" t="s">
        <v>889</v>
      </c>
      <c r="AB22" t="s">
        <v>890</v>
      </c>
      <c r="AC22" t="s">
        <v>891</v>
      </c>
      <c r="AD22" t="s">
        <v>892</v>
      </c>
      <c r="AE22" t="s">
        <v>893</v>
      </c>
      <c r="AF22" t="s">
        <v>379</v>
      </c>
      <c r="AG22">
        <v>42</v>
      </c>
      <c r="AH22">
        <v>34</v>
      </c>
      <c r="AI22">
        <v>41</v>
      </c>
      <c r="AJ22">
        <v>1</v>
      </c>
      <c r="AK22">
        <v>11</v>
      </c>
      <c r="AL22" t="s">
        <v>894</v>
      </c>
      <c r="AM22" t="s">
        <v>895</v>
      </c>
      <c r="AN22" t="s">
        <v>896</v>
      </c>
      <c r="AO22" t="s">
        <v>897</v>
      </c>
      <c r="AP22" t="s">
        <v>898</v>
      </c>
      <c r="AQ22" t="s">
        <v>379</v>
      </c>
      <c r="AR22" t="s">
        <v>899</v>
      </c>
      <c r="AS22" t="s">
        <v>900</v>
      </c>
      <c r="AT22" t="s">
        <v>901</v>
      </c>
      <c r="AU22">
        <v>2014</v>
      </c>
      <c r="AV22">
        <v>20</v>
      </c>
      <c r="AW22">
        <v>17</v>
      </c>
      <c r="AX22" t="s">
        <v>379</v>
      </c>
      <c r="AY22" t="s">
        <v>379</v>
      </c>
      <c r="AZ22" t="s">
        <v>379</v>
      </c>
      <c r="BA22" t="s">
        <v>379</v>
      </c>
      <c r="BB22">
        <v>2681</v>
      </c>
      <c r="BC22">
        <v>2691</v>
      </c>
      <c r="BD22" t="s">
        <v>379</v>
      </c>
      <c r="BE22" t="s">
        <v>902</v>
      </c>
      <c r="BF22" t="str">
        <f>HYPERLINK("http://dx.doi.org/10.1089/ars.2013.5332","http://dx.doi.org/10.1089/ars.2013.5332")</f>
        <v>http://dx.doi.org/10.1089/ars.2013.5332</v>
      </c>
      <c r="BG22" t="s">
        <v>379</v>
      </c>
      <c r="BH22" t="s">
        <v>379</v>
      </c>
      <c r="BI22">
        <v>11</v>
      </c>
      <c r="BJ22" t="s">
        <v>903</v>
      </c>
      <c r="BK22" t="s">
        <v>408</v>
      </c>
      <c r="BL22" t="s">
        <v>903</v>
      </c>
      <c r="BM22" t="s">
        <v>904</v>
      </c>
      <c r="BN22">
        <v>24295151</v>
      </c>
      <c r="BO22" t="s">
        <v>616</v>
      </c>
      <c r="BP22" t="s">
        <v>379</v>
      </c>
      <c r="BQ22" t="s">
        <v>379</v>
      </c>
      <c r="BR22" t="s">
        <v>411</v>
      </c>
      <c r="BS22" t="s">
        <v>905</v>
      </c>
      <c r="BT22" t="str">
        <f>HYPERLINK("https%3A%2F%2Fwww.webofscience.com%2Fwos%2Fwoscc%2Ffull-record%2FWOS:000336483700002","View Full Record in Web of Science")</f>
        <v>View Full Record in Web of Science</v>
      </c>
    </row>
    <row r="23" spans="1:72" ht="12.75">
      <c r="A23" t="s">
        <v>377</v>
      </c>
      <c r="B23" t="s">
        <v>906</v>
      </c>
      <c r="C23" t="s">
        <v>379</v>
      </c>
      <c r="D23" t="s">
        <v>379</v>
      </c>
      <c r="E23" t="s">
        <v>379</v>
      </c>
      <c r="F23" t="s">
        <v>907</v>
      </c>
      <c r="G23" t="s">
        <v>379</v>
      </c>
      <c r="H23" t="s">
        <v>908</v>
      </c>
      <c r="I23" t="s">
        <v>909</v>
      </c>
      <c r="J23" t="s">
        <v>910</v>
      </c>
      <c r="K23" t="s">
        <v>379</v>
      </c>
      <c r="L23" t="s">
        <v>379</v>
      </c>
      <c r="M23" t="s">
        <v>383</v>
      </c>
      <c r="N23" t="s">
        <v>384</v>
      </c>
      <c r="O23" t="s">
        <v>379</v>
      </c>
      <c r="P23" t="s">
        <v>379</v>
      </c>
      <c r="Q23" t="s">
        <v>379</v>
      </c>
      <c r="R23" t="s">
        <v>379</v>
      </c>
      <c r="S23" t="s">
        <v>379</v>
      </c>
      <c r="T23" t="s">
        <v>379</v>
      </c>
      <c r="U23" t="s">
        <v>911</v>
      </c>
      <c r="V23" t="s">
        <v>912</v>
      </c>
      <c r="W23" t="s">
        <v>913</v>
      </c>
      <c r="X23" t="s">
        <v>914</v>
      </c>
      <c r="Y23" t="s">
        <v>915</v>
      </c>
      <c r="Z23" t="s">
        <v>916</v>
      </c>
      <c r="AA23" t="s">
        <v>917</v>
      </c>
      <c r="AB23" t="s">
        <v>918</v>
      </c>
      <c r="AC23" t="s">
        <v>919</v>
      </c>
      <c r="AD23" t="s">
        <v>920</v>
      </c>
      <c r="AE23" t="s">
        <v>921</v>
      </c>
      <c r="AF23" t="s">
        <v>379</v>
      </c>
      <c r="AG23">
        <v>52</v>
      </c>
      <c r="AH23">
        <v>105</v>
      </c>
      <c r="AI23">
        <v>111</v>
      </c>
      <c r="AJ23">
        <v>2</v>
      </c>
      <c r="AK23">
        <v>45</v>
      </c>
      <c r="AL23" t="s">
        <v>633</v>
      </c>
      <c r="AM23" t="s">
        <v>634</v>
      </c>
      <c r="AN23" t="s">
        <v>635</v>
      </c>
      <c r="AO23" t="s">
        <v>922</v>
      </c>
      <c r="AP23" t="s">
        <v>923</v>
      </c>
      <c r="AQ23" t="s">
        <v>379</v>
      </c>
      <c r="AR23" t="s">
        <v>910</v>
      </c>
      <c r="AS23" t="s">
        <v>924</v>
      </c>
      <c r="AT23" t="s">
        <v>925</v>
      </c>
      <c r="AU23">
        <v>2022</v>
      </c>
      <c r="AV23">
        <v>609</v>
      </c>
      <c r="AW23">
        <v>7928</v>
      </c>
      <c r="AX23" t="s">
        <v>379</v>
      </c>
      <c r="AY23" t="s">
        <v>379</v>
      </c>
      <c r="AZ23" t="s">
        <v>379</v>
      </c>
      <c r="BA23" t="s">
        <v>379</v>
      </c>
      <c r="BB23">
        <v>801</v>
      </c>
      <c r="BC23" t="s">
        <v>926</v>
      </c>
      <c r="BD23" t="s">
        <v>927</v>
      </c>
      <c r="BE23" t="s">
        <v>928</v>
      </c>
      <c r="BF23" t="str">
        <f>HYPERLINK("http://dx.doi.org/10.1038/s41586-022-05128-8","http://dx.doi.org/10.1038/s41586-022-05128-8")</f>
        <v>http://dx.doi.org/10.1038/s41586-022-05128-8</v>
      </c>
      <c r="BG23" t="s">
        <v>379</v>
      </c>
      <c r="BH23" t="s">
        <v>929</v>
      </c>
      <c r="BI23">
        <v>29</v>
      </c>
      <c r="BJ23" t="s">
        <v>641</v>
      </c>
      <c r="BK23" t="s">
        <v>408</v>
      </c>
      <c r="BL23" t="s">
        <v>642</v>
      </c>
      <c r="BM23" t="s">
        <v>930</v>
      </c>
      <c r="BN23">
        <v>35901960</v>
      </c>
      <c r="BO23" t="s">
        <v>616</v>
      </c>
      <c r="BP23" t="s">
        <v>379</v>
      </c>
      <c r="BQ23" t="s">
        <v>379</v>
      </c>
      <c r="BR23" t="s">
        <v>411</v>
      </c>
      <c r="BS23" t="s">
        <v>931</v>
      </c>
      <c r="BT23" t="str">
        <f>HYPERLINK("https%3A%2F%2Fwww.webofscience.com%2Fwos%2Fwoscc%2Ffull-record%2FWOS:000847977200001","View Full Record in Web of Science")</f>
        <v>View Full Record in Web of Science</v>
      </c>
    </row>
    <row r="24" spans="1:72" ht="12.75">
      <c r="A24" t="s">
        <v>377</v>
      </c>
      <c r="B24" t="s">
        <v>932</v>
      </c>
      <c r="C24" t="s">
        <v>379</v>
      </c>
      <c r="D24" t="s">
        <v>379</v>
      </c>
      <c r="E24" t="s">
        <v>379</v>
      </c>
      <c r="F24" t="s">
        <v>933</v>
      </c>
      <c r="G24" t="s">
        <v>379</v>
      </c>
      <c r="H24" t="s">
        <v>379</v>
      </c>
      <c r="I24" t="s">
        <v>934</v>
      </c>
      <c r="J24" t="s">
        <v>935</v>
      </c>
      <c r="K24" t="s">
        <v>379</v>
      </c>
      <c r="L24" t="s">
        <v>379</v>
      </c>
      <c r="M24" t="s">
        <v>383</v>
      </c>
      <c r="N24" t="s">
        <v>384</v>
      </c>
      <c r="O24" t="s">
        <v>379</v>
      </c>
      <c r="P24" t="s">
        <v>379</v>
      </c>
      <c r="Q24" t="s">
        <v>379</v>
      </c>
      <c r="R24" t="s">
        <v>379</v>
      </c>
      <c r="S24" t="s">
        <v>379</v>
      </c>
      <c r="T24" t="s">
        <v>936</v>
      </c>
      <c r="U24" t="s">
        <v>937</v>
      </c>
      <c r="V24" t="s">
        <v>938</v>
      </c>
      <c r="W24" t="s">
        <v>939</v>
      </c>
      <c r="X24" t="s">
        <v>940</v>
      </c>
      <c r="Y24" t="s">
        <v>941</v>
      </c>
      <c r="Z24" t="s">
        <v>942</v>
      </c>
      <c r="AA24" t="s">
        <v>943</v>
      </c>
      <c r="AB24" t="s">
        <v>379</v>
      </c>
      <c r="AC24" t="s">
        <v>944</v>
      </c>
      <c r="AD24" t="s">
        <v>944</v>
      </c>
      <c r="AE24" t="s">
        <v>945</v>
      </c>
      <c r="AF24" t="s">
        <v>379</v>
      </c>
      <c r="AG24">
        <v>40</v>
      </c>
      <c r="AH24">
        <v>3</v>
      </c>
      <c r="AI24">
        <v>3</v>
      </c>
      <c r="AJ24">
        <v>0</v>
      </c>
      <c r="AK24">
        <v>2</v>
      </c>
      <c r="AL24" t="s">
        <v>946</v>
      </c>
      <c r="AM24" t="s">
        <v>947</v>
      </c>
      <c r="AN24" t="s">
        <v>948</v>
      </c>
      <c r="AO24" t="s">
        <v>949</v>
      </c>
      <c r="AP24" t="s">
        <v>950</v>
      </c>
      <c r="AQ24" t="s">
        <v>379</v>
      </c>
      <c r="AR24" t="s">
        <v>951</v>
      </c>
      <c r="AS24" t="s">
        <v>952</v>
      </c>
      <c r="AT24" t="s">
        <v>545</v>
      </c>
      <c r="AU24">
        <v>2020</v>
      </c>
      <c r="AV24">
        <v>58</v>
      </c>
      <c r="AW24">
        <v>5</v>
      </c>
      <c r="AX24" t="s">
        <v>379</v>
      </c>
      <c r="AY24" t="s">
        <v>379</v>
      </c>
      <c r="AZ24" t="s">
        <v>379</v>
      </c>
      <c r="BA24" t="s">
        <v>379</v>
      </c>
      <c r="BB24">
        <v>297</v>
      </c>
      <c r="BC24">
        <v>305</v>
      </c>
      <c r="BD24" t="s">
        <v>379</v>
      </c>
      <c r="BE24" t="s">
        <v>379</v>
      </c>
      <c r="BF24" t="s">
        <v>379</v>
      </c>
      <c r="BG24" t="s">
        <v>379</v>
      </c>
      <c r="BH24" t="s">
        <v>379</v>
      </c>
      <c r="BI24">
        <v>9</v>
      </c>
      <c r="BJ24" t="s">
        <v>953</v>
      </c>
      <c r="BK24" t="s">
        <v>408</v>
      </c>
      <c r="BL24" t="s">
        <v>954</v>
      </c>
      <c r="BM24" t="s">
        <v>955</v>
      </c>
      <c r="BN24" t="s">
        <v>379</v>
      </c>
      <c r="BO24" t="s">
        <v>379</v>
      </c>
      <c r="BP24" t="s">
        <v>379</v>
      </c>
      <c r="BQ24" t="s">
        <v>379</v>
      </c>
      <c r="BR24" t="s">
        <v>411</v>
      </c>
      <c r="BS24" t="s">
        <v>956</v>
      </c>
      <c r="BT24" t="str">
        <f>HYPERLINK("https%3A%2F%2Fwww.webofscience.com%2Fwos%2Fwoscc%2Ffull-record%2FWOS:000532174500001","View Full Record in Web of Science")</f>
        <v>View Full Record in Web of Science</v>
      </c>
    </row>
    <row r="25" spans="1:72" ht="12.75">
      <c r="A25" t="s">
        <v>377</v>
      </c>
      <c r="B25" t="s">
        <v>25</v>
      </c>
      <c r="C25" t="s">
        <v>379</v>
      </c>
      <c r="D25" t="s">
        <v>379</v>
      </c>
      <c r="E25" t="s">
        <v>379</v>
      </c>
      <c r="F25" t="s">
        <v>957</v>
      </c>
      <c r="G25" t="s">
        <v>379</v>
      </c>
      <c r="H25" t="s">
        <v>379</v>
      </c>
      <c r="I25" t="s">
        <v>24</v>
      </c>
      <c r="J25" t="s">
        <v>958</v>
      </c>
      <c r="K25" t="s">
        <v>379</v>
      </c>
      <c r="L25" t="s">
        <v>379</v>
      </c>
      <c r="M25" t="s">
        <v>383</v>
      </c>
      <c r="N25" t="s">
        <v>502</v>
      </c>
      <c r="O25" t="s">
        <v>379</v>
      </c>
      <c r="P25" t="s">
        <v>379</v>
      </c>
      <c r="Q25" t="s">
        <v>379</v>
      </c>
      <c r="R25" t="s">
        <v>379</v>
      </c>
      <c r="S25" t="s">
        <v>379</v>
      </c>
      <c r="T25" t="s">
        <v>379</v>
      </c>
      <c r="U25" t="s">
        <v>959</v>
      </c>
      <c r="V25" t="s">
        <v>960</v>
      </c>
      <c r="W25" t="s">
        <v>961</v>
      </c>
      <c r="X25" t="s">
        <v>962</v>
      </c>
      <c r="Y25" t="s">
        <v>963</v>
      </c>
      <c r="Z25" t="s">
        <v>677</v>
      </c>
      <c r="AA25" t="s">
        <v>964</v>
      </c>
      <c r="AB25" t="s">
        <v>965</v>
      </c>
      <c r="AC25" t="s">
        <v>966</v>
      </c>
      <c r="AD25" t="s">
        <v>967</v>
      </c>
      <c r="AE25" t="s">
        <v>968</v>
      </c>
      <c r="AF25" t="s">
        <v>379</v>
      </c>
      <c r="AG25">
        <v>125</v>
      </c>
      <c r="AH25">
        <v>36</v>
      </c>
      <c r="AI25">
        <v>39</v>
      </c>
      <c r="AJ25">
        <v>3</v>
      </c>
      <c r="AK25">
        <v>31</v>
      </c>
      <c r="AL25" t="s">
        <v>969</v>
      </c>
      <c r="AM25" t="s">
        <v>818</v>
      </c>
      <c r="AN25" t="s">
        <v>970</v>
      </c>
      <c r="AO25" t="s">
        <v>379</v>
      </c>
      <c r="AP25" t="s">
        <v>971</v>
      </c>
      <c r="AQ25" t="s">
        <v>379</v>
      </c>
      <c r="AR25" t="s">
        <v>972</v>
      </c>
      <c r="AS25" t="s">
        <v>973</v>
      </c>
      <c r="AT25" t="s">
        <v>974</v>
      </c>
      <c r="AU25">
        <v>2023</v>
      </c>
      <c r="AV25">
        <v>9</v>
      </c>
      <c r="AW25">
        <v>1</v>
      </c>
      <c r="AX25" t="s">
        <v>379</v>
      </c>
      <c r="AY25" t="s">
        <v>379</v>
      </c>
      <c r="AZ25" t="s">
        <v>379</v>
      </c>
      <c r="BA25" t="s">
        <v>379</v>
      </c>
      <c r="BB25" t="s">
        <v>379</v>
      </c>
      <c r="BC25" t="s">
        <v>379</v>
      </c>
      <c r="BD25">
        <v>91</v>
      </c>
      <c r="BE25" t="s">
        <v>26</v>
      </c>
      <c r="BF25" t="str">
        <f>HYPERLINK("http://dx.doi.org/10.1038/s41420-023-01369-2","http://dx.doi.org/10.1038/s41420-023-01369-2")</f>
        <v>http://dx.doi.org/10.1038/s41420-023-01369-2</v>
      </c>
      <c r="BG25" t="s">
        <v>379</v>
      </c>
      <c r="BH25" t="s">
        <v>379</v>
      </c>
      <c r="BI25">
        <v>12</v>
      </c>
      <c r="BJ25" t="s">
        <v>876</v>
      </c>
      <c r="BK25" t="s">
        <v>408</v>
      </c>
      <c r="BL25" t="s">
        <v>876</v>
      </c>
      <c r="BM25" t="s">
        <v>975</v>
      </c>
      <c r="BN25">
        <v>36898986</v>
      </c>
      <c r="BO25" t="s">
        <v>715</v>
      </c>
      <c r="BP25" t="s">
        <v>379</v>
      </c>
      <c r="BQ25" t="s">
        <v>379</v>
      </c>
      <c r="BR25" t="s">
        <v>411</v>
      </c>
      <c r="BS25" t="s">
        <v>976</v>
      </c>
      <c r="BT25" t="str">
        <f>HYPERLINK("https%3A%2F%2Fwww.webofscience.com%2Fwos%2Fwoscc%2Ffull-record%2FWOS:000947826400002","View Full Record in Web of Science")</f>
        <v>View Full Record in Web of Science</v>
      </c>
    </row>
    <row r="26" spans="1:72" ht="12.75">
      <c r="A26" t="s">
        <v>377</v>
      </c>
      <c r="B26" t="s">
        <v>977</v>
      </c>
      <c r="C26" t="s">
        <v>379</v>
      </c>
      <c r="D26" t="s">
        <v>379</v>
      </c>
      <c r="E26" t="s">
        <v>379</v>
      </c>
      <c r="F26" t="s">
        <v>978</v>
      </c>
      <c r="G26" t="s">
        <v>379</v>
      </c>
      <c r="H26" t="s">
        <v>379</v>
      </c>
      <c r="I26" t="s">
        <v>979</v>
      </c>
      <c r="J26" t="s">
        <v>980</v>
      </c>
      <c r="K26" t="s">
        <v>379</v>
      </c>
      <c r="L26" t="s">
        <v>379</v>
      </c>
      <c r="M26" t="s">
        <v>383</v>
      </c>
      <c r="N26" t="s">
        <v>384</v>
      </c>
      <c r="O26" t="s">
        <v>379</v>
      </c>
      <c r="P26" t="s">
        <v>379</v>
      </c>
      <c r="Q26" t="s">
        <v>379</v>
      </c>
      <c r="R26" t="s">
        <v>379</v>
      </c>
      <c r="S26" t="s">
        <v>379</v>
      </c>
      <c r="T26" t="s">
        <v>981</v>
      </c>
      <c r="U26" t="s">
        <v>982</v>
      </c>
      <c r="V26" t="s">
        <v>983</v>
      </c>
      <c r="W26" t="s">
        <v>984</v>
      </c>
      <c r="X26" t="s">
        <v>985</v>
      </c>
      <c r="Y26" t="s">
        <v>986</v>
      </c>
      <c r="Z26" t="s">
        <v>987</v>
      </c>
      <c r="AA26" t="s">
        <v>379</v>
      </c>
      <c r="AB26" t="s">
        <v>379</v>
      </c>
      <c r="AC26" t="s">
        <v>379</v>
      </c>
      <c r="AD26" t="s">
        <v>379</v>
      </c>
      <c r="AE26" t="s">
        <v>379</v>
      </c>
      <c r="AF26" t="s">
        <v>379</v>
      </c>
      <c r="AG26">
        <v>17</v>
      </c>
      <c r="AH26">
        <v>28</v>
      </c>
      <c r="AI26">
        <v>32</v>
      </c>
      <c r="AJ26">
        <v>0</v>
      </c>
      <c r="AK26">
        <v>13</v>
      </c>
      <c r="AL26" t="s">
        <v>515</v>
      </c>
      <c r="AM26" t="s">
        <v>516</v>
      </c>
      <c r="AN26" t="s">
        <v>517</v>
      </c>
      <c r="AO26" t="s">
        <v>988</v>
      </c>
      <c r="AP26" t="s">
        <v>379</v>
      </c>
      <c r="AQ26" t="s">
        <v>379</v>
      </c>
      <c r="AR26" t="s">
        <v>989</v>
      </c>
      <c r="AS26" t="s">
        <v>990</v>
      </c>
      <c r="AT26" t="s">
        <v>521</v>
      </c>
      <c r="AU26">
        <v>2020</v>
      </c>
      <c r="AV26">
        <v>10</v>
      </c>
      <c r="AW26" t="s">
        <v>379</v>
      </c>
      <c r="AX26" t="s">
        <v>379</v>
      </c>
      <c r="AY26" t="s">
        <v>379</v>
      </c>
      <c r="AZ26" t="s">
        <v>379</v>
      </c>
      <c r="BA26" t="s">
        <v>379</v>
      </c>
      <c r="BB26" t="s">
        <v>379</v>
      </c>
      <c r="BC26" t="s">
        <v>379</v>
      </c>
      <c r="BD26">
        <v>569709</v>
      </c>
      <c r="BE26" t="s">
        <v>991</v>
      </c>
      <c r="BF26" t="str">
        <f>HYPERLINK("http://dx.doi.org/10.3389/fcimb.2020.569709","http://dx.doi.org/10.3389/fcimb.2020.569709")</f>
        <v>http://dx.doi.org/10.3389/fcimb.2020.569709</v>
      </c>
      <c r="BG26" t="s">
        <v>379</v>
      </c>
      <c r="BH26" t="s">
        <v>379</v>
      </c>
      <c r="BI26">
        <v>5</v>
      </c>
      <c r="BJ26" t="s">
        <v>992</v>
      </c>
      <c r="BK26" t="s">
        <v>408</v>
      </c>
      <c r="BL26" t="s">
        <v>992</v>
      </c>
      <c r="BM26" t="s">
        <v>993</v>
      </c>
      <c r="BN26">
        <v>33381464</v>
      </c>
      <c r="BO26" t="s">
        <v>665</v>
      </c>
      <c r="BP26" t="s">
        <v>379</v>
      </c>
      <c r="BQ26" t="s">
        <v>379</v>
      </c>
      <c r="BR26" t="s">
        <v>411</v>
      </c>
      <c r="BS26" t="s">
        <v>994</v>
      </c>
      <c r="BT26" t="str">
        <f>HYPERLINK("https%3A%2F%2Fwww.webofscience.com%2Fwos%2Fwoscc%2Ffull-record%2FWOS:000602571700001","View Full Record in Web of Science")</f>
        <v>View Full Record in Web of Science</v>
      </c>
    </row>
    <row r="27" spans="1:72" ht="12.75">
      <c r="A27" t="s">
        <v>377</v>
      </c>
      <c r="B27" t="s">
        <v>995</v>
      </c>
      <c r="C27" t="s">
        <v>379</v>
      </c>
      <c r="D27" t="s">
        <v>379</v>
      </c>
      <c r="E27" t="s">
        <v>379</v>
      </c>
      <c r="F27" t="s">
        <v>996</v>
      </c>
      <c r="G27" t="s">
        <v>379</v>
      </c>
      <c r="H27" t="s">
        <v>379</v>
      </c>
      <c r="I27" t="s">
        <v>997</v>
      </c>
      <c r="J27" t="s">
        <v>998</v>
      </c>
      <c r="K27" t="s">
        <v>379</v>
      </c>
      <c r="L27" t="s">
        <v>379</v>
      </c>
      <c r="M27" t="s">
        <v>383</v>
      </c>
      <c r="N27" t="s">
        <v>384</v>
      </c>
      <c r="O27" t="s">
        <v>379</v>
      </c>
      <c r="P27" t="s">
        <v>379</v>
      </c>
      <c r="Q27" t="s">
        <v>379</v>
      </c>
      <c r="R27" t="s">
        <v>379</v>
      </c>
      <c r="S27" t="s">
        <v>379</v>
      </c>
      <c r="T27" t="s">
        <v>999</v>
      </c>
      <c r="U27" t="s">
        <v>1000</v>
      </c>
      <c r="V27" t="s">
        <v>1001</v>
      </c>
      <c r="W27" t="s">
        <v>1002</v>
      </c>
      <c r="X27" t="s">
        <v>1003</v>
      </c>
      <c r="Y27" t="s">
        <v>1004</v>
      </c>
      <c r="Z27" t="s">
        <v>1005</v>
      </c>
      <c r="AA27" t="s">
        <v>1006</v>
      </c>
      <c r="AB27" t="s">
        <v>1007</v>
      </c>
      <c r="AC27" t="s">
        <v>379</v>
      </c>
      <c r="AD27" t="s">
        <v>379</v>
      </c>
      <c r="AE27" t="s">
        <v>379</v>
      </c>
      <c r="AF27" t="s">
        <v>379</v>
      </c>
      <c r="AG27">
        <v>36</v>
      </c>
      <c r="AH27">
        <v>86</v>
      </c>
      <c r="AI27">
        <v>94</v>
      </c>
      <c r="AJ27">
        <v>0</v>
      </c>
      <c r="AK27">
        <v>9</v>
      </c>
      <c r="AL27" t="s">
        <v>774</v>
      </c>
      <c r="AM27" t="s">
        <v>775</v>
      </c>
      <c r="AN27" t="s">
        <v>776</v>
      </c>
      <c r="AO27" t="s">
        <v>1008</v>
      </c>
      <c r="AP27" t="s">
        <v>1009</v>
      </c>
      <c r="AQ27" t="s">
        <v>379</v>
      </c>
      <c r="AR27" t="s">
        <v>1010</v>
      </c>
      <c r="AS27" t="s">
        <v>1011</v>
      </c>
      <c r="AT27" t="s">
        <v>1012</v>
      </c>
      <c r="AU27">
        <v>2019</v>
      </c>
      <c r="AV27">
        <v>48</v>
      </c>
      <c r="AW27">
        <v>2</v>
      </c>
      <c r="AX27" t="s">
        <v>379</v>
      </c>
      <c r="AY27" t="s">
        <v>379</v>
      </c>
      <c r="AZ27" t="s">
        <v>379</v>
      </c>
      <c r="BA27" t="s">
        <v>379</v>
      </c>
      <c r="BB27">
        <v>147</v>
      </c>
      <c r="BC27">
        <v>159</v>
      </c>
      <c r="BD27" t="s">
        <v>379</v>
      </c>
      <c r="BE27" t="s">
        <v>1013</v>
      </c>
      <c r="BF27" t="str">
        <f>HYPERLINK("http://dx.doi.org/10.1080/08820139.2018.1496098","http://dx.doi.org/10.1080/08820139.2018.1496098")</f>
        <v>http://dx.doi.org/10.1080/08820139.2018.1496098</v>
      </c>
      <c r="BG27" t="s">
        <v>379</v>
      </c>
      <c r="BH27" t="s">
        <v>379</v>
      </c>
      <c r="BI27">
        <v>13</v>
      </c>
      <c r="BJ27" t="s">
        <v>1014</v>
      </c>
      <c r="BK27" t="s">
        <v>408</v>
      </c>
      <c r="BL27" t="s">
        <v>1014</v>
      </c>
      <c r="BM27" t="s">
        <v>1015</v>
      </c>
      <c r="BN27">
        <v>30001171</v>
      </c>
      <c r="BO27" t="s">
        <v>379</v>
      </c>
      <c r="BP27" t="s">
        <v>379</v>
      </c>
      <c r="BQ27" t="s">
        <v>379</v>
      </c>
      <c r="BR27" t="s">
        <v>411</v>
      </c>
      <c r="BS27" t="s">
        <v>1016</v>
      </c>
      <c r="BT27" t="str">
        <f>HYPERLINK("https%3A%2F%2Fwww.webofscience.com%2Fwos%2Fwoscc%2Ffull-record%2FWOS:000457411600004","View Full Record in Web of Science")</f>
        <v>View Full Record in Web of Science</v>
      </c>
    </row>
    <row r="28" spans="1:72" ht="12.75">
      <c r="A28" t="s">
        <v>377</v>
      </c>
      <c r="B28" t="s">
        <v>1017</v>
      </c>
      <c r="C28" t="s">
        <v>379</v>
      </c>
      <c r="D28" t="s">
        <v>379</v>
      </c>
      <c r="E28" t="s">
        <v>379</v>
      </c>
      <c r="F28" t="s">
        <v>1018</v>
      </c>
      <c r="G28" t="s">
        <v>379</v>
      </c>
      <c r="H28" t="s">
        <v>379</v>
      </c>
      <c r="I28" t="s">
        <v>1019</v>
      </c>
      <c r="J28" t="s">
        <v>1020</v>
      </c>
      <c r="K28" t="s">
        <v>379</v>
      </c>
      <c r="L28" t="s">
        <v>379</v>
      </c>
      <c r="M28" t="s">
        <v>383</v>
      </c>
      <c r="N28" t="s">
        <v>384</v>
      </c>
      <c r="O28" t="s">
        <v>379</v>
      </c>
      <c r="P28" t="s">
        <v>379</v>
      </c>
      <c r="Q28" t="s">
        <v>379</v>
      </c>
      <c r="R28" t="s">
        <v>379</v>
      </c>
      <c r="S28" t="s">
        <v>379</v>
      </c>
      <c r="T28" t="s">
        <v>1021</v>
      </c>
      <c r="U28" t="s">
        <v>1022</v>
      </c>
      <c r="V28" t="s">
        <v>1023</v>
      </c>
      <c r="W28" t="s">
        <v>1024</v>
      </c>
      <c r="X28" t="s">
        <v>1025</v>
      </c>
      <c r="Y28" t="s">
        <v>1026</v>
      </c>
      <c r="Z28" t="s">
        <v>1027</v>
      </c>
      <c r="AA28" t="s">
        <v>379</v>
      </c>
      <c r="AB28" t="s">
        <v>1028</v>
      </c>
      <c r="AC28" t="s">
        <v>1029</v>
      </c>
      <c r="AD28" t="s">
        <v>1030</v>
      </c>
      <c r="AE28" t="s">
        <v>1031</v>
      </c>
      <c r="AF28" t="s">
        <v>379</v>
      </c>
      <c r="AG28">
        <v>36</v>
      </c>
      <c r="AH28">
        <v>15</v>
      </c>
      <c r="AI28">
        <v>19</v>
      </c>
      <c r="AJ28">
        <v>0</v>
      </c>
      <c r="AK28">
        <v>21</v>
      </c>
      <c r="AL28" t="s">
        <v>1032</v>
      </c>
      <c r="AM28" t="s">
        <v>1033</v>
      </c>
      <c r="AN28" t="s">
        <v>1034</v>
      </c>
      <c r="AO28" t="s">
        <v>1035</v>
      </c>
      <c r="AP28" t="s">
        <v>1036</v>
      </c>
      <c r="AQ28" t="s">
        <v>379</v>
      </c>
      <c r="AR28" t="s">
        <v>1037</v>
      </c>
      <c r="AS28" t="s">
        <v>1038</v>
      </c>
      <c r="AT28" t="s">
        <v>780</v>
      </c>
      <c r="AU28">
        <v>2018</v>
      </c>
      <c r="AV28">
        <v>495</v>
      </c>
      <c r="AW28">
        <v>1</v>
      </c>
      <c r="AX28" t="s">
        <v>379</v>
      </c>
      <c r="AY28" t="s">
        <v>379</v>
      </c>
      <c r="AZ28" t="s">
        <v>379</v>
      </c>
      <c r="BA28" t="s">
        <v>379</v>
      </c>
      <c r="BB28">
        <v>706</v>
      </c>
      <c r="BC28">
        <v>712</v>
      </c>
      <c r="BD28" t="s">
        <v>379</v>
      </c>
      <c r="BE28" t="s">
        <v>1039</v>
      </c>
      <c r="BF28" t="str">
        <f>HYPERLINK("http://dx.doi.org/10.1016/j.bbrc.2017.10.165","http://dx.doi.org/10.1016/j.bbrc.2017.10.165")</f>
        <v>http://dx.doi.org/10.1016/j.bbrc.2017.10.165</v>
      </c>
      <c r="BG28" t="s">
        <v>379</v>
      </c>
      <c r="BH28" t="s">
        <v>379</v>
      </c>
      <c r="BI28">
        <v>7</v>
      </c>
      <c r="BJ28" t="s">
        <v>1040</v>
      </c>
      <c r="BK28" t="s">
        <v>408</v>
      </c>
      <c r="BL28" t="s">
        <v>1040</v>
      </c>
      <c r="BM28" t="s">
        <v>1041</v>
      </c>
      <c r="BN28">
        <v>29102631</v>
      </c>
      <c r="BO28" t="s">
        <v>379</v>
      </c>
      <c r="BP28" t="s">
        <v>379</v>
      </c>
      <c r="BQ28" t="s">
        <v>379</v>
      </c>
      <c r="BR28" t="s">
        <v>411</v>
      </c>
      <c r="BS28" t="s">
        <v>1042</v>
      </c>
      <c r="BT28" t="str">
        <f>HYPERLINK("https%3A%2F%2Fwww.webofscience.com%2Fwos%2Fwoscc%2Ffull-record%2FWOS:000423897600108","View Full Record in Web of Science")</f>
        <v>View Full Record in Web of Science</v>
      </c>
    </row>
    <row r="29" spans="1:72" ht="12.75">
      <c r="A29" t="s">
        <v>377</v>
      </c>
      <c r="B29" t="s">
        <v>1043</v>
      </c>
      <c r="C29" t="s">
        <v>379</v>
      </c>
      <c r="D29" t="s">
        <v>379</v>
      </c>
      <c r="E29" t="s">
        <v>379</v>
      </c>
      <c r="F29" t="s">
        <v>1044</v>
      </c>
      <c r="G29" t="s">
        <v>379</v>
      </c>
      <c r="H29" t="s">
        <v>379</v>
      </c>
      <c r="I29" t="s">
        <v>1045</v>
      </c>
      <c r="J29" t="s">
        <v>1046</v>
      </c>
      <c r="K29" t="s">
        <v>379</v>
      </c>
      <c r="L29" t="s">
        <v>379</v>
      </c>
      <c r="M29" t="s">
        <v>383</v>
      </c>
      <c r="N29" t="s">
        <v>384</v>
      </c>
      <c r="O29" t="s">
        <v>379</v>
      </c>
      <c r="P29" t="s">
        <v>379</v>
      </c>
      <c r="Q29" t="s">
        <v>379</v>
      </c>
      <c r="R29" t="s">
        <v>379</v>
      </c>
      <c r="S29" t="s">
        <v>379</v>
      </c>
      <c r="T29" t="s">
        <v>379</v>
      </c>
      <c r="U29" t="s">
        <v>1047</v>
      </c>
      <c r="V29" t="s">
        <v>1048</v>
      </c>
      <c r="W29" t="s">
        <v>1049</v>
      </c>
      <c r="X29" t="s">
        <v>1050</v>
      </c>
      <c r="Y29" t="s">
        <v>1051</v>
      </c>
      <c r="Z29" t="s">
        <v>1052</v>
      </c>
      <c r="AA29" t="s">
        <v>1053</v>
      </c>
      <c r="AB29" t="s">
        <v>1054</v>
      </c>
      <c r="AC29" t="s">
        <v>1055</v>
      </c>
      <c r="AD29" t="s">
        <v>1056</v>
      </c>
      <c r="AE29" t="s">
        <v>1057</v>
      </c>
      <c r="AF29" t="s">
        <v>379</v>
      </c>
      <c r="AG29">
        <v>41</v>
      </c>
      <c r="AH29">
        <v>13</v>
      </c>
      <c r="AI29">
        <v>21</v>
      </c>
      <c r="AJ29">
        <v>2</v>
      </c>
      <c r="AK29">
        <v>10</v>
      </c>
      <c r="AL29" t="s">
        <v>1058</v>
      </c>
      <c r="AM29" t="s">
        <v>818</v>
      </c>
      <c r="AN29" t="s">
        <v>1059</v>
      </c>
      <c r="AO29" t="s">
        <v>1060</v>
      </c>
      <c r="AP29" t="s">
        <v>1061</v>
      </c>
      <c r="AQ29" t="s">
        <v>379</v>
      </c>
      <c r="AR29" t="s">
        <v>1062</v>
      </c>
      <c r="AS29" t="s">
        <v>1063</v>
      </c>
      <c r="AT29" t="s">
        <v>1064</v>
      </c>
      <c r="AU29">
        <v>2020</v>
      </c>
      <c r="AV29">
        <v>2020</v>
      </c>
      <c r="AW29" t="s">
        <v>379</v>
      </c>
      <c r="AX29" t="s">
        <v>379</v>
      </c>
      <c r="AY29" t="s">
        <v>379</v>
      </c>
      <c r="AZ29" t="s">
        <v>379</v>
      </c>
      <c r="BA29" t="s">
        <v>379</v>
      </c>
      <c r="BB29" t="s">
        <v>379</v>
      </c>
      <c r="BC29" t="s">
        <v>379</v>
      </c>
      <c r="BD29">
        <v>4594631</v>
      </c>
      <c r="BE29" t="s">
        <v>1065</v>
      </c>
      <c r="BF29" t="str">
        <f>HYPERLINK("http://dx.doi.org/10.1155/2020/4594631","http://dx.doi.org/10.1155/2020/4594631")</f>
        <v>http://dx.doi.org/10.1155/2020/4594631</v>
      </c>
      <c r="BG29" t="s">
        <v>379</v>
      </c>
      <c r="BH29" t="s">
        <v>379</v>
      </c>
      <c r="BI29">
        <v>10</v>
      </c>
      <c r="BJ29" t="s">
        <v>1066</v>
      </c>
      <c r="BK29" t="s">
        <v>408</v>
      </c>
      <c r="BL29" t="s">
        <v>1066</v>
      </c>
      <c r="BM29" t="s">
        <v>1067</v>
      </c>
      <c r="BN29">
        <v>32774418</v>
      </c>
      <c r="BO29" t="s">
        <v>572</v>
      </c>
      <c r="BP29" t="s">
        <v>379</v>
      </c>
      <c r="BQ29" t="s">
        <v>379</v>
      </c>
      <c r="BR29" t="s">
        <v>411</v>
      </c>
      <c r="BS29" t="s">
        <v>1068</v>
      </c>
      <c r="BT29" t="str">
        <f>HYPERLINK("https%3A%2F%2Fwww.webofscience.com%2Fwos%2Fwoscc%2Ffull-record%2FWOS:000559121200001","View Full Record in Web of Science")</f>
        <v>View Full Record in Web of Science</v>
      </c>
    </row>
    <row r="30" spans="1:72" ht="12.75">
      <c r="A30" t="s">
        <v>377</v>
      </c>
      <c r="B30" t="s">
        <v>1069</v>
      </c>
      <c r="C30" t="s">
        <v>379</v>
      </c>
      <c r="D30" t="s">
        <v>379</v>
      </c>
      <c r="E30" t="s">
        <v>379</v>
      </c>
      <c r="F30" t="s">
        <v>1070</v>
      </c>
      <c r="G30" t="s">
        <v>379</v>
      </c>
      <c r="H30" t="s">
        <v>379</v>
      </c>
      <c r="I30" t="s">
        <v>1071</v>
      </c>
      <c r="J30" t="s">
        <v>1072</v>
      </c>
      <c r="K30" t="s">
        <v>379</v>
      </c>
      <c r="L30" t="s">
        <v>379</v>
      </c>
      <c r="M30" t="s">
        <v>383</v>
      </c>
      <c r="N30" t="s">
        <v>384</v>
      </c>
      <c r="O30" t="s">
        <v>379</v>
      </c>
      <c r="P30" t="s">
        <v>379</v>
      </c>
      <c r="Q30" t="s">
        <v>379</v>
      </c>
      <c r="R30" t="s">
        <v>379</v>
      </c>
      <c r="S30" t="s">
        <v>379</v>
      </c>
      <c r="T30" t="s">
        <v>1073</v>
      </c>
      <c r="U30" t="s">
        <v>1074</v>
      </c>
      <c r="V30" t="s">
        <v>1075</v>
      </c>
      <c r="W30" t="s">
        <v>1076</v>
      </c>
      <c r="X30" t="s">
        <v>1077</v>
      </c>
      <c r="Y30" t="s">
        <v>1078</v>
      </c>
      <c r="Z30" t="s">
        <v>599</v>
      </c>
      <c r="AA30" t="s">
        <v>379</v>
      </c>
      <c r="AB30" t="s">
        <v>379</v>
      </c>
      <c r="AC30" t="s">
        <v>1079</v>
      </c>
      <c r="AD30" t="s">
        <v>1080</v>
      </c>
      <c r="AE30" t="s">
        <v>1081</v>
      </c>
      <c r="AF30" t="s">
        <v>379</v>
      </c>
      <c r="AG30">
        <v>50</v>
      </c>
      <c r="AH30">
        <v>13</v>
      </c>
      <c r="AI30">
        <v>13</v>
      </c>
      <c r="AJ30">
        <v>1</v>
      </c>
      <c r="AK30">
        <v>2</v>
      </c>
      <c r="AL30" t="s">
        <v>1082</v>
      </c>
      <c r="AM30" t="s">
        <v>775</v>
      </c>
      <c r="AN30" t="s">
        <v>1083</v>
      </c>
      <c r="AO30" t="s">
        <v>1084</v>
      </c>
      <c r="AP30" t="s">
        <v>1085</v>
      </c>
      <c r="AQ30" t="s">
        <v>379</v>
      </c>
      <c r="AR30" t="s">
        <v>1072</v>
      </c>
      <c r="AS30" t="s">
        <v>1086</v>
      </c>
      <c r="AT30" t="s">
        <v>1087</v>
      </c>
      <c r="AU30">
        <v>2022</v>
      </c>
      <c r="AV30">
        <v>57</v>
      </c>
      <c r="AW30">
        <v>2</v>
      </c>
      <c r="AX30" t="s">
        <v>379</v>
      </c>
      <c r="AY30" t="s">
        <v>379</v>
      </c>
      <c r="AZ30" t="s">
        <v>379</v>
      </c>
      <c r="BA30" t="s">
        <v>379</v>
      </c>
      <c r="BB30">
        <v>274</v>
      </c>
      <c r="BC30">
        <v>280</v>
      </c>
      <c r="BD30" t="s">
        <v>379</v>
      </c>
      <c r="BE30" t="s">
        <v>1088</v>
      </c>
      <c r="BF30" t="str">
        <f>HYPERLINK("http://dx.doi.org/10.1097/SHK.0000000000001882","http://dx.doi.org/10.1097/SHK.0000000000001882")</f>
        <v>http://dx.doi.org/10.1097/SHK.0000000000001882</v>
      </c>
      <c r="BG30" t="s">
        <v>379</v>
      </c>
      <c r="BH30" t="s">
        <v>379</v>
      </c>
      <c r="BI30">
        <v>7</v>
      </c>
      <c r="BJ30" t="s">
        <v>1089</v>
      </c>
      <c r="BK30" t="s">
        <v>408</v>
      </c>
      <c r="BL30" t="s">
        <v>1090</v>
      </c>
      <c r="BM30" t="s">
        <v>1091</v>
      </c>
      <c r="BN30">
        <v>34738958</v>
      </c>
      <c r="BO30" t="s">
        <v>1092</v>
      </c>
      <c r="BP30" t="s">
        <v>379</v>
      </c>
      <c r="BQ30" t="s">
        <v>379</v>
      </c>
      <c r="BR30" t="s">
        <v>411</v>
      </c>
      <c r="BS30" t="s">
        <v>1093</v>
      </c>
      <c r="BT30" t="str">
        <f>HYPERLINK("https%3A%2F%2Fwww.webofscience.com%2Fwos%2Fwoscc%2Ffull-record%2FWOS:000742170000016","View Full Record in Web of Science")</f>
        <v>View Full Record in Web of Science</v>
      </c>
    </row>
    <row r="31" spans="1:72" ht="12.75">
      <c r="A31" t="s">
        <v>377</v>
      </c>
      <c r="B31" t="s">
        <v>1094</v>
      </c>
      <c r="C31" t="s">
        <v>379</v>
      </c>
      <c r="D31" t="s">
        <v>379</v>
      </c>
      <c r="E31" t="s">
        <v>379</v>
      </c>
      <c r="F31" t="s">
        <v>1095</v>
      </c>
      <c r="G31" t="s">
        <v>379</v>
      </c>
      <c r="H31" t="s">
        <v>379</v>
      </c>
      <c r="I31" t="s">
        <v>1096</v>
      </c>
      <c r="J31" t="s">
        <v>1072</v>
      </c>
      <c r="K31" t="s">
        <v>379</v>
      </c>
      <c r="L31" t="s">
        <v>379</v>
      </c>
      <c r="M31" t="s">
        <v>383</v>
      </c>
      <c r="N31" t="s">
        <v>384</v>
      </c>
      <c r="O31" t="s">
        <v>379</v>
      </c>
      <c r="P31" t="s">
        <v>379</v>
      </c>
      <c r="Q31" t="s">
        <v>379</v>
      </c>
      <c r="R31" t="s">
        <v>379</v>
      </c>
      <c r="S31" t="s">
        <v>379</v>
      </c>
      <c r="T31" t="s">
        <v>1097</v>
      </c>
      <c r="U31" t="s">
        <v>1098</v>
      </c>
      <c r="V31" t="s">
        <v>1099</v>
      </c>
      <c r="W31" t="s">
        <v>1100</v>
      </c>
      <c r="X31" t="s">
        <v>1101</v>
      </c>
      <c r="Y31" t="s">
        <v>1102</v>
      </c>
      <c r="Z31" t="s">
        <v>1103</v>
      </c>
      <c r="AA31" t="s">
        <v>1104</v>
      </c>
      <c r="AB31" t="s">
        <v>1105</v>
      </c>
      <c r="AC31" t="s">
        <v>1106</v>
      </c>
      <c r="AD31" t="s">
        <v>1107</v>
      </c>
      <c r="AE31" t="s">
        <v>1108</v>
      </c>
      <c r="AF31" t="s">
        <v>379</v>
      </c>
      <c r="AG31">
        <v>34</v>
      </c>
      <c r="AH31">
        <v>12</v>
      </c>
      <c r="AI31">
        <v>13</v>
      </c>
      <c r="AJ31">
        <v>0</v>
      </c>
      <c r="AK31">
        <v>21</v>
      </c>
      <c r="AL31" t="s">
        <v>1082</v>
      </c>
      <c r="AM31" t="s">
        <v>775</v>
      </c>
      <c r="AN31" t="s">
        <v>1083</v>
      </c>
      <c r="AO31" t="s">
        <v>1084</v>
      </c>
      <c r="AP31" t="s">
        <v>1085</v>
      </c>
      <c r="AQ31" t="s">
        <v>379</v>
      </c>
      <c r="AR31" t="s">
        <v>1072</v>
      </c>
      <c r="AS31" t="s">
        <v>1086</v>
      </c>
      <c r="AT31" t="s">
        <v>464</v>
      </c>
      <c r="AU31">
        <v>2021</v>
      </c>
      <c r="AV31">
        <v>56</v>
      </c>
      <c r="AW31">
        <v>5</v>
      </c>
      <c r="AX31" t="s">
        <v>379</v>
      </c>
      <c r="AY31" t="s">
        <v>379</v>
      </c>
      <c r="AZ31" t="s">
        <v>379</v>
      </c>
      <c r="BA31" t="s">
        <v>379</v>
      </c>
      <c r="BB31">
        <v>773</v>
      </c>
      <c r="BC31">
        <v>781</v>
      </c>
      <c r="BD31" t="s">
        <v>379</v>
      </c>
      <c r="BE31" t="s">
        <v>1109</v>
      </c>
      <c r="BF31" t="str">
        <f>HYPERLINK("http://dx.doi.org/10.1097/SHK.0000000000001835","http://dx.doi.org/10.1097/SHK.0000000000001835")</f>
        <v>http://dx.doi.org/10.1097/SHK.0000000000001835</v>
      </c>
      <c r="BG31" t="s">
        <v>379</v>
      </c>
      <c r="BH31" t="s">
        <v>379</v>
      </c>
      <c r="BI31">
        <v>9</v>
      </c>
      <c r="BJ31" t="s">
        <v>1089</v>
      </c>
      <c r="BK31" t="s">
        <v>408</v>
      </c>
      <c r="BL31" t="s">
        <v>1090</v>
      </c>
      <c r="BM31" t="s">
        <v>1110</v>
      </c>
      <c r="BN31">
        <v>34238903</v>
      </c>
      <c r="BO31" t="s">
        <v>379</v>
      </c>
      <c r="BP31" t="s">
        <v>379</v>
      </c>
      <c r="BQ31" t="s">
        <v>379</v>
      </c>
      <c r="BR31" t="s">
        <v>411</v>
      </c>
      <c r="BS31" t="s">
        <v>1111</v>
      </c>
      <c r="BT31" t="str">
        <f>HYPERLINK("https%3A%2F%2Fwww.webofscience.com%2Fwos%2Fwoscc%2Ffull-record%2FWOS:000707420800019","View Full Record in Web of Science")</f>
        <v>View Full Record in Web of Science</v>
      </c>
    </row>
    <row r="32" spans="1:72" ht="12.75">
      <c r="A32" t="s">
        <v>377</v>
      </c>
      <c r="B32" t="s">
        <v>1112</v>
      </c>
      <c r="C32" t="s">
        <v>379</v>
      </c>
      <c r="D32" t="s">
        <v>379</v>
      </c>
      <c r="E32" t="s">
        <v>379</v>
      </c>
      <c r="F32" t="s">
        <v>1113</v>
      </c>
      <c r="G32" t="s">
        <v>379</v>
      </c>
      <c r="H32" t="s">
        <v>379</v>
      </c>
      <c r="I32" t="s">
        <v>1114</v>
      </c>
      <c r="J32" t="s">
        <v>1115</v>
      </c>
      <c r="K32" t="s">
        <v>379</v>
      </c>
      <c r="L32" t="s">
        <v>379</v>
      </c>
      <c r="M32" t="s">
        <v>383</v>
      </c>
      <c r="N32" t="s">
        <v>384</v>
      </c>
      <c r="O32" t="s">
        <v>379</v>
      </c>
      <c r="P32" t="s">
        <v>379</v>
      </c>
      <c r="Q32" t="s">
        <v>379</v>
      </c>
      <c r="R32" t="s">
        <v>379</v>
      </c>
      <c r="S32" t="s">
        <v>379</v>
      </c>
      <c r="T32" t="s">
        <v>1116</v>
      </c>
      <c r="U32" t="s">
        <v>1117</v>
      </c>
      <c r="V32" t="s">
        <v>1118</v>
      </c>
      <c r="W32" t="s">
        <v>1119</v>
      </c>
      <c r="X32" t="s">
        <v>1120</v>
      </c>
      <c r="Y32" t="s">
        <v>1121</v>
      </c>
      <c r="Z32" t="s">
        <v>1122</v>
      </c>
      <c r="AA32" t="s">
        <v>1123</v>
      </c>
      <c r="AB32" t="s">
        <v>1124</v>
      </c>
      <c r="AC32" t="s">
        <v>379</v>
      </c>
      <c r="AD32" t="s">
        <v>379</v>
      </c>
      <c r="AE32" t="s">
        <v>379</v>
      </c>
      <c r="AF32" t="s">
        <v>379</v>
      </c>
      <c r="AG32">
        <v>41</v>
      </c>
      <c r="AH32">
        <v>28</v>
      </c>
      <c r="AI32">
        <v>31</v>
      </c>
      <c r="AJ32">
        <v>0</v>
      </c>
      <c r="AK32">
        <v>14</v>
      </c>
      <c r="AL32" t="s">
        <v>1125</v>
      </c>
      <c r="AM32" t="s">
        <v>1126</v>
      </c>
      <c r="AN32" t="s">
        <v>1127</v>
      </c>
      <c r="AO32" t="s">
        <v>1128</v>
      </c>
      <c r="AP32" t="s">
        <v>1129</v>
      </c>
      <c r="AQ32" t="s">
        <v>379</v>
      </c>
      <c r="AR32" t="s">
        <v>1130</v>
      </c>
      <c r="AS32" t="s">
        <v>1131</v>
      </c>
      <c r="AT32" t="s">
        <v>464</v>
      </c>
      <c r="AU32">
        <v>2017</v>
      </c>
      <c r="AV32">
        <v>11</v>
      </c>
      <c r="AW32">
        <v>6</v>
      </c>
      <c r="AX32" t="s">
        <v>379</v>
      </c>
      <c r="AY32" t="s">
        <v>379</v>
      </c>
      <c r="AZ32" t="s">
        <v>379</v>
      </c>
      <c r="BA32" t="s">
        <v>379</v>
      </c>
      <c r="BB32">
        <v>839</v>
      </c>
      <c r="BC32">
        <v>846</v>
      </c>
      <c r="BD32" t="s">
        <v>379</v>
      </c>
      <c r="BE32" t="s">
        <v>1132</v>
      </c>
      <c r="BF32" t="str">
        <f>HYPERLINK("http://dx.doi.org/10.1111/crj.12425","http://dx.doi.org/10.1111/crj.12425")</f>
        <v>http://dx.doi.org/10.1111/crj.12425</v>
      </c>
      <c r="BG32" t="s">
        <v>379</v>
      </c>
      <c r="BH32" t="s">
        <v>379</v>
      </c>
      <c r="BI32">
        <v>8</v>
      </c>
      <c r="BJ32" t="s">
        <v>1133</v>
      </c>
      <c r="BK32" t="s">
        <v>408</v>
      </c>
      <c r="BL32" t="s">
        <v>1133</v>
      </c>
      <c r="BM32" t="s">
        <v>1134</v>
      </c>
      <c r="BN32">
        <v>26663823</v>
      </c>
      <c r="BO32" t="s">
        <v>379</v>
      </c>
      <c r="BP32" t="s">
        <v>379</v>
      </c>
      <c r="BQ32" t="s">
        <v>379</v>
      </c>
      <c r="BR32" t="s">
        <v>411</v>
      </c>
      <c r="BS32" t="s">
        <v>1135</v>
      </c>
      <c r="BT32" t="str">
        <f>HYPERLINK("https%3A%2F%2Fwww.webofscience.com%2Fwos%2Fwoscc%2Ffull-record%2FWOS:000415356900024","View Full Record in Web of Science")</f>
        <v>View Full Record in Web of Science</v>
      </c>
    </row>
    <row r="33" spans="1:72" ht="12.75">
      <c r="A33" t="s">
        <v>377</v>
      </c>
      <c r="B33" t="s">
        <v>1136</v>
      </c>
      <c r="C33" t="s">
        <v>379</v>
      </c>
      <c r="D33" t="s">
        <v>379</v>
      </c>
      <c r="E33" t="s">
        <v>379</v>
      </c>
      <c r="F33" t="s">
        <v>1137</v>
      </c>
      <c r="G33" t="s">
        <v>379</v>
      </c>
      <c r="H33" t="s">
        <v>379</v>
      </c>
      <c r="I33" t="s">
        <v>1138</v>
      </c>
      <c r="J33" t="s">
        <v>1139</v>
      </c>
      <c r="K33" t="s">
        <v>379</v>
      </c>
      <c r="L33" t="s">
        <v>379</v>
      </c>
      <c r="M33" t="s">
        <v>383</v>
      </c>
      <c r="N33" t="s">
        <v>502</v>
      </c>
      <c r="O33" t="s">
        <v>379</v>
      </c>
      <c r="P33" t="s">
        <v>379</v>
      </c>
      <c r="Q33" t="s">
        <v>379</v>
      </c>
      <c r="R33" t="s">
        <v>379</v>
      </c>
      <c r="S33" t="s">
        <v>379</v>
      </c>
      <c r="T33" t="s">
        <v>1140</v>
      </c>
      <c r="U33" t="s">
        <v>1141</v>
      </c>
      <c r="V33" t="s">
        <v>1142</v>
      </c>
      <c r="W33" t="s">
        <v>1143</v>
      </c>
      <c r="X33" t="s">
        <v>1144</v>
      </c>
      <c r="Y33" t="s">
        <v>1145</v>
      </c>
      <c r="Z33" t="s">
        <v>1146</v>
      </c>
      <c r="AA33" t="s">
        <v>1147</v>
      </c>
      <c r="AB33" t="s">
        <v>1148</v>
      </c>
      <c r="AC33" t="s">
        <v>1149</v>
      </c>
      <c r="AD33" t="s">
        <v>1150</v>
      </c>
      <c r="AE33" t="s">
        <v>1151</v>
      </c>
      <c r="AF33" t="s">
        <v>379</v>
      </c>
      <c r="AG33">
        <v>243</v>
      </c>
      <c r="AH33">
        <v>98</v>
      </c>
      <c r="AI33">
        <v>119</v>
      </c>
      <c r="AJ33">
        <v>3</v>
      </c>
      <c r="AK33">
        <v>41</v>
      </c>
      <c r="AL33" t="s">
        <v>1152</v>
      </c>
      <c r="AM33" t="s">
        <v>1153</v>
      </c>
      <c r="AN33" t="s">
        <v>1154</v>
      </c>
      <c r="AO33" t="s">
        <v>1155</v>
      </c>
      <c r="AP33" t="s">
        <v>379</v>
      </c>
      <c r="AQ33" t="s">
        <v>379</v>
      </c>
      <c r="AR33" t="s">
        <v>1139</v>
      </c>
      <c r="AS33" t="s">
        <v>1156</v>
      </c>
      <c r="AT33" t="s">
        <v>379</v>
      </c>
      <c r="AU33">
        <v>2020</v>
      </c>
      <c r="AV33">
        <v>10</v>
      </c>
      <c r="AW33">
        <v>26</v>
      </c>
      <c r="AX33" t="s">
        <v>379</v>
      </c>
      <c r="AY33" t="s">
        <v>379</v>
      </c>
      <c r="AZ33" t="s">
        <v>379</v>
      </c>
      <c r="BA33" t="s">
        <v>379</v>
      </c>
      <c r="BB33">
        <v>11976</v>
      </c>
      <c r="BC33">
        <v>11997</v>
      </c>
      <c r="BD33" t="s">
        <v>379</v>
      </c>
      <c r="BE33" t="s">
        <v>1157</v>
      </c>
      <c r="BF33" t="str">
        <f>HYPERLINK("http://dx.doi.org/10.7150/thno.50663","http://dx.doi.org/10.7150/thno.50663")</f>
        <v>http://dx.doi.org/10.7150/thno.50663</v>
      </c>
      <c r="BG33" t="s">
        <v>379</v>
      </c>
      <c r="BH33" t="s">
        <v>379</v>
      </c>
      <c r="BI33">
        <v>22</v>
      </c>
      <c r="BJ33" t="s">
        <v>569</v>
      </c>
      <c r="BK33" t="s">
        <v>408</v>
      </c>
      <c r="BL33" t="s">
        <v>570</v>
      </c>
      <c r="BM33" t="s">
        <v>1158</v>
      </c>
      <c r="BN33">
        <v>33204324</v>
      </c>
      <c r="BO33" t="s">
        <v>1159</v>
      </c>
      <c r="BP33" t="s">
        <v>379</v>
      </c>
      <c r="BQ33" t="s">
        <v>379</v>
      </c>
      <c r="BR33" t="s">
        <v>411</v>
      </c>
      <c r="BS33" t="s">
        <v>1160</v>
      </c>
      <c r="BT33" t="str">
        <f>HYPERLINK("https%3A%2F%2Fwww.webofscience.com%2Fwos%2Fwoscc%2Ffull-record%2FWOS:000592299200009","View Full Record in Web of Science")</f>
        <v>View Full Record in Web of Science</v>
      </c>
    </row>
    <row r="34" spans="1:72" ht="12.75">
      <c r="A34" t="s">
        <v>377</v>
      </c>
      <c r="B34" t="s">
        <v>1161</v>
      </c>
      <c r="C34" t="s">
        <v>379</v>
      </c>
      <c r="D34" t="s">
        <v>379</v>
      </c>
      <c r="E34" t="s">
        <v>379</v>
      </c>
      <c r="F34" t="s">
        <v>1162</v>
      </c>
      <c r="G34" t="s">
        <v>379</v>
      </c>
      <c r="H34" t="s">
        <v>379</v>
      </c>
      <c r="I34" t="s">
        <v>1163</v>
      </c>
      <c r="J34" t="s">
        <v>1164</v>
      </c>
      <c r="K34" t="s">
        <v>379</v>
      </c>
      <c r="L34" t="s">
        <v>379</v>
      </c>
      <c r="M34" t="s">
        <v>383</v>
      </c>
      <c r="N34" t="s">
        <v>384</v>
      </c>
      <c r="O34" t="s">
        <v>379</v>
      </c>
      <c r="P34" t="s">
        <v>379</v>
      </c>
      <c r="Q34" t="s">
        <v>379</v>
      </c>
      <c r="R34" t="s">
        <v>379</v>
      </c>
      <c r="S34" t="s">
        <v>379</v>
      </c>
      <c r="T34" t="s">
        <v>1165</v>
      </c>
      <c r="U34" t="s">
        <v>1166</v>
      </c>
      <c r="V34" t="s">
        <v>1167</v>
      </c>
      <c r="W34" t="s">
        <v>1168</v>
      </c>
      <c r="X34" t="s">
        <v>1169</v>
      </c>
      <c r="Y34" t="s">
        <v>1170</v>
      </c>
      <c r="Z34" t="s">
        <v>1171</v>
      </c>
      <c r="AA34" t="s">
        <v>379</v>
      </c>
      <c r="AB34" t="s">
        <v>1172</v>
      </c>
      <c r="AC34" t="s">
        <v>379</v>
      </c>
      <c r="AD34" t="s">
        <v>379</v>
      </c>
      <c r="AE34" t="s">
        <v>379</v>
      </c>
      <c r="AF34" t="s">
        <v>379</v>
      </c>
      <c r="AG34">
        <v>47</v>
      </c>
      <c r="AH34">
        <v>16</v>
      </c>
      <c r="AI34">
        <v>19</v>
      </c>
      <c r="AJ34">
        <v>0</v>
      </c>
      <c r="AK34">
        <v>25</v>
      </c>
      <c r="AL34" t="s">
        <v>1173</v>
      </c>
      <c r="AM34" t="s">
        <v>458</v>
      </c>
      <c r="AN34" t="s">
        <v>1174</v>
      </c>
      <c r="AO34" t="s">
        <v>1175</v>
      </c>
      <c r="AP34" t="s">
        <v>1176</v>
      </c>
      <c r="AQ34" t="s">
        <v>379</v>
      </c>
      <c r="AR34" t="s">
        <v>1164</v>
      </c>
      <c r="AS34" t="s">
        <v>1177</v>
      </c>
      <c r="AT34" t="s">
        <v>849</v>
      </c>
      <c r="AU34">
        <v>2021</v>
      </c>
      <c r="AV34">
        <v>81</v>
      </c>
      <c r="AW34" t="s">
        <v>379</v>
      </c>
      <c r="AX34" t="s">
        <v>379</v>
      </c>
      <c r="AY34" t="s">
        <v>379</v>
      </c>
      <c r="AZ34" t="s">
        <v>379</v>
      </c>
      <c r="BA34" t="s">
        <v>379</v>
      </c>
      <c r="BB34" t="s">
        <v>379</v>
      </c>
      <c r="BC34" t="s">
        <v>379</v>
      </c>
      <c r="BD34">
        <v>110989</v>
      </c>
      <c r="BE34" t="s">
        <v>1178</v>
      </c>
      <c r="BF34" t="str">
        <f>HYPERLINK("http://dx.doi.org/10.1016/j.nut.2020.110989","http://dx.doi.org/10.1016/j.nut.2020.110989")</f>
        <v>http://dx.doi.org/10.1016/j.nut.2020.110989</v>
      </c>
      <c r="BG34" t="s">
        <v>379</v>
      </c>
      <c r="BH34" t="s">
        <v>379</v>
      </c>
      <c r="BI34">
        <v>5</v>
      </c>
      <c r="BJ34" t="s">
        <v>494</v>
      </c>
      <c r="BK34" t="s">
        <v>408</v>
      </c>
      <c r="BL34" t="s">
        <v>494</v>
      </c>
      <c r="BM34" t="s">
        <v>1179</v>
      </c>
      <c r="BN34">
        <v>33049573</v>
      </c>
      <c r="BO34" t="s">
        <v>587</v>
      </c>
      <c r="BP34" t="s">
        <v>379</v>
      </c>
      <c r="BQ34" t="s">
        <v>379</v>
      </c>
      <c r="BR34" t="s">
        <v>411</v>
      </c>
      <c r="BS34" t="s">
        <v>1180</v>
      </c>
      <c r="BT34" t="str">
        <f>HYPERLINK("https%3A%2F%2Fwww.webofscience.com%2Fwos%2Fwoscc%2Ffull-record%2FWOS:000597328500009","View Full Record in Web of Science")</f>
        <v>View Full Record in Web of Science</v>
      </c>
    </row>
    <row r="35" spans="1:72" ht="12.75">
      <c r="A35" t="s">
        <v>377</v>
      </c>
      <c r="B35" t="s">
        <v>1181</v>
      </c>
      <c r="C35" t="s">
        <v>379</v>
      </c>
      <c r="D35" t="s">
        <v>379</v>
      </c>
      <c r="E35" t="s">
        <v>379</v>
      </c>
      <c r="F35" t="s">
        <v>1182</v>
      </c>
      <c r="G35" t="s">
        <v>379</v>
      </c>
      <c r="H35" t="s">
        <v>379</v>
      </c>
      <c r="I35" t="s">
        <v>1183</v>
      </c>
      <c r="J35" t="s">
        <v>1184</v>
      </c>
      <c r="K35" t="s">
        <v>379</v>
      </c>
      <c r="L35" t="s">
        <v>379</v>
      </c>
      <c r="M35" t="s">
        <v>383</v>
      </c>
      <c r="N35" t="s">
        <v>384</v>
      </c>
      <c r="O35" t="s">
        <v>379</v>
      </c>
      <c r="P35" t="s">
        <v>379</v>
      </c>
      <c r="Q35" t="s">
        <v>379</v>
      </c>
      <c r="R35" t="s">
        <v>379</v>
      </c>
      <c r="S35" t="s">
        <v>379</v>
      </c>
      <c r="T35" t="s">
        <v>1185</v>
      </c>
      <c r="U35" t="s">
        <v>1186</v>
      </c>
      <c r="V35" t="s">
        <v>1187</v>
      </c>
      <c r="W35" t="s">
        <v>1188</v>
      </c>
      <c r="X35" t="s">
        <v>1189</v>
      </c>
      <c r="Y35" t="s">
        <v>1190</v>
      </c>
      <c r="Z35" t="s">
        <v>1191</v>
      </c>
      <c r="AA35" t="s">
        <v>1192</v>
      </c>
      <c r="AB35" t="s">
        <v>379</v>
      </c>
      <c r="AC35" t="s">
        <v>1193</v>
      </c>
      <c r="AD35" t="s">
        <v>1194</v>
      </c>
      <c r="AE35" t="s">
        <v>1195</v>
      </c>
      <c r="AF35" t="s">
        <v>379</v>
      </c>
      <c r="AG35">
        <v>54</v>
      </c>
      <c r="AH35">
        <v>40</v>
      </c>
      <c r="AI35">
        <v>45</v>
      </c>
      <c r="AJ35">
        <v>0</v>
      </c>
      <c r="AK35">
        <v>9</v>
      </c>
      <c r="AL35" t="s">
        <v>842</v>
      </c>
      <c r="AM35" t="s">
        <v>843</v>
      </c>
      <c r="AN35" t="s">
        <v>844</v>
      </c>
      <c r="AO35" t="s">
        <v>1196</v>
      </c>
      <c r="AP35" t="s">
        <v>1197</v>
      </c>
      <c r="AQ35" t="s">
        <v>379</v>
      </c>
      <c r="AR35" t="s">
        <v>1198</v>
      </c>
      <c r="AS35" t="s">
        <v>1199</v>
      </c>
      <c r="AT35" t="s">
        <v>660</v>
      </c>
      <c r="AU35">
        <v>2021</v>
      </c>
      <c r="AV35">
        <v>73</v>
      </c>
      <c r="AW35">
        <v>6</v>
      </c>
      <c r="AX35" t="s">
        <v>379</v>
      </c>
      <c r="AY35" t="s">
        <v>379</v>
      </c>
      <c r="AZ35" t="s">
        <v>379</v>
      </c>
      <c r="BA35" t="s">
        <v>379</v>
      </c>
      <c r="BB35">
        <v>1650</v>
      </c>
      <c r="BC35">
        <v>1659</v>
      </c>
      <c r="BD35" t="s">
        <v>379</v>
      </c>
      <c r="BE35" t="s">
        <v>28</v>
      </c>
      <c r="BF35" t="str">
        <f>HYPERLINK("http://dx.doi.org/10.1007/s43440-021-00296-2","http://dx.doi.org/10.1007/s43440-021-00296-2")</f>
        <v>http://dx.doi.org/10.1007/s43440-021-00296-2</v>
      </c>
      <c r="BG35" t="s">
        <v>379</v>
      </c>
      <c r="BH35" t="s">
        <v>1200</v>
      </c>
      <c r="BI35">
        <v>10</v>
      </c>
      <c r="BJ35" t="s">
        <v>467</v>
      </c>
      <c r="BK35" t="s">
        <v>408</v>
      </c>
      <c r="BL35" t="s">
        <v>467</v>
      </c>
      <c r="BM35" t="s">
        <v>1201</v>
      </c>
      <c r="BN35">
        <v>34114174</v>
      </c>
      <c r="BO35" t="s">
        <v>1202</v>
      </c>
      <c r="BP35" t="s">
        <v>379</v>
      </c>
      <c r="BQ35" t="s">
        <v>379</v>
      </c>
      <c r="BR35" t="s">
        <v>411</v>
      </c>
      <c r="BS35" t="s">
        <v>1203</v>
      </c>
      <c r="BT35" t="str">
        <f>HYPERLINK("https%3A%2F%2Fwww.webofscience.com%2Fwos%2Fwoscc%2Ffull-record%2FWOS:000659890500001","View Full Record in Web of Science")</f>
        <v>View Full Record in Web of Science</v>
      </c>
    </row>
    <row r="36" spans="1:72" ht="12.75">
      <c r="A36" t="s">
        <v>377</v>
      </c>
      <c r="B36" t="s">
        <v>1204</v>
      </c>
      <c r="C36" t="s">
        <v>379</v>
      </c>
      <c r="D36" t="s">
        <v>379</v>
      </c>
      <c r="E36" t="s">
        <v>379</v>
      </c>
      <c r="F36" t="s">
        <v>1205</v>
      </c>
      <c r="G36" t="s">
        <v>379</v>
      </c>
      <c r="H36" t="s">
        <v>379</v>
      </c>
      <c r="I36" t="s">
        <v>1206</v>
      </c>
      <c r="J36" t="s">
        <v>1207</v>
      </c>
      <c r="K36" t="s">
        <v>379</v>
      </c>
      <c r="L36" t="s">
        <v>379</v>
      </c>
      <c r="M36" t="s">
        <v>383</v>
      </c>
      <c r="N36" t="s">
        <v>384</v>
      </c>
      <c r="O36" t="s">
        <v>379</v>
      </c>
      <c r="P36" t="s">
        <v>379</v>
      </c>
      <c r="Q36" t="s">
        <v>379</v>
      </c>
      <c r="R36" t="s">
        <v>379</v>
      </c>
      <c r="S36" t="s">
        <v>379</v>
      </c>
      <c r="T36" t="s">
        <v>1208</v>
      </c>
      <c r="U36" t="s">
        <v>1209</v>
      </c>
      <c r="V36" t="s">
        <v>1210</v>
      </c>
      <c r="W36" t="s">
        <v>1211</v>
      </c>
      <c r="X36" t="s">
        <v>1212</v>
      </c>
      <c r="Y36" t="s">
        <v>1213</v>
      </c>
      <c r="Z36" t="s">
        <v>1214</v>
      </c>
      <c r="AA36" t="s">
        <v>1215</v>
      </c>
      <c r="AB36" t="s">
        <v>1216</v>
      </c>
      <c r="AC36" t="s">
        <v>379</v>
      </c>
      <c r="AD36" t="s">
        <v>379</v>
      </c>
      <c r="AE36" t="s">
        <v>379</v>
      </c>
      <c r="AF36" t="s">
        <v>379</v>
      </c>
      <c r="AG36">
        <v>26</v>
      </c>
      <c r="AH36">
        <v>1</v>
      </c>
      <c r="AI36">
        <v>1</v>
      </c>
      <c r="AJ36">
        <v>0</v>
      </c>
      <c r="AK36">
        <v>5</v>
      </c>
      <c r="AL36" t="s">
        <v>397</v>
      </c>
      <c r="AM36" t="s">
        <v>398</v>
      </c>
      <c r="AN36" t="s">
        <v>399</v>
      </c>
      <c r="AO36" t="s">
        <v>1217</v>
      </c>
      <c r="AP36" t="s">
        <v>1218</v>
      </c>
      <c r="AQ36" t="s">
        <v>379</v>
      </c>
      <c r="AR36" t="s">
        <v>1219</v>
      </c>
      <c r="AS36" t="s">
        <v>1220</v>
      </c>
      <c r="AT36" t="s">
        <v>1221</v>
      </c>
      <c r="AU36">
        <v>2023</v>
      </c>
      <c r="AV36">
        <v>37</v>
      </c>
      <c r="AW36">
        <v>22</v>
      </c>
      <c r="AX36" t="s">
        <v>379</v>
      </c>
      <c r="AY36" t="s">
        <v>379</v>
      </c>
      <c r="AZ36" t="s">
        <v>379</v>
      </c>
      <c r="BA36" t="s">
        <v>379</v>
      </c>
      <c r="BB36">
        <v>3758</v>
      </c>
      <c r="BC36">
        <v>3765</v>
      </c>
      <c r="BD36" t="s">
        <v>379</v>
      </c>
      <c r="BE36" t="s">
        <v>1222</v>
      </c>
      <c r="BF36" t="str">
        <f>HYPERLINK("http://dx.doi.org/10.1080/14786419.2022.2150620","http://dx.doi.org/10.1080/14786419.2022.2150620")</f>
        <v>http://dx.doi.org/10.1080/14786419.2022.2150620</v>
      </c>
      <c r="BG36" t="s">
        <v>379</v>
      </c>
      <c r="BH36" t="s">
        <v>1223</v>
      </c>
      <c r="BI36">
        <v>8</v>
      </c>
      <c r="BJ36" t="s">
        <v>1224</v>
      </c>
      <c r="BK36" t="s">
        <v>408</v>
      </c>
      <c r="BL36" t="s">
        <v>1225</v>
      </c>
      <c r="BM36" t="s">
        <v>1226</v>
      </c>
      <c r="BN36">
        <v>36469694</v>
      </c>
      <c r="BO36" t="s">
        <v>379</v>
      </c>
      <c r="BP36" t="s">
        <v>379</v>
      </c>
      <c r="BQ36" t="s">
        <v>379</v>
      </c>
      <c r="BR36" t="s">
        <v>411</v>
      </c>
      <c r="BS36" t="s">
        <v>1227</v>
      </c>
      <c r="BT36" t="str">
        <f>HYPERLINK("https%3A%2F%2Fwww.webofscience.com%2Fwos%2Fwoscc%2Ffull-record%2FWOS:000893452500001","View Full Record in Web of Science")</f>
        <v>View Full Record in Web of Science</v>
      </c>
    </row>
    <row r="37" spans="1:72" ht="12.75">
      <c r="A37" t="s">
        <v>377</v>
      </c>
      <c r="B37" t="s">
        <v>1228</v>
      </c>
      <c r="C37" t="s">
        <v>379</v>
      </c>
      <c r="D37" t="s">
        <v>379</v>
      </c>
      <c r="E37" t="s">
        <v>379</v>
      </c>
      <c r="F37" t="s">
        <v>1229</v>
      </c>
      <c r="G37" t="s">
        <v>379</v>
      </c>
      <c r="H37" t="s">
        <v>379</v>
      </c>
      <c r="I37" t="s">
        <v>1230</v>
      </c>
      <c r="J37" t="s">
        <v>1231</v>
      </c>
      <c r="K37" t="s">
        <v>379</v>
      </c>
      <c r="L37" t="s">
        <v>379</v>
      </c>
      <c r="M37" t="s">
        <v>383</v>
      </c>
      <c r="N37" t="s">
        <v>384</v>
      </c>
      <c r="O37" t="s">
        <v>379</v>
      </c>
      <c r="P37" t="s">
        <v>379</v>
      </c>
      <c r="Q37" t="s">
        <v>379</v>
      </c>
      <c r="R37" t="s">
        <v>379</v>
      </c>
      <c r="S37" t="s">
        <v>379</v>
      </c>
      <c r="T37" t="s">
        <v>1232</v>
      </c>
      <c r="U37" t="s">
        <v>1233</v>
      </c>
      <c r="V37" t="s">
        <v>1234</v>
      </c>
      <c r="W37" t="s">
        <v>1235</v>
      </c>
      <c r="X37" t="s">
        <v>1236</v>
      </c>
      <c r="Y37" t="s">
        <v>1237</v>
      </c>
      <c r="Z37" t="s">
        <v>1238</v>
      </c>
      <c r="AA37" t="s">
        <v>1239</v>
      </c>
      <c r="AB37" t="s">
        <v>1240</v>
      </c>
      <c r="AC37" t="s">
        <v>1241</v>
      </c>
      <c r="AD37" t="s">
        <v>1242</v>
      </c>
      <c r="AE37" t="s">
        <v>1243</v>
      </c>
      <c r="AF37" t="s">
        <v>379</v>
      </c>
      <c r="AG37">
        <v>16</v>
      </c>
      <c r="AH37">
        <v>1</v>
      </c>
      <c r="AI37">
        <v>1</v>
      </c>
      <c r="AJ37">
        <v>0</v>
      </c>
      <c r="AK37">
        <v>4</v>
      </c>
      <c r="AL37" t="s">
        <v>1244</v>
      </c>
      <c r="AM37" t="s">
        <v>1245</v>
      </c>
      <c r="AN37" t="s">
        <v>1246</v>
      </c>
      <c r="AO37" t="s">
        <v>379</v>
      </c>
      <c r="AP37" t="s">
        <v>1247</v>
      </c>
      <c r="AQ37" t="s">
        <v>379</v>
      </c>
      <c r="AR37" t="s">
        <v>1248</v>
      </c>
      <c r="AS37" t="s">
        <v>1249</v>
      </c>
      <c r="AT37" t="s">
        <v>660</v>
      </c>
      <c r="AU37">
        <v>2021</v>
      </c>
      <c r="AV37">
        <v>32</v>
      </c>
      <c r="AW37">
        <v>12</v>
      </c>
      <c r="AX37" t="s">
        <v>379</v>
      </c>
      <c r="AY37" t="s">
        <v>379</v>
      </c>
      <c r="AZ37" t="s">
        <v>379</v>
      </c>
      <c r="BA37" t="s">
        <v>379</v>
      </c>
      <c r="BB37">
        <v>1003</v>
      </c>
      <c r="BC37">
        <v>1011</v>
      </c>
      <c r="BD37" t="s">
        <v>379</v>
      </c>
      <c r="BE37" t="s">
        <v>1250</v>
      </c>
      <c r="BF37" t="str">
        <f>HYPERLINK("http://dx.doi.org/10.5152/tjg.2021.20550","http://dx.doi.org/10.5152/tjg.2021.20550")</f>
        <v>http://dx.doi.org/10.5152/tjg.2021.20550</v>
      </c>
      <c r="BG37" t="s">
        <v>379</v>
      </c>
      <c r="BH37" t="s">
        <v>379</v>
      </c>
      <c r="BI37">
        <v>9</v>
      </c>
      <c r="BJ37" t="s">
        <v>1251</v>
      </c>
      <c r="BK37" t="s">
        <v>408</v>
      </c>
      <c r="BL37" t="s">
        <v>1251</v>
      </c>
      <c r="BM37" t="s">
        <v>1252</v>
      </c>
      <c r="BN37">
        <v>34876390</v>
      </c>
      <c r="BO37" t="s">
        <v>1253</v>
      </c>
      <c r="BP37" t="s">
        <v>379</v>
      </c>
      <c r="BQ37" t="s">
        <v>379</v>
      </c>
      <c r="BR37" t="s">
        <v>411</v>
      </c>
      <c r="BS37" t="s">
        <v>1254</v>
      </c>
      <c r="BT37" t="str">
        <f>HYPERLINK("https%3A%2F%2Fwww.webofscience.com%2Fwos%2Fwoscc%2Ffull-record%2FWOS:000727747700002","View Full Record in Web of Science")</f>
        <v>View Full Record in Web of Science</v>
      </c>
    </row>
    <row r="38" spans="1:72" ht="12.75">
      <c r="A38" t="s">
        <v>377</v>
      </c>
      <c r="B38" t="s">
        <v>1255</v>
      </c>
      <c r="C38" t="s">
        <v>379</v>
      </c>
      <c r="D38" t="s">
        <v>379</v>
      </c>
      <c r="E38" t="s">
        <v>379</v>
      </c>
      <c r="F38" t="s">
        <v>1256</v>
      </c>
      <c r="G38" t="s">
        <v>379</v>
      </c>
      <c r="H38" t="s">
        <v>379</v>
      </c>
      <c r="I38" t="s">
        <v>1257</v>
      </c>
      <c r="J38" t="s">
        <v>474</v>
      </c>
      <c r="K38" t="s">
        <v>379</v>
      </c>
      <c r="L38" t="s">
        <v>379</v>
      </c>
      <c r="M38" t="s">
        <v>383</v>
      </c>
      <c r="N38" t="s">
        <v>502</v>
      </c>
      <c r="O38" t="s">
        <v>379</v>
      </c>
      <c r="P38" t="s">
        <v>379</v>
      </c>
      <c r="Q38" t="s">
        <v>379</v>
      </c>
      <c r="R38" t="s">
        <v>379</v>
      </c>
      <c r="S38" t="s">
        <v>379</v>
      </c>
      <c r="T38" t="s">
        <v>1258</v>
      </c>
      <c r="U38" t="s">
        <v>1259</v>
      </c>
      <c r="V38" t="s">
        <v>1260</v>
      </c>
      <c r="W38" t="s">
        <v>1261</v>
      </c>
      <c r="X38" t="s">
        <v>1262</v>
      </c>
      <c r="Y38" t="s">
        <v>1263</v>
      </c>
      <c r="Z38" t="s">
        <v>1264</v>
      </c>
      <c r="AA38" t="s">
        <v>1265</v>
      </c>
      <c r="AB38" t="s">
        <v>1266</v>
      </c>
      <c r="AC38" t="s">
        <v>379</v>
      </c>
      <c r="AD38" t="s">
        <v>379</v>
      </c>
      <c r="AE38" t="s">
        <v>379</v>
      </c>
      <c r="AF38" t="s">
        <v>379</v>
      </c>
      <c r="AG38">
        <v>85</v>
      </c>
      <c r="AH38">
        <v>36</v>
      </c>
      <c r="AI38">
        <v>46</v>
      </c>
      <c r="AJ38">
        <v>2</v>
      </c>
      <c r="AK38">
        <v>15</v>
      </c>
      <c r="AL38" t="s">
        <v>487</v>
      </c>
      <c r="AM38" t="s">
        <v>488</v>
      </c>
      <c r="AN38" t="s">
        <v>707</v>
      </c>
      <c r="AO38" t="s">
        <v>490</v>
      </c>
      <c r="AP38" t="s">
        <v>379</v>
      </c>
      <c r="AQ38" t="s">
        <v>379</v>
      </c>
      <c r="AR38" t="s">
        <v>474</v>
      </c>
      <c r="AS38" t="s">
        <v>491</v>
      </c>
      <c r="AT38" t="s">
        <v>1087</v>
      </c>
      <c r="AU38">
        <v>2016</v>
      </c>
      <c r="AV38">
        <v>8</v>
      </c>
      <c r="AW38">
        <v>2</v>
      </c>
      <c r="AX38" t="s">
        <v>379</v>
      </c>
      <c r="AY38" t="s">
        <v>379</v>
      </c>
      <c r="AZ38" t="s">
        <v>379</v>
      </c>
      <c r="BA38" t="s">
        <v>379</v>
      </c>
      <c r="BB38" t="s">
        <v>379</v>
      </c>
      <c r="BC38" t="s">
        <v>379</v>
      </c>
      <c r="BD38">
        <v>76</v>
      </c>
      <c r="BE38" t="s">
        <v>1267</v>
      </c>
      <c r="BF38" t="str">
        <f>HYPERLINK("http://dx.doi.org/10.3390/nu8020076","http://dx.doi.org/10.3390/nu8020076")</f>
        <v>http://dx.doi.org/10.3390/nu8020076</v>
      </c>
      <c r="BG38" t="s">
        <v>379</v>
      </c>
      <c r="BH38" t="s">
        <v>379</v>
      </c>
      <c r="BI38">
        <v>14</v>
      </c>
      <c r="BJ38" t="s">
        <v>494</v>
      </c>
      <c r="BK38" t="s">
        <v>408</v>
      </c>
      <c r="BL38" t="s">
        <v>494</v>
      </c>
      <c r="BM38" t="s">
        <v>1268</v>
      </c>
      <c r="BN38">
        <v>26861387</v>
      </c>
      <c r="BO38" t="s">
        <v>496</v>
      </c>
      <c r="BP38" t="s">
        <v>379</v>
      </c>
      <c r="BQ38" t="s">
        <v>379</v>
      </c>
      <c r="BR38" t="s">
        <v>411</v>
      </c>
      <c r="BS38" t="s">
        <v>1269</v>
      </c>
      <c r="BT38" t="str">
        <f>HYPERLINK("https%3A%2F%2Fwww.webofscience.com%2Fwos%2Fwoscc%2Ffull-record%2FWOS:000371827600045","View Full Record in Web of Science")</f>
        <v>View Full Record in Web of Science</v>
      </c>
    </row>
    <row r="39" spans="1:72" ht="12.75">
      <c r="A39" t="s">
        <v>377</v>
      </c>
      <c r="B39" t="s">
        <v>1270</v>
      </c>
      <c r="C39" t="s">
        <v>379</v>
      </c>
      <c r="D39" t="s">
        <v>379</v>
      </c>
      <c r="E39" t="s">
        <v>379</v>
      </c>
      <c r="F39" t="s">
        <v>1271</v>
      </c>
      <c r="G39" t="s">
        <v>379</v>
      </c>
      <c r="H39" t="s">
        <v>379</v>
      </c>
      <c r="I39" t="s">
        <v>1272</v>
      </c>
      <c r="J39" t="s">
        <v>1273</v>
      </c>
      <c r="K39" t="s">
        <v>379</v>
      </c>
      <c r="L39" t="s">
        <v>379</v>
      </c>
      <c r="M39" t="s">
        <v>383</v>
      </c>
      <c r="N39" t="s">
        <v>384</v>
      </c>
      <c r="O39" t="s">
        <v>379</v>
      </c>
      <c r="P39" t="s">
        <v>379</v>
      </c>
      <c r="Q39" t="s">
        <v>379</v>
      </c>
      <c r="R39" t="s">
        <v>379</v>
      </c>
      <c r="S39" t="s">
        <v>379</v>
      </c>
      <c r="T39" t="s">
        <v>379</v>
      </c>
      <c r="U39" t="s">
        <v>1274</v>
      </c>
      <c r="V39" t="s">
        <v>1275</v>
      </c>
      <c r="W39" t="s">
        <v>1276</v>
      </c>
      <c r="X39" t="s">
        <v>1277</v>
      </c>
      <c r="Y39" t="s">
        <v>1278</v>
      </c>
      <c r="Z39" t="s">
        <v>1279</v>
      </c>
      <c r="AA39" t="s">
        <v>1280</v>
      </c>
      <c r="AB39" t="s">
        <v>1281</v>
      </c>
      <c r="AC39" t="s">
        <v>379</v>
      </c>
      <c r="AD39" t="s">
        <v>379</v>
      </c>
      <c r="AE39" t="s">
        <v>379</v>
      </c>
      <c r="AF39" t="s">
        <v>379</v>
      </c>
      <c r="AG39">
        <v>39</v>
      </c>
      <c r="AH39">
        <v>21</v>
      </c>
      <c r="AI39">
        <v>24</v>
      </c>
      <c r="AJ39">
        <v>7</v>
      </c>
      <c r="AK39">
        <v>32</v>
      </c>
      <c r="AL39" t="s">
        <v>1282</v>
      </c>
      <c r="AM39" t="s">
        <v>1283</v>
      </c>
      <c r="AN39" t="s">
        <v>1284</v>
      </c>
      <c r="AO39" t="s">
        <v>1285</v>
      </c>
      <c r="AP39" t="s">
        <v>1286</v>
      </c>
      <c r="AQ39" t="s">
        <v>379</v>
      </c>
      <c r="AR39" t="s">
        <v>1287</v>
      </c>
      <c r="AS39" t="s">
        <v>1288</v>
      </c>
      <c r="AT39" t="s">
        <v>1289</v>
      </c>
      <c r="AU39">
        <v>2023</v>
      </c>
      <c r="AV39">
        <v>14</v>
      </c>
      <c r="AW39">
        <v>13</v>
      </c>
      <c r="AX39" t="s">
        <v>379</v>
      </c>
      <c r="AY39" t="s">
        <v>379</v>
      </c>
      <c r="AZ39" t="s">
        <v>379</v>
      </c>
      <c r="BA39" t="s">
        <v>379</v>
      </c>
      <c r="BB39">
        <v>6115</v>
      </c>
      <c r="BC39">
        <v>6127</v>
      </c>
      <c r="BD39" t="s">
        <v>379</v>
      </c>
      <c r="BE39" t="s">
        <v>1290</v>
      </c>
      <c r="BF39" t="str">
        <f>HYPERLINK("http://dx.doi.org/10.1039/d3fo01727c","http://dx.doi.org/10.1039/d3fo01727c")</f>
        <v>http://dx.doi.org/10.1039/d3fo01727c</v>
      </c>
      <c r="BG39" t="s">
        <v>379</v>
      </c>
      <c r="BH39" t="s">
        <v>1291</v>
      </c>
      <c r="BI39">
        <v>13</v>
      </c>
      <c r="BJ39" t="s">
        <v>1292</v>
      </c>
      <c r="BK39" t="s">
        <v>408</v>
      </c>
      <c r="BL39" t="s">
        <v>1292</v>
      </c>
      <c r="BM39" t="s">
        <v>1293</v>
      </c>
      <c r="BN39">
        <v>37326488</v>
      </c>
      <c r="BO39" t="s">
        <v>379</v>
      </c>
      <c r="BP39" t="s">
        <v>379</v>
      </c>
      <c r="BQ39" t="s">
        <v>379</v>
      </c>
      <c r="BR39" t="s">
        <v>411</v>
      </c>
      <c r="BS39" t="s">
        <v>1294</v>
      </c>
      <c r="BT39" t="str">
        <f>HYPERLINK("https%3A%2F%2Fwww.webofscience.com%2Fwos%2Fwoscc%2Ffull-record%2FWOS:001008989500001","View Full Record in Web of Science")</f>
        <v>View Full Record in Web of Science</v>
      </c>
    </row>
    <row r="40" spans="1:72" ht="12.75">
      <c r="A40" t="s">
        <v>377</v>
      </c>
      <c r="B40" t="s">
        <v>1295</v>
      </c>
      <c r="C40" t="s">
        <v>379</v>
      </c>
      <c r="D40" t="s">
        <v>379</v>
      </c>
      <c r="E40" t="s">
        <v>379</v>
      </c>
      <c r="F40" t="s">
        <v>1296</v>
      </c>
      <c r="G40" t="s">
        <v>379</v>
      </c>
      <c r="H40" t="s">
        <v>379</v>
      </c>
      <c r="I40" t="s">
        <v>1297</v>
      </c>
      <c r="J40" t="s">
        <v>1298</v>
      </c>
      <c r="K40" t="s">
        <v>379</v>
      </c>
      <c r="L40" t="s">
        <v>379</v>
      </c>
      <c r="M40" t="s">
        <v>383</v>
      </c>
      <c r="N40" t="s">
        <v>384</v>
      </c>
      <c r="O40" t="s">
        <v>379</v>
      </c>
      <c r="P40" t="s">
        <v>379</v>
      </c>
      <c r="Q40" t="s">
        <v>379</v>
      </c>
      <c r="R40" t="s">
        <v>379</v>
      </c>
      <c r="S40" t="s">
        <v>379</v>
      </c>
      <c r="T40" t="s">
        <v>1299</v>
      </c>
      <c r="U40" t="s">
        <v>1300</v>
      </c>
      <c r="V40" t="s">
        <v>1301</v>
      </c>
      <c r="W40" t="s">
        <v>1302</v>
      </c>
      <c r="X40" t="s">
        <v>1303</v>
      </c>
      <c r="Y40" t="s">
        <v>1304</v>
      </c>
      <c r="Z40" t="s">
        <v>1305</v>
      </c>
      <c r="AA40" t="s">
        <v>1306</v>
      </c>
      <c r="AB40" t="s">
        <v>1307</v>
      </c>
      <c r="AC40" t="s">
        <v>379</v>
      </c>
      <c r="AD40" t="s">
        <v>379</v>
      </c>
      <c r="AE40" t="s">
        <v>379</v>
      </c>
      <c r="AF40" t="s">
        <v>379</v>
      </c>
      <c r="AG40">
        <v>62</v>
      </c>
      <c r="AH40">
        <v>61</v>
      </c>
      <c r="AI40">
        <v>69</v>
      </c>
      <c r="AJ40">
        <v>0</v>
      </c>
      <c r="AK40">
        <v>52</v>
      </c>
      <c r="AL40" t="s">
        <v>1308</v>
      </c>
      <c r="AM40" t="s">
        <v>1309</v>
      </c>
      <c r="AN40" t="s">
        <v>1310</v>
      </c>
      <c r="AO40" t="s">
        <v>1311</v>
      </c>
      <c r="AP40" t="s">
        <v>1312</v>
      </c>
      <c r="AQ40" t="s">
        <v>379</v>
      </c>
      <c r="AR40" t="s">
        <v>1298</v>
      </c>
      <c r="AS40" t="s">
        <v>1313</v>
      </c>
      <c r="AT40" t="s">
        <v>567</v>
      </c>
      <c r="AU40">
        <v>2018</v>
      </c>
      <c r="AV40">
        <v>49</v>
      </c>
      <c r="AW40">
        <v>5</v>
      </c>
      <c r="AX40" t="s">
        <v>379</v>
      </c>
      <c r="AY40" t="s">
        <v>379</v>
      </c>
      <c r="AZ40" t="s">
        <v>379</v>
      </c>
      <c r="BA40" t="s">
        <v>379</v>
      </c>
      <c r="BB40">
        <v>562</v>
      </c>
      <c r="BC40">
        <v>572</v>
      </c>
      <c r="BD40" t="s">
        <v>379</v>
      </c>
      <c r="BE40" t="s">
        <v>1314</v>
      </c>
      <c r="BF40" t="str">
        <f>HYPERLINK("http://dx.doi.org/10.1007/s13592-018-0583-1","http://dx.doi.org/10.1007/s13592-018-0583-1")</f>
        <v>http://dx.doi.org/10.1007/s13592-018-0583-1</v>
      </c>
      <c r="BG40" t="s">
        <v>379</v>
      </c>
      <c r="BH40" t="s">
        <v>379</v>
      </c>
      <c r="BI40">
        <v>11</v>
      </c>
      <c r="BJ40" t="s">
        <v>1315</v>
      </c>
      <c r="BK40" t="s">
        <v>408</v>
      </c>
      <c r="BL40" t="s">
        <v>1315</v>
      </c>
      <c r="BM40" t="s">
        <v>1316</v>
      </c>
      <c r="BN40" t="s">
        <v>379</v>
      </c>
      <c r="BO40" t="s">
        <v>1317</v>
      </c>
      <c r="BP40" t="s">
        <v>379</v>
      </c>
      <c r="BQ40" t="s">
        <v>379</v>
      </c>
      <c r="BR40" t="s">
        <v>411</v>
      </c>
      <c r="BS40" t="s">
        <v>1318</v>
      </c>
      <c r="BT40" t="str">
        <f>HYPERLINK("https%3A%2F%2Fwww.webofscience.com%2Fwos%2Fwoscc%2Ffull-record%2FWOS:000451113900004","View Full Record in Web of Science")</f>
        <v>View Full Record in Web of Science</v>
      </c>
    </row>
    <row r="41" spans="1:72" ht="12.75">
      <c r="A41" t="s">
        <v>377</v>
      </c>
      <c r="B41" t="s">
        <v>1319</v>
      </c>
      <c r="C41" t="s">
        <v>379</v>
      </c>
      <c r="D41" t="s">
        <v>379</v>
      </c>
      <c r="E41" t="s">
        <v>379</v>
      </c>
      <c r="F41" t="s">
        <v>1320</v>
      </c>
      <c r="G41" t="s">
        <v>379</v>
      </c>
      <c r="H41" t="s">
        <v>379</v>
      </c>
      <c r="I41" t="s">
        <v>1321</v>
      </c>
      <c r="J41" t="s">
        <v>1322</v>
      </c>
      <c r="K41" t="s">
        <v>379</v>
      </c>
      <c r="L41" t="s">
        <v>379</v>
      </c>
      <c r="M41" t="s">
        <v>383</v>
      </c>
      <c r="N41" t="s">
        <v>502</v>
      </c>
      <c r="O41" t="s">
        <v>379</v>
      </c>
      <c r="P41" t="s">
        <v>379</v>
      </c>
      <c r="Q41" t="s">
        <v>379</v>
      </c>
      <c r="R41" t="s">
        <v>379</v>
      </c>
      <c r="S41" t="s">
        <v>379</v>
      </c>
      <c r="T41" t="s">
        <v>1323</v>
      </c>
      <c r="U41" t="s">
        <v>1324</v>
      </c>
      <c r="V41" t="s">
        <v>1325</v>
      </c>
      <c r="W41" t="s">
        <v>1326</v>
      </c>
      <c r="X41" t="s">
        <v>1327</v>
      </c>
      <c r="Y41" t="s">
        <v>1328</v>
      </c>
      <c r="Z41" t="s">
        <v>1329</v>
      </c>
      <c r="AA41" t="s">
        <v>1330</v>
      </c>
      <c r="AB41" t="s">
        <v>1331</v>
      </c>
      <c r="AC41" t="s">
        <v>379</v>
      </c>
      <c r="AD41" t="s">
        <v>379</v>
      </c>
      <c r="AE41" t="s">
        <v>379</v>
      </c>
      <c r="AF41" t="s">
        <v>379</v>
      </c>
      <c r="AG41">
        <v>58</v>
      </c>
      <c r="AH41">
        <v>8</v>
      </c>
      <c r="AI41">
        <v>10</v>
      </c>
      <c r="AJ41">
        <v>0</v>
      </c>
      <c r="AK41">
        <v>4</v>
      </c>
      <c r="AL41" t="s">
        <v>487</v>
      </c>
      <c r="AM41" t="s">
        <v>488</v>
      </c>
      <c r="AN41" t="s">
        <v>489</v>
      </c>
      <c r="AO41" t="s">
        <v>1332</v>
      </c>
      <c r="AP41" t="s">
        <v>1333</v>
      </c>
      <c r="AQ41" t="s">
        <v>379</v>
      </c>
      <c r="AR41" t="s">
        <v>1334</v>
      </c>
      <c r="AS41" t="s">
        <v>1335</v>
      </c>
      <c r="AT41" t="s">
        <v>660</v>
      </c>
      <c r="AU41">
        <v>2022</v>
      </c>
      <c r="AV41">
        <v>23</v>
      </c>
      <c r="AW41">
        <v>23</v>
      </c>
      <c r="AX41" t="s">
        <v>379</v>
      </c>
      <c r="AY41" t="s">
        <v>379</v>
      </c>
      <c r="AZ41" t="s">
        <v>379</v>
      </c>
      <c r="BA41" t="s">
        <v>379</v>
      </c>
      <c r="BB41" t="s">
        <v>379</v>
      </c>
      <c r="BC41" t="s">
        <v>379</v>
      </c>
      <c r="BD41">
        <v>15098</v>
      </c>
      <c r="BE41" t="s">
        <v>1336</v>
      </c>
      <c r="BF41" t="str">
        <f>HYPERLINK("http://dx.doi.org/10.3390/ijms232315098","http://dx.doi.org/10.3390/ijms232315098")</f>
        <v>http://dx.doi.org/10.3390/ijms232315098</v>
      </c>
      <c r="BG41" t="s">
        <v>379</v>
      </c>
      <c r="BH41" t="s">
        <v>379</v>
      </c>
      <c r="BI41">
        <v>14</v>
      </c>
      <c r="BJ41" t="s">
        <v>1337</v>
      </c>
      <c r="BK41" t="s">
        <v>408</v>
      </c>
      <c r="BL41" t="s">
        <v>1338</v>
      </c>
      <c r="BM41" t="s">
        <v>1339</v>
      </c>
      <c r="BN41">
        <v>36499427</v>
      </c>
      <c r="BO41" t="s">
        <v>496</v>
      </c>
      <c r="BP41" t="s">
        <v>379</v>
      </c>
      <c r="BQ41" t="s">
        <v>379</v>
      </c>
      <c r="BR41" t="s">
        <v>411</v>
      </c>
      <c r="BS41" t="s">
        <v>1340</v>
      </c>
      <c r="BT41" t="str">
        <f>HYPERLINK("https%3A%2F%2Fwww.webofscience.com%2Fwos%2Fwoscc%2Ffull-record%2FWOS:000896046800001","View Full Record in Web of Science")</f>
        <v>View Full Record in Web of Science</v>
      </c>
    </row>
    <row r="42" spans="1:72" ht="12.75">
      <c r="A42" t="s">
        <v>377</v>
      </c>
      <c r="B42" t="s">
        <v>1341</v>
      </c>
      <c r="C42" t="s">
        <v>379</v>
      </c>
      <c r="D42" t="s">
        <v>379</v>
      </c>
      <c r="E42" t="s">
        <v>379</v>
      </c>
      <c r="F42" t="s">
        <v>1342</v>
      </c>
      <c r="G42" t="s">
        <v>379</v>
      </c>
      <c r="H42" t="s">
        <v>379</v>
      </c>
      <c r="I42" t="s">
        <v>1343</v>
      </c>
      <c r="J42" t="s">
        <v>1020</v>
      </c>
      <c r="K42" t="s">
        <v>379</v>
      </c>
      <c r="L42" t="s">
        <v>379</v>
      </c>
      <c r="M42" t="s">
        <v>383</v>
      </c>
      <c r="N42" t="s">
        <v>384</v>
      </c>
      <c r="O42" t="s">
        <v>379</v>
      </c>
      <c r="P42" t="s">
        <v>379</v>
      </c>
      <c r="Q42" t="s">
        <v>379</v>
      </c>
      <c r="R42" t="s">
        <v>379</v>
      </c>
      <c r="S42" t="s">
        <v>379</v>
      </c>
      <c r="T42" t="s">
        <v>1344</v>
      </c>
      <c r="U42" t="s">
        <v>379</v>
      </c>
      <c r="V42" t="s">
        <v>1345</v>
      </c>
      <c r="W42" t="s">
        <v>1346</v>
      </c>
      <c r="X42" t="s">
        <v>1347</v>
      </c>
      <c r="Y42" t="s">
        <v>1348</v>
      </c>
      <c r="Z42" t="s">
        <v>1349</v>
      </c>
      <c r="AA42" t="s">
        <v>379</v>
      </c>
      <c r="AB42" t="s">
        <v>1350</v>
      </c>
      <c r="AC42" t="s">
        <v>1351</v>
      </c>
      <c r="AD42" t="s">
        <v>1352</v>
      </c>
      <c r="AE42" t="s">
        <v>1353</v>
      </c>
      <c r="AF42" t="s">
        <v>379</v>
      </c>
      <c r="AG42">
        <v>18</v>
      </c>
      <c r="AH42">
        <v>17</v>
      </c>
      <c r="AI42">
        <v>18</v>
      </c>
      <c r="AJ42">
        <v>0</v>
      </c>
      <c r="AK42">
        <v>13</v>
      </c>
      <c r="AL42" t="s">
        <v>1032</v>
      </c>
      <c r="AM42" t="s">
        <v>1033</v>
      </c>
      <c r="AN42" t="s">
        <v>1034</v>
      </c>
      <c r="AO42" t="s">
        <v>1035</v>
      </c>
      <c r="AP42" t="s">
        <v>1036</v>
      </c>
      <c r="AQ42" t="s">
        <v>379</v>
      </c>
      <c r="AR42" t="s">
        <v>1037</v>
      </c>
      <c r="AS42" t="s">
        <v>1038</v>
      </c>
      <c r="AT42" t="s">
        <v>1354</v>
      </c>
      <c r="AU42">
        <v>2021</v>
      </c>
      <c r="AV42">
        <v>551</v>
      </c>
      <c r="AW42" t="s">
        <v>379</v>
      </c>
      <c r="AX42" t="s">
        <v>379</v>
      </c>
      <c r="AY42" t="s">
        <v>379</v>
      </c>
      <c r="AZ42" t="s">
        <v>379</v>
      </c>
      <c r="BA42" t="s">
        <v>379</v>
      </c>
      <c r="BB42">
        <v>7</v>
      </c>
      <c r="BC42">
        <v>13</v>
      </c>
      <c r="BD42" t="s">
        <v>379</v>
      </c>
      <c r="BE42" t="s">
        <v>1355</v>
      </c>
      <c r="BF42" t="str">
        <f>HYPERLINK("http://dx.doi.org/10.1016/j.bbrc.2021.03.009","http://dx.doi.org/10.1016/j.bbrc.2021.03.009")</f>
        <v>http://dx.doi.org/10.1016/j.bbrc.2021.03.009</v>
      </c>
      <c r="BG42" t="s">
        <v>379</v>
      </c>
      <c r="BH42" t="s">
        <v>1356</v>
      </c>
      <c r="BI42">
        <v>7</v>
      </c>
      <c r="BJ42" t="s">
        <v>1040</v>
      </c>
      <c r="BK42" t="s">
        <v>408</v>
      </c>
      <c r="BL42" t="s">
        <v>1040</v>
      </c>
      <c r="BM42" t="s">
        <v>1357</v>
      </c>
      <c r="BN42">
        <v>33713981</v>
      </c>
      <c r="BO42" t="s">
        <v>379</v>
      </c>
      <c r="BP42" t="s">
        <v>379</v>
      </c>
      <c r="BQ42" t="s">
        <v>379</v>
      </c>
      <c r="BR42" t="s">
        <v>411</v>
      </c>
      <c r="BS42" t="s">
        <v>1358</v>
      </c>
      <c r="BT42" t="str">
        <f>HYPERLINK("https%3A%2F%2Fwww.webofscience.com%2Fwos%2Fwoscc%2Ffull-record%2FWOS:000631952400002","View Full Record in Web of Science")</f>
        <v>View Full Record in Web of Science</v>
      </c>
    </row>
    <row r="43" spans="1:72" ht="12.75">
      <c r="A43" t="s">
        <v>377</v>
      </c>
      <c r="B43" t="s">
        <v>1359</v>
      </c>
      <c r="C43" t="s">
        <v>379</v>
      </c>
      <c r="D43" t="s">
        <v>379</v>
      </c>
      <c r="E43" t="s">
        <v>379</v>
      </c>
      <c r="F43" t="s">
        <v>1360</v>
      </c>
      <c r="G43" t="s">
        <v>379</v>
      </c>
      <c r="H43" t="s">
        <v>379</v>
      </c>
      <c r="I43" t="s">
        <v>1361</v>
      </c>
      <c r="J43" t="s">
        <v>1362</v>
      </c>
      <c r="K43" t="s">
        <v>379</v>
      </c>
      <c r="L43" t="s">
        <v>379</v>
      </c>
      <c r="M43" t="s">
        <v>383</v>
      </c>
      <c r="N43" t="s">
        <v>384</v>
      </c>
      <c r="O43" t="s">
        <v>379</v>
      </c>
      <c r="P43" t="s">
        <v>379</v>
      </c>
      <c r="Q43" t="s">
        <v>379</v>
      </c>
      <c r="R43" t="s">
        <v>379</v>
      </c>
      <c r="S43" t="s">
        <v>379</v>
      </c>
      <c r="T43" t="s">
        <v>1363</v>
      </c>
      <c r="U43" t="s">
        <v>1364</v>
      </c>
      <c r="V43" t="s">
        <v>1365</v>
      </c>
      <c r="W43" t="s">
        <v>1366</v>
      </c>
      <c r="X43" t="s">
        <v>1367</v>
      </c>
      <c r="Y43" t="s">
        <v>1368</v>
      </c>
      <c r="Z43" t="s">
        <v>1369</v>
      </c>
      <c r="AA43" t="s">
        <v>1370</v>
      </c>
      <c r="AB43" t="s">
        <v>379</v>
      </c>
      <c r="AC43" t="s">
        <v>1371</v>
      </c>
      <c r="AD43" t="s">
        <v>1372</v>
      </c>
      <c r="AE43" t="s">
        <v>1373</v>
      </c>
      <c r="AF43" t="s">
        <v>379</v>
      </c>
      <c r="AG43">
        <v>44</v>
      </c>
      <c r="AH43">
        <v>17</v>
      </c>
      <c r="AI43">
        <v>20</v>
      </c>
      <c r="AJ43">
        <v>0</v>
      </c>
      <c r="AK43">
        <v>14</v>
      </c>
      <c r="AL43" t="s">
        <v>428</v>
      </c>
      <c r="AM43" t="s">
        <v>429</v>
      </c>
      <c r="AN43" t="s">
        <v>430</v>
      </c>
      <c r="AO43" t="s">
        <v>1374</v>
      </c>
      <c r="AP43" t="s">
        <v>1375</v>
      </c>
      <c r="AQ43" t="s">
        <v>379</v>
      </c>
      <c r="AR43" t="s">
        <v>1376</v>
      </c>
      <c r="AS43" t="s">
        <v>1377</v>
      </c>
      <c r="AT43" t="s">
        <v>434</v>
      </c>
      <c r="AU43">
        <v>2021</v>
      </c>
      <c r="AV43">
        <v>289</v>
      </c>
      <c r="AW43" t="s">
        <v>379</v>
      </c>
      <c r="AX43" t="s">
        <v>379</v>
      </c>
      <c r="AY43" t="s">
        <v>379</v>
      </c>
      <c r="AZ43" t="s">
        <v>379</v>
      </c>
      <c r="BA43" t="s">
        <v>379</v>
      </c>
      <c r="BB43" t="s">
        <v>379</v>
      </c>
      <c r="BC43" t="s">
        <v>379</v>
      </c>
      <c r="BD43">
        <v>103667</v>
      </c>
      <c r="BE43" t="s">
        <v>1378</v>
      </c>
      <c r="BF43" t="str">
        <f>HYPERLINK("http://dx.doi.org/10.1016/j.resp.2021.103667","http://dx.doi.org/10.1016/j.resp.2021.103667")</f>
        <v>http://dx.doi.org/10.1016/j.resp.2021.103667</v>
      </c>
      <c r="BG43" t="s">
        <v>379</v>
      </c>
      <c r="BH43" t="s">
        <v>1379</v>
      </c>
      <c r="BI43">
        <v>10</v>
      </c>
      <c r="BJ43" t="s">
        <v>614</v>
      </c>
      <c r="BK43" t="s">
        <v>408</v>
      </c>
      <c r="BL43" t="s">
        <v>614</v>
      </c>
      <c r="BM43" t="s">
        <v>1380</v>
      </c>
      <c r="BN43">
        <v>33798789</v>
      </c>
      <c r="BO43" t="s">
        <v>1381</v>
      </c>
      <c r="BP43" t="s">
        <v>379</v>
      </c>
      <c r="BQ43" t="s">
        <v>379</v>
      </c>
      <c r="BR43" t="s">
        <v>411</v>
      </c>
      <c r="BS43" t="s">
        <v>1382</v>
      </c>
      <c r="BT43" t="str">
        <f>HYPERLINK("https%3A%2F%2Fwww.webofscience.com%2Fwos%2Fwoscc%2Ffull-record%2FWOS:000651461100002","View Full Record in Web of Science")</f>
        <v>View Full Record in Web of Science</v>
      </c>
    </row>
    <row r="44" spans="1:72" ht="12.75">
      <c r="A44" t="s">
        <v>377</v>
      </c>
      <c r="B44" t="s">
        <v>1383</v>
      </c>
      <c r="C44" t="s">
        <v>379</v>
      </c>
      <c r="D44" t="s">
        <v>379</v>
      </c>
      <c r="E44" t="s">
        <v>379</v>
      </c>
      <c r="F44" t="s">
        <v>1384</v>
      </c>
      <c r="G44" t="s">
        <v>379</v>
      </c>
      <c r="H44" t="s">
        <v>379</v>
      </c>
      <c r="I44" t="s">
        <v>1385</v>
      </c>
      <c r="J44" t="s">
        <v>765</v>
      </c>
      <c r="K44" t="s">
        <v>379</v>
      </c>
      <c r="L44" t="s">
        <v>379</v>
      </c>
      <c r="M44" t="s">
        <v>383</v>
      </c>
      <c r="N44" t="s">
        <v>384</v>
      </c>
      <c r="O44" t="s">
        <v>379</v>
      </c>
      <c r="P44" t="s">
        <v>379</v>
      </c>
      <c r="Q44" t="s">
        <v>379</v>
      </c>
      <c r="R44" t="s">
        <v>379</v>
      </c>
      <c r="S44" t="s">
        <v>379</v>
      </c>
      <c r="T44" t="s">
        <v>1386</v>
      </c>
      <c r="U44" t="s">
        <v>1387</v>
      </c>
      <c r="V44" t="s">
        <v>1388</v>
      </c>
      <c r="W44" t="s">
        <v>1389</v>
      </c>
      <c r="X44" t="s">
        <v>1390</v>
      </c>
      <c r="Y44" t="s">
        <v>1391</v>
      </c>
      <c r="Z44" t="s">
        <v>1392</v>
      </c>
      <c r="AA44" t="s">
        <v>1393</v>
      </c>
      <c r="AB44" t="s">
        <v>379</v>
      </c>
      <c r="AC44" t="s">
        <v>379</v>
      </c>
      <c r="AD44" t="s">
        <v>379</v>
      </c>
      <c r="AE44" t="s">
        <v>379</v>
      </c>
      <c r="AF44" t="s">
        <v>379</v>
      </c>
      <c r="AG44">
        <v>26</v>
      </c>
      <c r="AH44">
        <v>7</v>
      </c>
      <c r="AI44">
        <v>10</v>
      </c>
      <c r="AJ44">
        <v>3</v>
      </c>
      <c r="AK44">
        <v>23</v>
      </c>
      <c r="AL44" t="s">
        <v>774</v>
      </c>
      <c r="AM44" t="s">
        <v>775</v>
      </c>
      <c r="AN44" t="s">
        <v>776</v>
      </c>
      <c r="AO44" t="s">
        <v>777</v>
      </c>
      <c r="AP44" t="s">
        <v>778</v>
      </c>
      <c r="AQ44" t="s">
        <v>379</v>
      </c>
      <c r="AR44" t="s">
        <v>765</v>
      </c>
      <c r="AS44" t="s">
        <v>779</v>
      </c>
      <c r="AT44" t="s">
        <v>404</v>
      </c>
      <c r="AU44">
        <v>2022</v>
      </c>
      <c r="AV44">
        <v>13</v>
      </c>
      <c r="AW44">
        <v>2</v>
      </c>
      <c r="AX44" t="s">
        <v>379</v>
      </c>
      <c r="AY44" t="s">
        <v>379</v>
      </c>
      <c r="AZ44" t="s">
        <v>379</v>
      </c>
      <c r="BA44" t="s">
        <v>379</v>
      </c>
      <c r="BB44">
        <v>3958</v>
      </c>
      <c r="BC44">
        <v>3968</v>
      </c>
      <c r="BD44" t="s">
        <v>379</v>
      </c>
      <c r="BE44" t="s">
        <v>1394</v>
      </c>
      <c r="BF44" t="str">
        <f>HYPERLINK("http://dx.doi.org/10.1080/21655979.2022.2031399","http://dx.doi.org/10.1080/21655979.2022.2031399")</f>
        <v>http://dx.doi.org/10.1080/21655979.2022.2031399</v>
      </c>
      <c r="BG44" t="s">
        <v>379</v>
      </c>
      <c r="BH44" t="s">
        <v>379</v>
      </c>
      <c r="BI44">
        <v>11</v>
      </c>
      <c r="BJ44" t="s">
        <v>782</v>
      </c>
      <c r="BK44" t="s">
        <v>408</v>
      </c>
      <c r="BL44" t="s">
        <v>782</v>
      </c>
      <c r="BM44" t="s">
        <v>1395</v>
      </c>
      <c r="BN44">
        <v>35112986</v>
      </c>
      <c r="BO44" t="s">
        <v>665</v>
      </c>
      <c r="BP44" t="s">
        <v>379</v>
      </c>
      <c r="BQ44" t="s">
        <v>379</v>
      </c>
      <c r="BR44" t="s">
        <v>411</v>
      </c>
      <c r="BS44" t="s">
        <v>1396</v>
      </c>
      <c r="BT44" t="str">
        <f>HYPERLINK("https%3A%2F%2Fwww.webofscience.com%2Fwos%2Fwoscc%2Ffull-record%2FWOS:000750656500001","View Full Record in Web of Science")</f>
        <v>View Full Record in Web of Science</v>
      </c>
    </row>
    <row r="45" spans="1:72" ht="12.75">
      <c r="A45" t="s">
        <v>377</v>
      </c>
      <c r="B45" t="s">
        <v>1397</v>
      </c>
      <c r="C45" t="s">
        <v>379</v>
      </c>
      <c r="D45" t="s">
        <v>379</v>
      </c>
      <c r="E45" t="s">
        <v>379</v>
      </c>
      <c r="F45" t="s">
        <v>1398</v>
      </c>
      <c r="G45" t="s">
        <v>379</v>
      </c>
      <c r="H45" t="s">
        <v>379</v>
      </c>
      <c r="I45" t="s">
        <v>1399</v>
      </c>
      <c r="J45" t="s">
        <v>1400</v>
      </c>
      <c r="K45" t="s">
        <v>379</v>
      </c>
      <c r="L45" t="s">
        <v>379</v>
      </c>
      <c r="M45" t="s">
        <v>383</v>
      </c>
      <c r="N45" t="s">
        <v>384</v>
      </c>
      <c r="O45" t="s">
        <v>379</v>
      </c>
      <c r="P45" t="s">
        <v>379</v>
      </c>
      <c r="Q45" t="s">
        <v>379</v>
      </c>
      <c r="R45" t="s">
        <v>379</v>
      </c>
      <c r="S45" t="s">
        <v>379</v>
      </c>
      <c r="T45" t="s">
        <v>1401</v>
      </c>
      <c r="U45" t="s">
        <v>1402</v>
      </c>
      <c r="V45" t="s">
        <v>1403</v>
      </c>
      <c r="W45" t="s">
        <v>1404</v>
      </c>
      <c r="X45" t="s">
        <v>1405</v>
      </c>
      <c r="Y45" t="s">
        <v>1406</v>
      </c>
      <c r="Z45" t="s">
        <v>1407</v>
      </c>
      <c r="AA45" t="s">
        <v>379</v>
      </c>
      <c r="AB45" t="s">
        <v>1408</v>
      </c>
      <c r="AC45" t="s">
        <v>1409</v>
      </c>
      <c r="AD45" t="s">
        <v>1410</v>
      </c>
      <c r="AE45" t="s">
        <v>1411</v>
      </c>
      <c r="AF45" t="s">
        <v>379</v>
      </c>
      <c r="AG45">
        <v>32</v>
      </c>
      <c r="AH45">
        <v>17</v>
      </c>
      <c r="AI45">
        <v>20</v>
      </c>
      <c r="AJ45">
        <v>0</v>
      </c>
      <c r="AK45">
        <v>4</v>
      </c>
      <c r="AL45" t="s">
        <v>1412</v>
      </c>
      <c r="AM45" t="s">
        <v>818</v>
      </c>
      <c r="AN45" t="s">
        <v>1413</v>
      </c>
      <c r="AO45" t="s">
        <v>1414</v>
      </c>
      <c r="AP45" t="s">
        <v>1415</v>
      </c>
      <c r="AQ45" t="s">
        <v>379</v>
      </c>
      <c r="AR45" t="s">
        <v>1416</v>
      </c>
      <c r="AS45" t="s">
        <v>1417</v>
      </c>
      <c r="AT45" t="s">
        <v>732</v>
      </c>
      <c r="AU45">
        <v>2019</v>
      </c>
      <c r="AV45">
        <v>26</v>
      </c>
      <c r="AW45">
        <v>5</v>
      </c>
      <c r="AX45" t="s">
        <v>379</v>
      </c>
      <c r="AY45" t="s">
        <v>379</v>
      </c>
      <c r="AZ45" t="s">
        <v>379</v>
      </c>
      <c r="BA45" t="s">
        <v>379</v>
      </c>
      <c r="BB45">
        <v>288</v>
      </c>
      <c r="BC45">
        <v>298</v>
      </c>
      <c r="BD45" t="s">
        <v>379</v>
      </c>
      <c r="BE45" t="s">
        <v>27</v>
      </c>
      <c r="BF45" t="str">
        <f>HYPERLINK("http://dx.doi.org/10.1177/1024907918794559","http://dx.doi.org/10.1177/1024907918794559")</f>
        <v>http://dx.doi.org/10.1177/1024907918794559</v>
      </c>
      <c r="BG45" t="s">
        <v>379</v>
      </c>
      <c r="BH45" t="s">
        <v>379</v>
      </c>
      <c r="BI45">
        <v>11</v>
      </c>
      <c r="BJ45" t="s">
        <v>1418</v>
      </c>
      <c r="BK45" t="s">
        <v>408</v>
      </c>
      <c r="BL45" t="s">
        <v>1418</v>
      </c>
      <c r="BM45" t="s">
        <v>1419</v>
      </c>
      <c r="BN45" t="s">
        <v>379</v>
      </c>
      <c r="BO45" t="s">
        <v>827</v>
      </c>
      <c r="BP45" t="s">
        <v>379</v>
      </c>
      <c r="BQ45" t="s">
        <v>379</v>
      </c>
      <c r="BR45" t="s">
        <v>411</v>
      </c>
      <c r="BS45" t="s">
        <v>1420</v>
      </c>
      <c r="BT45" t="str">
        <f>HYPERLINK("https%3A%2F%2Fwww.webofscience.com%2Fwos%2Fwoscc%2Ffull-record%2FWOS:000480562400005","View Full Record in Web of Science")</f>
        <v>View Full Record in Web of Science</v>
      </c>
    </row>
    <row r="46" spans="1:72" ht="12.75">
      <c r="A46" t="s">
        <v>377</v>
      </c>
      <c r="B46" t="s">
        <v>1421</v>
      </c>
      <c r="C46" t="s">
        <v>379</v>
      </c>
      <c r="D46" t="s">
        <v>379</v>
      </c>
      <c r="E46" t="s">
        <v>379</v>
      </c>
      <c r="F46" t="s">
        <v>1422</v>
      </c>
      <c r="G46" t="s">
        <v>379</v>
      </c>
      <c r="H46" t="s">
        <v>379</v>
      </c>
      <c r="I46" t="s">
        <v>1423</v>
      </c>
      <c r="J46" t="s">
        <v>592</v>
      </c>
      <c r="K46" t="s">
        <v>379</v>
      </c>
      <c r="L46" t="s">
        <v>379</v>
      </c>
      <c r="M46" t="s">
        <v>383</v>
      </c>
      <c r="N46" t="s">
        <v>384</v>
      </c>
      <c r="O46" t="s">
        <v>379</v>
      </c>
      <c r="P46" t="s">
        <v>379</v>
      </c>
      <c r="Q46" t="s">
        <v>379</v>
      </c>
      <c r="R46" t="s">
        <v>379</v>
      </c>
      <c r="S46" t="s">
        <v>379</v>
      </c>
      <c r="T46" t="s">
        <v>1424</v>
      </c>
      <c r="U46" t="s">
        <v>1425</v>
      </c>
      <c r="V46" t="s">
        <v>1426</v>
      </c>
      <c r="W46" t="s">
        <v>1427</v>
      </c>
      <c r="X46" t="s">
        <v>1428</v>
      </c>
      <c r="Y46" t="s">
        <v>1429</v>
      </c>
      <c r="Z46" t="s">
        <v>1430</v>
      </c>
      <c r="AA46" t="s">
        <v>379</v>
      </c>
      <c r="AB46" t="s">
        <v>1431</v>
      </c>
      <c r="AC46" t="s">
        <v>1432</v>
      </c>
      <c r="AD46" t="s">
        <v>1433</v>
      </c>
      <c r="AE46" t="s">
        <v>1434</v>
      </c>
      <c r="AF46" t="s">
        <v>379</v>
      </c>
      <c r="AG46">
        <v>66</v>
      </c>
      <c r="AH46">
        <v>5</v>
      </c>
      <c r="AI46">
        <v>6</v>
      </c>
      <c r="AJ46">
        <v>0</v>
      </c>
      <c r="AK46">
        <v>1</v>
      </c>
      <c r="AL46" t="s">
        <v>604</v>
      </c>
      <c r="AM46" t="s">
        <v>1435</v>
      </c>
      <c r="AN46" t="s">
        <v>1436</v>
      </c>
      <c r="AO46" t="s">
        <v>607</v>
      </c>
      <c r="AP46" t="s">
        <v>608</v>
      </c>
      <c r="AQ46" t="s">
        <v>379</v>
      </c>
      <c r="AR46" t="s">
        <v>609</v>
      </c>
      <c r="AS46" t="s">
        <v>610</v>
      </c>
      <c r="AT46" t="s">
        <v>660</v>
      </c>
      <c r="AU46">
        <v>2017</v>
      </c>
      <c r="AV46">
        <v>313</v>
      </c>
      <c r="AW46">
        <v>6</v>
      </c>
      <c r="AX46" t="s">
        <v>379</v>
      </c>
      <c r="AY46" t="s">
        <v>379</v>
      </c>
      <c r="AZ46" t="s">
        <v>379</v>
      </c>
      <c r="BA46" t="s">
        <v>379</v>
      </c>
      <c r="BB46" t="s">
        <v>1437</v>
      </c>
      <c r="BC46" t="s">
        <v>1438</v>
      </c>
      <c r="BD46" t="s">
        <v>379</v>
      </c>
      <c r="BE46" t="s">
        <v>1439</v>
      </c>
      <c r="BF46" t="str">
        <f>HYPERLINK("http://dx.doi.org/10.1152/ajplung.00570.2016","http://dx.doi.org/10.1152/ajplung.00570.2016")</f>
        <v>http://dx.doi.org/10.1152/ajplung.00570.2016</v>
      </c>
      <c r="BG46" t="s">
        <v>379</v>
      </c>
      <c r="BH46" t="s">
        <v>379</v>
      </c>
      <c r="BI46">
        <v>11</v>
      </c>
      <c r="BJ46" t="s">
        <v>614</v>
      </c>
      <c r="BK46" t="s">
        <v>1440</v>
      </c>
      <c r="BL46" t="s">
        <v>614</v>
      </c>
      <c r="BM46" t="s">
        <v>1441</v>
      </c>
      <c r="BN46">
        <v>28839105</v>
      </c>
      <c r="BO46" t="s">
        <v>587</v>
      </c>
      <c r="BP46" t="s">
        <v>379</v>
      </c>
      <c r="BQ46" t="s">
        <v>379</v>
      </c>
      <c r="BR46" t="s">
        <v>411</v>
      </c>
      <c r="BS46" t="s">
        <v>1442</v>
      </c>
      <c r="BT46" t="str">
        <f>HYPERLINK("https%3A%2F%2Fwww.webofscience.com%2Fwos%2Fwoscc%2Ffull-record%2FWOS:000416875300005","View Full Record in Web of Science")</f>
        <v>View Full Record in Web of Science</v>
      </c>
    </row>
    <row r="47" spans="1:72" ht="12.75">
      <c r="A47" t="s">
        <v>377</v>
      </c>
      <c r="B47" t="s">
        <v>1443</v>
      </c>
      <c r="C47" t="s">
        <v>379</v>
      </c>
      <c r="D47" t="s">
        <v>379</v>
      </c>
      <c r="E47" t="s">
        <v>379</v>
      </c>
      <c r="F47" t="s">
        <v>1444</v>
      </c>
      <c r="G47" t="s">
        <v>379</v>
      </c>
      <c r="H47" t="s">
        <v>379</v>
      </c>
      <c r="I47" t="s">
        <v>1445</v>
      </c>
      <c r="J47" t="s">
        <v>592</v>
      </c>
      <c r="K47" t="s">
        <v>379</v>
      </c>
      <c r="L47" t="s">
        <v>379</v>
      </c>
      <c r="M47" t="s">
        <v>383</v>
      </c>
      <c r="N47" t="s">
        <v>384</v>
      </c>
      <c r="O47" t="s">
        <v>379</v>
      </c>
      <c r="P47" t="s">
        <v>379</v>
      </c>
      <c r="Q47" t="s">
        <v>379</v>
      </c>
      <c r="R47" t="s">
        <v>379</v>
      </c>
      <c r="S47" t="s">
        <v>379</v>
      </c>
      <c r="T47" t="s">
        <v>1446</v>
      </c>
      <c r="U47" t="s">
        <v>1447</v>
      </c>
      <c r="V47" t="s">
        <v>1448</v>
      </c>
      <c r="W47" t="s">
        <v>1449</v>
      </c>
      <c r="X47" t="s">
        <v>1450</v>
      </c>
      <c r="Y47" t="s">
        <v>1451</v>
      </c>
      <c r="Z47" t="s">
        <v>1452</v>
      </c>
      <c r="AA47" t="s">
        <v>1453</v>
      </c>
      <c r="AB47" t="s">
        <v>1454</v>
      </c>
      <c r="AC47" t="s">
        <v>1455</v>
      </c>
      <c r="AD47" t="s">
        <v>1456</v>
      </c>
      <c r="AE47" t="s">
        <v>1457</v>
      </c>
      <c r="AF47" t="s">
        <v>379</v>
      </c>
      <c r="AG47">
        <v>57</v>
      </c>
      <c r="AH47">
        <v>45</v>
      </c>
      <c r="AI47">
        <v>56</v>
      </c>
      <c r="AJ47">
        <v>0</v>
      </c>
      <c r="AK47">
        <v>11</v>
      </c>
      <c r="AL47" t="s">
        <v>604</v>
      </c>
      <c r="AM47" t="s">
        <v>1435</v>
      </c>
      <c r="AN47" t="s">
        <v>1436</v>
      </c>
      <c r="AO47" t="s">
        <v>607</v>
      </c>
      <c r="AP47" t="s">
        <v>608</v>
      </c>
      <c r="AQ47" t="s">
        <v>379</v>
      </c>
      <c r="AR47" t="s">
        <v>609</v>
      </c>
      <c r="AS47" t="s">
        <v>610</v>
      </c>
      <c r="AT47" t="s">
        <v>1458</v>
      </c>
      <c r="AU47">
        <v>2015</v>
      </c>
      <c r="AV47">
        <v>308</v>
      </c>
      <c r="AW47">
        <v>12</v>
      </c>
      <c r="AX47" t="s">
        <v>379</v>
      </c>
      <c r="AY47" t="s">
        <v>379</v>
      </c>
      <c r="AZ47" t="s">
        <v>379</v>
      </c>
      <c r="BA47" t="s">
        <v>379</v>
      </c>
      <c r="BB47" t="s">
        <v>1459</v>
      </c>
      <c r="BC47" t="s">
        <v>1460</v>
      </c>
      <c r="BD47" t="s">
        <v>379</v>
      </c>
      <c r="BE47" t="s">
        <v>1461</v>
      </c>
      <c r="BF47" t="str">
        <f>HYPERLINK("http://dx.doi.org/10.1152/ajplung.00042.2014","http://dx.doi.org/10.1152/ajplung.00042.2014")</f>
        <v>http://dx.doi.org/10.1152/ajplung.00042.2014</v>
      </c>
      <c r="BG47" t="s">
        <v>379</v>
      </c>
      <c r="BH47" t="s">
        <v>379</v>
      </c>
      <c r="BI47">
        <v>12</v>
      </c>
      <c r="BJ47" t="s">
        <v>614</v>
      </c>
      <c r="BK47" t="s">
        <v>408</v>
      </c>
      <c r="BL47" t="s">
        <v>614</v>
      </c>
      <c r="BM47" t="s">
        <v>1462</v>
      </c>
      <c r="BN47">
        <v>25888574</v>
      </c>
      <c r="BO47" t="s">
        <v>616</v>
      </c>
      <c r="BP47" t="s">
        <v>379</v>
      </c>
      <c r="BQ47" t="s">
        <v>379</v>
      </c>
      <c r="BR47" t="s">
        <v>411</v>
      </c>
      <c r="BS47" t="s">
        <v>1463</v>
      </c>
      <c r="BT47" t="str">
        <f>HYPERLINK("https%3A%2F%2Fwww.webofscience.com%2Fwos%2Fwoscc%2Ffull-record%2FWOS:000357510500003","View Full Record in Web of Science")</f>
        <v>View Full Record in Web of Science</v>
      </c>
    </row>
    <row r="48" spans="1:72" ht="12.75">
      <c r="A48" t="s">
        <v>377</v>
      </c>
      <c r="B48" t="s">
        <v>1464</v>
      </c>
      <c r="C48" t="s">
        <v>379</v>
      </c>
      <c r="D48" t="s">
        <v>379</v>
      </c>
      <c r="E48" t="s">
        <v>379</v>
      </c>
      <c r="F48" t="s">
        <v>1465</v>
      </c>
      <c r="G48" t="s">
        <v>379</v>
      </c>
      <c r="H48" t="s">
        <v>379</v>
      </c>
      <c r="I48" t="s">
        <v>1466</v>
      </c>
      <c r="J48" t="s">
        <v>1467</v>
      </c>
      <c r="K48" t="s">
        <v>379</v>
      </c>
      <c r="L48" t="s">
        <v>379</v>
      </c>
      <c r="M48" t="s">
        <v>383</v>
      </c>
      <c r="N48" t="s">
        <v>384</v>
      </c>
      <c r="O48" t="s">
        <v>379</v>
      </c>
      <c r="P48" t="s">
        <v>379</v>
      </c>
      <c r="Q48" t="s">
        <v>379</v>
      </c>
      <c r="R48" t="s">
        <v>379</v>
      </c>
      <c r="S48" t="s">
        <v>379</v>
      </c>
      <c r="T48" t="s">
        <v>1468</v>
      </c>
      <c r="U48" t="s">
        <v>1469</v>
      </c>
      <c r="V48" t="s">
        <v>1470</v>
      </c>
      <c r="W48" t="s">
        <v>1471</v>
      </c>
      <c r="X48" t="s">
        <v>1472</v>
      </c>
      <c r="Y48" t="s">
        <v>1473</v>
      </c>
      <c r="Z48" t="s">
        <v>1474</v>
      </c>
      <c r="AA48" t="s">
        <v>1475</v>
      </c>
      <c r="AB48" t="s">
        <v>379</v>
      </c>
      <c r="AC48" t="s">
        <v>1476</v>
      </c>
      <c r="AD48" t="s">
        <v>1477</v>
      </c>
      <c r="AE48" t="s">
        <v>1478</v>
      </c>
      <c r="AF48" t="s">
        <v>379</v>
      </c>
      <c r="AG48">
        <v>46</v>
      </c>
      <c r="AH48">
        <v>18</v>
      </c>
      <c r="AI48">
        <v>23</v>
      </c>
      <c r="AJ48">
        <v>1</v>
      </c>
      <c r="AK48">
        <v>6</v>
      </c>
      <c r="AL48" t="s">
        <v>1479</v>
      </c>
      <c r="AM48" t="s">
        <v>1480</v>
      </c>
      <c r="AN48" t="s">
        <v>1481</v>
      </c>
      <c r="AO48" t="s">
        <v>1482</v>
      </c>
      <c r="AP48" t="s">
        <v>1483</v>
      </c>
      <c r="AQ48" t="s">
        <v>379</v>
      </c>
      <c r="AR48" t="s">
        <v>1484</v>
      </c>
      <c r="AS48" t="s">
        <v>1485</v>
      </c>
      <c r="AT48" t="s">
        <v>379</v>
      </c>
      <c r="AU48">
        <v>2023</v>
      </c>
      <c r="AV48">
        <v>23</v>
      </c>
      <c r="AW48">
        <v>3</v>
      </c>
      <c r="AX48" t="s">
        <v>379</v>
      </c>
      <c r="AY48" t="s">
        <v>379</v>
      </c>
      <c r="AZ48" t="s">
        <v>379</v>
      </c>
      <c r="BA48" t="s">
        <v>379</v>
      </c>
      <c r="BB48">
        <v>457</v>
      </c>
      <c r="BC48">
        <v>470</v>
      </c>
      <c r="BD48" t="s">
        <v>379</v>
      </c>
      <c r="BE48" t="s">
        <v>1486</v>
      </c>
      <c r="BF48" t="str">
        <f>HYPERLINK("http://dx.doi.org/10.17305/bb.2022.8549","http://dx.doi.org/10.17305/bb.2022.8549")</f>
        <v>http://dx.doi.org/10.17305/bb.2022.8549</v>
      </c>
      <c r="BG48" t="s">
        <v>379</v>
      </c>
      <c r="BH48" t="s">
        <v>379</v>
      </c>
      <c r="BI48">
        <v>14</v>
      </c>
      <c r="BJ48" t="s">
        <v>569</v>
      </c>
      <c r="BK48" t="s">
        <v>408</v>
      </c>
      <c r="BL48" t="s">
        <v>570</v>
      </c>
      <c r="BM48" t="s">
        <v>1487</v>
      </c>
      <c r="BN48">
        <v>36724020</v>
      </c>
      <c r="BO48" t="s">
        <v>1159</v>
      </c>
      <c r="BP48" t="s">
        <v>379</v>
      </c>
      <c r="BQ48" t="s">
        <v>379</v>
      </c>
      <c r="BR48" t="s">
        <v>411</v>
      </c>
      <c r="BS48" t="s">
        <v>1488</v>
      </c>
      <c r="BT48" t="str">
        <f>HYPERLINK("https%3A%2F%2Fwww.webofscience.com%2Fwos%2Fwoscc%2Ffull-record%2FWOS:000989925500010","View Full Record in Web of Science")</f>
        <v>View Full Record in Web of Science</v>
      </c>
    </row>
    <row r="49" spans="1:72" ht="12.75">
      <c r="A49" t="s">
        <v>377</v>
      </c>
      <c r="B49" t="s">
        <v>1489</v>
      </c>
      <c r="C49" t="s">
        <v>379</v>
      </c>
      <c r="D49" t="s">
        <v>379</v>
      </c>
      <c r="E49" t="s">
        <v>379</v>
      </c>
      <c r="F49" t="s">
        <v>1490</v>
      </c>
      <c r="G49" t="s">
        <v>379</v>
      </c>
      <c r="H49" t="s">
        <v>379</v>
      </c>
      <c r="I49" t="s">
        <v>1491</v>
      </c>
      <c r="J49" t="s">
        <v>1492</v>
      </c>
      <c r="K49" t="s">
        <v>379</v>
      </c>
      <c r="L49" t="s">
        <v>379</v>
      </c>
      <c r="M49" t="s">
        <v>383</v>
      </c>
      <c r="N49" t="s">
        <v>384</v>
      </c>
      <c r="O49" t="s">
        <v>379</v>
      </c>
      <c r="P49" t="s">
        <v>379</v>
      </c>
      <c r="Q49" t="s">
        <v>379</v>
      </c>
      <c r="R49" t="s">
        <v>379</v>
      </c>
      <c r="S49" t="s">
        <v>379</v>
      </c>
      <c r="T49" t="s">
        <v>1493</v>
      </c>
      <c r="U49" t="s">
        <v>1494</v>
      </c>
      <c r="V49" t="s">
        <v>1495</v>
      </c>
      <c r="W49" t="s">
        <v>1496</v>
      </c>
      <c r="X49" t="s">
        <v>1497</v>
      </c>
      <c r="Y49" t="s">
        <v>1498</v>
      </c>
      <c r="Z49" t="s">
        <v>1499</v>
      </c>
      <c r="AA49" t="s">
        <v>1500</v>
      </c>
      <c r="AB49" t="s">
        <v>1501</v>
      </c>
      <c r="AC49" t="s">
        <v>1502</v>
      </c>
      <c r="AD49" t="s">
        <v>1503</v>
      </c>
      <c r="AE49" t="s">
        <v>1504</v>
      </c>
      <c r="AF49" t="s">
        <v>379</v>
      </c>
      <c r="AG49">
        <v>55</v>
      </c>
      <c r="AH49">
        <v>18</v>
      </c>
      <c r="AI49">
        <v>19</v>
      </c>
      <c r="AJ49">
        <v>1</v>
      </c>
      <c r="AK49">
        <v>28</v>
      </c>
      <c r="AL49" t="s">
        <v>487</v>
      </c>
      <c r="AM49" t="s">
        <v>488</v>
      </c>
      <c r="AN49" t="s">
        <v>707</v>
      </c>
      <c r="AO49" t="s">
        <v>379</v>
      </c>
      <c r="AP49" t="s">
        <v>1505</v>
      </c>
      <c r="AQ49" t="s">
        <v>379</v>
      </c>
      <c r="AR49" t="s">
        <v>1506</v>
      </c>
      <c r="AS49" t="s">
        <v>1507</v>
      </c>
      <c r="AT49" t="s">
        <v>849</v>
      </c>
      <c r="AU49">
        <v>2022</v>
      </c>
      <c r="AV49">
        <v>12</v>
      </c>
      <c r="AW49">
        <v>1</v>
      </c>
      <c r="AX49" t="s">
        <v>379</v>
      </c>
      <c r="AY49" t="s">
        <v>379</v>
      </c>
      <c r="AZ49" t="s">
        <v>379</v>
      </c>
      <c r="BA49" t="s">
        <v>379</v>
      </c>
      <c r="BB49" t="s">
        <v>379</v>
      </c>
      <c r="BC49" t="s">
        <v>379</v>
      </c>
      <c r="BD49">
        <v>73</v>
      </c>
      <c r="BE49" t="s">
        <v>1508</v>
      </c>
      <c r="BF49" t="str">
        <f>HYPERLINK("http://dx.doi.org/10.3390/membranes12010073","http://dx.doi.org/10.3390/membranes12010073")</f>
        <v>http://dx.doi.org/10.3390/membranes12010073</v>
      </c>
      <c r="BG49" t="s">
        <v>379</v>
      </c>
      <c r="BH49" t="s">
        <v>379</v>
      </c>
      <c r="BI49">
        <v>16</v>
      </c>
      <c r="BJ49" t="s">
        <v>1509</v>
      </c>
      <c r="BK49" t="s">
        <v>408</v>
      </c>
      <c r="BL49" t="s">
        <v>1510</v>
      </c>
      <c r="BM49" t="s">
        <v>1511</v>
      </c>
      <c r="BN49">
        <v>35054599</v>
      </c>
      <c r="BO49" t="s">
        <v>715</v>
      </c>
      <c r="BP49" t="s">
        <v>379</v>
      </c>
      <c r="BQ49" t="s">
        <v>379</v>
      </c>
      <c r="BR49" t="s">
        <v>411</v>
      </c>
      <c r="BS49" t="s">
        <v>1512</v>
      </c>
      <c r="BT49" t="str">
        <f>HYPERLINK("https%3A%2F%2Fwww.webofscience.com%2Fwos%2Fwoscc%2Ffull-record%2FWOS:000747275400001","View Full Record in Web of Science")</f>
        <v>View Full Record in Web of Science</v>
      </c>
    </row>
    <row r="50" spans="1:72" ht="12.75">
      <c r="A50" t="s">
        <v>377</v>
      </c>
      <c r="B50" t="s">
        <v>1513</v>
      </c>
      <c r="C50" t="s">
        <v>379</v>
      </c>
      <c r="D50" t="s">
        <v>379</v>
      </c>
      <c r="E50" t="s">
        <v>379</v>
      </c>
      <c r="F50" t="s">
        <v>1514</v>
      </c>
      <c r="G50" t="s">
        <v>379</v>
      </c>
      <c r="H50" t="s">
        <v>379</v>
      </c>
      <c r="I50" t="s">
        <v>1515</v>
      </c>
      <c r="J50" t="s">
        <v>1516</v>
      </c>
      <c r="K50" t="s">
        <v>379</v>
      </c>
      <c r="L50" t="s">
        <v>379</v>
      </c>
      <c r="M50" t="s">
        <v>383</v>
      </c>
      <c r="N50" t="s">
        <v>384</v>
      </c>
      <c r="O50" t="s">
        <v>379</v>
      </c>
      <c r="P50" t="s">
        <v>379</v>
      </c>
      <c r="Q50" t="s">
        <v>379</v>
      </c>
      <c r="R50" t="s">
        <v>379</v>
      </c>
      <c r="S50" t="s">
        <v>379</v>
      </c>
      <c r="T50" t="s">
        <v>1517</v>
      </c>
      <c r="U50" t="s">
        <v>1518</v>
      </c>
      <c r="V50" t="s">
        <v>1519</v>
      </c>
      <c r="W50" t="s">
        <v>1520</v>
      </c>
      <c r="X50" t="s">
        <v>1521</v>
      </c>
      <c r="Y50" t="s">
        <v>1522</v>
      </c>
      <c r="Z50" t="s">
        <v>1523</v>
      </c>
      <c r="AA50" t="s">
        <v>1524</v>
      </c>
      <c r="AB50" t="s">
        <v>1525</v>
      </c>
      <c r="AC50" t="s">
        <v>1526</v>
      </c>
      <c r="AD50" t="s">
        <v>1410</v>
      </c>
      <c r="AE50" t="s">
        <v>1527</v>
      </c>
      <c r="AF50" t="s">
        <v>379</v>
      </c>
      <c r="AG50">
        <v>68</v>
      </c>
      <c r="AH50">
        <v>20</v>
      </c>
      <c r="AI50">
        <v>21</v>
      </c>
      <c r="AJ50">
        <v>2</v>
      </c>
      <c r="AK50">
        <v>35</v>
      </c>
      <c r="AL50" t="s">
        <v>1528</v>
      </c>
      <c r="AM50" t="s">
        <v>818</v>
      </c>
      <c r="AN50" t="s">
        <v>1529</v>
      </c>
      <c r="AO50" t="s">
        <v>1530</v>
      </c>
      <c r="AP50" t="s">
        <v>379</v>
      </c>
      <c r="AQ50" t="s">
        <v>379</v>
      </c>
      <c r="AR50" t="s">
        <v>1531</v>
      </c>
      <c r="AS50" t="s">
        <v>1532</v>
      </c>
      <c r="AT50" t="s">
        <v>492</v>
      </c>
      <c r="AU50">
        <v>2020</v>
      </c>
      <c r="AV50">
        <v>143</v>
      </c>
      <c r="AW50" t="s">
        <v>379</v>
      </c>
      <c r="AX50" t="s">
        <v>379</v>
      </c>
      <c r="AY50" t="s">
        <v>379</v>
      </c>
      <c r="AZ50" t="s">
        <v>379</v>
      </c>
      <c r="BA50" t="s">
        <v>379</v>
      </c>
      <c r="BB50" t="s">
        <v>379</v>
      </c>
      <c r="BC50" t="s">
        <v>379</v>
      </c>
      <c r="BD50">
        <v>104109</v>
      </c>
      <c r="BE50" t="s">
        <v>1533</v>
      </c>
      <c r="BF50" t="str">
        <f>HYPERLINK("http://dx.doi.org/10.1016/j.micpath.2020.104109","http://dx.doi.org/10.1016/j.micpath.2020.104109")</f>
        <v>http://dx.doi.org/10.1016/j.micpath.2020.104109</v>
      </c>
      <c r="BG50" t="s">
        <v>379</v>
      </c>
      <c r="BH50" t="s">
        <v>379</v>
      </c>
      <c r="BI50">
        <v>12</v>
      </c>
      <c r="BJ50" t="s">
        <v>992</v>
      </c>
      <c r="BK50" t="s">
        <v>408</v>
      </c>
      <c r="BL50" t="s">
        <v>992</v>
      </c>
      <c r="BM50" t="s">
        <v>1534</v>
      </c>
      <c r="BN50">
        <v>32171710</v>
      </c>
      <c r="BO50" t="s">
        <v>379</v>
      </c>
      <c r="BP50" t="s">
        <v>379</v>
      </c>
      <c r="BQ50" t="s">
        <v>379</v>
      </c>
      <c r="BR50" t="s">
        <v>411</v>
      </c>
      <c r="BS50" t="s">
        <v>1535</v>
      </c>
      <c r="BT50" t="str">
        <f>HYPERLINK("https%3A%2F%2Fwww.webofscience.com%2Fwos%2Fwoscc%2Ffull-record%2FWOS:000537562100012","View Full Record in Web of Science")</f>
        <v>View Full Record in Web of Science</v>
      </c>
    </row>
    <row r="51" spans="1:72" ht="12.75">
      <c r="A51" t="s">
        <v>377</v>
      </c>
      <c r="B51" t="s">
        <v>1536</v>
      </c>
      <c r="C51" t="s">
        <v>379</v>
      </c>
      <c r="D51" t="s">
        <v>379</v>
      </c>
      <c r="E51" t="s">
        <v>379</v>
      </c>
      <c r="F51" t="s">
        <v>1537</v>
      </c>
      <c r="G51" t="s">
        <v>379</v>
      </c>
      <c r="H51" t="s">
        <v>379</v>
      </c>
      <c r="I51" t="s">
        <v>1538</v>
      </c>
      <c r="J51" t="s">
        <v>1539</v>
      </c>
      <c r="K51" t="s">
        <v>379</v>
      </c>
      <c r="L51" t="s">
        <v>379</v>
      </c>
      <c r="M51" t="s">
        <v>383</v>
      </c>
      <c r="N51" t="s">
        <v>384</v>
      </c>
      <c r="O51" t="s">
        <v>379</v>
      </c>
      <c r="P51" t="s">
        <v>379</v>
      </c>
      <c r="Q51" t="s">
        <v>379</v>
      </c>
      <c r="R51" t="s">
        <v>379</v>
      </c>
      <c r="S51" t="s">
        <v>379</v>
      </c>
      <c r="T51" t="s">
        <v>1540</v>
      </c>
      <c r="U51" t="s">
        <v>1541</v>
      </c>
      <c r="V51" t="s">
        <v>1542</v>
      </c>
      <c r="W51" t="s">
        <v>1543</v>
      </c>
      <c r="X51" t="s">
        <v>1544</v>
      </c>
      <c r="Y51" t="s">
        <v>1545</v>
      </c>
      <c r="Z51" t="s">
        <v>1305</v>
      </c>
      <c r="AA51" t="s">
        <v>1546</v>
      </c>
      <c r="AB51" t="s">
        <v>1547</v>
      </c>
      <c r="AC51" t="s">
        <v>1548</v>
      </c>
      <c r="AD51" t="s">
        <v>1549</v>
      </c>
      <c r="AE51" t="s">
        <v>1550</v>
      </c>
      <c r="AF51" t="s">
        <v>379</v>
      </c>
      <c r="AG51">
        <v>74</v>
      </c>
      <c r="AH51">
        <v>11</v>
      </c>
      <c r="AI51">
        <v>13</v>
      </c>
      <c r="AJ51">
        <v>1</v>
      </c>
      <c r="AK51">
        <v>21</v>
      </c>
      <c r="AL51" t="s">
        <v>397</v>
      </c>
      <c r="AM51" t="s">
        <v>398</v>
      </c>
      <c r="AN51" t="s">
        <v>399</v>
      </c>
      <c r="AO51" t="s">
        <v>1551</v>
      </c>
      <c r="AP51" t="s">
        <v>1552</v>
      </c>
      <c r="AQ51" t="s">
        <v>379</v>
      </c>
      <c r="AR51" t="s">
        <v>1553</v>
      </c>
      <c r="AS51" t="s">
        <v>1554</v>
      </c>
      <c r="AT51" t="s">
        <v>1555</v>
      </c>
      <c r="AU51">
        <v>2022</v>
      </c>
      <c r="AV51">
        <v>32</v>
      </c>
      <c r="AW51">
        <v>3</v>
      </c>
      <c r="AX51" t="s">
        <v>379</v>
      </c>
      <c r="AY51" t="s">
        <v>379</v>
      </c>
      <c r="AZ51" t="s">
        <v>379</v>
      </c>
      <c r="BA51" t="s">
        <v>379</v>
      </c>
      <c r="BB51">
        <v>204</v>
      </c>
      <c r="BC51">
        <v>212</v>
      </c>
      <c r="BD51" t="s">
        <v>379</v>
      </c>
      <c r="BE51" t="s">
        <v>1556</v>
      </c>
      <c r="BF51" t="str">
        <f>HYPERLINK("http://dx.doi.org/10.1080/15376516.2021.1992553","http://dx.doi.org/10.1080/15376516.2021.1992553")</f>
        <v>http://dx.doi.org/10.1080/15376516.2021.1992553</v>
      </c>
      <c r="BG51" t="s">
        <v>379</v>
      </c>
      <c r="BH51" t="s">
        <v>1557</v>
      </c>
      <c r="BI51">
        <v>9</v>
      </c>
      <c r="BJ51" t="s">
        <v>1558</v>
      </c>
      <c r="BK51" t="s">
        <v>408</v>
      </c>
      <c r="BL51" t="s">
        <v>1558</v>
      </c>
      <c r="BM51" t="s">
        <v>1559</v>
      </c>
      <c r="BN51">
        <v>34635006</v>
      </c>
      <c r="BO51" t="s">
        <v>587</v>
      </c>
      <c r="BP51" t="s">
        <v>379</v>
      </c>
      <c r="BQ51" t="s">
        <v>379</v>
      </c>
      <c r="BR51" t="s">
        <v>411</v>
      </c>
      <c r="BS51" t="s">
        <v>1560</v>
      </c>
      <c r="BT51" t="str">
        <f>HYPERLINK("https%3A%2F%2Fwww.webofscience.com%2Fwos%2Fwoscc%2Ffull-record%2FWOS:000711752600001","View Full Record in Web of Science")</f>
        <v>View Full Record in Web of Science</v>
      </c>
    </row>
    <row r="52" spans="1:72" ht="12.75">
      <c r="A52" t="s">
        <v>377</v>
      </c>
      <c r="B52" t="s">
        <v>1561</v>
      </c>
      <c r="C52" t="s">
        <v>379</v>
      </c>
      <c r="D52" t="s">
        <v>379</v>
      </c>
      <c r="E52" t="s">
        <v>379</v>
      </c>
      <c r="F52" t="s">
        <v>1562</v>
      </c>
      <c r="G52" t="s">
        <v>379</v>
      </c>
      <c r="H52" t="s">
        <v>379</v>
      </c>
      <c r="I52" t="s">
        <v>1563</v>
      </c>
      <c r="J52" t="s">
        <v>1564</v>
      </c>
      <c r="K52" t="s">
        <v>379</v>
      </c>
      <c r="L52" t="s">
        <v>379</v>
      </c>
      <c r="M52" t="s">
        <v>383</v>
      </c>
      <c r="N52" t="s">
        <v>502</v>
      </c>
      <c r="O52" t="s">
        <v>379</v>
      </c>
      <c r="P52" t="s">
        <v>379</v>
      </c>
      <c r="Q52" t="s">
        <v>379</v>
      </c>
      <c r="R52" t="s">
        <v>379</v>
      </c>
      <c r="S52" t="s">
        <v>379</v>
      </c>
      <c r="T52" t="s">
        <v>379</v>
      </c>
      <c r="U52" t="s">
        <v>1565</v>
      </c>
      <c r="V52" t="s">
        <v>1566</v>
      </c>
      <c r="W52" t="s">
        <v>1567</v>
      </c>
      <c r="X52" t="s">
        <v>1568</v>
      </c>
      <c r="Y52" t="s">
        <v>1569</v>
      </c>
      <c r="Z52" t="s">
        <v>1570</v>
      </c>
      <c r="AA52" t="s">
        <v>1571</v>
      </c>
      <c r="AB52" t="s">
        <v>379</v>
      </c>
      <c r="AC52" t="s">
        <v>1572</v>
      </c>
      <c r="AD52" t="s">
        <v>1573</v>
      </c>
      <c r="AE52" t="s">
        <v>1574</v>
      </c>
      <c r="AF52" t="s">
        <v>379</v>
      </c>
      <c r="AG52">
        <v>178</v>
      </c>
      <c r="AH52">
        <v>234</v>
      </c>
      <c r="AI52">
        <v>261</v>
      </c>
      <c r="AJ52">
        <v>0</v>
      </c>
      <c r="AK52">
        <v>46</v>
      </c>
      <c r="AL52" t="s">
        <v>1058</v>
      </c>
      <c r="AM52" t="s">
        <v>818</v>
      </c>
      <c r="AN52" t="s">
        <v>1059</v>
      </c>
      <c r="AO52" t="s">
        <v>1575</v>
      </c>
      <c r="AP52" t="s">
        <v>1576</v>
      </c>
      <c r="AQ52" t="s">
        <v>379</v>
      </c>
      <c r="AR52" t="s">
        <v>1577</v>
      </c>
      <c r="AS52" t="s">
        <v>1578</v>
      </c>
      <c r="AT52" t="s">
        <v>379</v>
      </c>
      <c r="AU52">
        <v>2019</v>
      </c>
      <c r="AV52">
        <v>2019</v>
      </c>
      <c r="AW52" t="s">
        <v>379</v>
      </c>
      <c r="AX52" t="s">
        <v>379</v>
      </c>
      <c r="AY52" t="s">
        <v>379</v>
      </c>
      <c r="AZ52" t="s">
        <v>379</v>
      </c>
      <c r="BA52" t="s">
        <v>379</v>
      </c>
      <c r="BB52" t="s">
        <v>379</v>
      </c>
      <c r="BC52" t="s">
        <v>379</v>
      </c>
      <c r="BD52">
        <v>7090534</v>
      </c>
      <c r="BE52" t="s">
        <v>1579</v>
      </c>
      <c r="BF52" t="str">
        <f>HYPERLINK("http://dx.doi.org/10.1155/2019/7090534","http://dx.doi.org/10.1155/2019/7090534")</f>
        <v>http://dx.doi.org/10.1155/2019/7090534</v>
      </c>
      <c r="BG52" t="s">
        <v>379</v>
      </c>
      <c r="BH52" t="s">
        <v>379</v>
      </c>
      <c r="BI52">
        <v>17</v>
      </c>
      <c r="BJ52" t="s">
        <v>876</v>
      </c>
      <c r="BK52" t="s">
        <v>408</v>
      </c>
      <c r="BL52" t="s">
        <v>876</v>
      </c>
      <c r="BM52" t="s">
        <v>1580</v>
      </c>
      <c r="BN52">
        <v>30728889</v>
      </c>
      <c r="BO52" t="s">
        <v>439</v>
      </c>
      <c r="BP52" t="s">
        <v>379</v>
      </c>
      <c r="BQ52" t="s">
        <v>379</v>
      </c>
      <c r="BR52" t="s">
        <v>411</v>
      </c>
      <c r="BS52" t="s">
        <v>1581</v>
      </c>
      <c r="BT52" t="str">
        <f>HYPERLINK("https%3A%2F%2Fwww.webofscience.com%2Fwos%2Fwoscc%2Ffull-record%2FWOS:000456644100001","View Full Record in Web of Science")</f>
        <v>View Full Record in Web of Science</v>
      </c>
    </row>
    <row r="53" spans="1:72" ht="12.75">
      <c r="A53" t="s">
        <v>377</v>
      </c>
      <c r="B53" t="s">
        <v>1582</v>
      </c>
      <c r="C53" t="s">
        <v>379</v>
      </c>
      <c r="D53" t="s">
        <v>379</v>
      </c>
      <c r="E53" t="s">
        <v>379</v>
      </c>
      <c r="F53" t="s">
        <v>1583</v>
      </c>
      <c r="G53" t="s">
        <v>379</v>
      </c>
      <c r="H53" t="s">
        <v>379</v>
      </c>
      <c r="I53" t="s">
        <v>1584</v>
      </c>
      <c r="J53" t="s">
        <v>1585</v>
      </c>
      <c r="K53" t="s">
        <v>379</v>
      </c>
      <c r="L53" t="s">
        <v>379</v>
      </c>
      <c r="M53" t="s">
        <v>383</v>
      </c>
      <c r="N53" t="s">
        <v>384</v>
      </c>
      <c r="O53" t="s">
        <v>379</v>
      </c>
      <c r="P53" t="s">
        <v>379</v>
      </c>
      <c r="Q53" t="s">
        <v>379</v>
      </c>
      <c r="R53" t="s">
        <v>379</v>
      </c>
      <c r="S53" t="s">
        <v>379</v>
      </c>
      <c r="T53" t="s">
        <v>1586</v>
      </c>
      <c r="U53" t="s">
        <v>1587</v>
      </c>
      <c r="V53" t="s">
        <v>1588</v>
      </c>
      <c r="W53" t="s">
        <v>1589</v>
      </c>
      <c r="X53" t="s">
        <v>1590</v>
      </c>
      <c r="Y53" t="s">
        <v>1591</v>
      </c>
      <c r="Z53" t="s">
        <v>1592</v>
      </c>
      <c r="AA53" t="s">
        <v>1593</v>
      </c>
      <c r="AB53" t="s">
        <v>1594</v>
      </c>
      <c r="AC53" t="s">
        <v>1595</v>
      </c>
      <c r="AD53" t="s">
        <v>1596</v>
      </c>
      <c r="AE53" t="s">
        <v>1597</v>
      </c>
      <c r="AF53" t="s">
        <v>379</v>
      </c>
      <c r="AG53">
        <v>46</v>
      </c>
      <c r="AH53">
        <v>24</v>
      </c>
      <c r="AI53">
        <v>26</v>
      </c>
      <c r="AJ53">
        <v>0</v>
      </c>
      <c r="AK53">
        <v>7</v>
      </c>
      <c r="AL53" t="s">
        <v>1173</v>
      </c>
      <c r="AM53" t="s">
        <v>458</v>
      </c>
      <c r="AN53" t="s">
        <v>1598</v>
      </c>
      <c r="AO53" t="s">
        <v>1599</v>
      </c>
      <c r="AP53" t="s">
        <v>1600</v>
      </c>
      <c r="AQ53" t="s">
        <v>379</v>
      </c>
      <c r="AR53" t="s">
        <v>1585</v>
      </c>
      <c r="AS53" t="s">
        <v>1601</v>
      </c>
      <c r="AT53" t="s">
        <v>1087</v>
      </c>
      <c r="AU53">
        <v>2016</v>
      </c>
      <c r="AV53">
        <v>50</v>
      </c>
      <c r="AW53" t="s">
        <v>379</v>
      </c>
      <c r="AX53" t="s">
        <v>379</v>
      </c>
      <c r="AY53" t="s">
        <v>379</v>
      </c>
      <c r="AZ53" t="s">
        <v>379</v>
      </c>
      <c r="BA53" t="s">
        <v>379</v>
      </c>
      <c r="BB53">
        <v>43</v>
      </c>
      <c r="BC53">
        <v>50</v>
      </c>
      <c r="BD53" t="s">
        <v>379</v>
      </c>
      <c r="BE53" t="s">
        <v>1602</v>
      </c>
      <c r="BF53" t="str">
        <f>HYPERLINK("http://dx.doi.org/10.1016/j.alcohol.2015.11.003","http://dx.doi.org/10.1016/j.alcohol.2015.11.003")</f>
        <v>http://dx.doi.org/10.1016/j.alcohol.2015.11.003</v>
      </c>
      <c r="BG53" t="s">
        <v>379</v>
      </c>
      <c r="BH53" t="s">
        <v>379</v>
      </c>
      <c r="BI53">
        <v>8</v>
      </c>
      <c r="BJ53" t="s">
        <v>1603</v>
      </c>
      <c r="BK53" t="s">
        <v>408</v>
      </c>
      <c r="BL53" t="s">
        <v>1603</v>
      </c>
      <c r="BM53" t="s">
        <v>1604</v>
      </c>
      <c r="BN53">
        <v>26781212</v>
      </c>
      <c r="BO53" t="s">
        <v>587</v>
      </c>
      <c r="BP53" t="s">
        <v>379</v>
      </c>
      <c r="BQ53" t="s">
        <v>379</v>
      </c>
      <c r="BR53" t="s">
        <v>411</v>
      </c>
      <c r="BS53" t="s">
        <v>1605</v>
      </c>
      <c r="BT53" t="str">
        <f>HYPERLINK("https%3A%2F%2Fwww.webofscience.com%2Fwos%2Fwoscc%2Ffull-record%2FWOS:000370770200006","View Full Record in Web of Science")</f>
        <v>View Full Record in Web of Science</v>
      </c>
    </row>
    <row r="54" spans="1:72" ht="12.75">
      <c r="A54" t="s">
        <v>377</v>
      </c>
      <c r="B54" t="s">
        <v>1606</v>
      </c>
      <c r="C54" t="s">
        <v>379</v>
      </c>
      <c r="D54" t="s">
        <v>379</v>
      </c>
      <c r="E54" t="s">
        <v>379</v>
      </c>
      <c r="F54" t="s">
        <v>1607</v>
      </c>
      <c r="G54" t="s">
        <v>379</v>
      </c>
      <c r="H54" t="s">
        <v>379</v>
      </c>
      <c r="I54" t="s">
        <v>1608</v>
      </c>
      <c r="J54" t="s">
        <v>1609</v>
      </c>
      <c r="K54" t="s">
        <v>379</v>
      </c>
      <c r="L54" t="s">
        <v>379</v>
      </c>
      <c r="M54" t="s">
        <v>383</v>
      </c>
      <c r="N54" t="s">
        <v>384</v>
      </c>
      <c r="O54" t="s">
        <v>379</v>
      </c>
      <c r="P54" t="s">
        <v>379</v>
      </c>
      <c r="Q54" t="s">
        <v>379</v>
      </c>
      <c r="R54" t="s">
        <v>379</v>
      </c>
      <c r="S54" t="s">
        <v>379</v>
      </c>
      <c r="T54" t="s">
        <v>1610</v>
      </c>
      <c r="U54" t="s">
        <v>1611</v>
      </c>
      <c r="V54" t="s">
        <v>1612</v>
      </c>
      <c r="W54" t="s">
        <v>1613</v>
      </c>
      <c r="X54" t="s">
        <v>1614</v>
      </c>
      <c r="Y54" t="s">
        <v>1615</v>
      </c>
      <c r="Z54" t="s">
        <v>1616</v>
      </c>
      <c r="AA54" t="s">
        <v>379</v>
      </c>
      <c r="AB54" t="s">
        <v>1617</v>
      </c>
      <c r="AC54" t="s">
        <v>1618</v>
      </c>
      <c r="AD54" t="s">
        <v>1619</v>
      </c>
      <c r="AE54" t="s">
        <v>1620</v>
      </c>
      <c r="AF54" t="s">
        <v>379</v>
      </c>
      <c r="AG54">
        <v>46</v>
      </c>
      <c r="AH54">
        <v>113</v>
      </c>
      <c r="AI54">
        <v>133</v>
      </c>
      <c r="AJ54">
        <v>2</v>
      </c>
      <c r="AK54">
        <v>85</v>
      </c>
      <c r="AL54" t="s">
        <v>817</v>
      </c>
      <c r="AM54" t="s">
        <v>818</v>
      </c>
      <c r="AN54" t="s">
        <v>819</v>
      </c>
      <c r="AO54" t="s">
        <v>1621</v>
      </c>
      <c r="AP54" t="s">
        <v>1622</v>
      </c>
      <c r="AQ54" t="s">
        <v>379</v>
      </c>
      <c r="AR54" t="s">
        <v>1623</v>
      </c>
      <c r="AS54" t="s">
        <v>1624</v>
      </c>
      <c r="AT54" t="s">
        <v>660</v>
      </c>
      <c r="AU54">
        <v>2022</v>
      </c>
      <c r="AV54">
        <v>27</v>
      </c>
      <c r="AW54">
        <v>1</v>
      </c>
      <c r="AX54" t="s">
        <v>379</v>
      </c>
      <c r="AY54" t="s">
        <v>379</v>
      </c>
      <c r="AZ54" t="s">
        <v>379</v>
      </c>
      <c r="BA54" t="s">
        <v>379</v>
      </c>
      <c r="BB54" t="s">
        <v>379</v>
      </c>
      <c r="BC54" t="s">
        <v>379</v>
      </c>
      <c r="BD54">
        <v>29</v>
      </c>
      <c r="BE54" t="s">
        <v>1625</v>
      </c>
      <c r="BF54" t="str">
        <f>HYPERLINK("http://dx.doi.org/10.1186/s11658-022-00318-8","http://dx.doi.org/10.1186/s11658-022-00318-8")</f>
        <v>http://dx.doi.org/10.1186/s11658-022-00318-8</v>
      </c>
      <c r="BG54" t="s">
        <v>379</v>
      </c>
      <c r="BH54" t="s">
        <v>379</v>
      </c>
      <c r="BI54">
        <v>20</v>
      </c>
      <c r="BJ54" t="s">
        <v>1626</v>
      </c>
      <c r="BK54" t="s">
        <v>408</v>
      </c>
      <c r="BL54" t="s">
        <v>1626</v>
      </c>
      <c r="BM54" t="s">
        <v>1627</v>
      </c>
      <c r="BN54">
        <v>35305560</v>
      </c>
      <c r="BO54" t="s">
        <v>665</v>
      </c>
      <c r="BP54" t="s">
        <v>379</v>
      </c>
      <c r="BQ54" t="s">
        <v>379</v>
      </c>
      <c r="BR54" t="s">
        <v>411</v>
      </c>
      <c r="BS54" t="s">
        <v>1628</v>
      </c>
      <c r="BT54" t="str">
        <f>HYPERLINK("https%3A%2F%2Fwww.webofscience.com%2Fwos%2Fwoscc%2Ffull-record%2FWOS:000770769100002","View Full Record in Web of Science")</f>
        <v>View Full Record in Web of Science</v>
      </c>
    </row>
    <row r="55" spans="1:72" ht="12.75">
      <c r="A55" t="s">
        <v>377</v>
      </c>
      <c r="B55" t="s">
        <v>1629</v>
      </c>
      <c r="C55" t="s">
        <v>379</v>
      </c>
      <c r="D55" t="s">
        <v>379</v>
      </c>
      <c r="E55" t="s">
        <v>379</v>
      </c>
      <c r="F55" t="s">
        <v>1630</v>
      </c>
      <c r="G55" t="s">
        <v>379</v>
      </c>
      <c r="H55" t="s">
        <v>379</v>
      </c>
      <c r="I55" t="s">
        <v>1631</v>
      </c>
      <c r="J55" t="s">
        <v>1632</v>
      </c>
      <c r="K55" t="s">
        <v>379</v>
      </c>
      <c r="L55" t="s">
        <v>379</v>
      </c>
      <c r="M55" t="s">
        <v>383</v>
      </c>
      <c r="N55" t="s">
        <v>502</v>
      </c>
      <c r="O55" t="s">
        <v>379</v>
      </c>
      <c r="P55" t="s">
        <v>379</v>
      </c>
      <c r="Q55" t="s">
        <v>379</v>
      </c>
      <c r="R55" t="s">
        <v>379</v>
      </c>
      <c r="S55" t="s">
        <v>379</v>
      </c>
      <c r="T55" t="s">
        <v>1633</v>
      </c>
      <c r="U55" t="s">
        <v>1634</v>
      </c>
      <c r="V55" t="s">
        <v>1635</v>
      </c>
      <c r="W55" t="s">
        <v>1636</v>
      </c>
      <c r="X55" t="s">
        <v>1637</v>
      </c>
      <c r="Y55" t="s">
        <v>1638</v>
      </c>
      <c r="Z55" t="s">
        <v>1639</v>
      </c>
      <c r="AA55" t="s">
        <v>1640</v>
      </c>
      <c r="AB55" t="s">
        <v>1641</v>
      </c>
      <c r="AC55" t="s">
        <v>379</v>
      </c>
      <c r="AD55" t="s">
        <v>379</v>
      </c>
      <c r="AE55" t="s">
        <v>379</v>
      </c>
      <c r="AF55" t="s">
        <v>379</v>
      </c>
      <c r="AG55">
        <v>36</v>
      </c>
      <c r="AH55">
        <v>2</v>
      </c>
      <c r="AI55">
        <v>2</v>
      </c>
      <c r="AJ55">
        <v>0</v>
      </c>
      <c r="AK55">
        <v>11</v>
      </c>
      <c r="AL55" t="s">
        <v>1642</v>
      </c>
      <c r="AM55" t="s">
        <v>634</v>
      </c>
      <c r="AN55" t="s">
        <v>1643</v>
      </c>
      <c r="AO55" t="s">
        <v>1644</v>
      </c>
      <c r="AP55" t="s">
        <v>1645</v>
      </c>
      <c r="AQ55" t="s">
        <v>379</v>
      </c>
      <c r="AR55" t="s">
        <v>1646</v>
      </c>
      <c r="AS55" t="s">
        <v>1647</v>
      </c>
      <c r="AT55" t="s">
        <v>1648</v>
      </c>
      <c r="AU55">
        <v>2022</v>
      </c>
      <c r="AV55">
        <v>47</v>
      </c>
      <c r="AW55">
        <v>1</v>
      </c>
      <c r="AX55" t="s">
        <v>379</v>
      </c>
      <c r="AY55" t="s">
        <v>379</v>
      </c>
      <c r="AZ55" t="s">
        <v>379</v>
      </c>
      <c r="BA55" t="s">
        <v>379</v>
      </c>
      <c r="BB55">
        <v>1</v>
      </c>
      <c r="BC55">
        <v>7</v>
      </c>
      <c r="BD55" t="s">
        <v>379</v>
      </c>
      <c r="BE55" t="s">
        <v>1649</v>
      </c>
      <c r="BF55" t="str">
        <f>HYPERLINK("http://dx.doi.org/10.1515/tjb-2021-0073","http://dx.doi.org/10.1515/tjb-2021-0073")</f>
        <v>http://dx.doi.org/10.1515/tjb-2021-0073</v>
      </c>
      <c r="BG55" t="s">
        <v>379</v>
      </c>
      <c r="BH55" t="s">
        <v>1200</v>
      </c>
      <c r="BI55">
        <v>7</v>
      </c>
      <c r="BJ55" t="s">
        <v>548</v>
      </c>
      <c r="BK55" t="s">
        <v>408</v>
      </c>
      <c r="BL55" t="s">
        <v>548</v>
      </c>
      <c r="BM55" t="s">
        <v>1650</v>
      </c>
      <c r="BN55" t="s">
        <v>379</v>
      </c>
      <c r="BO55" t="s">
        <v>827</v>
      </c>
      <c r="BP55" t="s">
        <v>379</v>
      </c>
      <c r="BQ55" t="s">
        <v>379</v>
      </c>
      <c r="BR55" t="s">
        <v>411</v>
      </c>
      <c r="BS55" t="s">
        <v>1651</v>
      </c>
      <c r="BT55" t="str">
        <f>HYPERLINK("https%3A%2F%2Fwww.webofscience.com%2Fwos%2Fwoscc%2Ffull-record%2FWOS:000740003700001","View Full Record in Web of Science")</f>
        <v>View Full Record in Web of Science</v>
      </c>
    </row>
    <row r="56" spans="1:72" ht="12.75">
      <c r="A56" t="s">
        <v>377</v>
      </c>
      <c r="B56" t="s">
        <v>1652</v>
      </c>
      <c r="C56" t="s">
        <v>379</v>
      </c>
      <c r="D56" t="s">
        <v>379</v>
      </c>
      <c r="E56" t="s">
        <v>379</v>
      </c>
      <c r="F56" t="s">
        <v>1653</v>
      </c>
      <c r="G56" t="s">
        <v>379</v>
      </c>
      <c r="H56" t="s">
        <v>379</v>
      </c>
      <c r="I56" t="s">
        <v>1654</v>
      </c>
      <c r="J56" t="s">
        <v>1655</v>
      </c>
      <c r="K56" t="s">
        <v>379</v>
      </c>
      <c r="L56" t="s">
        <v>379</v>
      </c>
      <c r="M56" t="s">
        <v>383</v>
      </c>
      <c r="N56" t="s">
        <v>384</v>
      </c>
      <c r="O56" t="s">
        <v>379</v>
      </c>
      <c r="P56" t="s">
        <v>379</v>
      </c>
      <c r="Q56" t="s">
        <v>379</v>
      </c>
      <c r="R56" t="s">
        <v>379</v>
      </c>
      <c r="S56" t="s">
        <v>379</v>
      </c>
      <c r="T56" t="s">
        <v>379</v>
      </c>
      <c r="U56" t="s">
        <v>1656</v>
      </c>
      <c r="V56" t="s">
        <v>1657</v>
      </c>
      <c r="W56" t="s">
        <v>1658</v>
      </c>
      <c r="X56" t="s">
        <v>1659</v>
      </c>
      <c r="Y56" t="s">
        <v>1660</v>
      </c>
      <c r="Z56" t="s">
        <v>1661</v>
      </c>
      <c r="AA56" t="s">
        <v>1662</v>
      </c>
      <c r="AB56" t="s">
        <v>1663</v>
      </c>
      <c r="AC56" t="s">
        <v>1664</v>
      </c>
      <c r="AD56" t="s">
        <v>1665</v>
      </c>
      <c r="AE56" t="s">
        <v>1666</v>
      </c>
      <c r="AF56" t="s">
        <v>379</v>
      </c>
      <c r="AG56">
        <v>55</v>
      </c>
      <c r="AH56">
        <v>47</v>
      </c>
      <c r="AI56">
        <v>56</v>
      </c>
      <c r="AJ56">
        <v>2</v>
      </c>
      <c r="AK56">
        <v>33</v>
      </c>
      <c r="AL56" t="s">
        <v>1667</v>
      </c>
      <c r="AM56" t="s">
        <v>458</v>
      </c>
      <c r="AN56" t="s">
        <v>1668</v>
      </c>
      <c r="AO56" t="s">
        <v>1669</v>
      </c>
      <c r="AP56" t="s">
        <v>1670</v>
      </c>
      <c r="AQ56" t="s">
        <v>379</v>
      </c>
      <c r="AR56" t="s">
        <v>1671</v>
      </c>
      <c r="AS56" t="s">
        <v>1672</v>
      </c>
      <c r="AT56" t="s">
        <v>1087</v>
      </c>
      <c r="AU56">
        <v>2015</v>
      </c>
      <c r="AV56">
        <v>95</v>
      </c>
      <c r="AW56">
        <v>2</v>
      </c>
      <c r="AX56" t="s">
        <v>379</v>
      </c>
      <c r="AY56" t="s">
        <v>379</v>
      </c>
      <c r="AZ56" t="s">
        <v>379</v>
      </c>
      <c r="BA56" t="s">
        <v>379</v>
      </c>
      <c r="BB56">
        <v>142</v>
      </c>
      <c r="BC56">
        <v>156</v>
      </c>
      <c r="BD56" t="s">
        <v>379</v>
      </c>
      <c r="BE56" t="s">
        <v>1673</v>
      </c>
      <c r="BF56" t="str">
        <f>HYPERLINK("http://dx.doi.org/10.1038/labinvest.2014.147","http://dx.doi.org/10.1038/labinvest.2014.147")</f>
        <v>http://dx.doi.org/10.1038/labinvest.2014.147</v>
      </c>
      <c r="BG56" t="s">
        <v>379</v>
      </c>
      <c r="BH56" t="s">
        <v>379</v>
      </c>
      <c r="BI56">
        <v>15</v>
      </c>
      <c r="BJ56" t="s">
        <v>1674</v>
      </c>
      <c r="BK56" t="s">
        <v>408</v>
      </c>
      <c r="BL56" t="s">
        <v>1675</v>
      </c>
      <c r="BM56" t="s">
        <v>1676</v>
      </c>
      <c r="BN56">
        <v>25581610</v>
      </c>
      <c r="BO56" t="s">
        <v>379</v>
      </c>
      <c r="BP56" t="s">
        <v>379</v>
      </c>
      <c r="BQ56" t="s">
        <v>379</v>
      </c>
      <c r="BR56" t="s">
        <v>411</v>
      </c>
      <c r="BS56" t="s">
        <v>1677</v>
      </c>
      <c r="BT56" t="str">
        <f>HYPERLINK("https%3A%2F%2Fwww.webofscience.com%2Fwos%2Fwoscc%2Ffull-record%2FWOS:000348636900003","View Full Record in Web of Science")</f>
        <v>View Full Record in Web of Science</v>
      </c>
    </row>
    <row r="57" spans="1:72" ht="12.75">
      <c r="A57" t="s">
        <v>377</v>
      </c>
      <c r="B57" t="s">
        <v>1678</v>
      </c>
      <c r="C57" t="s">
        <v>379</v>
      </c>
      <c r="D57" t="s">
        <v>379</v>
      </c>
      <c r="E57" t="s">
        <v>379</v>
      </c>
      <c r="F57" t="s">
        <v>1679</v>
      </c>
      <c r="G57" t="s">
        <v>379</v>
      </c>
      <c r="H57" t="s">
        <v>379</v>
      </c>
      <c r="I57" t="s">
        <v>1680</v>
      </c>
      <c r="J57" t="s">
        <v>1681</v>
      </c>
      <c r="K57" t="s">
        <v>379</v>
      </c>
      <c r="L57" t="s">
        <v>379</v>
      </c>
      <c r="M57" t="s">
        <v>383</v>
      </c>
      <c r="N57" t="s">
        <v>384</v>
      </c>
      <c r="O57" t="s">
        <v>379</v>
      </c>
      <c r="P57" t="s">
        <v>379</v>
      </c>
      <c r="Q57" t="s">
        <v>379</v>
      </c>
      <c r="R57" t="s">
        <v>379</v>
      </c>
      <c r="S57" t="s">
        <v>379</v>
      </c>
      <c r="T57" t="s">
        <v>1682</v>
      </c>
      <c r="U57" t="s">
        <v>1683</v>
      </c>
      <c r="V57" t="s">
        <v>1684</v>
      </c>
      <c r="W57" t="s">
        <v>1685</v>
      </c>
      <c r="X57" t="s">
        <v>1686</v>
      </c>
      <c r="Y57" t="s">
        <v>1687</v>
      </c>
      <c r="Z57" t="s">
        <v>1688</v>
      </c>
      <c r="AA57" t="s">
        <v>1689</v>
      </c>
      <c r="AB57" t="s">
        <v>1690</v>
      </c>
      <c r="AC57" t="s">
        <v>1691</v>
      </c>
      <c r="AD57" t="s">
        <v>1692</v>
      </c>
      <c r="AE57" t="s">
        <v>1693</v>
      </c>
      <c r="AF57" t="s">
        <v>379</v>
      </c>
      <c r="AG57">
        <v>56</v>
      </c>
      <c r="AH57">
        <v>15</v>
      </c>
      <c r="AI57">
        <v>17</v>
      </c>
      <c r="AJ57">
        <v>3</v>
      </c>
      <c r="AK57">
        <v>53</v>
      </c>
      <c r="AL57" t="s">
        <v>1694</v>
      </c>
      <c r="AM57" t="s">
        <v>1695</v>
      </c>
      <c r="AN57" t="s">
        <v>1696</v>
      </c>
      <c r="AO57" t="s">
        <v>1697</v>
      </c>
      <c r="AP57" t="s">
        <v>1698</v>
      </c>
      <c r="AQ57" t="s">
        <v>379</v>
      </c>
      <c r="AR57" t="s">
        <v>1699</v>
      </c>
      <c r="AS57" t="s">
        <v>1700</v>
      </c>
      <c r="AT57" t="s">
        <v>1701</v>
      </c>
      <c r="AU57">
        <v>2022</v>
      </c>
      <c r="AV57">
        <v>290</v>
      </c>
      <c r="AW57" t="s">
        <v>379</v>
      </c>
      <c r="AX57" t="s">
        <v>379</v>
      </c>
      <c r="AY57" t="s">
        <v>379</v>
      </c>
      <c r="AZ57" t="s">
        <v>379</v>
      </c>
      <c r="BA57" t="s">
        <v>379</v>
      </c>
      <c r="BB57" t="s">
        <v>379</v>
      </c>
      <c r="BC57" t="s">
        <v>379</v>
      </c>
      <c r="BD57">
        <v>115086</v>
      </c>
      <c r="BE57" t="s">
        <v>1702</v>
      </c>
      <c r="BF57" t="str">
        <f>HYPERLINK("http://dx.doi.org/10.1016/j.jep.2022.115086","http://dx.doi.org/10.1016/j.jep.2022.115086")</f>
        <v>http://dx.doi.org/10.1016/j.jep.2022.115086</v>
      </c>
      <c r="BG57" t="s">
        <v>379</v>
      </c>
      <c r="BH57" t="s">
        <v>875</v>
      </c>
      <c r="BI57">
        <v>10</v>
      </c>
      <c r="BJ57" t="s">
        <v>1703</v>
      </c>
      <c r="BK57" t="s">
        <v>408</v>
      </c>
      <c r="BL57" t="s">
        <v>1704</v>
      </c>
      <c r="BM57" t="s">
        <v>1705</v>
      </c>
      <c r="BN57">
        <v>35157952</v>
      </c>
      <c r="BO57" t="s">
        <v>379</v>
      </c>
      <c r="BP57" t="s">
        <v>379</v>
      </c>
      <c r="BQ57" t="s">
        <v>379</v>
      </c>
      <c r="BR57" t="s">
        <v>411</v>
      </c>
      <c r="BS57" t="s">
        <v>1706</v>
      </c>
      <c r="BT57" t="str">
        <f>HYPERLINK("https%3A%2F%2Fwww.webofscience.com%2Fwos%2Fwoscc%2Ffull-record%2FWOS:000793150800003","View Full Record in Web of Science")</f>
        <v>View Full Record in Web of Science</v>
      </c>
    </row>
    <row r="58" spans="1:72" ht="12.75">
      <c r="A58" t="s">
        <v>377</v>
      </c>
      <c r="B58" t="s">
        <v>1707</v>
      </c>
      <c r="C58" t="s">
        <v>379</v>
      </c>
      <c r="D58" t="s">
        <v>379</v>
      </c>
      <c r="E58" t="s">
        <v>379</v>
      </c>
      <c r="F58" t="s">
        <v>1708</v>
      </c>
      <c r="G58" t="s">
        <v>379</v>
      </c>
      <c r="H58" t="s">
        <v>379</v>
      </c>
      <c r="I58" t="s">
        <v>1709</v>
      </c>
      <c r="J58" t="s">
        <v>1322</v>
      </c>
      <c r="K58" t="s">
        <v>379</v>
      </c>
      <c r="L58" t="s">
        <v>379</v>
      </c>
      <c r="M58" t="s">
        <v>383</v>
      </c>
      <c r="N58" t="s">
        <v>502</v>
      </c>
      <c r="O58" t="s">
        <v>379</v>
      </c>
      <c r="P58" t="s">
        <v>379</v>
      </c>
      <c r="Q58" t="s">
        <v>379</v>
      </c>
      <c r="R58" t="s">
        <v>379</v>
      </c>
      <c r="S58" t="s">
        <v>379</v>
      </c>
      <c r="T58" t="s">
        <v>1710</v>
      </c>
      <c r="U58" t="s">
        <v>1711</v>
      </c>
      <c r="V58" t="s">
        <v>1712</v>
      </c>
      <c r="W58" t="s">
        <v>1713</v>
      </c>
      <c r="X58" t="s">
        <v>1714</v>
      </c>
      <c r="Y58" t="s">
        <v>1715</v>
      </c>
      <c r="Z58" t="s">
        <v>1716</v>
      </c>
      <c r="AA58" t="s">
        <v>1717</v>
      </c>
      <c r="AB58" t="s">
        <v>1718</v>
      </c>
      <c r="AC58" t="s">
        <v>379</v>
      </c>
      <c r="AD58" t="s">
        <v>379</v>
      </c>
      <c r="AE58" t="s">
        <v>379</v>
      </c>
      <c r="AF58" t="s">
        <v>379</v>
      </c>
      <c r="AG58">
        <v>124</v>
      </c>
      <c r="AH58">
        <v>25</v>
      </c>
      <c r="AI58">
        <v>33</v>
      </c>
      <c r="AJ58">
        <v>0</v>
      </c>
      <c r="AK58">
        <v>8</v>
      </c>
      <c r="AL58" t="s">
        <v>487</v>
      </c>
      <c r="AM58" t="s">
        <v>488</v>
      </c>
      <c r="AN58" t="s">
        <v>489</v>
      </c>
      <c r="AO58" t="s">
        <v>1332</v>
      </c>
      <c r="AP58" t="s">
        <v>1333</v>
      </c>
      <c r="AQ58" t="s">
        <v>379</v>
      </c>
      <c r="AR58" t="s">
        <v>1334</v>
      </c>
      <c r="AS58" t="s">
        <v>1335</v>
      </c>
      <c r="AT58" t="s">
        <v>1719</v>
      </c>
      <c r="AU58">
        <v>2021</v>
      </c>
      <c r="AV58">
        <v>22</v>
      </c>
      <c r="AW58">
        <v>15</v>
      </c>
      <c r="AX58" t="s">
        <v>379</v>
      </c>
      <c r="AY58" t="s">
        <v>379</v>
      </c>
      <c r="AZ58" t="s">
        <v>379</v>
      </c>
      <c r="BA58" t="s">
        <v>379</v>
      </c>
      <c r="BB58" t="s">
        <v>379</v>
      </c>
      <c r="BC58" t="s">
        <v>379</v>
      </c>
      <c r="BD58">
        <v>7979</v>
      </c>
      <c r="BE58" t="s">
        <v>1720</v>
      </c>
      <c r="BF58" t="str">
        <f>HYPERLINK("http://dx.doi.org/10.3390/ijms22157979","http://dx.doi.org/10.3390/ijms22157979")</f>
        <v>http://dx.doi.org/10.3390/ijms22157979</v>
      </c>
      <c r="BG58" t="s">
        <v>379</v>
      </c>
      <c r="BH58" t="s">
        <v>379</v>
      </c>
      <c r="BI58">
        <v>24</v>
      </c>
      <c r="BJ58" t="s">
        <v>1337</v>
      </c>
      <c r="BK58" t="s">
        <v>408</v>
      </c>
      <c r="BL58" t="s">
        <v>1338</v>
      </c>
      <c r="BM58" t="s">
        <v>1721</v>
      </c>
      <c r="BN58">
        <v>34360751</v>
      </c>
      <c r="BO58" t="s">
        <v>1159</v>
      </c>
      <c r="BP58" t="s">
        <v>379</v>
      </c>
      <c r="BQ58" t="s">
        <v>379</v>
      </c>
      <c r="BR58" t="s">
        <v>411</v>
      </c>
      <c r="BS58" t="s">
        <v>1722</v>
      </c>
      <c r="BT58" t="str">
        <f>HYPERLINK("https%3A%2F%2Fwww.webofscience.com%2Fwos%2Fwoscc%2Ffull-record%2FWOS:000681813800001","View Full Record in Web of Science")</f>
        <v>View Full Record in Web of Science</v>
      </c>
    </row>
    <row r="59" spans="1:72" ht="12.75">
      <c r="A59" t="s">
        <v>377</v>
      </c>
      <c r="B59" t="s">
        <v>1723</v>
      </c>
      <c r="C59" t="s">
        <v>379</v>
      </c>
      <c r="D59" t="s">
        <v>379</v>
      </c>
      <c r="E59" t="s">
        <v>379</v>
      </c>
      <c r="F59" t="s">
        <v>1724</v>
      </c>
      <c r="G59" t="s">
        <v>379</v>
      </c>
      <c r="H59" t="s">
        <v>379</v>
      </c>
      <c r="I59" t="s">
        <v>1725</v>
      </c>
      <c r="J59" t="s">
        <v>1726</v>
      </c>
      <c r="K59" t="s">
        <v>379</v>
      </c>
      <c r="L59" t="s">
        <v>379</v>
      </c>
      <c r="M59" t="s">
        <v>383</v>
      </c>
      <c r="N59" t="s">
        <v>384</v>
      </c>
      <c r="O59" t="s">
        <v>379</v>
      </c>
      <c r="P59" t="s">
        <v>379</v>
      </c>
      <c r="Q59" t="s">
        <v>379</v>
      </c>
      <c r="R59" t="s">
        <v>379</v>
      </c>
      <c r="S59" t="s">
        <v>379</v>
      </c>
      <c r="T59" t="s">
        <v>1727</v>
      </c>
      <c r="U59" t="s">
        <v>1728</v>
      </c>
      <c r="V59" t="s">
        <v>1729</v>
      </c>
      <c r="W59" t="s">
        <v>1730</v>
      </c>
      <c r="X59" t="s">
        <v>1303</v>
      </c>
      <c r="Y59" t="s">
        <v>1731</v>
      </c>
      <c r="Z59" t="s">
        <v>1305</v>
      </c>
      <c r="AA59" t="s">
        <v>1732</v>
      </c>
      <c r="AB59" t="s">
        <v>1733</v>
      </c>
      <c r="AC59" t="s">
        <v>1734</v>
      </c>
      <c r="AD59" t="s">
        <v>1735</v>
      </c>
      <c r="AE59" t="s">
        <v>1736</v>
      </c>
      <c r="AF59" t="s">
        <v>379</v>
      </c>
      <c r="AG59">
        <v>77</v>
      </c>
      <c r="AH59">
        <v>10</v>
      </c>
      <c r="AI59">
        <v>12</v>
      </c>
      <c r="AJ59">
        <v>0</v>
      </c>
      <c r="AK59">
        <v>5</v>
      </c>
      <c r="AL59" t="s">
        <v>774</v>
      </c>
      <c r="AM59" t="s">
        <v>775</v>
      </c>
      <c r="AN59" t="s">
        <v>776</v>
      </c>
      <c r="AO59" t="s">
        <v>1737</v>
      </c>
      <c r="AP59" t="s">
        <v>1738</v>
      </c>
      <c r="AQ59" t="s">
        <v>379</v>
      </c>
      <c r="AR59" t="s">
        <v>1739</v>
      </c>
      <c r="AS59" t="s">
        <v>1740</v>
      </c>
      <c r="AT59" t="s">
        <v>1741</v>
      </c>
      <c r="AU59">
        <v>2020</v>
      </c>
      <c r="AV59">
        <v>83</v>
      </c>
      <c r="AW59" t="s">
        <v>1742</v>
      </c>
      <c r="AX59" t="s">
        <v>379</v>
      </c>
      <c r="AY59" t="s">
        <v>379</v>
      </c>
      <c r="AZ59" t="s">
        <v>379</v>
      </c>
      <c r="BA59" t="s">
        <v>379</v>
      </c>
      <c r="BB59">
        <v>616</v>
      </c>
      <c r="BC59">
        <v>629</v>
      </c>
      <c r="BD59" t="s">
        <v>379</v>
      </c>
      <c r="BE59" t="s">
        <v>1743</v>
      </c>
      <c r="BF59" t="str">
        <f>HYPERLINK("http://dx.doi.org/10.1080/15287394.2020.1805078","http://dx.doi.org/10.1080/15287394.2020.1805078")</f>
        <v>http://dx.doi.org/10.1080/15287394.2020.1805078</v>
      </c>
      <c r="BG59" t="s">
        <v>379</v>
      </c>
      <c r="BH59" t="s">
        <v>1744</v>
      </c>
      <c r="BI59">
        <v>14</v>
      </c>
      <c r="BJ59" t="s">
        <v>1745</v>
      </c>
      <c r="BK59" t="s">
        <v>408</v>
      </c>
      <c r="BL59" t="s">
        <v>1746</v>
      </c>
      <c r="BM59" t="s">
        <v>1747</v>
      </c>
      <c r="BN59">
        <v>32787525</v>
      </c>
      <c r="BO59" t="s">
        <v>587</v>
      </c>
      <c r="BP59" t="s">
        <v>379</v>
      </c>
      <c r="BQ59" t="s">
        <v>379</v>
      </c>
      <c r="BR59" t="s">
        <v>411</v>
      </c>
      <c r="BS59" t="s">
        <v>1748</v>
      </c>
      <c r="BT59" t="str">
        <f>HYPERLINK("https%3A%2F%2Fwww.webofscience.com%2Fwos%2Fwoscc%2Ffull-record%2FWOS:000558961100001","View Full Record in Web of Science")</f>
        <v>View Full Record in Web of Science</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8"/>
  <sheetViews>
    <sheetView workbookViewId="0">
      <selection activeCell="S16" sqref="S16"/>
    </sheetView>
  </sheetViews>
  <sheetFormatPr defaultRowHeight="14.25"/>
  <sheetData>
    <row r="1" spans="1:20">
      <c r="A1" t="s">
        <v>1</v>
      </c>
      <c r="B1" t="s">
        <v>1749</v>
      </c>
      <c r="C1" t="s">
        <v>1750</v>
      </c>
      <c r="D1" t="s">
        <v>0</v>
      </c>
      <c r="E1" t="s">
        <v>1751</v>
      </c>
      <c r="F1" t="s">
        <v>1752</v>
      </c>
      <c r="G1" t="s">
        <v>353</v>
      </c>
      <c r="H1" t="s">
        <v>354</v>
      </c>
      <c r="I1" t="s">
        <v>1753</v>
      </c>
      <c r="J1" t="s">
        <v>1754</v>
      </c>
      <c r="K1" t="s">
        <v>1755</v>
      </c>
      <c r="L1" t="s">
        <v>1756</v>
      </c>
      <c r="M1" t="s">
        <v>1757</v>
      </c>
      <c r="N1" t="s">
        <v>2</v>
      </c>
      <c r="O1" t="s">
        <v>1758</v>
      </c>
      <c r="P1" t="s">
        <v>320</v>
      </c>
      <c r="Q1" t="s">
        <v>1759</v>
      </c>
      <c r="R1" t="s">
        <v>1760</v>
      </c>
      <c r="S1" t="s">
        <v>1761</v>
      </c>
      <c r="T1" t="s">
        <v>1762</v>
      </c>
    </row>
    <row r="2" spans="1:20">
      <c r="A2" t="s">
        <v>1763</v>
      </c>
      <c r="B2" t="s">
        <v>1764</v>
      </c>
      <c r="C2" t="s">
        <v>1765</v>
      </c>
      <c r="D2" t="s">
        <v>1766</v>
      </c>
      <c r="E2">
        <v>2024</v>
      </c>
      <c r="F2" t="s">
        <v>1767</v>
      </c>
      <c r="G2">
        <v>142</v>
      </c>
      <c r="I2">
        <v>113250</v>
      </c>
      <c r="L2">
        <v>0</v>
      </c>
      <c r="M2">
        <v>6</v>
      </c>
      <c r="N2" t="s">
        <v>1768</v>
      </c>
      <c r="O2" t="s">
        <v>1769</v>
      </c>
      <c r="P2" t="s">
        <v>384</v>
      </c>
      <c r="Q2" t="s">
        <v>1770</v>
      </c>
      <c r="S2" t="s">
        <v>1771</v>
      </c>
      <c r="T2" t="s">
        <v>1772</v>
      </c>
    </row>
    <row r="3" spans="1:20">
      <c r="A3" t="s">
        <v>1773</v>
      </c>
      <c r="B3" t="s">
        <v>1774</v>
      </c>
      <c r="C3" t="s">
        <v>1775</v>
      </c>
      <c r="D3" t="s">
        <v>1776</v>
      </c>
      <c r="E3">
        <v>2024</v>
      </c>
      <c r="F3" t="s">
        <v>1777</v>
      </c>
      <c r="G3">
        <v>30</v>
      </c>
      <c r="H3">
        <v>1</v>
      </c>
      <c r="I3">
        <v>140</v>
      </c>
      <c r="L3">
        <v>0</v>
      </c>
      <c r="M3">
        <v>9</v>
      </c>
      <c r="N3" t="s">
        <v>1778</v>
      </c>
      <c r="O3" t="s">
        <v>1779</v>
      </c>
      <c r="P3" t="s">
        <v>384</v>
      </c>
      <c r="Q3" t="s">
        <v>1770</v>
      </c>
      <c r="R3" t="s">
        <v>1780</v>
      </c>
      <c r="S3" t="s">
        <v>1771</v>
      </c>
      <c r="T3" t="s">
        <v>1781</v>
      </c>
    </row>
    <row r="4" spans="1:20">
      <c r="A4" t="s">
        <v>1782</v>
      </c>
      <c r="B4" t="s">
        <v>1783</v>
      </c>
      <c r="C4" t="s">
        <v>1784</v>
      </c>
      <c r="D4" t="s">
        <v>1785</v>
      </c>
      <c r="E4">
        <v>2024</v>
      </c>
      <c r="F4" t="s">
        <v>1786</v>
      </c>
      <c r="G4">
        <v>24</v>
      </c>
      <c r="H4">
        <v>1</v>
      </c>
      <c r="I4">
        <v>283</v>
      </c>
      <c r="L4">
        <v>0</v>
      </c>
      <c r="M4">
        <v>3</v>
      </c>
      <c r="N4" t="s">
        <v>1787</v>
      </c>
      <c r="O4" t="s">
        <v>1788</v>
      </c>
      <c r="P4" t="s">
        <v>384</v>
      </c>
      <c r="Q4" t="s">
        <v>1770</v>
      </c>
      <c r="R4" t="s">
        <v>1789</v>
      </c>
      <c r="S4" t="s">
        <v>1771</v>
      </c>
      <c r="T4" t="s">
        <v>1790</v>
      </c>
    </row>
    <row r="5" spans="1:20">
      <c r="A5" t="s">
        <v>1791</v>
      </c>
      <c r="B5" t="s">
        <v>1792</v>
      </c>
      <c r="C5" t="s">
        <v>1793</v>
      </c>
      <c r="D5" t="s">
        <v>1794</v>
      </c>
      <c r="E5">
        <v>2024</v>
      </c>
      <c r="F5" t="s">
        <v>1795</v>
      </c>
      <c r="G5">
        <v>14</v>
      </c>
      <c r="H5">
        <v>1</v>
      </c>
      <c r="I5">
        <v>72</v>
      </c>
      <c r="L5">
        <v>0</v>
      </c>
      <c r="M5">
        <v>7</v>
      </c>
      <c r="N5" t="s">
        <v>1796</v>
      </c>
      <c r="O5" t="s">
        <v>1797</v>
      </c>
      <c r="P5" t="s">
        <v>384</v>
      </c>
      <c r="Q5" t="s">
        <v>1770</v>
      </c>
      <c r="R5" t="s">
        <v>1789</v>
      </c>
      <c r="S5" t="s">
        <v>1771</v>
      </c>
      <c r="T5" t="s">
        <v>1798</v>
      </c>
    </row>
    <row r="6" spans="1:20">
      <c r="A6" t="s">
        <v>1799</v>
      </c>
      <c r="B6" t="s">
        <v>1800</v>
      </c>
      <c r="C6" t="s">
        <v>1801</v>
      </c>
      <c r="D6" t="s">
        <v>1802</v>
      </c>
      <c r="E6">
        <v>2024</v>
      </c>
      <c r="F6" t="s">
        <v>1803</v>
      </c>
      <c r="G6">
        <v>20</v>
      </c>
      <c r="H6">
        <v>8</v>
      </c>
      <c r="J6">
        <v>2062</v>
      </c>
      <c r="K6">
        <v>2103</v>
      </c>
      <c r="L6">
        <v>0</v>
      </c>
      <c r="M6">
        <v>7</v>
      </c>
      <c r="N6" t="s">
        <v>1804</v>
      </c>
      <c r="O6" t="s">
        <v>1805</v>
      </c>
      <c r="P6" t="s">
        <v>384</v>
      </c>
      <c r="Q6" t="s">
        <v>1770</v>
      </c>
      <c r="S6" t="s">
        <v>1771</v>
      </c>
      <c r="T6" t="s">
        <v>1806</v>
      </c>
    </row>
    <row r="7" spans="1:20">
      <c r="A7" t="s">
        <v>1807</v>
      </c>
      <c r="B7" t="s">
        <v>1808</v>
      </c>
      <c r="C7" t="s">
        <v>1809</v>
      </c>
      <c r="D7" t="s">
        <v>1810</v>
      </c>
      <c r="E7">
        <v>2024</v>
      </c>
      <c r="F7" t="s">
        <v>1811</v>
      </c>
      <c r="G7">
        <v>72</v>
      </c>
      <c r="H7">
        <v>5</v>
      </c>
      <c r="J7">
        <v>1003</v>
      </c>
      <c r="K7">
        <v>1017</v>
      </c>
      <c r="L7">
        <v>0</v>
      </c>
      <c r="M7">
        <v>4</v>
      </c>
      <c r="N7" t="s">
        <v>1812</v>
      </c>
      <c r="O7" t="s">
        <v>1813</v>
      </c>
      <c r="P7" t="s">
        <v>384</v>
      </c>
      <c r="Q7" t="s">
        <v>1770</v>
      </c>
      <c r="S7" t="s">
        <v>1771</v>
      </c>
      <c r="T7" t="s">
        <v>1814</v>
      </c>
    </row>
    <row r="8" spans="1:20">
      <c r="A8" t="s">
        <v>1815</v>
      </c>
      <c r="B8" t="s">
        <v>1816</v>
      </c>
      <c r="C8" t="s">
        <v>1817</v>
      </c>
      <c r="D8" t="s">
        <v>1818</v>
      </c>
      <c r="E8">
        <v>2024</v>
      </c>
      <c r="F8" t="s">
        <v>1767</v>
      </c>
      <c r="G8">
        <v>135</v>
      </c>
      <c r="I8">
        <v>112304</v>
      </c>
      <c r="L8">
        <v>0</v>
      </c>
      <c r="M8">
        <v>10</v>
      </c>
      <c r="N8" t="s">
        <v>1819</v>
      </c>
      <c r="O8" t="s">
        <v>1820</v>
      </c>
      <c r="P8" t="s">
        <v>384</v>
      </c>
      <c r="Q8" t="s">
        <v>1770</v>
      </c>
      <c r="R8" t="s">
        <v>1821</v>
      </c>
      <c r="S8" t="s">
        <v>1771</v>
      </c>
      <c r="T8" t="s">
        <v>1822</v>
      </c>
    </row>
    <row r="9" spans="1:20">
      <c r="A9" t="s">
        <v>1823</v>
      </c>
      <c r="B9" t="s">
        <v>1824</v>
      </c>
      <c r="C9" t="s">
        <v>1825</v>
      </c>
      <c r="D9" t="s">
        <v>1826</v>
      </c>
      <c r="E9">
        <v>2024</v>
      </c>
      <c r="F9" t="s">
        <v>1827</v>
      </c>
      <c r="G9">
        <v>1870</v>
      </c>
      <c r="H9">
        <v>4</v>
      </c>
      <c r="I9">
        <v>167101</v>
      </c>
      <c r="L9">
        <v>0</v>
      </c>
      <c r="M9">
        <v>9</v>
      </c>
      <c r="N9" t="s">
        <v>1828</v>
      </c>
      <c r="O9" t="s">
        <v>1829</v>
      </c>
      <c r="P9" t="s">
        <v>384</v>
      </c>
      <c r="Q9" t="s">
        <v>1770</v>
      </c>
      <c r="S9" t="s">
        <v>1771</v>
      </c>
      <c r="T9" t="s">
        <v>1830</v>
      </c>
    </row>
    <row r="10" spans="1:20">
      <c r="A10" t="s">
        <v>1831</v>
      </c>
      <c r="B10" t="s">
        <v>1832</v>
      </c>
      <c r="C10" t="s">
        <v>1833</v>
      </c>
      <c r="D10" t="s">
        <v>1834</v>
      </c>
      <c r="E10">
        <v>2024</v>
      </c>
      <c r="F10" t="s">
        <v>1835</v>
      </c>
      <c r="G10">
        <v>84</v>
      </c>
      <c r="I10">
        <v>102284</v>
      </c>
      <c r="L10">
        <v>0</v>
      </c>
      <c r="M10">
        <v>7</v>
      </c>
      <c r="N10" t="s">
        <v>1836</v>
      </c>
      <c r="O10" t="s">
        <v>1837</v>
      </c>
      <c r="P10" t="s">
        <v>384</v>
      </c>
      <c r="Q10" t="s">
        <v>1770</v>
      </c>
      <c r="S10" t="s">
        <v>1771</v>
      </c>
      <c r="T10" t="s">
        <v>1838</v>
      </c>
    </row>
    <row r="11" spans="1:20">
      <c r="A11" t="s">
        <v>1839</v>
      </c>
      <c r="B11" t="s">
        <v>1840</v>
      </c>
      <c r="C11" t="s">
        <v>1841</v>
      </c>
      <c r="D11" t="s">
        <v>1842</v>
      </c>
      <c r="E11">
        <v>2024</v>
      </c>
      <c r="F11" t="s">
        <v>1843</v>
      </c>
      <c r="G11">
        <v>36</v>
      </c>
      <c r="H11">
        <v>2</v>
      </c>
      <c r="J11">
        <v>147</v>
      </c>
      <c r="K11">
        <v>151</v>
      </c>
      <c r="L11">
        <v>0</v>
      </c>
      <c r="M11">
        <v>1</v>
      </c>
      <c r="N11" t="s">
        <v>1844</v>
      </c>
      <c r="O11" t="s">
        <v>1845</v>
      </c>
      <c r="P11" t="s">
        <v>384</v>
      </c>
      <c r="Q11" t="s">
        <v>1770</v>
      </c>
      <c r="S11" t="s">
        <v>1771</v>
      </c>
      <c r="T11" t="s">
        <v>1846</v>
      </c>
    </row>
    <row r="12" spans="1:20">
      <c r="A12" t="s">
        <v>1847</v>
      </c>
      <c r="B12" t="s">
        <v>1848</v>
      </c>
      <c r="C12" t="s">
        <v>1849</v>
      </c>
      <c r="D12" t="s">
        <v>1850</v>
      </c>
      <c r="E12">
        <v>2024</v>
      </c>
      <c r="F12" t="s">
        <v>1156</v>
      </c>
      <c r="G12">
        <v>14</v>
      </c>
      <c r="H12">
        <v>18</v>
      </c>
      <c r="J12">
        <v>6947</v>
      </c>
      <c r="K12">
        <v>6968</v>
      </c>
      <c r="L12">
        <v>0</v>
      </c>
      <c r="M12">
        <v>7</v>
      </c>
      <c r="N12" t="s">
        <v>1851</v>
      </c>
      <c r="O12" t="s">
        <v>1852</v>
      </c>
      <c r="P12" t="s">
        <v>384</v>
      </c>
      <c r="Q12" t="s">
        <v>1770</v>
      </c>
      <c r="R12" t="s">
        <v>1853</v>
      </c>
      <c r="S12" t="s">
        <v>1771</v>
      </c>
      <c r="T12" t="s">
        <v>1854</v>
      </c>
    </row>
    <row r="13" spans="1:20">
      <c r="A13" t="s">
        <v>1855</v>
      </c>
      <c r="B13" t="s">
        <v>1856</v>
      </c>
      <c r="C13" t="s">
        <v>1857</v>
      </c>
      <c r="D13" t="s">
        <v>1858</v>
      </c>
      <c r="E13">
        <v>2023</v>
      </c>
      <c r="F13" t="s">
        <v>1859</v>
      </c>
      <c r="G13">
        <v>18</v>
      </c>
      <c r="H13">
        <v>1</v>
      </c>
      <c r="I13">
        <v>136</v>
      </c>
      <c r="L13">
        <v>0</v>
      </c>
      <c r="M13">
        <v>8</v>
      </c>
      <c r="N13" t="s">
        <v>1860</v>
      </c>
      <c r="O13" t="s">
        <v>1861</v>
      </c>
      <c r="P13" t="s">
        <v>384</v>
      </c>
      <c r="Q13" t="s">
        <v>1770</v>
      </c>
      <c r="R13" t="s">
        <v>1789</v>
      </c>
      <c r="S13" t="s">
        <v>1771</v>
      </c>
      <c r="T13" t="s">
        <v>1862</v>
      </c>
    </row>
    <row r="14" spans="1:20">
      <c r="A14" t="s">
        <v>1863</v>
      </c>
      <c r="B14" t="s">
        <v>1864</v>
      </c>
      <c r="C14" t="s">
        <v>1865</v>
      </c>
      <c r="D14" t="s">
        <v>806</v>
      </c>
      <c r="E14">
        <v>2023</v>
      </c>
      <c r="F14" t="s">
        <v>1866</v>
      </c>
      <c r="G14">
        <v>11</v>
      </c>
      <c r="H14">
        <v>1</v>
      </c>
      <c r="I14">
        <v>30</v>
      </c>
      <c r="L14">
        <v>0</v>
      </c>
      <c r="M14">
        <v>4</v>
      </c>
      <c r="N14" t="s">
        <v>824</v>
      </c>
      <c r="O14" t="s">
        <v>1867</v>
      </c>
      <c r="P14" t="s">
        <v>384</v>
      </c>
      <c r="Q14" t="s">
        <v>1770</v>
      </c>
      <c r="R14" t="s">
        <v>1780</v>
      </c>
      <c r="S14" t="s">
        <v>1771</v>
      </c>
      <c r="T14" t="s">
        <v>1868</v>
      </c>
    </row>
    <row r="15" spans="1:20">
      <c r="A15" t="s">
        <v>1869</v>
      </c>
      <c r="B15" t="s">
        <v>1870</v>
      </c>
      <c r="C15" t="s">
        <v>1871</v>
      </c>
      <c r="D15" t="s">
        <v>1872</v>
      </c>
      <c r="E15">
        <v>2023</v>
      </c>
      <c r="F15" t="s">
        <v>1873</v>
      </c>
      <c r="G15">
        <v>24</v>
      </c>
      <c r="H15">
        <v>1</v>
      </c>
      <c r="I15">
        <v>154</v>
      </c>
      <c r="L15">
        <v>0</v>
      </c>
      <c r="M15">
        <v>25</v>
      </c>
      <c r="N15" t="s">
        <v>1874</v>
      </c>
      <c r="O15" t="s">
        <v>1875</v>
      </c>
      <c r="P15" t="s">
        <v>384</v>
      </c>
      <c r="Q15" t="s">
        <v>1770</v>
      </c>
      <c r="R15" t="s">
        <v>1789</v>
      </c>
      <c r="S15" t="s">
        <v>1771</v>
      </c>
      <c r="T15" t="s">
        <v>1876</v>
      </c>
    </row>
    <row r="16" spans="1:20">
      <c r="A16" t="s">
        <v>1877</v>
      </c>
      <c r="B16" t="s">
        <v>1878</v>
      </c>
      <c r="C16" t="s">
        <v>1879</v>
      </c>
      <c r="D16" t="s">
        <v>1880</v>
      </c>
      <c r="E16">
        <v>2023</v>
      </c>
      <c r="F16" t="s">
        <v>1881</v>
      </c>
      <c r="G16">
        <v>44</v>
      </c>
      <c r="H16">
        <v>11</v>
      </c>
      <c r="J16">
        <v>1303</v>
      </c>
      <c r="K16">
        <v>1310</v>
      </c>
      <c r="L16">
        <v>0</v>
      </c>
      <c r="M16">
        <v>0</v>
      </c>
      <c r="N16" t="s">
        <v>1882</v>
      </c>
      <c r="O16" t="s">
        <v>1883</v>
      </c>
      <c r="P16" t="s">
        <v>384</v>
      </c>
      <c r="Q16" t="s">
        <v>1770</v>
      </c>
      <c r="S16" t="s">
        <v>1771</v>
      </c>
      <c r="T16" t="s">
        <v>1884</v>
      </c>
    </row>
    <row r="17" spans="1:20">
      <c r="A17" t="s">
        <v>1885</v>
      </c>
      <c r="B17" t="s">
        <v>1886</v>
      </c>
      <c r="C17" t="s">
        <v>1887</v>
      </c>
      <c r="D17" t="s">
        <v>443</v>
      </c>
      <c r="E17">
        <v>2023</v>
      </c>
      <c r="F17" t="s">
        <v>1888</v>
      </c>
      <c r="G17">
        <v>396</v>
      </c>
      <c r="H17">
        <v>11</v>
      </c>
      <c r="J17">
        <v>3233</v>
      </c>
      <c r="K17">
        <v>3242</v>
      </c>
      <c r="L17">
        <v>0</v>
      </c>
      <c r="M17">
        <v>8</v>
      </c>
      <c r="N17" t="s">
        <v>465</v>
      </c>
      <c r="O17" t="s">
        <v>1889</v>
      </c>
      <c r="P17" t="s">
        <v>384</v>
      </c>
      <c r="Q17" t="s">
        <v>1770</v>
      </c>
      <c r="R17" t="s">
        <v>1890</v>
      </c>
      <c r="S17" t="s">
        <v>1771</v>
      </c>
      <c r="T17" t="s">
        <v>1891</v>
      </c>
    </row>
    <row r="18" spans="1:20">
      <c r="A18" t="s">
        <v>1892</v>
      </c>
      <c r="B18" t="s">
        <v>1893</v>
      </c>
      <c r="C18" t="s">
        <v>1894</v>
      </c>
      <c r="D18" t="s">
        <v>1895</v>
      </c>
      <c r="E18">
        <v>2023</v>
      </c>
      <c r="F18" t="s">
        <v>1896</v>
      </c>
      <c r="G18">
        <v>23</v>
      </c>
      <c r="H18">
        <v>3</v>
      </c>
      <c r="J18">
        <v>457</v>
      </c>
      <c r="K18">
        <v>470</v>
      </c>
      <c r="L18">
        <v>0</v>
      </c>
      <c r="M18">
        <v>20</v>
      </c>
      <c r="N18" t="s">
        <v>1486</v>
      </c>
      <c r="O18" t="s">
        <v>1897</v>
      </c>
      <c r="P18" t="s">
        <v>384</v>
      </c>
      <c r="Q18" t="s">
        <v>1770</v>
      </c>
      <c r="R18" t="s">
        <v>1789</v>
      </c>
      <c r="S18" t="s">
        <v>1771</v>
      </c>
      <c r="T18" t="s">
        <v>1898</v>
      </c>
    </row>
    <row r="19" spans="1:20">
      <c r="A19" t="s">
        <v>1899</v>
      </c>
      <c r="B19" t="s">
        <v>1900</v>
      </c>
      <c r="C19" t="s">
        <v>1901</v>
      </c>
      <c r="D19" t="s">
        <v>1902</v>
      </c>
      <c r="E19">
        <v>2023</v>
      </c>
      <c r="F19" t="s">
        <v>1903</v>
      </c>
      <c r="G19">
        <v>335</v>
      </c>
      <c r="H19">
        <v>2</v>
      </c>
      <c r="J19">
        <v>111</v>
      </c>
      <c r="K19">
        <v>118</v>
      </c>
      <c r="L19">
        <v>0</v>
      </c>
      <c r="M19">
        <v>4</v>
      </c>
      <c r="O19" t="s">
        <v>1904</v>
      </c>
      <c r="P19" t="s">
        <v>384</v>
      </c>
      <c r="Q19" t="s">
        <v>1770</v>
      </c>
      <c r="S19" t="s">
        <v>1771</v>
      </c>
      <c r="T19" t="s">
        <v>1905</v>
      </c>
    </row>
    <row r="20" spans="1:20">
      <c r="A20" t="s">
        <v>1906</v>
      </c>
      <c r="B20" t="s">
        <v>1907</v>
      </c>
      <c r="C20" t="s">
        <v>1908</v>
      </c>
      <c r="D20" t="s">
        <v>1909</v>
      </c>
      <c r="E20">
        <v>2023</v>
      </c>
      <c r="F20" t="s">
        <v>1910</v>
      </c>
      <c r="G20">
        <v>10</v>
      </c>
      <c r="I20">
        <v>1296581</v>
      </c>
      <c r="L20">
        <v>0</v>
      </c>
      <c r="M20">
        <v>0</v>
      </c>
      <c r="N20" t="s">
        <v>1911</v>
      </c>
      <c r="O20" t="s">
        <v>1912</v>
      </c>
      <c r="P20" t="s">
        <v>1913</v>
      </c>
      <c r="Q20" t="s">
        <v>1770</v>
      </c>
      <c r="R20" t="s">
        <v>1789</v>
      </c>
      <c r="S20" t="s">
        <v>1771</v>
      </c>
      <c r="T20" t="s">
        <v>1914</v>
      </c>
    </row>
    <row r="21" spans="1:20">
      <c r="A21" t="s">
        <v>1915</v>
      </c>
      <c r="B21" t="s">
        <v>1916</v>
      </c>
      <c r="C21" t="s">
        <v>1917</v>
      </c>
      <c r="D21" t="s">
        <v>1918</v>
      </c>
      <c r="E21">
        <v>2023</v>
      </c>
      <c r="F21" t="s">
        <v>1919</v>
      </c>
      <c r="G21">
        <v>27</v>
      </c>
      <c r="H21">
        <v>21</v>
      </c>
      <c r="J21">
        <v>10157</v>
      </c>
      <c r="K21">
        <v>10170</v>
      </c>
      <c r="L21">
        <v>0</v>
      </c>
      <c r="M21">
        <v>8</v>
      </c>
      <c r="N21" t="s">
        <v>1920</v>
      </c>
      <c r="O21" t="s">
        <v>1921</v>
      </c>
      <c r="P21" t="s">
        <v>384</v>
      </c>
      <c r="Q21" t="s">
        <v>1770</v>
      </c>
      <c r="S21" t="s">
        <v>1771</v>
      </c>
      <c r="T21" t="s">
        <v>1922</v>
      </c>
    </row>
    <row r="22" spans="1:20">
      <c r="A22" t="s">
        <v>1923</v>
      </c>
      <c r="B22" t="s">
        <v>1924</v>
      </c>
      <c r="C22" t="s">
        <v>1925</v>
      </c>
      <c r="D22" t="s">
        <v>1926</v>
      </c>
      <c r="E22">
        <v>2023</v>
      </c>
      <c r="F22" t="s">
        <v>1927</v>
      </c>
      <c r="G22">
        <v>16</v>
      </c>
      <c r="J22">
        <v>3547</v>
      </c>
      <c r="K22">
        <v>3562</v>
      </c>
      <c r="L22">
        <v>0</v>
      </c>
      <c r="M22">
        <v>7</v>
      </c>
      <c r="N22" t="s">
        <v>1928</v>
      </c>
      <c r="O22" t="s">
        <v>1929</v>
      </c>
      <c r="P22" t="s">
        <v>384</v>
      </c>
      <c r="Q22" t="s">
        <v>1770</v>
      </c>
      <c r="R22" t="s">
        <v>1789</v>
      </c>
      <c r="S22" t="s">
        <v>1771</v>
      </c>
      <c r="T22" t="s">
        <v>1930</v>
      </c>
    </row>
    <row r="23" spans="1:20">
      <c r="A23" t="s">
        <v>1931</v>
      </c>
      <c r="B23" t="s">
        <v>1932</v>
      </c>
      <c r="C23" t="s">
        <v>1933</v>
      </c>
      <c r="D23" t="s">
        <v>1934</v>
      </c>
      <c r="E23">
        <v>2023</v>
      </c>
      <c r="F23" t="s">
        <v>1935</v>
      </c>
      <c r="G23">
        <v>14</v>
      </c>
      <c r="I23">
        <v>1149659</v>
      </c>
      <c r="L23">
        <v>0</v>
      </c>
      <c r="M23">
        <v>4</v>
      </c>
      <c r="N23" t="s">
        <v>1936</v>
      </c>
      <c r="O23" t="s">
        <v>1937</v>
      </c>
      <c r="P23" t="s">
        <v>384</v>
      </c>
      <c r="Q23" t="s">
        <v>1770</v>
      </c>
      <c r="R23" t="s">
        <v>1789</v>
      </c>
      <c r="S23" t="s">
        <v>1771</v>
      </c>
      <c r="T23" t="s">
        <v>1938</v>
      </c>
    </row>
    <row r="24" spans="1:20">
      <c r="A24" t="s">
        <v>1939</v>
      </c>
      <c r="B24" t="s">
        <v>1940</v>
      </c>
      <c r="C24" t="s">
        <v>1941</v>
      </c>
      <c r="D24" t="s">
        <v>1942</v>
      </c>
      <c r="E24">
        <v>2023</v>
      </c>
      <c r="F24" t="s">
        <v>1943</v>
      </c>
      <c r="G24">
        <v>25</v>
      </c>
      <c r="H24">
        <v>5</v>
      </c>
      <c r="J24">
        <v>1</v>
      </c>
      <c r="K24">
        <v>15</v>
      </c>
      <c r="L24">
        <v>0</v>
      </c>
      <c r="M24">
        <v>8</v>
      </c>
      <c r="N24" t="s">
        <v>1944</v>
      </c>
      <c r="O24" t="s">
        <v>1945</v>
      </c>
      <c r="P24" t="s">
        <v>384</v>
      </c>
      <c r="Q24" t="s">
        <v>1770</v>
      </c>
      <c r="S24" t="s">
        <v>1771</v>
      </c>
      <c r="T24" t="s">
        <v>1946</v>
      </c>
    </row>
    <row r="25" spans="1:20">
      <c r="A25" t="s">
        <v>1947</v>
      </c>
      <c r="B25" t="s">
        <v>1948</v>
      </c>
      <c r="C25" t="s">
        <v>1949</v>
      </c>
      <c r="D25" t="s">
        <v>1950</v>
      </c>
      <c r="E25">
        <v>2022</v>
      </c>
      <c r="F25" t="s">
        <v>1935</v>
      </c>
      <c r="G25">
        <v>13</v>
      </c>
      <c r="I25">
        <v>1103309</v>
      </c>
      <c r="L25">
        <v>0</v>
      </c>
      <c r="M25">
        <v>31</v>
      </c>
      <c r="N25" t="s">
        <v>1951</v>
      </c>
      <c r="O25" t="s">
        <v>1952</v>
      </c>
      <c r="P25" t="s">
        <v>502</v>
      </c>
      <c r="Q25" t="s">
        <v>1770</v>
      </c>
      <c r="R25" t="s">
        <v>1780</v>
      </c>
      <c r="S25" t="s">
        <v>1771</v>
      </c>
      <c r="T25" t="s">
        <v>1953</v>
      </c>
    </row>
    <row r="26" spans="1:20">
      <c r="A26" t="s">
        <v>1954</v>
      </c>
      <c r="B26" t="s">
        <v>1955</v>
      </c>
      <c r="C26" t="s">
        <v>1956</v>
      </c>
      <c r="D26" t="s">
        <v>500</v>
      </c>
      <c r="E26">
        <v>2022</v>
      </c>
      <c r="F26" t="s">
        <v>1910</v>
      </c>
      <c r="G26">
        <v>9</v>
      </c>
      <c r="I26">
        <v>1011819</v>
      </c>
      <c r="L26">
        <v>0</v>
      </c>
      <c r="M26">
        <v>14</v>
      </c>
      <c r="N26" t="s">
        <v>522</v>
      </c>
      <c r="O26" t="s">
        <v>1957</v>
      </c>
      <c r="P26" t="s">
        <v>502</v>
      </c>
      <c r="Q26" t="s">
        <v>1770</v>
      </c>
      <c r="R26" t="s">
        <v>1789</v>
      </c>
      <c r="S26" t="s">
        <v>1771</v>
      </c>
      <c r="T26" t="s">
        <v>1958</v>
      </c>
    </row>
    <row r="27" spans="1:20">
      <c r="A27" t="s">
        <v>1959</v>
      </c>
      <c r="B27" t="s">
        <v>1960</v>
      </c>
      <c r="C27" t="s">
        <v>1961</v>
      </c>
      <c r="D27" t="s">
        <v>1962</v>
      </c>
      <c r="E27">
        <v>2022</v>
      </c>
      <c r="F27" t="s">
        <v>1873</v>
      </c>
      <c r="G27">
        <v>23</v>
      </c>
      <c r="H27">
        <v>1</v>
      </c>
      <c r="I27">
        <v>249</v>
      </c>
      <c r="L27">
        <v>0</v>
      </c>
      <c r="M27">
        <v>17</v>
      </c>
      <c r="N27" t="s">
        <v>1963</v>
      </c>
      <c r="O27" t="s">
        <v>1964</v>
      </c>
      <c r="P27" t="s">
        <v>384</v>
      </c>
      <c r="Q27" t="s">
        <v>1770</v>
      </c>
      <c r="R27" t="s">
        <v>1789</v>
      </c>
      <c r="S27" t="s">
        <v>1771</v>
      </c>
      <c r="T27" t="s">
        <v>1965</v>
      </c>
    </row>
    <row r="28" spans="1:20">
      <c r="A28" t="s">
        <v>1966</v>
      </c>
      <c r="B28" t="s">
        <v>1967</v>
      </c>
      <c r="C28" t="s">
        <v>1968</v>
      </c>
      <c r="D28" t="s">
        <v>1969</v>
      </c>
      <c r="E28">
        <v>2022</v>
      </c>
      <c r="F28" t="s">
        <v>1777</v>
      </c>
      <c r="G28">
        <v>28</v>
      </c>
      <c r="H28">
        <v>1</v>
      </c>
      <c r="I28">
        <v>73</v>
      </c>
      <c r="L28">
        <v>0</v>
      </c>
      <c r="M28">
        <v>79</v>
      </c>
      <c r="N28" t="s">
        <v>1970</v>
      </c>
      <c r="O28" t="s">
        <v>1971</v>
      </c>
      <c r="P28" t="s">
        <v>384</v>
      </c>
      <c r="Q28" t="s">
        <v>1770</v>
      </c>
      <c r="R28" t="s">
        <v>1780</v>
      </c>
      <c r="S28" t="s">
        <v>1771</v>
      </c>
      <c r="T28" t="s">
        <v>1972</v>
      </c>
    </row>
    <row r="29" spans="1:20">
      <c r="A29" t="s">
        <v>1973</v>
      </c>
      <c r="B29" t="s">
        <v>1974</v>
      </c>
      <c r="C29" t="s">
        <v>1975</v>
      </c>
      <c r="D29" t="s">
        <v>1976</v>
      </c>
      <c r="E29">
        <v>2022</v>
      </c>
      <c r="F29" t="s">
        <v>1977</v>
      </c>
      <c r="G29">
        <v>13</v>
      </c>
      <c r="H29">
        <v>4</v>
      </c>
      <c r="I29">
        <v>100660</v>
      </c>
      <c r="L29">
        <v>0</v>
      </c>
      <c r="M29">
        <v>2</v>
      </c>
      <c r="N29" t="s">
        <v>1978</v>
      </c>
      <c r="O29" t="s">
        <v>1979</v>
      </c>
      <c r="P29" t="s">
        <v>384</v>
      </c>
      <c r="Q29" t="s">
        <v>1770</v>
      </c>
      <c r="R29" t="s">
        <v>1789</v>
      </c>
      <c r="S29" t="s">
        <v>1771</v>
      </c>
      <c r="T29" t="s">
        <v>1980</v>
      </c>
    </row>
    <row r="30" spans="1:20">
      <c r="A30" t="s">
        <v>1981</v>
      </c>
      <c r="B30" t="s">
        <v>1982</v>
      </c>
      <c r="C30" t="s">
        <v>1983</v>
      </c>
      <c r="D30" t="s">
        <v>591</v>
      </c>
      <c r="E30">
        <v>2022</v>
      </c>
      <c r="F30" t="s">
        <v>1984</v>
      </c>
      <c r="G30">
        <v>323</v>
      </c>
      <c r="H30">
        <v>4</v>
      </c>
      <c r="J30" t="s">
        <v>611</v>
      </c>
      <c r="K30" t="s">
        <v>612</v>
      </c>
      <c r="L30">
        <v>0</v>
      </c>
      <c r="M30">
        <v>4</v>
      </c>
      <c r="N30" t="s">
        <v>613</v>
      </c>
      <c r="O30" t="s">
        <v>1985</v>
      </c>
      <c r="P30" t="s">
        <v>384</v>
      </c>
      <c r="Q30" t="s">
        <v>1770</v>
      </c>
      <c r="R30" t="s">
        <v>1986</v>
      </c>
      <c r="S30" t="s">
        <v>1771</v>
      </c>
      <c r="T30" t="s">
        <v>1987</v>
      </c>
    </row>
    <row r="31" spans="1:20">
      <c r="A31" t="s">
        <v>1988</v>
      </c>
      <c r="B31" t="s">
        <v>1989</v>
      </c>
      <c r="C31" t="s">
        <v>1990</v>
      </c>
      <c r="D31" t="s">
        <v>1991</v>
      </c>
      <c r="E31">
        <v>2022</v>
      </c>
      <c r="F31" t="s">
        <v>1992</v>
      </c>
      <c r="G31">
        <v>17</v>
      </c>
      <c r="H31">
        <v>4</v>
      </c>
      <c r="I31" t="s">
        <v>1993</v>
      </c>
      <c r="L31">
        <v>0</v>
      </c>
      <c r="M31">
        <v>2</v>
      </c>
      <c r="N31" t="s">
        <v>1994</v>
      </c>
      <c r="O31" t="s">
        <v>1995</v>
      </c>
      <c r="P31" t="s">
        <v>384</v>
      </c>
      <c r="Q31" t="s">
        <v>1770</v>
      </c>
      <c r="R31" t="s">
        <v>1853</v>
      </c>
      <c r="S31" t="s">
        <v>1771</v>
      </c>
      <c r="T31" t="s">
        <v>1996</v>
      </c>
    </row>
    <row r="32" spans="1:20">
      <c r="A32" t="s">
        <v>1997</v>
      </c>
      <c r="B32" t="s">
        <v>1998</v>
      </c>
      <c r="C32" t="s">
        <v>1999</v>
      </c>
      <c r="D32" t="s">
        <v>2000</v>
      </c>
      <c r="E32">
        <v>2022</v>
      </c>
      <c r="F32" t="s">
        <v>2001</v>
      </c>
      <c r="G32">
        <v>12</v>
      </c>
      <c r="H32">
        <v>7</v>
      </c>
      <c r="I32">
        <v>655</v>
      </c>
      <c r="L32">
        <v>0</v>
      </c>
      <c r="M32">
        <v>1</v>
      </c>
      <c r="N32" t="s">
        <v>2002</v>
      </c>
      <c r="O32" t="s">
        <v>2003</v>
      </c>
      <c r="P32" t="s">
        <v>384</v>
      </c>
      <c r="Q32" t="s">
        <v>1770</v>
      </c>
      <c r="R32" t="s">
        <v>1789</v>
      </c>
      <c r="S32" t="s">
        <v>1771</v>
      </c>
      <c r="T32" t="s">
        <v>2004</v>
      </c>
    </row>
    <row r="33" spans="1:20">
      <c r="A33" t="s">
        <v>2005</v>
      </c>
      <c r="B33" t="s">
        <v>2006</v>
      </c>
      <c r="C33" t="s">
        <v>2007</v>
      </c>
      <c r="D33" t="s">
        <v>2008</v>
      </c>
      <c r="E33">
        <v>2022</v>
      </c>
      <c r="F33" t="s">
        <v>1767</v>
      </c>
      <c r="G33">
        <v>108</v>
      </c>
      <c r="I33">
        <v>108773</v>
      </c>
      <c r="L33">
        <v>0</v>
      </c>
      <c r="M33">
        <v>21</v>
      </c>
      <c r="N33" t="s">
        <v>2009</v>
      </c>
      <c r="O33" t="s">
        <v>2010</v>
      </c>
      <c r="P33" t="s">
        <v>384</v>
      </c>
      <c r="Q33" t="s">
        <v>1770</v>
      </c>
      <c r="S33" t="s">
        <v>1771</v>
      </c>
      <c r="T33" t="s">
        <v>2011</v>
      </c>
    </row>
    <row r="34" spans="1:20">
      <c r="A34" t="s">
        <v>2012</v>
      </c>
      <c r="B34" t="s">
        <v>2013</v>
      </c>
      <c r="C34" t="s">
        <v>2014</v>
      </c>
      <c r="D34" t="s">
        <v>2015</v>
      </c>
      <c r="E34">
        <v>2022</v>
      </c>
      <c r="F34" t="s">
        <v>1086</v>
      </c>
      <c r="G34">
        <v>57</v>
      </c>
      <c r="H34">
        <v>6</v>
      </c>
      <c r="J34">
        <v>274</v>
      </c>
      <c r="K34">
        <v>281</v>
      </c>
      <c r="L34">
        <v>0</v>
      </c>
      <c r="M34">
        <v>25</v>
      </c>
      <c r="N34" t="s">
        <v>2016</v>
      </c>
      <c r="O34" t="s">
        <v>2017</v>
      </c>
      <c r="P34" t="s">
        <v>384</v>
      </c>
      <c r="Q34" t="s">
        <v>1770</v>
      </c>
      <c r="R34" t="s">
        <v>1821</v>
      </c>
      <c r="S34" t="s">
        <v>1771</v>
      </c>
      <c r="T34" t="s">
        <v>2018</v>
      </c>
    </row>
    <row r="35" spans="1:20">
      <c r="A35" t="s">
        <v>2019</v>
      </c>
      <c r="B35" t="s">
        <v>2020</v>
      </c>
      <c r="C35" t="s">
        <v>2021</v>
      </c>
      <c r="D35" t="s">
        <v>2022</v>
      </c>
      <c r="E35">
        <v>2022</v>
      </c>
      <c r="F35" t="s">
        <v>2023</v>
      </c>
      <c r="G35">
        <v>14</v>
      </c>
      <c r="H35">
        <v>6</v>
      </c>
      <c r="I35">
        <v>1135</v>
      </c>
      <c r="L35">
        <v>0</v>
      </c>
      <c r="M35">
        <v>17</v>
      </c>
      <c r="N35" t="s">
        <v>2024</v>
      </c>
      <c r="O35" t="s">
        <v>2025</v>
      </c>
      <c r="P35" t="s">
        <v>502</v>
      </c>
      <c r="Q35" t="s">
        <v>1770</v>
      </c>
      <c r="R35" t="s">
        <v>1789</v>
      </c>
      <c r="S35" t="s">
        <v>1771</v>
      </c>
      <c r="T35" t="s">
        <v>2026</v>
      </c>
    </row>
    <row r="36" spans="1:20">
      <c r="A36" t="s">
        <v>2027</v>
      </c>
      <c r="B36" t="s">
        <v>2028</v>
      </c>
      <c r="C36" t="s">
        <v>2029</v>
      </c>
      <c r="D36" t="s">
        <v>2030</v>
      </c>
      <c r="E36">
        <v>2022</v>
      </c>
      <c r="F36" t="s">
        <v>1935</v>
      </c>
      <c r="G36">
        <v>13</v>
      </c>
      <c r="I36">
        <v>860492</v>
      </c>
      <c r="L36">
        <v>0</v>
      </c>
      <c r="M36">
        <v>11</v>
      </c>
      <c r="N36" t="s">
        <v>2031</v>
      </c>
      <c r="O36" t="s">
        <v>2032</v>
      </c>
      <c r="P36" t="s">
        <v>384</v>
      </c>
      <c r="Q36" t="s">
        <v>1770</v>
      </c>
      <c r="R36" t="s">
        <v>1789</v>
      </c>
      <c r="S36" t="s">
        <v>1771</v>
      </c>
      <c r="T36" t="s">
        <v>2033</v>
      </c>
    </row>
    <row r="37" spans="1:20">
      <c r="A37" t="s">
        <v>2034</v>
      </c>
      <c r="B37" t="s">
        <v>2035</v>
      </c>
      <c r="C37" t="s">
        <v>2036</v>
      </c>
      <c r="D37" t="s">
        <v>2037</v>
      </c>
      <c r="E37">
        <v>2022</v>
      </c>
      <c r="F37" t="s">
        <v>2038</v>
      </c>
      <c r="G37">
        <v>48</v>
      </c>
      <c r="H37">
        <v>3</v>
      </c>
      <c r="J37">
        <v>676</v>
      </c>
      <c r="K37">
        <v>683</v>
      </c>
      <c r="L37">
        <v>0</v>
      </c>
      <c r="M37">
        <v>1</v>
      </c>
      <c r="N37" t="s">
        <v>2039</v>
      </c>
      <c r="O37" t="s">
        <v>2040</v>
      </c>
      <c r="P37" t="s">
        <v>384</v>
      </c>
      <c r="Q37" t="s">
        <v>1770</v>
      </c>
      <c r="S37" t="s">
        <v>1771</v>
      </c>
      <c r="T37" t="s">
        <v>2041</v>
      </c>
    </row>
    <row r="38" spans="1:20">
      <c r="A38" t="s">
        <v>2042</v>
      </c>
      <c r="B38" t="s">
        <v>2043</v>
      </c>
      <c r="C38" t="s">
        <v>2044</v>
      </c>
      <c r="D38" t="s">
        <v>855</v>
      </c>
      <c r="E38">
        <v>2022</v>
      </c>
      <c r="F38" t="s">
        <v>2045</v>
      </c>
      <c r="G38">
        <v>477</v>
      </c>
      <c r="H38">
        <v>5</v>
      </c>
      <c r="J38">
        <v>1453</v>
      </c>
      <c r="K38">
        <v>1461</v>
      </c>
      <c r="L38">
        <v>0</v>
      </c>
      <c r="M38">
        <v>69</v>
      </c>
      <c r="N38" t="s">
        <v>874</v>
      </c>
      <c r="O38" t="s">
        <v>2046</v>
      </c>
      <c r="P38" t="s">
        <v>502</v>
      </c>
      <c r="Q38" t="s">
        <v>1770</v>
      </c>
      <c r="S38" t="s">
        <v>1771</v>
      </c>
      <c r="T38" t="s">
        <v>2047</v>
      </c>
    </row>
    <row r="39" spans="1:20">
      <c r="A39" t="s">
        <v>2048</v>
      </c>
      <c r="B39" t="s">
        <v>2049</v>
      </c>
      <c r="C39" t="s">
        <v>2050</v>
      </c>
      <c r="D39" t="s">
        <v>2051</v>
      </c>
      <c r="E39">
        <v>2022</v>
      </c>
      <c r="F39" t="s">
        <v>2052</v>
      </c>
      <c r="G39">
        <v>13</v>
      </c>
      <c r="I39">
        <v>832432</v>
      </c>
      <c r="L39">
        <v>0</v>
      </c>
      <c r="M39">
        <v>56</v>
      </c>
      <c r="N39" t="s">
        <v>2053</v>
      </c>
      <c r="O39" t="s">
        <v>2054</v>
      </c>
      <c r="P39" t="s">
        <v>384</v>
      </c>
      <c r="Q39" t="s">
        <v>1770</v>
      </c>
      <c r="R39" t="s">
        <v>1789</v>
      </c>
      <c r="S39" t="s">
        <v>1771</v>
      </c>
      <c r="T39" t="s">
        <v>2055</v>
      </c>
    </row>
    <row r="40" spans="1:20">
      <c r="A40" t="s">
        <v>2056</v>
      </c>
      <c r="B40" t="s">
        <v>2057</v>
      </c>
      <c r="C40" t="s">
        <v>2058</v>
      </c>
      <c r="D40" t="s">
        <v>1071</v>
      </c>
      <c r="E40">
        <v>2022</v>
      </c>
      <c r="F40" t="s">
        <v>1086</v>
      </c>
      <c r="G40">
        <v>57</v>
      </c>
      <c r="H40">
        <v>2</v>
      </c>
      <c r="J40">
        <v>274</v>
      </c>
      <c r="K40">
        <v>280</v>
      </c>
      <c r="L40">
        <v>0</v>
      </c>
      <c r="M40">
        <v>13</v>
      </c>
      <c r="N40" t="s">
        <v>1088</v>
      </c>
      <c r="O40" t="s">
        <v>2059</v>
      </c>
      <c r="P40" t="s">
        <v>384</v>
      </c>
      <c r="Q40" t="s">
        <v>1770</v>
      </c>
      <c r="R40" t="s">
        <v>2060</v>
      </c>
      <c r="S40" t="s">
        <v>1771</v>
      </c>
      <c r="T40" t="s">
        <v>2061</v>
      </c>
    </row>
    <row r="41" spans="1:20">
      <c r="A41" t="s">
        <v>2062</v>
      </c>
      <c r="B41" t="s">
        <v>2063</v>
      </c>
      <c r="C41" t="s">
        <v>2064</v>
      </c>
      <c r="D41" t="s">
        <v>2065</v>
      </c>
      <c r="E41">
        <v>2022</v>
      </c>
      <c r="F41" t="s">
        <v>2066</v>
      </c>
      <c r="G41">
        <v>2022</v>
      </c>
      <c r="I41">
        <v>2405943</v>
      </c>
      <c r="L41">
        <v>0</v>
      </c>
      <c r="M41">
        <v>50</v>
      </c>
      <c r="N41" t="s">
        <v>2067</v>
      </c>
      <c r="O41" t="s">
        <v>2068</v>
      </c>
      <c r="P41" t="s">
        <v>384</v>
      </c>
      <c r="Q41" t="s">
        <v>1770</v>
      </c>
      <c r="R41" t="s">
        <v>2069</v>
      </c>
      <c r="S41" t="s">
        <v>1771</v>
      </c>
      <c r="T41" t="s">
        <v>2070</v>
      </c>
    </row>
    <row r="42" spans="1:20">
      <c r="A42" t="s">
        <v>2071</v>
      </c>
      <c r="B42" t="s">
        <v>2072</v>
      </c>
      <c r="C42" t="s">
        <v>2073</v>
      </c>
      <c r="D42" t="s">
        <v>2074</v>
      </c>
      <c r="E42">
        <v>2022</v>
      </c>
      <c r="F42" t="s">
        <v>2075</v>
      </c>
      <c r="G42">
        <v>21</v>
      </c>
      <c r="H42">
        <v>22</v>
      </c>
      <c r="J42">
        <v>2365</v>
      </c>
      <c r="K42">
        <v>2378</v>
      </c>
      <c r="L42">
        <v>0</v>
      </c>
      <c r="M42">
        <v>66</v>
      </c>
      <c r="N42" t="s">
        <v>2076</v>
      </c>
      <c r="O42" t="s">
        <v>2077</v>
      </c>
      <c r="P42" t="s">
        <v>502</v>
      </c>
      <c r="Q42" t="s">
        <v>1770</v>
      </c>
      <c r="R42" t="s">
        <v>1890</v>
      </c>
      <c r="S42" t="s">
        <v>1771</v>
      </c>
      <c r="T42" t="s">
        <v>2078</v>
      </c>
    </row>
    <row r="43" spans="1:20">
      <c r="A43" t="s">
        <v>2079</v>
      </c>
      <c r="B43" t="s">
        <v>2080</v>
      </c>
      <c r="C43" t="s">
        <v>2081</v>
      </c>
      <c r="D43" t="s">
        <v>2082</v>
      </c>
      <c r="E43">
        <v>2022</v>
      </c>
      <c r="F43" t="s">
        <v>2066</v>
      </c>
      <c r="G43">
        <v>2022</v>
      </c>
      <c r="I43">
        <v>5475832</v>
      </c>
      <c r="L43">
        <v>0</v>
      </c>
      <c r="M43">
        <v>12</v>
      </c>
      <c r="N43" t="s">
        <v>2083</v>
      </c>
      <c r="O43" t="s">
        <v>2084</v>
      </c>
      <c r="P43" t="s">
        <v>384</v>
      </c>
      <c r="Q43" t="s">
        <v>1770</v>
      </c>
      <c r="R43" t="s">
        <v>2069</v>
      </c>
      <c r="S43" t="s">
        <v>1771</v>
      </c>
      <c r="T43" t="s">
        <v>2085</v>
      </c>
    </row>
    <row r="44" spans="1:20">
      <c r="A44" t="s">
        <v>2086</v>
      </c>
      <c r="B44" t="s">
        <v>2087</v>
      </c>
      <c r="C44" t="s">
        <v>2088</v>
      </c>
      <c r="D44" t="s">
        <v>2089</v>
      </c>
      <c r="E44">
        <v>2021</v>
      </c>
      <c r="F44" t="s">
        <v>2090</v>
      </c>
      <c r="G44">
        <v>32</v>
      </c>
      <c r="H44">
        <v>12</v>
      </c>
      <c r="J44">
        <v>1003</v>
      </c>
      <c r="K44">
        <v>1011</v>
      </c>
      <c r="L44">
        <v>0</v>
      </c>
      <c r="M44">
        <v>1</v>
      </c>
      <c r="N44" t="s">
        <v>1250</v>
      </c>
      <c r="O44" t="s">
        <v>2091</v>
      </c>
      <c r="P44" t="s">
        <v>384</v>
      </c>
      <c r="Q44" t="s">
        <v>1770</v>
      </c>
      <c r="R44" t="s">
        <v>2092</v>
      </c>
      <c r="S44" t="s">
        <v>1771</v>
      </c>
      <c r="T44" t="s">
        <v>2093</v>
      </c>
    </row>
    <row r="45" spans="1:20">
      <c r="A45" t="s">
        <v>2094</v>
      </c>
      <c r="B45" t="s">
        <v>2095</v>
      </c>
      <c r="C45" t="s">
        <v>2096</v>
      </c>
      <c r="D45" t="s">
        <v>2097</v>
      </c>
      <c r="E45">
        <v>2021</v>
      </c>
      <c r="F45" t="s">
        <v>2098</v>
      </c>
      <c r="G45">
        <v>19</v>
      </c>
      <c r="H45">
        <v>1</v>
      </c>
      <c r="I45">
        <v>96</v>
      </c>
      <c r="L45">
        <v>0</v>
      </c>
      <c r="M45">
        <v>344</v>
      </c>
      <c r="N45" t="s">
        <v>2099</v>
      </c>
      <c r="O45" t="s">
        <v>2100</v>
      </c>
      <c r="P45" t="s">
        <v>384</v>
      </c>
      <c r="Q45" t="s">
        <v>1770</v>
      </c>
      <c r="R45" t="s">
        <v>1789</v>
      </c>
      <c r="S45" t="s">
        <v>1771</v>
      </c>
      <c r="T45" t="s">
        <v>2101</v>
      </c>
    </row>
    <row r="46" spans="1:20">
      <c r="A46" t="s">
        <v>2102</v>
      </c>
      <c r="B46" t="s">
        <v>2103</v>
      </c>
      <c r="C46" t="s">
        <v>2104</v>
      </c>
      <c r="D46" t="s">
        <v>1096</v>
      </c>
      <c r="E46">
        <v>2021</v>
      </c>
      <c r="F46" t="s">
        <v>1086</v>
      </c>
      <c r="G46">
        <v>56</v>
      </c>
      <c r="H46">
        <v>5</v>
      </c>
      <c r="J46">
        <v>773</v>
      </c>
      <c r="K46">
        <v>781</v>
      </c>
      <c r="L46">
        <v>0</v>
      </c>
      <c r="M46">
        <v>12</v>
      </c>
      <c r="N46" t="s">
        <v>1109</v>
      </c>
      <c r="O46" t="s">
        <v>2105</v>
      </c>
      <c r="P46" t="s">
        <v>384</v>
      </c>
      <c r="Q46" t="s">
        <v>1770</v>
      </c>
      <c r="S46" t="s">
        <v>1771</v>
      </c>
      <c r="T46" t="s">
        <v>2106</v>
      </c>
    </row>
    <row r="47" spans="1:20">
      <c r="A47" t="s">
        <v>2107</v>
      </c>
      <c r="B47" t="s">
        <v>2108</v>
      </c>
      <c r="C47" t="s">
        <v>2109</v>
      </c>
      <c r="D47" t="s">
        <v>2110</v>
      </c>
      <c r="E47">
        <v>2021</v>
      </c>
      <c r="F47" t="s">
        <v>1767</v>
      </c>
      <c r="G47">
        <v>99</v>
      </c>
      <c r="I47">
        <v>107914</v>
      </c>
      <c r="L47">
        <v>0</v>
      </c>
      <c r="M47">
        <v>79</v>
      </c>
      <c r="N47" t="s">
        <v>2111</v>
      </c>
      <c r="O47" t="s">
        <v>2112</v>
      </c>
      <c r="P47" t="s">
        <v>384</v>
      </c>
      <c r="Q47" t="s">
        <v>1770</v>
      </c>
      <c r="S47" t="s">
        <v>1771</v>
      </c>
      <c r="T47" t="s">
        <v>2113</v>
      </c>
    </row>
    <row r="48" spans="1:20">
      <c r="A48" t="s">
        <v>2114</v>
      </c>
      <c r="B48" t="s">
        <v>2115</v>
      </c>
      <c r="C48" t="s">
        <v>2116</v>
      </c>
      <c r="D48" t="s">
        <v>2117</v>
      </c>
      <c r="E48">
        <v>2021</v>
      </c>
      <c r="F48" t="s">
        <v>2118</v>
      </c>
      <c r="G48">
        <v>24</v>
      </c>
      <c r="I48">
        <v>101270</v>
      </c>
      <c r="L48">
        <v>0</v>
      </c>
      <c r="M48">
        <v>11</v>
      </c>
      <c r="N48" t="s">
        <v>2119</v>
      </c>
      <c r="O48" t="s">
        <v>2120</v>
      </c>
      <c r="P48" t="s">
        <v>502</v>
      </c>
      <c r="Q48" t="s">
        <v>1770</v>
      </c>
      <c r="R48" t="s">
        <v>1986</v>
      </c>
      <c r="S48" t="s">
        <v>1771</v>
      </c>
      <c r="T48" t="s">
        <v>2121</v>
      </c>
    </row>
    <row r="49" spans="1:20">
      <c r="A49" t="s">
        <v>2122</v>
      </c>
      <c r="B49" t="s">
        <v>2123</v>
      </c>
      <c r="C49" t="s">
        <v>2124</v>
      </c>
      <c r="D49" t="s">
        <v>529</v>
      </c>
      <c r="E49">
        <v>2021</v>
      </c>
      <c r="F49" t="s">
        <v>2125</v>
      </c>
      <c r="G49">
        <v>169</v>
      </c>
      <c r="H49">
        <v>5</v>
      </c>
      <c r="J49">
        <v>613</v>
      </c>
      <c r="K49">
        <v>620</v>
      </c>
      <c r="L49">
        <v>0</v>
      </c>
      <c r="M49">
        <v>4</v>
      </c>
      <c r="N49" t="s">
        <v>546</v>
      </c>
      <c r="O49" t="s">
        <v>2126</v>
      </c>
      <c r="P49" t="s">
        <v>384</v>
      </c>
      <c r="Q49" t="s">
        <v>1770</v>
      </c>
      <c r="S49" t="s">
        <v>1771</v>
      </c>
      <c r="T49" t="s">
        <v>2127</v>
      </c>
    </row>
    <row r="50" spans="1:20">
      <c r="A50" t="s">
        <v>2128</v>
      </c>
      <c r="B50" t="s">
        <v>2129</v>
      </c>
      <c r="C50" t="s">
        <v>2130</v>
      </c>
      <c r="D50" t="s">
        <v>2131</v>
      </c>
      <c r="E50">
        <v>2021</v>
      </c>
      <c r="F50" t="s">
        <v>2132</v>
      </c>
      <c r="G50">
        <v>551</v>
      </c>
      <c r="J50">
        <v>7</v>
      </c>
      <c r="K50">
        <v>13</v>
      </c>
      <c r="L50">
        <v>0</v>
      </c>
      <c r="M50">
        <v>16</v>
      </c>
      <c r="N50" t="s">
        <v>1355</v>
      </c>
      <c r="O50" t="s">
        <v>2133</v>
      </c>
      <c r="P50" t="s">
        <v>384</v>
      </c>
      <c r="Q50" t="s">
        <v>1770</v>
      </c>
      <c r="S50" t="s">
        <v>1771</v>
      </c>
      <c r="T50" t="s">
        <v>2134</v>
      </c>
    </row>
    <row r="51" spans="1:20">
      <c r="A51" t="s">
        <v>2135</v>
      </c>
      <c r="B51" t="s">
        <v>2136</v>
      </c>
      <c r="C51" t="s">
        <v>2137</v>
      </c>
      <c r="D51" t="s">
        <v>2138</v>
      </c>
      <c r="E51">
        <v>2021</v>
      </c>
      <c r="F51" t="s">
        <v>1843</v>
      </c>
      <c r="G51">
        <v>33</v>
      </c>
      <c r="H51">
        <v>3</v>
      </c>
      <c r="J51">
        <v>299</v>
      </c>
      <c r="K51">
        <v>304</v>
      </c>
      <c r="L51">
        <v>0</v>
      </c>
      <c r="M51">
        <v>1</v>
      </c>
      <c r="N51" t="s">
        <v>2139</v>
      </c>
      <c r="O51" t="s">
        <v>2140</v>
      </c>
      <c r="P51" t="s">
        <v>384</v>
      </c>
      <c r="Q51" t="s">
        <v>1770</v>
      </c>
      <c r="S51" t="s">
        <v>1771</v>
      </c>
      <c r="T51" t="s">
        <v>2141</v>
      </c>
    </row>
    <row r="52" spans="1:20">
      <c r="A52" t="s">
        <v>2142</v>
      </c>
      <c r="B52" t="s">
        <v>2143</v>
      </c>
      <c r="C52" t="s">
        <v>2144</v>
      </c>
      <c r="D52" t="s">
        <v>2145</v>
      </c>
      <c r="E52">
        <v>2021</v>
      </c>
      <c r="F52" t="s">
        <v>2146</v>
      </c>
      <c r="G52">
        <v>27</v>
      </c>
      <c r="I52" t="s">
        <v>2147</v>
      </c>
      <c r="L52">
        <v>0</v>
      </c>
      <c r="M52">
        <v>10</v>
      </c>
      <c r="N52" t="s">
        <v>2148</v>
      </c>
      <c r="O52" t="s">
        <v>2149</v>
      </c>
      <c r="P52" t="s">
        <v>384</v>
      </c>
      <c r="Q52" t="s">
        <v>1770</v>
      </c>
      <c r="R52" t="s">
        <v>1986</v>
      </c>
      <c r="S52" t="s">
        <v>1771</v>
      </c>
      <c r="T52" t="s">
        <v>2150</v>
      </c>
    </row>
    <row r="53" spans="1:20">
      <c r="A53" t="s">
        <v>2151</v>
      </c>
      <c r="B53" t="s">
        <v>2152</v>
      </c>
      <c r="C53" t="s">
        <v>2153</v>
      </c>
      <c r="D53" t="s">
        <v>2154</v>
      </c>
      <c r="E53">
        <v>2021</v>
      </c>
      <c r="F53" t="s">
        <v>2155</v>
      </c>
      <c r="G53">
        <v>64</v>
      </c>
      <c r="H53">
        <v>1</v>
      </c>
      <c r="J53">
        <v>10</v>
      </c>
      <c r="K53">
        <v>11</v>
      </c>
      <c r="L53">
        <v>0</v>
      </c>
      <c r="M53">
        <v>2</v>
      </c>
      <c r="N53" t="s">
        <v>2156</v>
      </c>
      <c r="O53" t="s">
        <v>2157</v>
      </c>
      <c r="P53" t="s">
        <v>1913</v>
      </c>
      <c r="Q53" t="s">
        <v>1770</v>
      </c>
      <c r="R53" t="s">
        <v>2158</v>
      </c>
      <c r="S53" t="s">
        <v>1771</v>
      </c>
      <c r="T53" t="s">
        <v>2159</v>
      </c>
    </row>
    <row r="54" spans="1:20">
      <c r="A54" t="s">
        <v>2160</v>
      </c>
      <c r="B54" t="s">
        <v>2161</v>
      </c>
      <c r="C54" t="s">
        <v>2162</v>
      </c>
      <c r="D54" t="s">
        <v>2163</v>
      </c>
      <c r="E54">
        <v>2021</v>
      </c>
      <c r="F54" t="s">
        <v>1767</v>
      </c>
      <c r="G54">
        <v>90</v>
      </c>
      <c r="I54">
        <v>107187</v>
      </c>
      <c r="L54">
        <v>0</v>
      </c>
      <c r="M54">
        <v>40</v>
      </c>
      <c r="N54" t="s">
        <v>2164</v>
      </c>
      <c r="O54" t="s">
        <v>2165</v>
      </c>
      <c r="P54" t="s">
        <v>384</v>
      </c>
      <c r="Q54" t="s">
        <v>1770</v>
      </c>
      <c r="S54" t="s">
        <v>1771</v>
      </c>
      <c r="T54" t="s">
        <v>2166</v>
      </c>
    </row>
    <row r="55" spans="1:20">
      <c r="A55" t="s">
        <v>2167</v>
      </c>
      <c r="B55" t="s">
        <v>2168</v>
      </c>
      <c r="C55">
        <v>7003815659</v>
      </c>
      <c r="D55" t="s">
        <v>979</v>
      </c>
      <c r="E55">
        <v>2020</v>
      </c>
      <c r="F55" t="s">
        <v>2169</v>
      </c>
      <c r="G55">
        <v>10</v>
      </c>
      <c r="I55">
        <v>569709</v>
      </c>
      <c r="L55">
        <v>0</v>
      </c>
      <c r="M55">
        <v>30</v>
      </c>
      <c r="N55" t="s">
        <v>991</v>
      </c>
      <c r="O55" t="s">
        <v>2170</v>
      </c>
      <c r="P55" t="s">
        <v>384</v>
      </c>
      <c r="Q55" t="s">
        <v>1770</v>
      </c>
      <c r="R55" t="s">
        <v>1789</v>
      </c>
      <c r="S55" t="s">
        <v>1771</v>
      </c>
      <c r="T55" t="s">
        <v>2171</v>
      </c>
    </row>
    <row r="56" spans="1:20">
      <c r="A56" t="s">
        <v>2172</v>
      </c>
      <c r="B56" t="s">
        <v>2173</v>
      </c>
      <c r="C56" t="s">
        <v>2174</v>
      </c>
      <c r="D56" t="s">
        <v>2175</v>
      </c>
      <c r="E56">
        <v>2020</v>
      </c>
      <c r="F56" t="s">
        <v>2176</v>
      </c>
      <c r="G56">
        <v>110</v>
      </c>
      <c r="H56">
        <v>12</v>
      </c>
      <c r="J56">
        <v>1180</v>
      </c>
      <c r="K56">
        <v>1185</v>
      </c>
      <c r="L56">
        <v>0</v>
      </c>
      <c r="M56">
        <v>3</v>
      </c>
      <c r="N56" t="s">
        <v>2177</v>
      </c>
      <c r="O56" t="s">
        <v>2178</v>
      </c>
      <c r="P56" t="s">
        <v>502</v>
      </c>
      <c r="Q56" t="s">
        <v>1770</v>
      </c>
      <c r="R56" t="s">
        <v>1780</v>
      </c>
      <c r="S56" t="s">
        <v>1771</v>
      </c>
      <c r="T56" t="s">
        <v>2179</v>
      </c>
    </row>
    <row r="57" spans="1:20">
      <c r="A57" t="s">
        <v>2180</v>
      </c>
      <c r="B57" t="s">
        <v>2181</v>
      </c>
      <c r="C57" t="s">
        <v>2182</v>
      </c>
      <c r="D57" t="s">
        <v>2183</v>
      </c>
      <c r="E57">
        <v>2020</v>
      </c>
      <c r="F57" t="s">
        <v>2184</v>
      </c>
      <c r="G57">
        <v>21</v>
      </c>
      <c r="H57">
        <v>1</v>
      </c>
      <c r="I57">
        <v>81</v>
      </c>
      <c r="L57">
        <v>0</v>
      </c>
      <c r="M57">
        <v>60</v>
      </c>
      <c r="N57" t="s">
        <v>2185</v>
      </c>
      <c r="O57" t="s">
        <v>2186</v>
      </c>
      <c r="P57" t="s">
        <v>384</v>
      </c>
      <c r="Q57" t="s">
        <v>1770</v>
      </c>
      <c r="R57" t="s">
        <v>1789</v>
      </c>
      <c r="S57" t="s">
        <v>1771</v>
      </c>
      <c r="T57" t="s">
        <v>2187</v>
      </c>
    </row>
    <row r="58" spans="1:20">
      <c r="A58" t="s">
        <v>2188</v>
      </c>
      <c r="B58" t="s">
        <v>2189</v>
      </c>
      <c r="C58" t="s">
        <v>2190</v>
      </c>
      <c r="D58" t="s">
        <v>2191</v>
      </c>
      <c r="E58">
        <v>2020</v>
      </c>
      <c r="F58" t="s">
        <v>2192</v>
      </c>
      <c r="G58">
        <v>14</v>
      </c>
      <c r="H58">
        <v>6</v>
      </c>
      <c r="J58">
        <v>2219</v>
      </c>
      <c r="K58">
        <v>2230</v>
      </c>
      <c r="L58">
        <v>0</v>
      </c>
      <c r="M58">
        <v>39</v>
      </c>
      <c r="N58" t="s">
        <v>2193</v>
      </c>
      <c r="O58" t="s">
        <v>2194</v>
      </c>
      <c r="P58" t="s">
        <v>384</v>
      </c>
      <c r="Q58" t="s">
        <v>1770</v>
      </c>
      <c r="S58" t="s">
        <v>1771</v>
      </c>
      <c r="T58" t="s">
        <v>2195</v>
      </c>
    </row>
    <row r="59" spans="1:20">
      <c r="A59" t="s">
        <v>2196</v>
      </c>
      <c r="B59" t="s">
        <v>2197</v>
      </c>
      <c r="C59" t="s">
        <v>2198</v>
      </c>
      <c r="D59" t="s">
        <v>576</v>
      </c>
      <c r="E59">
        <v>2020</v>
      </c>
      <c r="F59" t="s">
        <v>2199</v>
      </c>
      <c r="G59">
        <v>144</v>
      </c>
      <c r="I59">
        <v>110133</v>
      </c>
      <c r="L59">
        <v>0</v>
      </c>
      <c r="M59">
        <v>17</v>
      </c>
      <c r="N59" t="s">
        <v>585</v>
      </c>
      <c r="O59" t="s">
        <v>2200</v>
      </c>
      <c r="P59" t="s">
        <v>577</v>
      </c>
      <c r="Q59" t="s">
        <v>1770</v>
      </c>
      <c r="R59" t="s">
        <v>1986</v>
      </c>
      <c r="S59" t="s">
        <v>1771</v>
      </c>
      <c r="T59" t="s">
        <v>2201</v>
      </c>
    </row>
    <row r="60" spans="1:20">
      <c r="A60" t="s">
        <v>2202</v>
      </c>
      <c r="B60" t="s">
        <v>2203</v>
      </c>
      <c r="C60" t="s">
        <v>2204</v>
      </c>
      <c r="D60" t="s">
        <v>553</v>
      </c>
      <c r="E60">
        <v>2020</v>
      </c>
      <c r="F60" t="s">
        <v>2199</v>
      </c>
      <c r="G60">
        <v>143</v>
      </c>
      <c r="I60">
        <v>109851</v>
      </c>
      <c r="L60">
        <v>0</v>
      </c>
      <c r="M60">
        <v>57</v>
      </c>
      <c r="N60" t="s">
        <v>568</v>
      </c>
      <c r="O60" t="s">
        <v>2205</v>
      </c>
      <c r="P60" t="s">
        <v>384</v>
      </c>
      <c r="Q60" t="s">
        <v>1770</v>
      </c>
      <c r="R60" t="s">
        <v>2158</v>
      </c>
      <c r="S60" t="s">
        <v>1771</v>
      </c>
      <c r="T60" t="s">
        <v>2206</v>
      </c>
    </row>
    <row r="61" spans="1:20">
      <c r="A61" t="s">
        <v>2207</v>
      </c>
      <c r="B61" t="s">
        <v>2208</v>
      </c>
      <c r="C61" t="s">
        <v>2209</v>
      </c>
      <c r="D61" t="s">
        <v>2210</v>
      </c>
      <c r="E61">
        <v>2020</v>
      </c>
      <c r="F61" t="s">
        <v>2211</v>
      </c>
      <c r="G61">
        <v>34</v>
      </c>
      <c r="H61">
        <v>5</v>
      </c>
      <c r="J61">
        <v>1679</v>
      </c>
      <c r="K61">
        <v>1688</v>
      </c>
      <c r="L61">
        <v>0</v>
      </c>
      <c r="M61">
        <v>15</v>
      </c>
      <c r="O61" t="s">
        <v>2212</v>
      </c>
      <c r="P61" t="s">
        <v>384</v>
      </c>
      <c r="Q61" t="s">
        <v>1770</v>
      </c>
      <c r="S61" t="s">
        <v>1771</v>
      </c>
      <c r="T61" t="s">
        <v>2213</v>
      </c>
    </row>
    <row r="62" spans="1:20">
      <c r="A62" t="s">
        <v>2214</v>
      </c>
      <c r="B62" t="s">
        <v>2215</v>
      </c>
      <c r="C62" t="s">
        <v>2216</v>
      </c>
      <c r="D62" t="s">
        <v>2217</v>
      </c>
      <c r="E62">
        <v>2020</v>
      </c>
      <c r="F62" t="s">
        <v>2218</v>
      </c>
      <c r="G62">
        <v>100</v>
      </c>
      <c r="H62">
        <v>21</v>
      </c>
      <c r="J62">
        <v>1662</v>
      </c>
      <c r="K62">
        <v>1667</v>
      </c>
      <c r="L62">
        <v>0</v>
      </c>
      <c r="M62">
        <v>0</v>
      </c>
      <c r="N62" t="s">
        <v>2219</v>
      </c>
      <c r="O62" t="s">
        <v>2220</v>
      </c>
      <c r="P62" t="s">
        <v>384</v>
      </c>
      <c r="Q62" t="s">
        <v>1770</v>
      </c>
      <c r="S62" t="s">
        <v>1771</v>
      </c>
      <c r="T62" t="s">
        <v>2221</v>
      </c>
    </row>
    <row r="63" spans="1:20">
      <c r="A63" t="s">
        <v>2222</v>
      </c>
      <c r="B63" t="s">
        <v>2223</v>
      </c>
      <c r="C63" t="s">
        <v>2224</v>
      </c>
      <c r="D63" t="s">
        <v>2225</v>
      </c>
      <c r="E63">
        <v>2020</v>
      </c>
      <c r="F63" t="s">
        <v>2226</v>
      </c>
      <c r="G63">
        <v>122</v>
      </c>
      <c r="J63">
        <v>38</v>
      </c>
      <c r="K63">
        <v>48</v>
      </c>
      <c r="L63">
        <v>0</v>
      </c>
      <c r="M63">
        <v>57</v>
      </c>
      <c r="N63" t="s">
        <v>2227</v>
      </c>
      <c r="O63" t="s">
        <v>2228</v>
      </c>
      <c r="P63" t="s">
        <v>384</v>
      </c>
      <c r="Q63" t="s">
        <v>1770</v>
      </c>
      <c r="S63" t="s">
        <v>1771</v>
      </c>
      <c r="T63" t="s">
        <v>2229</v>
      </c>
    </row>
    <row r="64" spans="1:20">
      <c r="A64" t="s">
        <v>2230</v>
      </c>
      <c r="B64" t="s">
        <v>2231</v>
      </c>
      <c r="C64" t="s">
        <v>2232</v>
      </c>
      <c r="D64" t="s">
        <v>1515</v>
      </c>
      <c r="E64">
        <v>2020</v>
      </c>
      <c r="F64" t="s">
        <v>2233</v>
      </c>
      <c r="G64">
        <v>143</v>
      </c>
      <c r="I64">
        <v>104109</v>
      </c>
      <c r="L64">
        <v>0</v>
      </c>
      <c r="M64">
        <v>19</v>
      </c>
      <c r="N64" t="s">
        <v>1533</v>
      </c>
      <c r="O64" t="s">
        <v>2234</v>
      </c>
      <c r="P64" t="s">
        <v>384</v>
      </c>
      <c r="Q64" t="s">
        <v>1770</v>
      </c>
      <c r="S64" t="s">
        <v>1771</v>
      </c>
      <c r="T64" t="s">
        <v>2235</v>
      </c>
    </row>
    <row r="65" spans="1:20">
      <c r="A65" t="s">
        <v>2236</v>
      </c>
      <c r="B65" t="s">
        <v>2237</v>
      </c>
      <c r="C65" t="s">
        <v>2238</v>
      </c>
      <c r="D65" t="s">
        <v>1138</v>
      </c>
      <c r="E65">
        <v>2020</v>
      </c>
      <c r="F65" t="s">
        <v>1156</v>
      </c>
      <c r="G65">
        <v>10</v>
      </c>
      <c r="H65">
        <v>26</v>
      </c>
      <c r="J65">
        <v>11976</v>
      </c>
      <c r="K65">
        <v>11997</v>
      </c>
      <c r="L65">
        <v>0</v>
      </c>
      <c r="M65">
        <v>114</v>
      </c>
      <c r="N65" t="s">
        <v>1157</v>
      </c>
      <c r="O65" t="s">
        <v>2239</v>
      </c>
      <c r="P65" t="s">
        <v>502</v>
      </c>
      <c r="Q65" t="s">
        <v>1770</v>
      </c>
      <c r="R65" t="s">
        <v>1789</v>
      </c>
      <c r="S65" t="s">
        <v>1771</v>
      </c>
      <c r="T65" t="s">
        <v>2240</v>
      </c>
    </row>
    <row r="66" spans="1:20">
      <c r="A66" t="s">
        <v>2241</v>
      </c>
      <c r="B66" t="s">
        <v>2242</v>
      </c>
      <c r="C66" t="s">
        <v>2243</v>
      </c>
      <c r="D66" t="s">
        <v>1045</v>
      </c>
      <c r="E66">
        <v>2020</v>
      </c>
      <c r="F66" t="s">
        <v>2244</v>
      </c>
      <c r="G66">
        <v>2020</v>
      </c>
      <c r="I66">
        <v>4594631</v>
      </c>
      <c r="L66">
        <v>0</v>
      </c>
      <c r="M66">
        <v>13</v>
      </c>
      <c r="N66" t="s">
        <v>1065</v>
      </c>
      <c r="O66" t="s">
        <v>2245</v>
      </c>
      <c r="P66" t="s">
        <v>384</v>
      </c>
      <c r="Q66" t="s">
        <v>1770</v>
      </c>
      <c r="R66" t="s">
        <v>2158</v>
      </c>
      <c r="S66" t="s">
        <v>1771</v>
      </c>
      <c r="T66" t="s">
        <v>2246</v>
      </c>
    </row>
    <row r="67" spans="1:20">
      <c r="A67" t="s">
        <v>2247</v>
      </c>
      <c r="B67" t="s">
        <v>2248</v>
      </c>
      <c r="C67" t="s">
        <v>2249</v>
      </c>
      <c r="D67" t="s">
        <v>2250</v>
      </c>
      <c r="E67">
        <v>2020</v>
      </c>
      <c r="F67" t="s">
        <v>2251</v>
      </c>
      <c r="G67">
        <v>30</v>
      </c>
      <c r="I67">
        <v>101063</v>
      </c>
      <c r="L67">
        <v>0</v>
      </c>
      <c r="M67">
        <v>156</v>
      </c>
      <c r="N67" t="s">
        <v>2252</v>
      </c>
      <c r="O67" t="s">
        <v>2253</v>
      </c>
      <c r="P67" t="s">
        <v>384</v>
      </c>
      <c r="Q67" t="s">
        <v>1770</v>
      </c>
      <c r="R67" t="s">
        <v>1789</v>
      </c>
      <c r="S67" t="s">
        <v>1771</v>
      </c>
      <c r="T67" t="s">
        <v>2254</v>
      </c>
    </row>
    <row r="68" spans="1:20">
      <c r="A68" t="s">
        <v>2255</v>
      </c>
      <c r="B68" t="s">
        <v>2256</v>
      </c>
      <c r="C68" t="s">
        <v>2257</v>
      </c>
      <c r="D68" t="s">
        <v>2258</v>
      </c>
      <c r="E68">
        <v>2019</v>
      </c>
      <c r="F68" t="s">
        <v>2259</v>
      </c>
      <c r="G68">
        <v>42</v>
      </c>
      <c r="H68">
        <v>5</v>
      </c>
      <c r="J68">
        <v>1585</v>
      </c>
      <c r="K68">
        <v>1594</v>
      </c>
      <c r="L68">
        <v>0</v>
      </c>
      <c r="M68">
        <v>53</v>
      </c>
      <c r="N68" t="s">
        <v>2260</v>
      </c>
      <c r="O68" t="s">
        <v>2261</v>
      </c>
      <c r="P68" t="s">
        <v>384</v>
      </c>
      <c r="Q68" t="s">
        <v>1770</v>
      </c>
      <c r="R68" t="s">
        <v>2262</v>
      </c>
      <c r="S68" t="s">
        <v>1771</v>
      </c>
      <c r="T68" t="s">
        <v>2263</v>
      </c>
    </row>
    <row r="69" spans="1:20">
      <c r="A69" t="s">
        <v>2264</v>
      </c>
      <c r="B69" t="s">
        <v>2265</v>
      </c>
      <c r="C69" t="s">
        <v>2266</v>
      </c>
      <c r="D69" t="s">
        <v>2267</v>
      </c>
      <c r="E69">
        <v>2019</v>
      </c>
      <c r="F69" t="s">
        <v>1767</v>
      </c>
      <c r="G69">
        <v>74</v>
      </c>
      <c r="I69">
        <v>105658</v>
      </c>
      <c r="L69">
        <v>0</v>
      </c>
      <c r="M69">
        <v>23</v>
      </c>
      <c r="N69" t="s">
        <v>2268</v>
      </c>
      <c r="O69" t="s">
        <v>2269</v>
      </c>
      <c r="P69" t="s">
        <v>384</v>
      </c>
      <c r="Q69" t="s">
        <v>1770</v>
      </c>
      <c r="S69" t="s">
        <v>1771</v>
      </c>
      <c r="T69" t="s">
        <v>2270</v>
      </c>
    </row>
    <row r="70" spans="1:20">
      <c r="A70" t="s">
        <v>2271</v>
      </c>
      <c r="B70" t="s">
        <v>2272</v>
      </c>
      <c r="C70" t="s">
        <v>2273</v>
      </c>
      <c r="D70" t="s">
        <v>2274</v>
      </c>
      <c r="E70">
        <v>2019</v>
      </c>
      <c r="F70" t="s">
        <v>2275</v>
      </c>
      <c r="G70">
        <v>199</v>
      </c>
      <c r="H70">
        <v>10</v>
      </c>
      <c r="J70">
        <v>1214</v>
      </c>
      <c r="K70">
        <v>1224</v>
      </c>
      <c r="L70">
        <v>0</v>
      </c>
      <c r="M70">
        <v>117</v>
      </c>
      <c r="N70" t="s">
        <v>690</v>
      </c>
      <c r="O70" t="s">
        <v>2276</v>
      </c>
      <c r="P70" t="s">
        <v>384</v>
      </c>
      <c r="Q70" t="s">
        <v>1770</v>
      </c>
      <c r="S70" t="s">
        <v>1771</v>
      </c>
      <c r="T70" t="s">
        <v>2277</v>
      </c>
    </row>
    <row r="71" spans="1:20">
      <c r="A71" t="s">
        <v>2278</v>
      </c>
      <c r="B71" t="s">
        <v>2279</v>
      </c>
      <c r="C71">
        <v>58365907800</v>
      </c>
      <c r="D71" t="s">
        <v>2280</v>
      </c>
      <c r="E71">
        <v>2019</v>
      </c>
      <c r="F71" t="s">
        <v>2281</v>
      </c>
      <c r="G71">
        <v>36</v>
      </c>
      <c r="H71">
        <v>4</v>
      </c>
      <c r="J71">
        <v>392</v>
      </c>
      <c r="K71">
        <v>396</v>
      </c>
      <c r="L71">
        <v>0</v>
      </c>
      <c r="M71">
        <v>0</v>
      </c>
      <c r="N71" t="s">
        <v>2282</v>
      </c>
      <c r="O71" t="s">
        <v>2283</v>
      </c>
      <c r="P71" t="s">
        <v>384</v>
      </c>
      <c r="Q71" t="s">
        <v>1770</v>
      </c>
      <c r="S71" t="s">
        <v>1771</v>
      </c>
      <c r="T71" t="s">
        <v>2284</v>
      </c>
    </row>
    <row r="72" spans="1:20">
      <c r="A72" t="s">
        <v>2285</v>
      </c>
      <c r="B72" t="s">
        <v>2286</v>
      </c>
      <c r="C72" t="s">
        <v>2287</v>
      </c>
      <c r="D72" t="s">
        <v>997</v>
      </c>
      <c r="E72">
        <v>2019</v>
      </c>
      <c r="F72" t="s">
        <v>2288</v>
      </c>
      <c r="G72">
        <v>48</v>
      </c>
      <c r="H72">
        <v>2</v>
      </c>
      <c r="J72">
        <v>147</v>
      </c>
      <c r="K72">
        <v>159</v>
      </c>
      <c r="L72">
        <v>0</v>
      </c>
      <c r="M72">
        <v>77</v>
      </c>
      <c r="N72" t="s">
        <v>1013</v>
      </c>
      <c r="O72" t="s">
        <v>2289</v>
      </c>
      <c r="P72" t="s">
        <v>384</v>
      </c>
      <c r="Q72" t="s">
        <v>1770</v>
      </c>
      <c r="S72" t="s">
        <v>1771</v>
      </c>
      <c r="T72" t="s">
        <v>2290</v>
      </c>
    </row>
    <row r="73" spans="1:20">
      <c r="A73" t="s">
        <v>2291</v>
      </c>
      <c r="B73" t="s">
        <v>2292</v>
      </c>
      <c r="C73" t="s">
        <v>2293</v>
      </c>
      <c r="D73" t="s">
        <v>2294</v>
      </c>
      <c r="E73">
        <v>2019</v>
      </c>
      <c r="F73" t="s">
        <v>2066</v>
      </c>
      <c r="G73">
        <v>2019</v>
      </c>
      <c r="I73">
        <v>2654910</v>
      </c>
      <c r="L73">
        <v>0</v>
      </c>
      <c r="M73">
        <v>46</v>
      </c>
      <c r="N73" t="s">
        <v>2295</v>
      </c>
      <c r="O73" t="s">
        <v>2296</v>
      </c>
      <c r="P73" t="s">
        <v>384</v>
      </c>
      <c r="Q73" t="s">
        <v>1770</v>
      </c>
      <c r="R73" t="s">
        <v>2297</v>
      </c>
      <c r="S73" t="s">
        <v>1771</v>
      </c>
      <c r="T73" t="s">
        <v>2298</v>
      </c>
    </row>
    <row r="74" spans="1:20">
      <c r="A74" t="s">
        <v>2299</v>
      </c>
      <c r="B74" t="s">
        <v>2300</v>
      </c>
      <c r="C74" t="s">
        <v>2301</v>
      </c>
      <c r="D74" t="s">
        <v>1019</v>
      </c>
      <c r="E74">
        <v>2018</v>
      </c>
      <c r="F74" t="s">
        <v>2132</v>
      </c>
      <c r="G74">
        <v>495</v>
      </c>
      <c r="H74">
        <v>1</v>
      </c>
      <c r="J74">
        <v>706</v>
      </c>
      <c r="K74">
        <v>712</v>
      </c>
      <c r="L74">
        <v>0</v>
      </c>
      <c r="M74">
        <v>14</v>
      </c>
      <c r="N74" t="s">
        <v>1039</v>
      </c>
      <c r="O74" t="s">
        <v>2302</v>
      </c>
      <c r="P74" t="s">
        <v>384</v>
      </c>
      <c r="Q74" t="s">
        <v>1770</v>
      </c>
      <c r="S74" t="s">
        <v>1771</v>
      </c>
      <c r="T74" t="s">
        <v>2303</v>
      </c>
    </row>
    <row r="75" spans="1:20">
      <c r="A75" t="s">
        <v>2304</v>
      </c>
      <c r="B75" t="s">
        <v>2305</v>
      </c>
      <c r="C75" t="s">
        <v>2306</v>
      </c>
      <c r="D75" t="s">
        <v>2307</v>
      </c>
      <c r="E75">
        <v>2017</v>
      </c>
      <c r="F75" t="s">
        <v>2308</v>
      </c>
      <c r="G75">
        <v>232</v>
      </c>
      <c r="H75">
        <v>12</v>
      </c>
      <c r="J75">
        <v>3552</v>
      </c>
      <c r="K75">
        <v>3564</v>
      </c>
      <c r="L75">
        <v>0</v>
      </c>
      <c r="M75">
        <v>84</v>
      </c>
      <c r="N75" t="s">
        <v>2309</v>
      </c>
      <c r="O75" t="s">
        <v>2310</v>
      </c>
      <c r="P75" t="s">
        <v>384</v>
      </c>
      <c r="Q75" t="s">
        <v>1770</v>
      </c>
      <c r="S75" t="s">
        <v>1771</v>
      </c>
      <c r="T75" t="s">
        <v>2311</v>
      </c>
    </row>
    <row r="76" spans="1:20">
      <c r="A76" t="s">
        <v>2312</v>
      </c>
      <c r="B76" t="s">
        <v>2313</v>
      </c>
      <c r="C76" t="s">
        <v>2314</v>
      </c>
      <c r="D76" t="s">
        <v>2315</v>
      </c>
      <c r="E76">
        <v>2017</v>
      </c>
      <c r="F76" t="s">
        <v>2316</v>
      </c>
      <c r="G76">
        <v>967</v>
      </c>
      <c r="J76">
        <v>105</v>
      </c>
      <c r="K76">
        <v>137</v>
      </c>
      <c r="L76">
        <v>0</v>
      </c>
      <c r="M76">
        <v>341</v>
      </c>
      <c r="N76" t="s">
        <v>2317</v>
      </c>
      <c r="O76" t="s">
        <v>2318</v>
      </c>
      <c r="P76" t="s">
        <v>2319</v>
      </c>
      <c r="Q76" t="s">
        <v>1770</v>
      </c>
      <c r="S76" t="s">
        <v>1771</v>
      </c>
      <c r="T76" t="s">
        <v>2320</v>
      </c>
    </row>
    <row r="77" spans="1:20">
      <c r="A77" t="s">
        <v>2321</v>
      </c>
      <c r="B77" t="s">
        <v>2322</v>
      </c>
      <c r="C77" t="s">
        <v>2323</v>
      </c>
      <c r="D77" t="s">
        <v>2324</v>
      </c>
      <c r="E77">
        <v>2017</v>
      </c>
      <c r="F77" t="s">
        <v>2325</v>
      </c>
      <c r="G77">
        <v>8</v>
      </c>
      <c r="H77">
        <v>47</v>
      </c>
      <c r="J77">
        <v>82415</v>
      </c>
      <c r="K77">
        <v>82429</v>
      </c>
      <c r="L77">
        <v>0</v>
      </c>
      <c r="M77">
        <v>19</v>
      </c>
      <c r="N77" t="s">
        <v>2326</v>
      </c>
      <c r="O77" t="s">
        <v>2327</v>
      </c>
      <c r="P77" t="s">
        <v>384</v>
      </c>
      <c r="Q77" t="s">
        <v>1770</v>
      </c>
      <c r="R77" t="s">
        <v>1789</v>
      </c>
      <c r="S77" t="s">
        <v>1771</v>
      </c>
      <c r="T77" t="s">
        <v>2328</v>
      </c>
    </row>
    <row r="78" spans="1:20">
      <c r="A78" t="s">
        <v>2329</v>
      </c>
      <c r="B78" t="s">
        <v>2330</v>
      </c>
      <c r="C78" t="s">
        <v>2331</v>
      </c>
      <c r="D78" t="s">
        <v>2332</v>
      </c>
      <c r="E78">
        <v>2017</v>
      </c>
      <c r="F78" t="s">
        <v>1086</v>
      </c>
      <c r="G78">
        <v>47</v>
      </c>
      <c r="H78">
        <v>1</v>
      </c>
      <c r="J78">
        <v>13</v>
      </c>
      <c r="K78">
        <v>21</v>
      </c>
      <c r="L78">
        <v>0</v>
      </c>
      <c r="M78">
        <v>57</v>
      </c>
      <c r="N78" t="s">
        <v>2333</v>
      </c>
      <c r="O78" t="s">
        <v>2334</v>
      </c>
      <c r="P78" t="s">
        <v>502</v>
      </c>
      <c r="Q78" t="s">
        <v>1770</v>
      </c>
      <c r="R78" t="s">
        <v>2060</v>
      </c>
      <c r="S78" t="s">
        <v>1771</v>
      </c>
      <c r="T78" t="s">
        <v>2335</v>
      </c>
    </row>
    <row r="79" spans="1:20">
      <c r="A79" t="s">
        <v>2336</v>
      </c>
      <c r="B79" t="s">
        <v>2337</v>
      </c>
      <c r="C79" t="s">
        <v>2338</v>
      </c>
      <c r="D79" t="s">
        <v>2339</v>
      </c>
      <c r="E79">
        <v>2016</v>
      </c>
      <c r="F79" t="s">
        <v>2340</v>
      </c>
      <c r="G79">
        <v>186</v>
      </c>
      <c r="H79">
        <v>10</v>
      </c>
      <c r="J79">
        <v>2614</v>
      </c>
      <c r="K79">
        <v>2622</v>
      </c>
      <c r="L79">
        <v>0</v>
      </c>
      <c r="M79">
        <v>13</v>
      </c>
      <c r="N79" t="s">
        <v>2341</v>
      </c>
      <c r="O79" t="s">
        <v>2342</v>
      </c>
      <c r="P79" t="s">
        <v>384</v>
      </c>
      <c r="Q79" t="s">
        <v>1770</v>
      </c>
      <c r="R79" t="s">
        <v>1890</v>
      </c>
      <c r="S79" t="s">
        <v>1771</v>
      </c>
      <c r="T79" t="s">
        <v>2343</v>
      </c>
    </row>
    <row r="80" spans="1:20">
      <c r="A80" t="s">
        <v>2344</v>
      </c>
      <c r="B80" t="s">
        <v>2345</v>
      </c>
      <c r="C80" t="s">
        <v>2346</v>
      </c>
      <c r="D80" t="s">
        <v>2347</v>
      </c>
      <c r="E80">
        <v>2016</v>
      </c>
      <c r="F80" t="s">
        <v>2348</v>
      </c>
      <c r="G80">
        <v>306</v>
      </c>
      <c r="J80">
        <v>17</v>
      </c>
      <c r="K80">
        <v>26</v>
      </c>
      <c r="L80">
        <v>0</v>
      </c>
      <c r="M80">
        <v>57</v>
      </c>
      <c r="N80" t="s">
        <v>2349</v>
      </c>
      <c r="O80" t="s">
        <v>2350</v>
      </c>
      <c r="P80" t="s">
        <v>384</v>
      </c>
      <c r="Q80" t="s">
        <v>1770</v>
      </c>
      <c r="S80" t="s">
        <v>1771</v>
      </c>
      <c r="T80" t="s">
        <v>2351</v>
      </c>
    </row>
    <row r="81" spans="1:20">
      <c r="A81" t="s">
        <v>2352</v>
      </c>
      <c r="B81" t="s">
        <v>2353</v>
      </c>
      <c r="C81" t="s">
        <v>2354</v>
      </c>
      <c r="D81" t="s">
        <v>2355</v>
      </c>
      <c r="E81">
        <v>2016</v>
      </c>
      <c r="F81" t="s">
        <v>2325</v>
      </c>
      <c r="G81">
        <v>7</v>
      </c>
      <c r="H81">
        <v>36</v>
      </c>
      <c r="J81">
        <v>58405</v>
      </c>
      <c r="K81">
        <v>58417</v>
      </c>
      <c r="L81">
        <v>0</v>
      </c>
      <c r="M81">
        <v>53</v>
      </c>
      <c r="N81" t="s">
        <v>2356</v>
      </c>
      <c r="O81" t="s">
        <v>2357</v>
      </c>
      <c r="P81" t="s">
        <v>384</v>
      </c>
      <c r="Q81" t="s">
        <v>1770</v>
      </c>
      <c r="R81" t="s">
        <v>2358</v>
      </c>
      <c r="S81" t="s">
        <v>1771</v>
      </c>
      <c r="T81" t="s">
        <v>2359</v>
      </c>
    </row>
    <row r="82" spans="1:20">
      <c r="A82" t="s">
        <v>2360</v>
      </c>
      <c r="B82" t="s">
        <v>2361</v>
      </c>
      <c r="C82" t="s">
        <v>2362</v>
      </c>
      <c r="D82" t="s">
        <v>2363</v>
      </c>
      <c r="E82">
        <v>2015</v>
      </c>
      <c r="F82" t="s">
        <v>2364</v>
      </c>
      <c r="G82">
        <v>9</v>
      </c>
      <c r="J82">
        <v>83</v>
      </c>
      <c r="K82">
        <v>91</v>
      </c>
      <c r="L82">
        <v>0</v>
      </c>
      <c r="M82">
        <v>29</v>
      </c>
      <c r="N82" t="s">
        <v>2365</v>
      </c>
      <c r="O82" t="s">
        <v>2366</v>
      </c>
      <c r="P82" t="s">
        <v>384</v>
      </c>
      <c r="Q82" t="s">
        <v>1770</v>
      </c>
      <c r="R82" t="s">
        <v>2367</v>
      </c>
      <c r="S82" t="s">
        <v>1771</v>
      </c>
      <c r="T82" t="s">
        <v>2368</v>
      </c>
    </row>
    <row r="83" spans="1:20">
      <c r="A83" t="s">
        <v>2369</v>
      </c>
      <c r="B83" t="s">
        <v>2370</v>
      </c>
      <c r="C83" t="s">
        <v>2371</v>
      </c>
      <c r="D83" t="s">
        <v>1445</v>
      </c>
      <c r="E83">
        <v>2015</v>
      </c>
      <c r="F83" t="s">
        <v>1984</v>
      </c>
      <c r="G83">
        <v>308</v>
      </c>
      <c r="H83">
        <v>12</v>
      </c>
      <c r="J83">
        <v>1212</v>
      </c>
      <c r="K83">
        <v>1223</v>
      </c>
      <c r="L83">
        <v>0</v>
      </c>
      <c r="M83">
        <v>52</v>
      </c>
      <c r="N83" t="s">
        <v>1461</v>
      </c>
      <c r="O83" t="s">
        <v>2372</v>
      </c>
      <c r="P83" t="s">
        <v>384</v>
      </c>
      <c r="Q83" t="s">
        <v>1770</v>
      </c>
      <c r="R83" t="s">
        <v>1986</v>
      </c>
      <c r="S83" t="s">
        <v>1771</v>
      </c>
      <c r="T83" t="s">
        <v>2373</v>
      </c>
    </row>
    <row r="84" spans="1:20">
      <c r="A84" t="s">
        <v>2374</v>
      </c>
      <c r="B84" t="s">
        <v>2375</v>
      </c>
      <c r="C84" t="s">
        <v>2376</v>
      </c>
      <c r="D84" t="s">
        <v>2377</v>
      </c>
      <c r="E84">
        <v>2014</v>
      </c>
      <c r="F84" t="s">
        <v>2378</v>
      </c>
      <c r="G84">
        <v>11</v>
      </c>
      <c r="H84">
        <v>9</v>
      </c>
      <c r="J84">
        <v>1449</v>
      </c>
      <c r="K84">
        <v>1453</v>
      </c>
      <c r="L84">
        <v>0</v>
      </c>
      <c r="M84">
        <v>41</v>
      </c>
      <c r="N84" t="s">
        <v>2379</v>
      </c>
      <c r="O84" t="s">
        <v>2380</v>
      </c>
      <c r="P84" t="s">
        <v>502</v>
      </c>
      <c r="Q84" t="s">
        <v>1770</v>
      </c>
      <c r="S84" t="s">
        <v>1771</v>
      </c>
      <c r="T84" t="s">
        <v>2381</v>
      </c>
    </row>
    <row r="85" spans="1:20">
      <c r="A85" t="s">
        <v>2382</v>
      </c>
      <c r="B85" t="s">
        <v>2383</v>
      </c>
      <c r="C85" t="s">
        <v>2384</v>
      </c>
      <c r="D85" t="s">
        <v>2385</v>
      </c>
      <c r="E85">
        <v>2014</v>
      </c>
      <c r="F85" t="s">
        <v>2386</v>
      </c>
      <c r="G85">
        <v>189</v>
      </c>
      <c r="H85">
        <v>2</v>
      </c>
      <c r="J85">
        <v>274</v>
      </c>
      <c r="K85">
        <v>284</v>
      </c>
      <c r="L85">
        <v>0</v>
      </c>
      <c r="M85">
        <v>29</v>
      </c>
      <c r="N85" t="s">
        <v>2387</v>
      </c>
      <c r="O85" t="s">
        <v>2388</v>
      </c>
      <c r="P85" t="s">
        <v>502</v>
      </c>
      <c r="Q85" t="s">
        <v>1770</v>
      </c>
      <c r="S85" t="s">
        <v>1771</v>
      </c>
      <c r="T85" t="s">
        <v>2389</v>
      </c>
    </row>
    <row r="86" spans="1:20">
      <c r="A86" t="s">
        <v>2390</v>
      </c>
      <c r="B86" t="s">
        <v>2391</v>
      </c>
      <c r="C86" t="s">
        <v>2392</v>
      </c>
      <c r="D86" t="s">
        <v>2393</v>
      </c>
      <c r="E86">
        <v>2014</v>
      </c>
      <c r="F86" t="s">
        <v>2394</v>
      </c>
      <c r="G86">
        <v>20</v>
      </c>
      <c r="H86">
        <v>17</v>
      </c>
      <c r="J86">
        <v>2681</v>
      </c>
      <c r="K86">
        <v>2691</v>
      </c>
      <c r="L86">
        <v>0</v>
      </c>
      <c r="M86">
        <v>35</v>
      </c>
      <c r="N86" t="s">
        <v>902</v>
      </c>
      <c r="O86" t="s">
        <v>2395</v>
      </c>
      <c r="P86" t="s">
        <v>384</v>
      </c>
      <c r="Q86" t="s">
        <v>1770</v>
      </c>
      <c r="R86" t="s">
        <v>1986</v>
      </c>
      <c r="S86" t="s">
        <v>1771</v>
      </c>
      <c r="T86" t="s">
        <v>2396</v>
      </c>
    </row>
    <row r="87" spans="1:20">
      <c r="A87" t="s">
        <v>2397</v>
      </c>
      <c r="B87" t="s">
        <v>2398</v>
      </c>
      <c r="C87" t="s">
        <v>2399</v>
      </c>
      <c r="D87" t="s">
        <v>2400</v>
      </c>
      <c r="E87">
        <v>2014</v>
      </c>
      <c r="F87" t="s">
        <v>2401</v>
      </c>
      <c r="G87">
        <v>18</v>
      </c>
      <c r="H87">
        <v>2</v>
      </c>
      <c r="I87" t="s">
        <v>2402</v>
      </c>
      <c r="L87">
        <v>0</v>
      </c>
      <c r="M87">
        <v>16</v>
      </c>
      <c r="N87" t="s">
        <v>2403</v>
      </c>
      <c r="O87" t="s">
        <v>2404</v>
      </c>
      <c r="P87" t="s">
        <v>384</v>
      </c>
      <c r="Q87" t="s">
        <v>1770</v>
      </c>
      <c r="R87" t="s">
        <v>1789</v>
      </c>
      <c r="S87" t="s">
        <v>1771</v>
      </c>
      <c r="T87" t="s">
        <v>2405</v>
      </c>
    </row>
    <row r="88" spans="1:20">
      <c r="A88" t="s">
        <v>2406</v>
      </c>
      <c r="B88" t="s">
        <v>2407</v>
      </c>
      <c r="C88" t="s">
        <v>2408</v>
      </c>
      <c r="D88" t="s">
        <v>2409</v>
      </c>
      <c r="E88">
        <v>2014</v>
      </c>
      <c r="F88" t="s">
        <v>2410</v>
      </c>
      <c r="G88">
        <v>2014</v>
      </c>
      <c r="I88">
        <v>469358</v>
      </c>
      <c r="L88">
        <v>0</v>
      </c>
      <c r="M88">
        <v>31</v>
      </c>
      <c r="N88" t="s">
        <v>2411</v>
      </c>
      <c r="O88" t="s">
        <v>2412</v>
      </c>
      <c r="P88" t="s">
        <v>384</v>
      </c>
      <c r="Q88" t="s">
        <v>1770</v>
      </c>
      <c r="R88" t="s">
        <v>2297</v>
      </c>
      <c r="S88" t="s">
        <v>1771</v>
      </c>
      <c r="T88" t="s">
        <v>2413</v>
      </c>
    </row>
    <row r="89" spans="1:20">
      <c r="A89" t="s">
        <v>2414</v>
      </c>
      <c r="B89" t="s">
        <v>2415</v>
      </c>
      <c r="C89" t="s">
        <v>2416</v>
      </c>
      <c r="D89" t="s">
        <v>2417</v>
      </c>
      <c r="E89">
        <v>2014</v>
      </c>
      <c r="F89" t="s">
        <v>2418</v>
      </c>
      <c r="G89">
        <v>20</v>
      </c>
      <c r="H89">
        <v>9</v>
      </c>
      <c r="J89">
        <v>1400</v>
      </c>
      <c r="K89">
        <v>1408</v>
      </c>
      <c r="L89">
        <v>0</v>
      </c>
      <c r="M89">
        <v>11</v>
      </c>
      <c r="N89" t="s">
        <v>2419</v>
      </c>
      <c r="O89" t="s">
        <v>2420</v>
      </c>
      <c r="P89" t="s">
        <v>502</v>
      </c>
      <c r="Q89" t="s">
        <v>1770</v>
      </c>
      <c r="S89" t="s">
        <v>1771</v>
      </c>
      <c r="T89" t="s">
        <v>2421</v>
      </c>
    </row>
    <row r="90" spans="1:20">
      <c r="A90" t="s">
        <v>2422</v>
      </c>
      <c r="B90" t="s">
        <v>2423</v>
      </c>
      <c r="C90" t="s">
        <v>2424</v>
      </c>
      <c r="D90" t="s">
        <v>2425</v>
      </c>
      <c r="E90">
        <v>2013</v>
      </c>
      <c r="F90" t="s">
        <v>2426</v>
      </c>
      <c r="G90">
        <v>222</v>
      </c>
      <c r="H90">
        <v>2</v>
      </c>
      <c r="J90">
        <v>171</v>
      </c>
      <c r="K90">
        <v>179</v>
      </c>
      <c r="L90">
        <v>0</v>
      </c>
      <c r="M90">
        <v>84</v>
      </c>
      <c r="N90" t="s">
        <v>2427</v>
      </c>
      <c r="O90" t="s">
        <v>2428</v>
      </c>
      <c r="P90" t="s">
        <v>502</v>
      </c>
      <c r="Q90" t="s">
        <v>1770</v>
      </c>
      <c r="R90" t="s">
        <v>2069</v>
      </c>
      <c r="S90" t="s">
        <v>1771</v>
      </c>
      <c r="T90" t="s">
        <v>2429</v>
      </c>
    </row>
    <row r="91" spans="1:20">
      <c r="A91" t="s">
        <v>2430</v>
      </c>
      <c r="B91" t="s">
        <v>2431</v>
      </c>
      <c r="C91" t="s">
        <v>2432</v>
      </c>
      <c r="D91" t="s">
        <v>2433</v>
      </c>
      <c r="E91">
        <v>2013</v>
      </c>
      <c r="F91" t="s">
        <v>2434</v>
      </c>
      <c r="G91">
        <v>34</v>
      </c>
      <c r="H91">
        <v>4</v>
      </c>
      <c r="J91">
        <v>537</v>
      </c>
      <c r="K91">
        <v>548</v>
      </c>
      <c r="L91">
        <v>0</v>
      </c>
      <c r="M91">
        <v>68</v>
      </c>
      <c r="N91" t="s">
        <v>2435</v>
      </c>
      <c r="O91" t="s">
        <v>2436</v>
      </c>
      <c r="P91" t="s">
        <v>384</v>
      </c>
      <c r="Q91" t="s">
        <v>1770</v>
      </c>
      <c r="S91" t="s">
        <v>1771</v>
      </c>
      <c r="T91" t="s">
        <v>2437</v>
      </c>
    </row>
    <row r="92" spans="1:20">
      <c r="A92" t="s">
        <v>2438</v>
      </c>
      <c r="B92" t="s">
        <v>2439</v>
      </c>
      <c r="C92" t="s">
        <v>2440</v>
      </c>
      <c r="D92" t="s">
        <v>2441</v>
      </c>
      <c r="E92">
        <v>2013</v>
      </c>
      <c r="F92" t="s">
        <v>2442</v>
      </c>
      <c r="G92">
        <v>14</v>
      </c>
      <c r="H92">
        <v>1</v>
      </c>
      <c r="I92">
        <v>25</v>
      </c>
      <c r="L92">
        <v>0</v>
      </c>
      <c r="M92">
        <v>30</v>
      </c>
      <c r="N92" t="s">
        <v>2443</v>
      </c>
      <c r="O92" t="s">
        <v>2444</v>
      </c>
      <c r="P92" t="s">
        <v>384</v>
      </c>
      <c r="Q92" t="s">
        <v>1770</v>
      </c>
      <c r="R92" t="s">
        <v>1789</v>
      </c>
      <c r="S92" t="s">
        <v>1771</v>
      </c>
      <c r="T92" t="s">
        <v>2445</v>
      </c>
    </row>
    <row r="93" spans="1:20">
      <c r="A93" t="s">
        <v>2446</v>
      </c>
      <c r="B93" t="s">
        <v>2447</v>
      </c>
      <c r="C93" t="s">
        <v>2448</v>
      </c>
      <c r="D93" t="s">
        <v>2449</v>
      </c>
      <c r="E93">
        <v>2013</v>
      </c>
      <c r="F93" t="s">
        <v>2450</v>
      </c>
      <c r="G93">
        <v>28</v>
      </c>
      <c r="H93">
        <v>2</v>
      </c>
      <c r="J93">
        <v>217</v>
      </c>
      <c r="K93" s="13">
        <v>217000000</v>
      </c>
      <c r="L93">
        <v>0</v>
      </c>
      <c r="M93">
        <v>40</v>
      </c>
      <c r="N93" t="s">
        <v>2451</v>
      </c>
      <c r="O93" t="s">
        <v>2452</v>
      </c>
      <c r="P93" t="s">
        <v>384</v>
      </c>
      <c r="Q93" t="s">
        <v>1770</v>
      </c>
      <c r="S93" t="s">
        <v>1771</v>
      </c>
      <c r="T93" t="s">
        <v>2453</v>
      </c>
    </row>
    <row r="94" spans="1:20">
      <c r="A94" t="s">
        <v>2454</v>
      </c>
      <c r="B94" t="s">
        <v>2455</v>
      </c>
      <c r="C94" t="s">
        <v>2456</v>
      </c>
      <c r="D94" t="s">
        <v>2457</v>
      </c>
      <c r="E94">
        <v>2012</v>
      </c>
      <c r="F94" t="s">
        <v>1086</v>
      </c>
      <c r="G94">
        <v>38</v>
      </c>
      <c r="H94">
        <v>2</v>
      </c>
      <c r="J94">
        <v>196</v>
      </c>
      <c r="K94">
        <v>202</v>
      </c>
      <c r="L94">
        <v>0</v>
      </c>
      <c r="M94">
        <v>17</v>
      </c>
      <c r="N94" t="s">
        <v>2458</v>
      </c>
      <c r="O94" t="s">
        <v>2459</v>
      </c>
      <c r="P94" t="s">
        <v>384</v>
      </c>
      <c r="Q94" t="s">
        <v>1770</v>
      </c>
      <c r="R94" t="s">
        <v>2262</v>
      </c>
      <c r="S94" t="s">
        <v>1771</v>
      </c>
      <c r="T94" t="s">
        <v>2460</v>
      </c>
    </row>
    <row r="95" spans="1:20">
      <c r="A95" t="s">
        <v>2461</v>
      </c>
      <c r="B95" t="s">
        <v>2462</v>
      </c>
      <c r="C95" t="s">
        <v>2463</v>
      </c>
      <c r="D95" t="s">
        <v>2464</v>
      </c>
      <c r="E95">
        <v>2012</v>
      </c>
      <c r="F95" t="s">
        <v>2465</v>
      </c>
      <c r="G95">
        <v>43</v>
      </c>
      <c r="H95">
        <v>8</v>
      </c>
      <c r="J95">
        <v>1257</v>
      </c>
      <c r="K95">
        <v>1263</v>
      </c>
      <c r="L95">
        <v>0</v>
      </c>
      <c r="M95">
        <v>19</v>
      </c>
      <c r="N95" t="s">
        <v>2466</v>
      </c>
      <c r="O95" t="s">
        <v>2467</v>
      </c>
      <c r="P95" t="s">
        <v>384</v>
      </c>
      <c r="Q95" t="s">
        <v>1770</v>
      </c>
      <c r="S95" t="s">
        <v>1771</v>
      </c>
      <c r="T95" t="s">
        <v>2468</v>
      </c>
    </row>
    <row r="96" spans="1:20">
      <c r="A96" t="s">
        <v>2469</v>
      </c>
      <c r="B96" t="s">
        <v>2470</v>
      </c>
      <c r="C96" t="s">
        <v>2471</v>
      </c>
      <c r="D96" t="s">
        <v>2472</v>
      </c>
      <c r="E96">
        <v>2012</v>
      </c>
      <c r="F96" t="s">
        <v>2473</v>
      </c>
      <c r="G96">
        <v>54</v>
      </c>
      <c r="H96" t="s">
        <v>2474</v>
      </c>
      <c r="J96" t="s">
        <v>2475</v>
      </c>
      <c r="K96" t="s">
        <v>2476</v>
      </c>
      <c r="L96">
        <v>0</v>
      </c>
      <c r="M96">
        <v>2</v>
      </c>
      <c r="N96" t="s">
        <v>2477</v>
      </c>
      <c r="O96" t="s">
        <v>2478</v>
      </c>
      <c r="P96" t="s">
        <v>2479</v>
      </c>
      <c r="Q96" t="s">
        <v>1770</v>
      </c>
      <c r="S96" t="s">
        <v>1771</v>
      </c>
      <c r="T96" t="s">
        <v>2480</v>
      </c>
    </row>
    <row r="97" spans="1:20">
      <c r="A97" t="s">
        <v>2481</v>
      </c>
      <c r="B97" t="s">
        <v>2482</v>
      </c>
      <c r="C97" t="s">
        <v>2483</v>
      </c>
      <c r="D97" t="s">
        <v>2484</v>
      </c>
      <c r="E97">
        <v>2012</v>
      </c>
      <c r="F97" t="s">
        <v>2485</v>
      </c>
      <c r="G97">
        <v>45</v>
      </c>
      <c r="H97">
        <v>6</v>
      </c>
      <c r="J97">
        <v>493</v>
      </c>
      <c r="K97">
        <v>498</v>
      </c>
      <c r="L97">
        <v>0</v>
      </c>
      <c r="M97">
        <v>7</v>
      </c>
      <c r="N97" t="s">
        <v>2486</v>
      </c>
      <c r="O97" t="s">
        <v>2487</v>
      </c>
      <c r="P97" t="s">
        <v>384</v>
      </c>
      <c r="Q97" t="s">
        <v>1770</v>
      </c>
      <c r="R97" t="s">
        <v>1986</v>
      </c>
      <c r="S97" t="s">
        <v>1771</v>
      </c>
      <c r="T97" t="s">
        <v>2488</v>
      </c>
    </row>
    <row r="98" spans="1:20">
      <c r="A98" t="s">
        <v>2489</v>
      </c>
      <c r="B98" t="s">
        <v>2490</v>
      </c>
      <c r="C98">
        <v>25642691000</v>
      </c>
      <c r="D98" t="s">
        <v>2491</v>
      </c>
      <c r="E98">
        <v>2012</v>
      </c>
      <c r="F98" t="s">
        <v>2492</v>
      </c>
      <c r="G98">
        <v>5</v>
      </c>
      <c r="H98">
        <v>2</v>
      </c>
      <c r="J98">
        <v>160</v>
      </c>
      <c r="K98">
        <v>166</v>
      </c>
      <c r="L98">
        <v>0</v>
      </c>
      <c r="M98">
        <v>24</v>
      </c>
      <c r="N98" t="s">
        <v>2493</v>
      </c>
      <c r="O98" t="s">
        <v>2494</v>
      </c>
      <c r="P98" t="s">
        <v>2495</v>
      </c>
      <c r="Q98" t="s">
        <v>1770</v>
      </c>
      <c r="R98" t="s">
        <v>1853</v>
      </c>
      <c r="S98" t="s">
        <v>1771</v>
      </c>
      <c r="T98" t="s">
        <v>2496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2"/>
  <sheetViews>
    <sheetView workbookViewId="0">
      <selection activeCell="B2" sqref="B2"/>
    </sheetView>
  </sheetViews>
  <sheetFormatPr defaultRowHeight="14.25"/>
  <cols>
    <col min="1" max="1" width="16.75" customWidth="1"/>
    <col min="2" max="2" width="20.375" customWidth="1"/>
    <col min="3" max="3" width="20.875" customWidth="1"/>
    <col min="4" max="4" width="18.625" customWidth="1"/>
    <col min="5" max="5" width="20.125" customWidth="1"/>
    <col min="6" max="6" width="16.125" customWidth="1"/>
    <col min="7" max="7" width="35.625" style="3" customWidth="1"/>
  </cols>
  <sheetData>
    <row r="1" spans="1:7" s="1" customFormat="1" ht="15">
      <c r="A1" s="6" t="s">
        <v>0</v>
      </c>
      <c r="B1" s="6" t="s">
        <v>1</v>
      </c>
      <c r="C1" s="6" t="s">
        <v>2</v>
      </c>
      <c r="D1" s="6" t="s">
        <v>3</v>
      </c>
      <c r="E1" s="6" t="s">
        <v>34</v>
      </c>
      <c r="F1" s="6" t="s">
        <v>35</v>
      </c>
      <c r="G1" s="7" t="s">
        <v>89</v>
      </c>
    </row>
    <row r="2" spans="1:7" ht="57">
      <c r="A2" s="8" t="s">
        <v>41</v>
      </c>
      <c r="B2" s="8" t="s">
        <v>42</v>
      </c>
      <c r="C2" s="8" t="s">
        <v>4</v>
      </c>
      <c r="D2" s="8">
        <v>2023</v>
      </c>
      <c r="E2" s="8" t="s">
        <v>305</v>
      </c>
      <c r="F2" s="8" t="s">
        <v>43</v>
      </c>
      <c r="G2" s="8" t="s">
        <v>90</v>
      </c>
    </row>
    <row r="3" spans="1:7" ht="57">
      <c r="A3" s="8" t="s">
        <v>46</v>
      </c>
      <c r="B3" s="8" t="s">
        <v>47</v>
      </c>
      <c r="C3" s="8" t="s">
        <v>6</v>
      </c>
      <c r="D3" s="8">
        <v>2022</v>
      </c>
      <c r="E3" s="8" t="s">
        <v>305</v>
      </c>
      <c r="F3" s="8" t="s">
        <v>48</v>
      </c>
      <c r="G3" s="8" t="s">
        <v>91</v>
      </c>
    </row>
    <row r="4" spans="1:7" ht="71.25">
      <c r="A4" s="8" t="s">
        <v>53</v>
      </c>
      <c r="B4" s="8" t="s">
        <v>54</v>
      </c>
      <c r="C4" s="8" t="s">
        <v>9</v>
      </c>
      <c r="D4" s="8">
        <v>2025</v>
      </c>
      <c r="E4" s="8" t="s">
        <v>305</v>
      </c>
      <c r="F4" s="8" t="s">
        <v>43</v>
      </c>
      <c r="G4" s="8" t="s">
        <v>92</v>
      </c>
    </row>
    <row r="5" spans="1:7" ht="42.75">
      <c r="A5" s="8" t="s">
        <v>55</v>
      </c>
      <c r="B5" s="8" t="s">
        <v>56</v>
      </c>
      <c r="C5" s="8" t="s">
        <v>10</v>
      </c>
      <c r="D5" s="8">
        <v>2021</v>
      </c>
      <c r="E5" s="8" t="s">
        <v>305</v>
      </c>
      <c r="F5" s="8" t="s">
        <v>48</v>
      </c>
      <c r="G5" s="8" t="s">
        <v>93</v>
      </c>
    </row>
    <row r="6" spans="1:7" ht="42.75">
      <c r="A6" s="8" t="s">
        <v>62</v>
      </c>
      <c r="B6" s="8" t="s">
        <v>63</v>
      </c>
      <c r="C6" s="8" t="s">
        <v>13</v>
      </c>
      <c r="D6" s="8">
        <v>2023</v>
      </c>
      <c r="E6" s="8" t="s">
        <v>305</v>
      </c>
      <c r="F6" s="8" t="s">
        <v>37</v>
      </c>
      <c r="G6" s="8" t="s">
        <v>94</v>
      </c>
    </row>
    <row r="7" spans="1:7" ht="57">
      <c r="A7" s="8" t="s">
        <v>66</v>
      </c>
      <c r="B7" s="8" t="s">
        <v>67</v>
      </c>
      <c r="C7" s="8" t="s">
        <v>15</v>
      </c>
      <c r="D7" s="8">
        <v>2022</v>
      </c>
      <c r="E7" s="8" t="s">
        <v>305</v>
      </c>
      <c r="F7" s="8" t="s">
        <v>37</v>
      </c>
      <c r="G7" s="8" t="s">
        <v>95</v>
      </c>
    </row>
    <row r="8" spans="1:7" ht="57">
      <c r="A8" s="8" t="s">
        <v>73</v>
      </c>
      <c r="B8" s="8" t="s">
        <v>74</v>
      </c>
      <c r="C8" s="8" t="s">
        <v>19</v>
      </c>
      <c r="D8" s="8">
        <v>2012</v>
      </c>
      <c r="E8" s="8" t="s">
        <v>305</v>
      </c>
      <c r="F8" s="8" t="s">
        <v>59</v>
      </c>
      <c r="G8" s="8" t="s">
        <v>96</v>
      </c>
    </row>
    <row r="9" spans="1:7" ht="99.75">
      <c r="A9" s="9" t="s">
        <v>22</v>
      </c>
      <c r="B9" s="9" t="s">
        <v>76</v>
      </c>
      <c r="C9" s="9" t="s">
        <v>23</v>
      </c>
      <c r="D9" s="9">
        <v>2022</v>
      </c>
      <c r="E9" s="8" t="s">
        <v>305</v>
      </c>
      <c r="F9" s="9" t="s">
        <v>77</v>
      </c>
      <c r="G9" s="8" t="s">
        <v>97</v>
      </c>
    </row>
    <row r="10" spans="1:7" ht="71.25">
      <c r="A10" s="9" t="s">
        <v>24</v>
      </c>
      <c r="B10" s="9" t="s">
        <v>25</v>
      </c>
      <c r="C10" s="9" t="s">
        <v>26</v>
      </c>
      <c r="D10" s="9">
        <v>2023</v>
      </c>
      <c r="E10" s="8" t="s">
        <v>305</v>
      </c>
      <c r="F10" s="9" t="s">
        <v>78</v>
      </c>
      <c r="G10" s="8" t="s">
        <v>98</v>
      </c>
    </row>
    <row r="11" spans="1:7" ht="71.25">
      <c r="A11" s="9" t="s">
        <v>79</v>
      </c>
      <c r="B11" s="9" t="s">
        <v>80</v>
      </c>
      <c r="C11" s="9" t="s">
        <v>27</v>
      </c>
      <c r="D11" s="9">
        <v>2019</v>
      </c>
      <c r="E11" s="8" t="s">
        <v>305</v>
      </c>
      <c r="F11" s="9" t="s">
        <v>103</v>
      </c>
      <c r="G11" s="8" t="s">
        <v>99</v>
      </c>
    </row>
    <row r="12" spans="1:7" ht="99.75">
      <c r="A12" s="9" t="s">
        <v>84</v>
      </c>
      <c r="B12" s="9" t="s">
        <v>85</v>
      </c>
      <c r="C12" s="9" t="s">
        <v>31</v>
      </c>
      <c r="D12" s="9">
        <v>2021</v>
      </c>
      <c r="E12" s="8" t="s">
        <v>305</v>
      </c>
      <c r="F12" s="9" t="s">
        <v>103</v>
      </c>
      <c r="G12" s="8" t="s">
        <v>100</v>
      </c>
    </row>
  </sheetData>
  <conditionalFormatting sqref="C1:C12">
    <cfRule type="duplicateValues" dxfId="0" priority="1"/>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8"/>
  <sheetViews>
    <sheetView tabSelected="1" workbookViewId="0">
      <pane xSplit="1" ySplit="2" topLeftCell="X3" activePane="bottomRight" state="frozen"/>
      <selection pane="topRight" activeCell="B1" sqref="B1"/>
      <selection pane="bottomLeft" activeCell="A3" sqref="A3"/>
      <selection pane="bottomRight" activeCell="D5" sqref="D5"/>
    </sheetView>
  </sheetViews>
  <sheetFormatPr defaultRowHeight="14.25"/>
  <cols>
    <col min="1" max="1" width="16.875" customWidth="1"/>
    <col min="2" max="2" width="26.5" bestFit="1" customWidth="1"/>
    <col min="3" max="3" width="29.375" customWidth="1"/>
    <col min="4" max="4" width="23.625" customWidth="1"/>
    <col min="5" max="5" width="19" customWidth="1"/>
    <col min="6" max="6" width="23.625" customWidth="1"/>
    <col min="7" max="7" width="24.5" customWidth="1"/>
    <col min="8" max="8" width="23.125" style="2" customWidth="1"/>
    <col min="9" max="9" width="28.25" customWidth="1"/>
    <col min="11" max="11" width="18.5" customWidth="1"/>
    <col min="12" max="12" width="20.125" customWidth="1"/>
    <col min="15" max="15" width="22.5" customWidth="1"/>
    <col min="16" max="16" width="22.625" customWidth="1"/>
    <col min="17" max="17" width="23.625" customWidth="1"/>
    <col min="18" max="18" width="20.375" customWidth="1"/>
    <col min="19" max="19" width="16.125" customWidth="1"/>
    <col min="20" max="20" width="21.875" customWidth="1"/>
    <col min="21" max="21" width="24" customWidth="1"/>
    <col min="22" max="22" width="23" customWidth="1"/>
    <col min="23" max="23" width="19.75" customWidth="1"/>
    <col min="24" max="24" width="20.125" customWidth="1"/>
    <col min="25" max="25" width="26.625" customWidth="1"/>
    <col min="26" max="26" width="18" customWidth="1"/>
    <col min="27" max="27" width="24.875" customWidth="1"/>
    <col min="28" max="28" width="21.875" customWidth="1"/>
    <col min="29" max="29" width="37.875" customWidth="1"/>
    <col min="30" max="30" width="32.875" customWidth="1"/>
    <col min="31" max="31" width="20.75" customWidth="1"/>
  </cols>
  <sheetData>
    <row r="1" spans="1:32" s="11" customFormat="1" ht="15">
      <c r="A1" s="12" t="s">
        <v>104</v>
      </c>
      <c r="B1" s="12"/>
      <c r="C1" s="12"/>
      <c r="D1" s="12"/>
      <c r="E1" s="12"/>
      <c r="F1" s="12" t="s">
        <v>107</v>
      </c>
      <c r="G1" s="12"/>
      <c r="H1" s="12"/>
      <c r="I1" s="12"/>
      <c r="J1" s="12"/>
      <c r="K1" s="12" t="s">
        <v>112</v>
      </c>
      <c r="L1" s="12"/>
      <c r="M1" s="12"/>
      <c r="N1" s="12" t="s">
        <v>117</v>
      </c>
      <c r="O1" s="12"/>
      <c r="P1" s="12"/>
      <c r="Q1" s="12"/>
      <c r="R1" s="12" t="s">
        <v>124</v>
      </c>
      <c r="S1" s="12"/>
      <c r="T1" s="12" t="s">
        <v>125</v>
      </c>
      <c r="U1" s="12"/>
      <c r="V1" s="12"/>
      <c r="W1" s="12"/>
      <c r="X1" s="12"/>
      <c r="Y1" s="10"/>
      <c r="Z1" s="10"/>
      <c r="AA1" s="10"/>
      <c r="AB1" s="10"/>
      <c r="AC1" s="12" t="s">
        <v>102</v>
      </c>
      <c r="AD1" s="12"/>
      <c r="AE1" s="12" t="s">
        <v>132</v>
      </c>
      <c r="AF1" s="12"/>
    </row>
    <row r="2" spans="1:32" s="11" customFormat="1" ht="22.5">
      <c r="A2" s="10" t="s">
        <v>104</v>
      </c>
      <c r="B2" s="10" t="s">
        <v>133</v>
      </c>
      <c r="C2" s="10" t="s">
        <v>0</v>
      </c>
      <c r="D2" s="10" t="s">
        <v>105</v>
      </c>
      <c r="E2" s="10" t="s">
        <v>106</v>
      </c>
      <c r="F2" s="10" t="s">
        <v>108</v>
      </c>
      <c r="G2" s="10" t="s">
        <v>109</v>
      </c>
      <c r="H2" s="10" t="s">
        <v>101</v>
      </c>
      <c r="I2" s="10" t="s">
        <v>110</v>
      </c>
      <c r="J2" s="10" t="s">
        <v>111</v>
      </c>
      <c r="K2" s="10" t="s">
        <v>113</v>
      </c>
      <c r="L2" s="10" t="s">
        <v>114</v>
      </c>
      <c r="M2" s="10" t="s">
        <v>115</v>
      </c>
      <c r="N2" s="10" t="s">
        <v>116</v>
      </c>
      <c r="O2" s="10" t="s">
        <v>118</v>
      </c>
      <c r="P2" s="10" t="s">
        <v>119</v>
      </c>
      <c r="Q2" s="10" t="s">
        <v>120</v>
      </c>
      <c r="R2" s="10" t="s">
        <v>121</v>
      </c>
      <c r="S2" s="10" t="s">
        <v>122</v>
      </c>
      <c r="T2" s="10" t="s">
        <v>123</v>
      </c>
      <c r="U2" s="10" t="s">
        <v>134</v>
      </c>
      <c r="V2" s="10" t="s">
        <v>135</v>
      </c>
      <c r="W2" s="10" t="s">
        <v>126</v>
      </c>
      <c r="X2" s="10" t="s">
        <v>127</v>
      </c>
      <c r="Y2" s="10" t="s">
        <v>128</v>
      </c>
      <c r="Z2" s="10" t="s">
        <v>129</v>
      </c>
      <c r="AA2" s="10" t="s">
        <v>130</v>
      </c>
      <c r="AB2" s="10" t="s">
        <v>131</v>
      </c>
      <c r="AC2" s="10"/>
      <c r="AD2" s="10"/>
      <c r="AE2" s="10"/>
      <c r="AF2" s="10"/>
    </row>
    <row r="3" spans="1:32" s="3" customFormat="1" ht="56.25">
      <c r="A3" s="4" t="s">
        <v>216</v>
      </c>
      <c r="B3" s="4" t="s">
        <v>136</v>
      </c>
      <c r="C3" s="4" t="s">
        <v>137</v>
      </c>
      <c r="D3" s="4" t="s">
        <v>7</v>
      </c>
      <c r="E3" s="4" t="s">
        <v>138</v>
      </c>
      <c r="F3" s="4" t="s">
        <v>139</v>
      </c>
      <c r="G3" s="4" t="s">
        <v>140</v>
      </c>
      <c r="H3" s="4" t="s">
        <v>141</v>
      </c>
      <c r="I3" s="4" t="s">
        <v>142</v>
      </c>
      <c r="J3" s="4" t="s">
        <v>143</v>
      </c>
      <c r="K3" s="4" t="s">
        <v>144</v>
      </c>
      <c r="L3" s="4" t="s">
        <v>145</v>
      </c>
      <c r="M3" s="4" t="s">
        <v>146</v>
      </c>
      <c r="N3" s="4" t="s">
        <v>147</v>
      </c>
      <c r="O3" s="4" t="s">
        <v>148</v>
      </c>
      <c r="P3" s="4" t="s">
        <v>149</v>
      </c>
      <c r="Q3" s="4" t="s">
        <v>150</v>
      </c>
      <c r="R3" s="4" t="s">
        <v>151</v>
      </c>
      <c r="S3" s="4" t="s">
        <v>152</v>
      </c>
      <c r="T3" s="4" t="s">
        <v>153</v>
      </c>
      <c r="U3" s="4" t="s">
        <v>154</v>
      </c>
      <c r="V3" s="4" t="s">
        <v>155</v>
      </c>
      <c r="W3" s="4" t="s">
        <v>156</v>
      </c>
      <c r="X3" s="4" t="s">
        <v>157</v>
      </c>
      <c r="Y3" s="4" t="s">
        <v>158</v>
      </c>
      <c r="Z3" s="4" t="s">
        <v>159</v>
      </c>
      <c r="AA3" s="4" t="s">
        <v>160</v>
      </c>
      <c r="AB3" s="4" t="s">
        <v>161</v>
      </c>
      <c r="AC3" s="4"/>
      <c r="AD3" s="4"/>
      <c r="AE3" s="4"/>
      <c r="AF3" s="4"/>
    </row>
    <row r="4" spans="1:32" ht="67.5">
      <c r="A4" s="4" t="s">
        <v>217</v>
      </c>
      <c r="B4" s="4" t="s">
        <v>162</v>
      </c>
      <c r="C4" s="4" t="s">
        <v>36</v>
      </c>
      <c r="D4" s="4" t="s">
        <v>5</v>
      </c>
      <c r="E4" s="4" t="s">
        <v>163</v>
      </c>
      <c r="F4" s="4" t="s">
        <v>164</v>
      </c>
      <c r="G4" s="4" t="s">
        <v>165</v>
      </c>
      <c r="H4" s="4" t="s">
        <v>166</v>
      </c>
      <c r="I4" s="4" t="s">
        <v>167</v>
      </c>
      <c r="J4" s="4">
        <v>250</v>
      </c>
      <c r="K4" s="4" t="s">
        <v>168</v>
      </c>
      <c r="L4" s="4" t="s">
        <v>181</v>
      </c>
      <c r="M4" s="4" t="s">
        <v>169</v>
      </c>
      <c r="N4" s="4" t="s">
        <v>170</v>
      </c>
      <c r="O4" s="4" t="s">
        <v>171</v>
      </c>
      <c r="P4" s="4" t="s">
        <v>172</v>
      </c>
      <c r="Q4" s="4" t="s">
        <v>173</v>
      </c>
      <c r="R4" s="4" t="s">
        <v>182</v>
      </c>
      <c r="S4" s="4" t="s">
        <v>183</v>
      </c>
      <c r="T4" s="4" t="s">
        <v>184</v>
      </c>
      <c r="U4" s="4" t="s">
        <v>174</v>
      </c>
      <c r="V4" s="4" t="s">
        <v>175</v>
      </c>
      <c r="W4" s="4" t="s">
        <v>176</v>
      </c>
      <c r="X4" s="4" t="s">
        <v>177</v>
      </c>
      <c r="Y4" s="4" t="s">
        <v>178</v>
      </c>
      <c r="Z4" s="4" t="s">
        <v>185</v>
      </c>
      <c r="AA4" s="4" t="s">
        <v>179</v>
      </c>
      <c r="AB4" s="4" t="s">
        <v>186</v>
      </c>
      <c r="AC4" s="4" t="s">
        <v>180</v>
      </c>
      <c r="AD4" s="4"/>
      <c r="AE4" s="4"/>
      <c r="AF4" s="4"/>
    </row>
    <row r="5" spans="1:32" ht="67.5">
      <c r="A5" s="4" t="s">
        <v>274</v>
      </c>
      <c r="B5" s="4" t="s">
        <v>187</v>
      </c>
      <c r="C5" s="4" t="s">
        <v>188</v>
      </c>
      <c r="D5" s="4" t="s">
        <v>189</v>
      </c>
      <c r="E5" s="4" t="s">
        <v>190</v>
      </c>
      <c r="F5" s="4" t="s">
        <v>191</v>
      </c>
      <c r="G5" s="4" t="s">
        <v>192</v>
      </c>
      <c r="H5" s="4" t="s">
        <v>193</v>
      </c>
      <c r="I5" s="4" t="s">
        <v>194</v>
      </c>
      <c r="J5" s="4" t="s">
        <v>195</v>
      </c>
      <c r="K5" s="4" t="s">
        <v>196</v>
      </c>
      <c r="L5" s="4" t="s">
        <v>197</v>
      </c>
      <c r="M5" s="4" t="s">
        <v>198</v>
      </c>
      <c r="N5" s="4" t="s">
        <v>199</v>
      </c>
      <c r="O5" s="4" t="s">
        <v>200</v>
      </c>
      <c r="P5" s="4" t="s">
        <v>201</v>
      </c>
      <c r="Q5" s="4" t="s">
        <v>202</v>
      </c>
      <c r="R5" s="4" t="s">
        <v>203</v>
      </c>
      <c r="S5" s="4" t="s">
        <v>204</v>
      </c>
      <c r="T5" s="4" t="s">
        <v>205</v>
      </c>
      <c r="U5" s="4" t="s">
        <v>207</v>
      </c>
      <c r="V5" s="4" t="s">
        <v>206</v>
      </c>
      <c r="W5" s="4" t="s">
        <v>208</v>
      </c>
      <c r="X5" s="4" t="s">
        <v>209</v>
      </c>
      <c r="Y5" s="4" t="s">
        <v>210</v>
      </c>
      <c r="Z5" s="4" t="s">
        <v>211</v>
      </c>
      <c r="AA5" s="4" t="s">
        <v>212</v>
      </c>
      <c r="AB5" s="4" t="s">
        <v>213</v>
      </c>
      <c r="AC5" s="4" t="s">
        <v>214</v>
      </c>
      <c r="AD5" s="4"/>
      <c r="AE5" s="4" t="s">
        <v>215</v>
      </c>
      <c r="AF5" s="4"/>
    </row>
    <row r="6" spans="1:32" ht="90">
      <c r="A6" s="4" t="s">
        <v>271</v>
      </c>
      <c r="B6" s="4" t="s">
        <v>218</v>
      </c>
      <c r="C6" s="4" t="s">
        <v>219</v>
      </c>
      <c r="D6" s="4" t="s">
        <v>220</v>
      </c>
      <c r="E6" s="5" t="s">
        <v>304</v>
      </c>
      <c r="F6" s="4" t="s">
        <v>221</v>
      </c>
      <c r="G6" s="4" t="s">
        <v>222</v>
      </c>
      <c r="H6" s="4" t="s">
        <v>223</v>
      </c>
      <c r="I6" s="4" t="s">
        <v>306</v>
      </c>
      <c r="J6" s="4" t="s">
        <v>224</v>
      </c>
      <c r="K6" s="4" t="s">
        <v>225</v>
      </c>
      <c r="L6" s="4" t="s">
        <v>226</v>
      </c>
      <c r="M6" s="4" t="s">
        <v>227</v>
      </c>
      <c r="N6" s="4" t="s">
        <v>228</v>
      </c>
      <c r="O6" s="4" t="s">
        <v>229</v>
      </c>
      <c r="P6" s="4" t="s">
        <v>230</v>
      </c>
      <c r="Q6" s="4" t="s">
        <v>231</v>
      </c>
      <c r="R6" s="4" t="s">
        <v>232</v>
      </c>
      <c r="S6" s="4" t="s">
        <v>233</v>
      </c>
      <c r="T6" s="4" t="s">
        <v>234</v>
      </c>
      <c r="U6" s="4" t="s">
        <v>235</v>
      </c>
      <c r="V6" s="4" t="s">
        <v>236</v>
      </c>
      <c r="W6" s="4" t="s">
        <v>237</v>
      </c>
      <c r="X6" s="4" t="s">
        <v>238</v>
      </c>
      <c r="Y6" s="4" t="s">
        <v>239</v>
      </c>
      <c r="Z6" s="4" t="s">
        <v>240</v>
      </c>
      <c r="AA6" s="4" t="s">
        <v>241</v>
      </c>
      <c r="AB6" s="4" t="s">
        <v>213</v>
      </c>
      <c r="AC6" s="4" t="s">
        <v>242</v>
      </c>
      <c r="AD6" s="4"/>
      <c r="AE6" s="4" t="s">
        <v>243</v>
      </c>
      <c r="AF6" s="4"/>
    </row>
    <row r="7" spans="1:32" ht="112.5">
      <c r="A7" s="4" t="s">
        <v>272</v>
      </c>
      <c r="B7" s="4" t="s">
        <v>244</v>
      </c>
      <c r="C7" s="4" t="s">
        <v>245</v>
      </c>
      <c r="D7" s="4" t="s">
        <v>246</v>
      </c>
      <c r="E7" s="4" t="s">
        <v>247</v>
      </c>
      <c r="F7" s="4" t="s">
        <v>248</v>
      </c>
      <c r="G7" s="4" t="s">
        <v>249</v>
      </c>
      <c r="H7" s="4" t="s">
        <v>250</v>
      </c>
      <c r="I7" s="4" t="s">
        <v>307</v>
      </c>
      <c r="J7" s="4" t="s">
        <v>251</v>
      </c>
      <c r="K7" s="4" t="s">
        <v>252</v>
      </c>
      <c r="L7" s="4" t="s">
        <v>253</v>
      </c>
      <c r="M7" s="4" t="s">
        <v>254</v>
      </c>
      <c r="N7" s="4" t="s">
        <v>255</v>
      </c>
      <c r="O7" s="4" t="s">
        <v>256</v>
      </c>
      <c r="P7" s="4" t="s">
        <v>257</v>
      </c>
      <c r="Q7" s="4" t="s">
        <v>258</v>
      </c>
      <c r="R7" s="4" t="s">
        <v>259</v>
      </c>
      <c r="S7" s="4" t="s">
        <v>260</v>
      </c>
      <c r="T7" s="4" t="s">
        <v>261</v>
      </c>
      <c r="U7" s="4" t="s">
        <v>262</v>
      </c>
      <c r="V7" s="4" t="s">
        <v>236</v>
      </c>
      <c r="W7" s="4" t="s">
        <v>263</v>
      </c>
      <c r="X7" s="4" t="s">
        <v>264</v>
      </c>
      <c r="Y7" s="4" t="s">
        <v>265</v>
      </c>
      <c r="Z7" s="4" t="s">
        <v>266</v>
      </c>
      <c r="AA7" s="4" t="s">
        <v>267</v>
      </c>
      <c r="AB7" s="4" t="s">
        <v>268</v>
      </c>
      <c r="AC7" s="4" t="s">
        <v>269</v>
      </c>
      <c r="AD7" s="4"/>
      <c r="AE7" s="4" t="s">
        <v>270</v>
      </c>
      <c r="AF7" s="4"/>
    </row>
    <row r="8" spans="1:32" ht="123.75">
      <c r="A8" s="4" t="s">
        <v>273</v>
      </c>
      <c r="B8" s="4" t="s">
        <v>275</v>
      </c>
      <c r="C8" s="4" t="s">
        <v>276</v>
      </c>
      <c r="D8" s="4" t="s">
        <v>277</v>
      </c>
      <c r="E8" s="4" t="s">
        <v>278</v>
      </c>
      <c r="F8" s="4" t="s">
        <v>279</v>
      </c>
      <c r="G8" s="4" t="s">
        <v>280</v>
      </c>
      <c r="H8" s="4" t="s">
        <v>281</v>
      </c>
      <c r="I8" s="4" t="s">
        <v>282</v>
      </c>
      <c r="J8" s="4" t="s">
        <v>283</v>
      </c>
      <c r="K8" s="4" t="s">
        <v>284</v>
      </c>
      <c r="L8" s="4" t="s">
        <v>285</v>
      </c>
      <c r="M8" s="4" t="s">
        <v>286</v>
      </c>
      <c r="N8" s="4" t="s">
        <v>287</v>
      </c>
      <c r="O8" s="4" t="s">
        <v>288</v>
      </c>
      <c r="P8" s="4" t="s">
        <v>289</v>
      </c>
      <c r="Q8" s="4" t="s">
        <v>290</v>
      </c>
      <c r="R8" s="4" t="s">
        <v>291</v>
      </c>
      <c r="S8" s="4" t="s">
        <v>292</v>
      </c>
      <c r="T8" s="4" t="s">
        <v>293</v>
      </c>
      <c r="U8" s="4" t="s">
        <v>294</v>
      </c>
      <c r="V8" s="4" t="s">
        <v>295</v>
      </c>
      <c r="W8" s="4" t="s">
        <v>296</v>
      </c>
      <c r="X8" s="4" t="s">
        <v>297</v>
      </c>
      <c r="Y8" s="4" t="s">
        <v>298</v>
      </c>
      <c r="Z8" s="4" t="s">
        <v>299</v>
      </c>
      <c r="AA8" s="4" t="s">
        <v>300</v>
      </c>
      <c r="AB8" s="4" t="s">
        <v>301</v>
      </c>
      <c r="AC8" s="4" t="s">
        <v>302</v>
      </c>
      <c r="AD8" s="4" t="s">
        <v>303</v>
      </c>
      <c r="AE8" s="4"/>
      <c r="AF8" s="4"/>
    </row>
  </sheetData>
  <mergeCells count="8">
    <mergeCell ref="R1:S1"/>
    <mergeCell ref="T1:X1"/>
    <mergeCell ref="AC1:AD1"/>
    <mergeCell ref="AE1:AF1"/>
    <mergeCell ref="A1:E1"/>
    <mergeCell ref="F1:J1"/>
    <mergeCell ref="K1:M1"/>
    <mergeCell ref="N1:Q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Full text retrieval n=17</vt:lpstr>
      <vt:lpstr>WoS PUBMED</vt:lpstr>
      <vt:lpstr>Scopus</vt:lpstr>
      <vt:lpstr>Excluson after full text n=11</vt:lpstr>
      <vt:lpstr>Characterstics of included stud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rashmi srivastava</dc:creator>
  <cp:lastModifiedBy>DELL</cp:lastModifiedBy>
  <dcterms:created xsi:type="dcterms:W3CDTF">2025-10-08T03:30:46Z</dcterms:created>
  <dcterms:modified xsi:type="dcterms:W3CDTF">2025-12-24T10:29:38Z</dcterms:modified>
</cp:coreProperties>
</file>