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16515" windowHeight="7755"/>
  </bookViews>
  <sheets>
    <sheet name="UGCA442" sheetId="1" r:id="rId1"/>
    <sheet name="Integrale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E28" i="1" l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F27" i="1"/>
  <c r="E27" i="1"/>
  <c r="F35" i="1" l="1"/>
  <c r="E9" i="1" l="1"/>
  <c r="C9" i="1"/>
  <c r="C12" i="1" l="1"/>
  <c r="A28" i="1" l="1"/>
  <c r="A29" i="1"/>
  <c r="A30" i="1"/>
  <c r="A31" i="1"/>
  <c r="A32" i="1"/>
  <c r="A33" i="1"/>
  <c r="A34" i="1"/>
  <c r="A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C27" i="1"/>
  <c r="B27" i="1"/>
  <c r="I8" i="1"/>
  <c r="D16" i="1" l="1"/>
  <c r="J16" i="1" s="1"/>
  <c r="E10" i="1"/>
  <c r="E12" i="1" s="1"/>
  <c r="D15" i="1"/>
  <c r="D21" i="1"/>
  <c r="D19" i="1"/>
  <c r="D17" i="1"/>
  <c r="D22" i="1"/>
  <c r="D20" i="1"/>
  <c r="D18" i="1"/>
  <c r="L16" i="1" l="1"/>
  <c r="N16" i="1" s="1"/>
  <c r="M16" i="1"/>
  <c r="K16" i="1"/>
  <c r="J18" i="1"/>
  <c r="L18" i="1"/>
  <c r="K18" i="1"/>
  <c r="M18" i="1"/>
  <c r="J22" i="1"/>
  <c r="L22" i="1"/>
  <c r="K22" i="1"/>
  <c r="M22" i="1"/>
  <c r="J17" i="1"/>
  <c r="L17" i="1"/>
  <c r="K17" i="1"/>
  <c r="M17" i="1"/>
  <c r="J21" i="1"/>
  <c r="L21" i="1"/>
  <c r="K21" i="1"/>
  <c r="M21" i="1"/>
  <c r="J20" i="1"/>
  <c r="L20" i="1"/>
  <c r="K20" i="1"/>
  <c r="M20" i="1"/>
  <c r="J19" i="1"/>
  <c r="L19" i="1"/>
  <c r="K19" i="1"/>
  <c r="M19" i="1"/>
  <c r="M15" i="1"/>
  <c r="K15" i="1"/>
  <c r="L15" i="1"/>
  <c r="J15" i="1"/>
  <c r="O16" i="1" l="1"/>
  <c r="E16" i="1" s="1"/>
  <c r="F16" i="1" s="1"/>
  <c r="G16" i="1" s="1"/>
  <c r="N19" i="1"/>
  <c r="N20" i="1"/>
  <c r="N21" i="1"/>
  <c r="N17" i="1"/>
  <c r="N22" i="1"/>
  <c r="N18" i="1"/>
  <c r="N15" i="1"/>
  <c r="O15" i="1"/>
  <c r="O17" i="1"/>
  <c r="O22" i="1"/>
  <c r="O19" i="1"/>
  <c r="O20" i="1"/>
  <c r="O21" i="1"/>
  <c r="O18" i="1"/>
  <c r="E15" i="1" l="1"/>
  <c r="F15" i="1" s="1"/>
  <c r="G15" i="1" s="1"/>
  <c r="H15" i="1" s="1"/>
  <c r="H16" i="1"/>
  <c r="D28" i="1"/>
  <c r="E17" i="1"/>
  <c r="F17" i="1" s="1"/>
  <c r="G17" i="1" s="1"/>
  <c r="E22" i="1"/>
  <c r="F22" i="1" s="1"/>
  <c r="G22" i="1" s="1"/>
  <c r="E19" i="1"/>
  <c r="F19" i="1" s="1"/>
  <c r="G19" i="1" s="1"/>
  <c r="E18" i="1"/>
  <c r="F18" i="1" s="1"/>
  <c r="G18" i="1" s="1"/>
  <c r="E21" i="1"/>
  <c r="F21" i="1" s="1"/>
  <c r="G21" i="1" s="1"/>
  <c r="E20" i="1"/>
  <c r="F20" i="1" s="1"/>
  <c r="G20" i="1" s="1"/>
  <c r="D27" i="1" l="1"/>
  <c r="H21" i="1"/>
  <c r="D33" i="1"/>
  <c r="H19" i="1"/>
  <c r="D31" i="1"/>
  <c r="H22" i="1"/>
  <c r="D34" i="1"/>
  <c r="H20" i="1"/>
  <c r="D32" i="1"/>
  <c r="H18" i="1"/>
  <c r="D30" i="1"/>
  <c r="H17" i="1"/>
  <c r="D29" i="1"/>
  <c r="H23" i="1" l="1"/>
  <c r="C24" i="1" s="1"/>
</calcChain>
</file>

<file path=xl/sharedStrings.xml><?xml version="1.0" encoding="utf-8"?>
<sst xmlns="http://schemas.openxmlformats.org/spreadsheetml/2006/main" count="40" uniqueCount="37">
  <si>
    <t>I(u) = Integrale de 0 à u de ( x^2sech^8(x)dx</t>
  </si>
  <si>
    <t>V_TURI(R) = Racine (G·M(R)/R)</t>
  </si>
  <si>
    <t>ρ(r) = ρ0sech^8( r/ r_c)</t>
  </si>
  <si>
    <t>M(R) =4πρ0,r_c^3 ·I(u)</t>
  </si>
  <si>
    <t>G=</t>
  </si>
  <si>
    <t>10^-6,KPC,(Km/s)^2/Mo</t>
  </si>
  <si>
    <t>u = R/r_c</t>
  </si>
  <si>
    <t>R</t>
  </si>
  <si>
    <t>R_max=</t>
  </si>
  <si>
    <t>V_obs(R_max)=</t>
  </si>
  <si>
    <t>M_totale=</t>
  </si>
  <si>
    <t>Mo</t>
  </si>
  <si>
    <t>V_obs^2(R_max).R_max/G=</t>
  </si>
  <si>
    <t>I(infini)=</t>
  </si>
  <si>
    <t>ρ0=M_tot/4.π.r_c^3.I(infini)=</t>
  </si>
  <si>
    <t>Mo/kpc^3</t>
  </si>
  <si>
    <t>V_obs</t>
  </si>
  <si>
    <t>u=R/r-c</t>
  </si>
  <si>
    <t xml:space="preserve">M(R) </t>
  </si>
  <si>
    <t>V_TURI</t>
  </si>
  <si>
    <t>π=</t>
  </si>
  <si>
    <t>M(R) = racine(G,M(R)/R)</t>
  </si>
  <si>
    <t>u</t>
  </si>
  <si>
    <t>Erreur %</t>
  </si>
  <si>
    <t>Précision=</t>
  </si>
  <si>
    <t>Erreur moy</t>
  </si>
  <si>
    <t>%</t>
  </si>
  <si>
    <t>V_Obs</t>
  </si>
  <si>
    <t>Incer V_Obs</t>
  </si>
  <si>
    <t>calculs intermediaires de I(u)</t>
  </si>
  <si>
    <r>
      <t xml:space="preserve">I(U) </t>
    </r>
    <r>
      <rPr>
        <sz val="10"/>
        <color theme="1"/>
        <rFont val="Times New Roman"/>
        <family val="1"/>
      </rPr>
      <t>par table</t>
    </r>
  </si>
  <si>
    <t>Incer V_obs</t>
  </si>
  <si>
    <t>r_c=R_max=</t>
  </si>
  <si>
    <t>UGCA442</t>
  </si>
  <si>
    <t>A=(V_obs-V_TURI)^2</t>
  </si>
  <si>
    <t>A/Incer V_Obs^2</t>
  </si>
  <si>
    <t>X^2/d_f=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</si>
</sst>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rgb="FF00B05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6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/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370942556231104E-2"/>
          <c:y val="5.2238506683014989E-2"/>
          <c:w val="0.76170686733778525"/>
          <c:h val="0.88271152237357187"/>
        </c:manualLayout>
      </c:layout>
      <c:scatterChart>
        <c:scatterStyle val="lineMarker"/>
        <c:varyColors val="0"/>
        <c:ser>
          <c:idx val="0"/>
          <c:order val="0"/>
          <c:tx>
            <c:strRef>
              <c:f>UGCA442!$B$26</c:f>
              <c:strCache>
                <c:ptCount val="1"/>
                <c:pt idx="0">
                  <c:v>V_Obs</c:v>
                </c:pt>
              </c:strCache>
            </c:strRef>
          </c:tx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UGCA442!$C$27:$C$34</c:f>
                <c:numCache>
                  <c:formatCode>General</c:formatCode>
                  <c:ptCount val="8"/>
                  <c:pt idx="0">
                    <c:v>1.91</c:v>
                  </c:pt>
                  <c:pt idx="1">
                    <c:v>1.82</c:v>
                  </c:pt>
                  <c:pt idx="2">
                    <c:v>1.74</c:v>
                  </c:pt>
                  <c:pt idx="3">
                    <c:v>1.91</c:v>
                  </c:pt>
                  <c:pt idx="4">
                    <c:v>2.0499999999999998</c:v>
                  </c:pt>
                  <c:pt idx="5">
                    <c:v>3.12</c:v>
                  </c:pt>
                  <c:pt idx="6">
                    <c:v>2.83</c:v>
                  </c:pt>
                  <c:pt idx="7">
                    <c:v>0.65</c:v>
                  </c:pt>
                </c:numCache>
              </c:numRef>
            </c:plus>
            <c:minus>
              <c:numRef>
                <c:f>UGCA442!$C$27:$C$34</c:f>
                <c:numCache>
                  <c:formatCode>General</c:formatCode>
                  <c:ptCount val="8"/>
                  <c:pt idx="0">
                    <c:v>1.91</c:v>
                  </c:pt>
                  <c:pt idx="1">
                    <c:v>1.82</c:v>
                  </c:pt>
                  <c:pt idx="2">
                    <c:v>1.74</c:v>
                  </c:pt>
                  <c:pt idx="3">
                    <c:v>1.91</c:v>
                  </c:pt>
                  <c:pt idx="4">
                    <c:v>2.0499999999999998</c:v>
                  </c:pt>
                  <c:pt idx="5">
                    <c:v>3.12</c:v>
                  </c:pt>
                  <c:pt idx="6">
                    <c:v>2.83</c:v>
                  </c:pt>
                  <c:pt idx="7">
                    <c:v>0.65</c:v>
                  </c:pt>
                </c:numCache>
              </c:numRef>
            </c:minus>
          </c:errBars>
          <c:xVal>
            <c:numRef>
              <c:f>UGCA442!$A$27:$A$34</c:f>
              <c:numCache>
                <c:formatCode>General</c:formatCode>
                <c:ptCount val="8"/>
                <c:pt idx="0">
                  <c:v>0.42</c:v>
                </c:pt>
                <c:pt idx="1">
                  <c:v>1.26</c:v>
                </c:pt>
                <c:pt idx="2">
                  <c:v>2.11</c:v>
                </c:pt>
                <c:pt idx="3">
                  <c:v>2.96</c:v>
                </c:pt>
                <c:pt idx="4">
                  <c:v>3.79</c:v>
                </c:pt>
                <c:pt idx="5">
                  <c:v>4.6500000000000004</c:v>
                </c:pt>
                <c:pt idx="6">
                  <c:v>5.48</c:v>
                </c:pt>
                <c:pt idx="7">
                  <c:v>6.33</c:v>
                </c:pt>
              </c:numCache>
            </c:numRef>
          </c:xVal>
          <c:yVal>
            <c:numRef>
              <c:f>UGCA442!$B$27:$B$34</c:f>
              <c:numCache>
                <c:formatCode>General</c:formatCode>
                <c:ptCount val="8"/>
                <c:pt idx="0">
                  <c:v>14.2</c:v>
                </c:pt>
                <c:pt idx="1">
                  <c:v>28.6</c:v>
                </c:pt>
                <c:pt idx="2">
                  <c:v>41</c:v>
                </c:pt>
                <c:pt idx="3">
                  <c:v>49</c:v>
                </c:pt>
                <c:pt idx="4">
                  <c:v>54.8</c:v>
                </c:pt>
                <c:pt idx="5">
                  <c:v>56.4</c:v>
                </c:pt>
                <c:pt idx="6">
                  <c:v>57.8</c:v>
                </c:pt>
                <c:pt idx="7">
                  <c:v>56.5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08160"/>
        <c:axId val="131316352"/>
      </c:scatterChart>
      <c:scatterChart>
        <c:scatterStyle val="smoothMarker"/>
        <c:varyColors val="0"/>
        <c:ser>
          <c:idx val="1"/>
          <c:order val="1"/>
          <c:tx>
            <c:strRef>
              <c:f>UGCA442!$D$26</c:f>
              <c:strCache>
                <c:ptCount val="1"/>
                <c:pt idx="0">
                  <c:v>V_TURI</c:v>
                </c:pt>
              </c:strCache>
            </c:strRef>
          </c:tx>
          <c:marker>
            <c:symbol val="none"/>
          </c:marker>
          <c:xVal>
            <c:numRef>
              <c:f>UGCA442!$A$27:$A$34</c:f>
              <c:numCache>
                <c:formatCode>General</c:formatCode>
                <c:ptCount val="8"/>
                <c:pt idx="0">
                  <c:v>0.42</c:v>
                </c:pt>
                <c:pt idx="1">
                  <c:v>1.26</c:v>
                </c:pt>
                <c:pt idx="2">
                  <c:v>2.11</c:v>
                </c:pt>
                <c:pt idx="3">
                  <c:v>2.96</c:v>
                </c:pt>
                <c:pt idx="4">
                  <c:v>3.79</c:v>
                </c:pt>
                <c:pt idx="5">
                  <c:v>4.6500000000000004</c:v>
                </c:pt>
                <c:pt idx="6">
                  <c:v>5.48</c:v>
                </c:pt>
                <c:pt idx="7">
                  <c:v>6.33</c:v>
                </c:pt>
              </c:numCache>
            </c:numRef>
          </c:xVal>
          <c:yVal>
            <c:numRef>
              <c:f>UGCA442!$D$27:$D$34</c:f>
              <c:numCache>
                <c:formatCode>General</c:formatCode>
                <c:ptCount val="8"/>
                <c:pt idx="0">
                  <c:v>8.5633120754661078</c:v>
                </c:pt>
                <c:pt idx="1">
                  <c:v>24.343355817203708</c:v>
                </c:pt>
                <c:pt idx="2">
                  <c:v>37.558913171271477</c:v>
                </c:pt>
                <c:pt idx="3">
                  <c:v>46.948696003887697</c:v>
                </c:pt>
                <c:pt idx="4">
                  <c:v>52.38984109798993</c:v>
                </c:pt>
                <c:pt idx="5">
                  <c:v>54.789897046877932</c:v>
                </c:pt>
                <c:pt idx="6">
                  <c:v>54.891474379384753</c:v>
                </c:pt>
                <c:pt idx="7">
                  <c:v>53.640696503529014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08160"/>
        <c:axId val="131316352"/>
      </c:scatterChart>
      <c:valAx>
        <c:axId val="1313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1316352"/>
        <c:crosses val="autoZero"/>
        <c:crossBetween val="midCat"/>
      </c:valAx>
      <c:valAx>
        <c:axId val="13131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308160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24</xdr:row>
      <xdr:rowOff>200025</xdr:rowOff>
    </xdr:from>
    <xdr:to>
      <xdr:col>12</xdr:col>
      <xdr:colOff>981075</xdr:colOff>
      <xdr:row>35</xdr:row>
      <xdr:rowOff>104775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38"/>
  <sheetViews>
    <sheetView tabSelected="1" topLeftCell="A24" workbookViewId="0">
      <selection activeCell="E25" sqref="E25"/>
    </sheetView>
  </sheetViews>
  <sheetFormatPr baseColWidth="10" defaultRowHeight="18.75" x14ac:dyDescent="0.3"/>
  <cols>
    <col min="1" max="1" width="15.85546875" style="1" customWidth="1"/>
    <col min="2" max="2" width="18.85546875" style="1" customWidth="1"/>
    <col min="3" max="3" width="15.140625" style="1" customWidth="1"/>
    <col min="4" max="4" width="32.28515625" style="1" customWidth="1"/>
    <col min="5" max="5" width="18" style="1" customWidth="1"/>
    <col min="6" max="6" width="15.28515625" style="1" customWidth="1"/>
    <col min="7" max="7" width="14.28515625" style="1" customWidth="1"/>
    <col min="8" max="8" width="19.85546875" style="1" customWidth="1"/>
    <col min="9" max="9" width="14.7109375" style="1" bestFit="1" customWidth="1"/>
    <col min="10" max="10" width="17.85546875" style="1" customWidth="1"/>
    <col min="11" max="12" width="11.42578125" style="1"/>
    <col min="13" max="13" width="19.85546875" style="1" customWidth="1"/>
    <col min="14" max="14" width="11.42578125" style="1"/>
    <col min="15" max="15" width="12.140625" style="1" customWidth="1"/>
    <col min="16" max="16384" width="11.42578125" style="1"/>
  </cols>
  <sheetData>
    <row r="3" spans="1:15" x14ac:dyDescent="0.3">
      <c r="B3" s="22" t="s">
        <v>2</v>
      </c>
      <c r="C3" s="23"/>
    </row>
    <row r="6" spans="1:15" x14ac:dyDescent="0.3">
      <c r="A6" s="8" t="s">
        <v>3</v>
      </c>
      <c r="B6" s="16"/>
      <c r="C6" s="6" t="s">
        <v>6</v>
      </c>
      <c r="D6" s="8" t="s">
        <v>0</v>
      </c>
      <c r="E6" s="6"/>
      <c r="H6" s="8" t="s">
        <v>1</v>
      </c>
      <c r="I6" s="16"/>
      <c r="J6" s="6"/>
    </row>
    <row r="8" spans="1:15" x14ac:dyDescent="0.3">
      <c r="H8" s="5" t="s">
        <v>4</v>
      </c>
      <c r="I8" s="9">
        <f>4.3009*POWER(10,-6)</f>
        <v>4.3009000000000006E-6</v>
      </c>
      <c r="J8" s="16" t="s">
        <v>5</v>
      </c>
      <c r="K8" s="6"/>
    </row>
    <row r="9" spans="1:15" x14ac:dyDescent="0.3">
      <c r="A9" s="4" t="s">
        <v>33</v>
      </c>
      <c r="B9" s="14" t="s">
        <v>8</v>
      </c>
      <c r="C9" s="21">
        <f>A22</f>
        <v>6.33</v>
      </c>
      <c r="D9" s="14" t="s">
        <v>9</v>
      </c>
      <c r="E9" s="21">
        <f>B22</f>
        <v>56.5</v>
      </c>
      <c r="F9" s="10"/>
      <c r="G9" s="10"/>
      <c r="H9" s="10"/>
      <c r="I9" s="11"/>
    </row>
    <row r="10" spans="1:15" x14ac:dyDescent="0.3">
      <c r="B10" s="5" t="s">
        <v>10</v>
      </c>
      <c r="C10" s="28" t="s">
        <v>12</v>
      </c>
      <c r="D10" s="28"/>
      <c r="E10" s="9">
        <f>E9*E9*C9/I8</f>
        <v>4698305587.2026777</v>
      </c>
      <c r="F10" s="6" t="s">
        <v>11</v>
      </c>
      <c r="G10" s="8" t="s">
        <v>13</v>
      </c>
      <c r="H10" s="7">
        <v>6.4873818400000005E-2</v>
      </c>
    </row>
    <row r="11" spans="1:15" x14ac:dyDescent="0.3">
      <c r="D11" s="2"/>
      <c r="G11" s="15" t="s">
        <v>21</v>
      </c>
      <c r="H11" s="6"/>
      <c r="I11" s="2"/>
    </row>
    <row r="12" spans="1:15" x14ac:dyDescent="0.3">
      <c r="B12" s="5" t="s">
        <v>32</v>
      </c>
      <c r="C12" s="7">
        <f>C9</f>
        <v>6.33</v>
      </c>
      <c r="D12" s="5" t="s">
        <v>14</v>
      </c>
      <c r="E12" s="9">
        <f>E10/(POWER(C12,3)*4*3.14159*H10)</f>
        <v>22722241.571700536</v>
      </c>
      <c r="F12" s="6" t="s">
        <v>15</v>
      </c>
      <c r="G12" s="17" t="s">
        <v>20</v>
      </c>
      <c r="H12" s="18">
        <v>3.1415899999999999</v>
      </c>
    </row>
    <row r="13" spans="1:15" x14ac:dyDescent="0.3">
      <c r="B13" s="2"/>
      <c r="D13" s="2"/>
    </row>
    <row r="14" spans="1:15" x14ac:dyDescent="0.3">
      <c r="A14" s="12" t="s">
        <v>7</v>
      </c>
      <c r="B14" s="12" t="s">
        <v>16</v>
      </c>
      <c r="C14" s="12" t="s">
        <v>31</v>
      </c>
      <c r="D14" s="12" t="s">
        <v>17</v>
      </c>
      <c r="E14" s="12" t="s">
        <v>30</v>
      </c>
      <c r="F14" s="12" t="s">
        <v>18</v>
      </c>
      <c r="G14" s="13" t="s">
        <v>19</v>
      </c>
      <c r="H14" s="12" t="s">
        <v>23</v>
      </c>
      <c r="J14" s="31" t="s">
        <v>29</v>
      </c>
      <c r="K14" s="31"/>
      <c r="L14" s="31"/>
      <c r="M14" s="31"/>
      <c r="N14" s="31"/>
      <c r="O14" s="31"/>
    </row>
    <row r="15" spans="1:15" x14ac:dyDescent="0.3">
      <c r="A15" s="13">
        <v>0.42</v>
      </c>
      <c r="B15" s="13">
        <v>14.2</v>
      </c>
      <c r="C15" s="13">
        <v>1.91</v>
      </c>
      <c r="D15" s="13">
        <f>A15/$C$12</f>
        <v>6.6350710900473925E-2</v>
      </c>
      <c r="E15" s="13">
        <f>N15*K15+O15*M15</f>
        <v>9.8878458767772466E-5</v>
      </c>
      <c r="F15" s="13">
        <f>4*$H$12*$E$12*POWER($C$12,3)*E15</f>
        <v>7160996.9436085317</v>
      </c>
      <c r="G15" s="13">
        <f t="shared" ref="G15:G22" si="0">POWER($I$8*F15/A15,0.5)</f>
        <v>8.5633120754661078</v>
      </c>
      <c r="H15" s="13">
        <f t="shared" ref="H15:H22" si="1">ROUND(ABS((B15-G15)/B15)*100,2)</f>
        <v>39.69</v>
      </c>
      <c r="J15" s="13">
        <f>INDEX(Integrale!$H$3:$H$502,MATCH(UGCA442!D15,Integrale!$H$3:$H$502,1))</f>
        <v>0.06</v>
      </c>
      <c r="K15" s="13">
        <f>INDEX(Integrale!$I$3:$I$502,MATCH(UGCA442!D15,Integrale!$H$3:$H$502,1))</f>
        <v>7.2353000000000003E-5</v>
      </c>
      <c r="L15" s="13">
        <f>INDEX(Integrale!$H$3:$H$502,MATCH(UGCA442!D15,Integrale!$H$3:$H$502,1)+1)</f>
        <v>7.0000000000000007E-2</v>
      </c>
      <c r="M15" s="13">
        <f>INDEX(Integrale!$I$3:$I$502,MATCH(UGCA442!D15,Integrale!$H$3:$H$502,1)+1)</f>
        <v>1.1412070000000001E-4</v>
      </c>
      <c r="N15" s="13">
        <f>(L15-D15)/(L15-J15)</f>
        <v>0.36492890995260785</v>
      </c>
      <c r="O15" s="13">
        <f t="shared" ref="O15:O22" si="2">(D15-J15)/(L15-J15)</f>
        <v>0.63507109004739215</v>
      </c>
    </row>
    <row r="16" spans="1:15" x14ac:dyDescent="0.3">
      <c r="A16" s="13">
        <v>1.26</v>
      </c>
      <c r="B16" s="13">
        <v>28.6</v>
      </c>
      <c r="C16" s="13">
        <v>1.82</v>
      </c>
      <c r="D16" s="13">
        <f t="shared" ref="D16:D22" si="3">A16/$C$12</f>
        <v>0.1990521327014218</v>
      </c>
      <c r="E16" s="13">
        <f t="shared" ref="E16:E22" si="4">N16*K16+O16*M16</f>
        <v>2.397178060663507E-3</v>
      </c>
      <c r="F16" s="13">
        <f t="shared" ref="F16:F22" si="5">4*$H$12*$E$12*POWER($C$12,3)*E16</f>
        <v>173608943.54162192</v>
      </c>
      <c r="G16" s="13">
        <f t="shared" si="0"/>
        <v>24.343355817203708</v>
      </c>
      <c r="H16" s="13">
        <f t="shared" si="1"/>
        <v>14.88</v>
      </c>
      <c r="J16" s="13">
        <f>INDEX(Integrale!$H$3:$H$502,MATCH(UGCA442!D16,Integrale!$H$3:$H$502,1))</f>
        <v>0.19</v>
      </c>
      <c r="K16" s="13">
        <f>INDEX(Integrale!$I$3:$I$502,MATCH(UGCA442!D16,Integrale!$H$3:$H$502,1))</f>
        <v>2.1011974000000001E-3</v>
      </c>
      <c r="L16" s="13">
        <f>INDEX(Integrale!$H$3:$H$502,MATCH(UGCA442!D16,Integrale!$H$3:$H$502,1)+1)</f>
        <v>0.2</v>
      </c>
      <c r="M16" s="13">
        <f>INDEX(Integrale!$I$3:$I$502,MATCH(UGCA442!D16,Integrale!$H$3:$H$502,1)+1)</f>
        <v>2.4281708000000002E-3</v>
      </c>
      <c r="N16" s="13">
        <f t="shared" ref="N16:N22" si="6">(L16-D16)/(L16-J16)</f>
        <v>9.4786729857820801E-2</v>
      </c>
      <c r="O16" s="13">
        <f t="shared" si="2"/>
        <v>0.90521327014217923</v>
      </c>
    </row>
    <row r="17" spans="1:15" x14ac:dyDescent="0.3">
      <c r="A17" s="13">
        <v>2.11</v>
      </c>
      <c r="B17" s="13">
        <v>41</v>
      </c>
      <c r="C17" s="13">
        <v>1.74</v>
      </c>
      <c r="D17" s="13">
        <f t="shared" si="3"/>
        <v>0.33333333333333331</v>
      </c>
      <c r="E17" s="13">
        <f t="shared" si="4"/>
        <v>9.5560264666666641E-3</v>
      </c>
      <c r="F17" s="13">
        <f t="shared" si="5"/>
        <v>692068597.88904691</v>
      </c>
      <c r="G17" s="13">
        <f t="shared" si="0"/>
        <v>37.558913171271477</v>
      </c>
      <c r="H17" s="13">
        <f t="shared" si="1"/>
        <v>8.39</v>
      </c>
      <c r="J17" s="13">
        <f>INDEX(Integrale!$H$3:$H$502,MATCH(UGCA442!D17,Integrale!$H$3:$H$502,1))</f>
        <v>0.33</v>
      </c>
      <c r="K17" s="13">
        <f>INDEX(Integrale!$I$3:$I$502,MATCH(UGCA442!D17,Integrale!$H$3:$H$502,1))</f>
        <v>9.3153236999999993E-3</v>
      </c>
      <c r="L17" s="13">
        <f>INDEX(Integrale!$H$3:$H$502,MATCH(UGCA442!D17,Integrale!$H$3:$H$502,1)+1)</f>
        <v>0.34</v>
      </c>
      <c r="M17" s="13">
        <f>INDEX(Integrale!$I$3:$I$502,MATCH(UGCA442!D17,Integrale!$H$3:$H$502,1)+1)</f>
        <v>1.0037432000000001E-2</v>
      </c>
      <c r="N17" s="13">
        <f t="shared" si="6"/>
        <v>0.6666666666666704</v>
      </c>
      <c r="O17" s="13">
        <f t="shared" si="2"/>
        <v>0.33333333333332965</v>
      </c>
    </row>
    <row r="18" spans="1:15" x14ac:dyDescent="0.3">
      <c r="A18" s="13">
        <v>2.96</v>
      </c>
      <c r="B18" s="13">
        <v>49</v>
      </c>
      <c r="C18" s="13">
        <v>1.91</v>
      </c>
      <c r="D18" s="13">
        <f t="shared" si="3"/>
        <v>0.46761453396524483</v>
      </c>
      <c r="E18" s="13">
        <f t="shared" si="4"/>
        <v>2.0946315210426537E-2</v>
      </c>
      <c r="F18" s="13">
        <f t="shared" si="5"/>
        <v>1516978531.7346978</v>
      </c>
      <c r="G18" s="13">
        <f t="shared" si="0"/>
        <v>46.948696003887697</v>
      </c>
      <c r="H18" s="13">
        <f t="shared" si="1"/>
        <v>4.1900000000000004</v>
      </c>
      <c r="J18" s="13">
        <f>INDEX(Integrale!$H$3:$H$502,MATCH(UGCA442!D18,Integrale!$H$3:$H$502,1))</f>
        <v>0.46</v>
      </c>
      <c r="K18" s="13">
        <f>INDEX(Integrale!$I$3:$I$502,MATCH(UGCA442!D18,Integrale!$H$3:$H$502,1))</f>
        <v>2.0232394399999999E-2</v>
      </c>
      <c r="L18" s="13">
        <f>INDEX(Integrale!$H$3:$H$502,MATCH(UGCA442!D18,Integrale!$H$3:$H$502,1)+1)</f>
        <v>0.47</v>
      </c>
      <c r="M18" s="13">
        <f>INDEX(Integrale!$I$3:$I$502,MATCH(UGCA442!D18,Integrale!$H$3:$H$502,1)+1)</f>
        <v>2.1169970900000001E-2</v>
      </c>
      <c r="N18" s="13">
        <f t="shared" si="6"/>
        <v>0.23854660347551571</v>
      </c>
      <c r="O18" s="13">
        <f t="shared" si="2"/>
        <v>0.76145339652448429</v>
      </c>
    </row>
    <row r="19" spans="1:15" x14ac:dyDescent="0.3">
      <c r="A19" s="13">
        <v>3.79</v>
      </c>
      <c r="B19" s="13">
        <v>54.8</v>
      </c>
      <c r="C19" s="13">
        <v>2.0499999999999998</v>
      </c>
      <c r="D19" s="13">
        <f t="shared" si="3"/>
        <v>0.59873617693522907</v>
      </c>
      <c r="E19" s="13">
        <f t="shared" si="4"/>
        <v>3.3396597888783568E-2</v>
      </c>
      <c r="F19" s="13">
        <f t="shared" si="5"/>
        <v>2418655573.608613</v>
      </c>
      <c r="G19" s="13">
        <f t="shared" si="0"/>
        <v>52.38984109798993</v>
      </c>
      <c r="H19" s="13">
        <f t="shared" si="1"/>
        <v>4.4000000000000004</v>
      </c>
      <c r="J19" s="13">
        <f>INDEX(Integrale!$H$3:$H$502,MATCH(UGCA442!D19,Integrale!$H$3:$H$502,1))</f>
        <v>0.59</v>
      </c>
      <c r="K19" s="13">
        <f>INDEX(Integrale!$I$3:$I$502,MATCH(UGCA442!D19,Integrale!$H$3:$H$502,1))</f>
        <v>3.2586595900000001E-2</v>
      </c>
      <c r="L19" s="13">
        <f>INDEX(Integrale!$H$3:$H$502,MATCH(UGCA442!D19,Integrale!$H$3:$H$502,1)+1)</f>
        <v>0.6</v>
      </c>
      <c r="M19" s="13">
        <f>INDEX(Integrale!$I$3:$I$502,MATCH(UGCA442!D19,Integrale!$H$3:$H$502,1)+1)</f>
        <v>3.3513777199999997E-2</v>
      </c>
      <c r="N19" s="13">
        <f t="shared" si="6"/>
        <v>0.1263823064770907</v>
      </c>
      <c r="O19" s="13">
        <f t="shared" si="2"/>
        <v>0.8736176935229093</v>
      </c>
    </row>
    <row r="20" spans="1:15" x14ac:dyDescent="0.3">
      <c r="A20" s="13">
        <v>4.6500000000000004</v>
      </c>
      <c r="B20" s="13">
        <v>56.4</v>
      </c>
      <c r="C20" s="13">
        <v>3.12</v>
      </c>
      <c r="D20" s="13">
        <f t="shared" si="3"/>
        <v>0.7345971563981043</v>
      </c>
      <c r="E20" s="13">
        <f t="shared" si="4"/>
        <v>4.4814935608056876E-2</v>
      </c>
      <c r="F20" s="13">
        <f t="shared" si="5"/>
        <v>3245596876.3735023</v>
      </c>
      <c r="G20" s="13">
        <f t="shared" si="0"/>
        <v>54.789897046877932</v>
      </c>
      <c r="H20" s="13">
        <f t="shared" si="1"/>
        <v>2.85</v>
      </c>
      <c r="J20" s="13">
        <f>INDEX(Integrale!$H$3:$H$502,MATCH(UGCA442!D20,Integrale!$H$3:$H$502,1))</f>
        <v>0.73</v>
      </c>
      <c r="K20" s="13">
        <f>INDEX(Integrale!$I$3:$I$502,MATCH(UGCA442!D20,Integrale!$H$3:$H$502,1))</f>
        <v>4.447562E-2</v>
      </c>
      <c r="L20" s="13">
        <f>INDEX(Integrale!$H$3:$H$502,MATCH(UGCA442!D20,Integrale!$H$3:$H$502,1)+1)</f>
        <v>0.74</v>
      </c>
      <c r="M20" s="13">
        <f>INDEX(Integrale!$I$3:$I$502,MATCH(UGCA442!D20,Integrale!$H$3:$H$502,1)+1)</f>
        <v>4.5213718899999998E-2</v>
      </c>
      <c r="N20" s="13">
        <f t="shared" si="6"/>
        <v>0.5402843601895686</v>
      </c>
      <c r="O20" s="13">
        <f t="shared" si="2"/>
        <v>0.45971563981043145</v>
      </c>
    </row>
    <row r="21" spans="1:15" x14ac:dyDescent="0.3">
      <c r="A21" s="13">
        <v>5.48</v>
      </c>
      <c r="B21" s="13">
        <v>57.8</v>
      </c>
      <c r="C21" s="13">
        <v>2.83</v>
      </c>
      <c r="D21" s="13">
        <f t="shared" si="3"/>
        <v>0.86571879936808849</v>
      </c>
      <c r="E21" s="13">
        <f t="shared" si="4"/>
        <v>5.3010171062085304E-2</v>
      </c>
      <c r="F21" s="13">
        <f t="shared" si="5"/>
        <v>3839113975.7478046</v>
      </c>
      <c r="G21" s="13">
        <f t="shared" si="0"/>
        <v>54.891474379384753</v>
      </c>
      <c r="H21" s="13">
        <f t="shared" si="1"/>
        <v>5.03</v>
      </c>
      <c r="J21" s="13">
        <f>INDEX(Integrale!$H$3:$H$502,MATCH(UGCA442!D21,Integrale!$H$3:$H$502,1))</f>
        <v>0.86</v>
      </c>
      <c r="K21" s="13">
        <f>INDEX(Integrale!$I$3:$I$502,MATCH(UGCA442!D21,Integrale!$H$3:$H$502,1))</f>
        <v>5.27169267E-2</v>
      </c>
      <c r="L21" s="13">
        <f>INDEX(Integrale!$H$3:$H$502,MATCH(UGCA442!D21,Integrale!$H$3:$H$502,1)+1)</f>
        <v>0.87</v>
      </c>
      <c r="M21" s="13">
        <f>INDEX(Integrale!$I$3:$I$502,MATCH(UGCA442!D21,Integrale!$H$3:$H$502,1)+1)</f>
        <v>5.3229699300000002E-2</v>
      </c>
      <c r="N21" s="13">
        <f t="shared" si="6"/>
        <v>0.42812006319115042</v>
      </c>
      <c r="O21" s="13">
        <f t="shared" si="2"/>
        <v>0.57187993680884952</v>
      </c>
    </row>
    <row r="22" spans="1:15" x14ac:dyDescent="0.3">
      <c r="A22" s="13">
        <v>6.33</v>
      </c>
      <c r="B22" s="13">
        <v>56.5</v>
      </c>
      <c r="C22" s="13">
        <v>0.65</v>
      </c>
      <c r="D22" s="13">
        <f t="shared" si="3"/>
        <v>1</v>
      </c>
      <c r="E22" s="13">
        <f t="shared" si="4"/>
        <v>5.8473808600000003E-2</v>
      </c>
      <c r="F22" s="13">
        <f t="shared" si="5"/>
        <v>4234802705.0986719</v>
      </c>
      <c r="G22" s="13">
        <f t="shared" si="0"/>
        <v>53.640696503529014</v>
      </c>
      <c r="H22" s="13">
        <f t="shared" si="1"/>
        <v>5.0599999999999996</v>
      </c>
      <c r="J22" s="13">
        <f>INDEX(Integrale!$H$3:$H$502,MATCH(UGCA442!D22,Integrale!$H$3:$H$502,1))</f>
        <v>1</v>
      </c>
      <c r="K22" s="13">
        <f>INDEX(Integrale!$I$3:$I$502,MATCH(UGCA442!D22,Integrale!$H$3:$H$502,1))</f>
        <v>5.8473808600000003E-2</v>
      </c>
      <c r="L22" s="13">
        <f>INDEX(Integrale!$H$3:$H$502,MATCH(UGCA442!D22,Integrale!$H$3:$H$502,1)+1)</f>
        <v>1.01</v>
      </c>
      <c r="M22" s="13">
        <f>INDEX(Integrale!$I$3:$I$502,MATCH(UGCA442!D22,Integrale!$H$3:$H$502,1)+1)</f>
        <v>5.8778624799999998E-2</v>
      </c>
      <c r="N22" s="13">
        <f t="shared" si="6"/>
        <v>1</v>
      </c>
      <c r="O22" s="13">
        <f t="shared" si="2"/>
        <v>0</v>
      </c>
    </row>
    <row r="23" spans="1:15" x14ac:dyDescent="0.3">
      <c r="G23" s="13" t="s">
        <v>25</v>
      </c>
      <c r="H23" s="13">
        <f>ROUND(AVERAGE(H15:H22),2)</f>
        <v>10.56</v>
      </c>
    </row>
    <row r="24" spans="1:15" x14ac:dyDescent="0.3">
      <c r="B24" s="19" t="s">
        <v>24</v>
      </c>
      <c r="C24" s="20">
        <f>ROUND(MAX(0,100-H23),2)</f>
        <v>89.44</v>
      </c>
      <c r="D24" s="20" t="s">
        <v>26</v>
      </c>
    </row>
    <row r="26" spans="1:15" x14ac:dyDescent="0.3">
      <c r="A26" s="12" t="s">
        <v>7</v>
      </c>
      <c r="B26" s="12" t="s">
        <v>27</v>
      </c>
      <c r="C26" s="12" t="s">
        <v>28</v>
      </c>
      <c r="D26" s="12" t="s">
        <v>19</v>
      </c>
      <c r="E26" s="24" t="s">
        <v>34</v>
      </c>
      <c r="F26" s="24" t="s">
        <v>35</v>
      </c>
    </row>
    <row r="27" spans="1:15" x14ac:dyDescent="0.3">
      <c r="A27" s="13">
        <f t="shared" ref="A27:C34" si="7">A15</f>
        <v>0.42</v>
      </c>
      <c r="B27" s="13">
        <f t="shared" si="7"/>
        <v>14.2</v>
      </c>
      <c r="C27" s="13">
        <f t="shared" si="7"/>
        <v>1.91</v>
      </c>
      <c r="D27" s="13">
        <f t="shared" ref="D27:D34" si="8">G15</f>
        <v>8.5633120754661078</v>
      </c>
      <c r="E27" s="13">
        <f>ROUND(POWER((B27-D27),2),2)</f>
        <v>31.77</v>
      </c>
      <c r="F27" s="13">
        <f>ROUND(E27/POWER(C27,2),2)</f>
        <v>8.7100000000000009</v>
      </c>
    </row>
    <row r="28" spans="1:15" x14ac:dyDescent="0.3">
      <c r="A28" s="13">
        <f t="shared" si="7"/>
        <v>1.26</v>
      </c>
      <c r="B28" s="13">
        <f t="shared" si="7"/>
        <v>28.6</v>
      </c>
      <c r="C28" s="13">
        <f t="shared" si="7"/>
        <v>1.82</v>
      </c>
      <c r="D28" s="13">
        <f t="shared" si="8"/>
        <v>24.343355817203708</v>
      </c>
      <c r="E28" s="13">
        <f t="shared" ref="E28:E34" si="9">ROUND(POWER((B28-D28),2),2)</f>
        <v>18.12</v>
      </c>
      <c r="F28" s="13">
        <f t="shared" ref="F28:F34" si="10">ROUND(E28/POWER(C28,2),2)</f>
        <v>5.47</v>
      </c>
    </row>
    <row r="29" spans="1:15" x14ac:dyDescent="0.3">
      <c r="A29" s="13">
        <f t="shared" si="7"/>
        <v>2.11</v>
      </c>
      <c r="B29" s="13">
        <f t="shared" si="7"/>
        <v>41</v>
      </c>
      <c r="C29" s="13">
        <f t="shared" si="7"/>
        <v>1.74</v>
      </c>
      <c r="D29" s="13">
        <f t="shared" si="8"/>
        <v>37.558913171271477</v>
      </c>
      <c r="E29" s="13">
        <f t="shared" si="9"/>
        <v>11.84</v>
      </c>
      <c r="F29" s="13">
        <f t="shared" si="10"/>
        <v>3.91</v>
      </c>
    </row>
    <row r="30" spans="1:15" x14ac:dyDescent="0.3">
      <c r="A30" s="13">
        <f t="shared" si="7"/>
        <v>2.96</v>
      </c>
      <c r="B30" s="13">
        <f t="shared" si="7"/>
        <v>49</v>
      </c>
      <c r="C30" s="13">
        <f t="shared" si="7"/>
        <v>1.91</v>
      </c>
      <c r="D30" s="13">
        <f t="shared" si="8"/>
        <v>46.948696003887697</v>
      </c>
      <c r="E30" s="13">
        <f t="shared" si="9"/>
        <v>4.21</v>
      </c>
      <c r="F30" s="13">
        <f t="shared" si="10"/>
        <v>1.1499999999999999</v>
      </c>
    </row>
    <row r="31" spans="1:15" x14ac:dyDescent="0.3">
      <c r="A31" s="13">
        <f t="shared" si="7"/>
        <v>3.79</v>
      </c>
      <c r="B31" s="13">
        <f t="shared" si="7"/>
        <v>54.8</v>
      </c>
      <c r="C31" s="13">
        <f t="shared" si="7"/>
        <v>2.0499999999999998</v>
      </c>
      <c r="D31" s="13">
        <f t="shared" si="8"/>
        <v>52.38984109798993</v>
      </c>
      <c r="E31" s="13">
        <f t="shared" si="9"/>
        <v>5.81</v>
      </c>
      <c r="F31" s="13">
        <f t="shared" si="10"/>
        <v>1.38</v>
      </c>
    </row>
    <row r="32" spans="1:15" x14ac:dyDescent="0.3">
      <c r="A32" s="13">
        <f t="shared" si="7"/>
        <v>4.6500000000000004</v>
      </c>
      <c r="B32" s="13">
        <f t="shared" si="7"/>
        <v>56.4</v>
      </c>
      <c r="C32" s="13">
        <f t="shared" si="7"/>
        <v>3.12</v>
      </c>
      <c r="D32" s="13">
        <f t="shared" si="8"/>
        <v>54.789897046877932</v>
      </c>
      <c r="E32" s="13">
        <f t="shared" si="9"/>
        <v>2.59</v>
      </c>
      <c r="F32" s="13">
        <f t="shared" si="10"/>
        <v>0.27</v>
      </c>
    </row>
    <row r="33" spans="1:6" x14ac:dyDescent="0.3">
      <c r="A33" s="13">
        <f t="shared" si="7"/>
        <v>5.48</v>
      </c>
      <c r="B33" s="13">
        <f t="shared" si="7"/>
        <v>57.8</v>
      </c>
      <c r="C33" s="13">
        <f t="shared" si="7"/>
        <v>2.83</v>
      </c>
      <c r="D33" s="13">
        <f t="shared" si="8"/>
        <v>54.891474379384753</v>
      </c>
      <c r="E33" s="13">
        <f t="shared" si="9"/>
        <v>8.4600000000000009</v>
      </c>
      <c r="F33" s="13">
        <f t="shared" si="10"/>
        <v>1.06</v>
      </c>
    </row>
    <row r="34" spans="1:6" ht="19.5" thickBot="1" x14ac:dyDescent="0.35">
      <c r="A34" s="13">
        <f t="shared" si="7"/>
        <v>6.33</v>
      </c>
      <c r="B34" s="13">
        <f t="shared" si="7"/>
        <v>56.5</v>
      </c>
      <c r="C34" s="13">
        <f t="shared" si="7"/>
        <v>0.65</v>
      </c>
      <c r="D34" s="13">
        <f t="shared" si="8"/>
        <v>53.640696503529014</v>
      </c>
      <c r="E34" s="29">
        <f t="shared" si="9"/>
        <v>8.18</v>
      </c>
      <c r="F34" s="29">
        <f t="shared" si="10"/>
        <v>19.36</v>
      </c>
    </row>
    <row r="35" spans="1:6" ht="19.5" thickBot="1" x14ac:dyDescent="0.35">
      <c r="E35" s="25" t="s">
        <v>36</v>
      </c>
      <c r="F35" s="26">
        <f>ROUND(SUM(F27:F34)/(COUNT(F27:F34)),2)</f>
        <v>5.16</v>
      </c>
    </row>
    <row r="36" spans="1:6" x14ac:dyDescent="0.3">
      <c r="E36" s="30"/>
      <c r="F36" s="10"/>
    </row>
    <row r="37" spans="1:6" x14ac:dyDescent="0.3">
      <c r="E37" s="2"/>
    </row>
    <row r="38" spans="1:6" x14ac:dyDescent="0.3">
      <c r="E38" s="2"/>
      <c r="F38" s="27"/>
    </row>
  </sheetData>
  <mergeCells count="2">
    <mergeCell ref="C10:D10"/>
    <mergeCell ref="J14:O1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I372"/>
  <sheetViews>
    <sheetView workbookViewId="0">
      <selection activeCell="D1" sqref="D1:D1048576"/>
    </sheetView>
  </sheetViews>
  <sheetFormatPr baseColWidth="10" defaultRowHeight="18.75" x14ac:dyDescent="0.3"/>
  <cols>
    <col min="1" max="8" width="11.42578125" style="1"/>
    <col min="9" max="9" width="20.42578125" style="1" customWidth="1"/>
    <col min="10" max="16384" width="11.42578125" style="1"/>
  </cols>
  <sheetData>
    <row r="1" spans="8:9" x14ac:dyDescent="0.3">
      <c r="H1" s="3" t="s">
        <v>22</v>
      </c>
      <c r="I1" s="8" t="s">
        <v>0</v>
      </c>
    </row>
    <row r="2" spans="8:9" x14ac:dyDescent="0.3">
      <c r="H2" s="3">
        <v>0</v>
      </c>
      <c r="I2" s="1">
        <v>0</v>
      </c>
    </row>
    <row r="3" spans="8:9" x14ac:dyDescent="0.3">
      <c r="H3" s="1">
        <v>0.01</v>
      </c>
      <c r="I3" s="1">
        <v>4.9979999999999996E-7</v>
      </c>
    </row>
    <row r="4" spans="8:9" x14ac:dyDescent="0.3">
      <c r="H4" s="1">
        <v>0.02</v>
      </c>
      <c r="I4" s="1">
        <v>2.9963999999999998E-6</v>
      </c>
    </row>
    <row r="5" spans="8:9" x14ac:dyDescent="0.3">
      <c r="H5" s="1">
        <v>0.03</v>
      </c>
      <c r="I5" s="1">
        <v>9.4769999999999992E-6</v>
      </c>
    </row>
    <row r="6" spans="8:9" x14ac:dyDescent="0.3">
      <c r="H6" s="1">
        <v>0.04</v>
      </c>
      <c r="I6" s="1">
        <v>2.1909800000000002E-5</v>
      </c>
    </row>
    <row r="7" spans="8:9" x14ac:dyDescent="0.3">
      <c r="H7" s="1">
        <v>0.05</v>
      </c>
      <c r="I7" s="1">
        <v>4.2234499999999997E-5</v>
      </c>
    </row>
    <row r="8" spans="8:9" x14ac:dyDescent="0.3">
      <c r="H8" s="1">
        <v>0.06</v>
      </c>
      <c r="I8" s="1">
        <v>7.2353000000000003E-5</v>
      </c>
    </row>
    <row r="9" spans="8:9" x14ac:dyDescent="0.3">
      <c r="H9" s="1">
        <v>7.0000000000000007E-2</v>
      </c>
      <c r="I9" s="1">
        <v>1.1412070000000001E-4</v>
      </c>
    </row>
    <row r="10" spans="8:9" x14ac:dyDescent="0.3">
      <c r="H10" s="1">
        <v>0.08</v>
      </c>
      <c r="I10" s="1">
        <v>1.693376E-4</v>
      </c>
    </row>
    <row r="11" spans="8:9" x14ac:dyDescent="0.3">
      <c r="H11" s="1">
        <v>0.09</v>
      </c>
      <c r="I11" s="1">
        <v>2.3974010000000001E-4</v>
      </c>
    </row>
    <row r="12" spans="8:9" x14ac:dyDescent="0.3">
      <c r="H12" s="1">
        <v>0.1</v>
      </c>
      <c r="I12" s="1">
        <v>3.2699340000000001E-4</v>
      </c>
    </row>
    <row r="13" spans="8:9" x14ac:dyDescent="0.3">
      <c r="H13" s="1">
        <v>0.11</v>
      </c>
      <c r="I13" s="1">
        <v>4.3268320000000002E-4</v>
      </c>
    </row>
    <row r="14" spans="8:9" x14ac:dyDescent="0.3">
      <c r="H14" s="1">
        <v>0.12</v>
      </c>
      <c r="I14" s="1">
        <v>5.5830959999999998E-4</v>
      </c>
    </row>
    <row r="15" spans="8:9" x14ac:dyDescent="0.3">
      <c r="H15" s="1">
        <v>0.13</v>
      </c>
      <c r="I15" s="1">
        <v>7.0528050000000003E-4</v>
      </c>
    </row>
    <row r="16" spans="8:9" x14ac:dyDescent="0.3">
      <c r="H16" s="1">
        <v>0.14000000000000001</v>
      </c>
      <c r="I16" s="1">
        <v>8.7490549999999999E-4</v>
      </c>
    </row>
    <row r="17" spans="8:9" x14ac:dyDescent="0.3">
      <c r="H17" s="1">
        <v>0.15</v>
      </c>
      <c r="I17" s="1">
        <v>1.0683906E-3</v>
      </c>
    </row>
    <row r="18" spans="8:9" x14ac:dyDescent="0.3">
      <c r="H18" s="1">
        <v>0.16</v>
      </c>
      <c r="I18" s="1">
        <v>1.2868339999999999E-3</v>
      </c>
    </row>
    <row r="19" spans="8:9" x14ac:dyDescent="0.3">
      <c r="H19" s="1">
        <v>0.17</v>
      </c>
      <c r="I19" s="1">
        <v>1.5312220000000001E-3</v>
      </c>
    </row>
    <row r="20" spans="8:9" x14ac:dyDescent="0.3">
      <c r="H20" s="1">
        <v>0.18</v>
      </c>
      <c r="I20" s="1">
        <v>1.8024255E-3</v>
      </c>
    </row>
    <row r="21" spans="8:9" x14ac:dyDescent="0.3">
      <c r="H21" s="1">
        <v>0.19</v>
      </c>
      <c r="I21" s="1">
        <v>2.1011974000000001E-3</v>
      </c>
    </row>
    <row r="22" spans="8:9" x14ac:dyDescent="0.3">
      <c r="H22" s="1">
        <v>0.2</v>
      </c>
      <c r="I22" s="1">
        <v>2.4281708000000002E-3</v>
      </c>
    </row>
    <row r="23" spans="8:9" x14ac:dyDescent="0.3">
      <c r="H23" s="1">
        <v>0.21</v>
      </c>
      <c r="I23" s="1">
        <v>2.7838579000000001E-3</v>
      </c>
    </row>
    <row r="24" spans="8:9" x14ac:dyDescent="0.3">
      <c r="H24" s="1">
        <v>0.22</v>
      </c>
      <c r="I24" s="1">
        <v>3.1686488999999999E-3</v>
      </c>
    </row>
    <row r="25" spans="8:9" x14ac:dyDescent="0.3">
      <c r="H25" s="1">
        <v>0.23</v>
      </c>
      <c r="I25" s="1">
        <v>3.5828125000000001E-3</v>
      </c>
    </row>
    <row r="26" spans="8:9" x14ac:dyDescent="0.3">
      <c r="H26" s="1">
        <v>0.24</v>
      </c>
      <c r="I26" s="1">
        <v>4.0264964000000002E-3</v>
      </c>
    </row>
    <row r="27" spans="8:9" x14ac:dyDescent="0.3">
      <c r="H27" s="1">
        <v>0.25</v>
      </c>
      <c r="I27" s="1">
        <v>4.4997288E-3</v>
      </c>
    </row>
    <row r="28" spans="8:9" x14ac:dyDescent="0.3">
      <c r="H28" s="1">
        <v>0.26</v>
      </c>
      <c r="I28" s="1">
        <v>5.0024203999999997E-3</v>
      </c>
    </row>
    <row r="29" spans="8:9" x14ac:dyDescent="0.3">
      <c r="H29" s="1">
        <v>0.27</v>
      </c>
      <c r="I29" s="1">
        <v>5.5343666E-3</v>
      </c>
    </row>
    <row r="30" spans="8:9" x14ac:dyDescent="0.3">
      <c r="H30" s="1">
        <v>0.28000000000000003</v>
      </c>
      <c r="I30" s="1">
        <v>6.0952510000000003E-3</v>
      </c>
    </row>
    <row r="31" spans="8:9" x14ac:dyDescent="0.3">
      <c r="H31" s="1">
        <v>0.28999999999999998</v>
      </c>
      <c r="I31" s="1">
        <v>6.6846487000000003E-3</v>
      </c>
    </row>
    <row r="32" spans="8:9" x14ac:dyDescent="0.3">
      <c r="H32" s="1">
        <v>0.3</v>
      </c>
      <c r="I32" s="1">
        <v>7.3020304999999999E-3</v>
      </c>
    </row>
    <row r="33" spans="8:9" x14ac:dyDescent="0.3">
      <c r="H33" s="1">
        <v>0.31</v>
      </c>
      <c r="I33" s="1">
        <v>7.9467676999999994E-3</v>
      </c>
    </row>
    <row r="34" spans="8:9" x14ac:dyDescent="0.3">
      <c r="H34" s="1">
        <v>0.32</v>
      </c>
      <c r="I34" s="1">
        <v>8.6181364999999999E-3</v>
      </c>
    </row>
    <row r="35" spans="8:9" x14ac:dyDescent="0.3">
      <c r="H35" s="1">
        <v>0.33</v>
      </c>
      <c r="I35" s="1">
        <v>9.3153236999999993E-3</v>
      </c>
    </row>
    <row r="36" spans="8:9" x14ac:dyDescent="0.3">
      <c r="H36" s="1">
        <v>0.34</v>
      </c>
      <c r="I36" s="1">
        <v>1.0037432000000001E-2</v>
      </c>
    </row>
    <row r="37" spans="8:9" x14ac:dyDescent="0.3">
      <c r="H37" s="1">
        <v>0.35</v>
      </c>
      <c r="I37" s="1">
        <v>1.0783486300000001E-2</v>
      </c>
    </row>
    <row r="38" spans="8:9" x14ac:dyDescent="0.3">
      <c r="H38" s="1">
        <v>0.36</v>
      </c>
      <c r="I38" s="1">
        <v>1.15524392E-2</v>
      </c>
    </row>
    <row r="39" spans="8:9" x14ac:dyDescent="0.3">
      <c r="H39" s="1">
        <v>0.37</v>
      </c>
      <c r="I39" s="1">
        <v>1.23431779E-2</v>
      </c>
    </row>
    <row r="40" spans="8:9" x14ac:dyDescent="0.3">
      <c r="H40" s="1">
        <v>0.38</v>
      </c>
      <c r="I40" s="1">
        <v>1.31545302E-2</v>
      </c>
    </row>
    <row r="41" spans="8:9" x14ac:dyDescent="0.3">
      <c r="H41" s="1">
        <v>0.39</v>
      </c>
      <c r="I41" s="1">
        <v>1.39852712E-2</v>
      </c>
    </row>
    <row r="42" spans="8:9" x14ac:dyDescent="0.3">
      <c r="H42" s="1">
        <v>0.4</v>
      </c>
      <c r="I42" s="1">
        <v>1.48341297E-2</v>
      </c>
    </row>
    <row r="43" spans="8:9" x14ac:dyDescent="0.3">
      <c r="H43" s="1">
        <v>0.41</v>
      </c>
      <c r="I43" s="1">
        <v>1.56997951E-2</v>
      </c>
    </row>
    <row r="44" spans="8:9" x14ac:dyDescent="0.3">
      <c r="H44" s="1">
        <v>0.42</v>
      </c>
      <c r="I44" s="1">
        <v>1.6580923599999998E-2</v>
      </c>
    </row>
    <row r="45" spans="8:9" x14ac:dyDescent="0.3">
      <c r="H45" s="1">
        <v>0.43</v>
      </c>
      <c r="I45" s="1">
        <v>1.7476144700000001E-2</v>
      </c>
    </row>
    <row r="46" spans="8:9" x14ac:dyDescent="0.3">
      <c r="H46" s="1">
        <v>0.44</v>
      </c>
      <c r="I46" s="1">
        <v>1.8384067899999999E-2</v>
      </c>
    </row>
    <row r="47" spans="8:9" x14ac:dyDescent="0.3">
      <c r="H47" s="1">
        <v>0.45</v>
      </c>
      <c r="I47" s="1">
        <v>1.9303288599999999E-2</v>
      </c>
    </row>
    <row r="48" spans="8:9" x14ac:dyDescent="0.3">
      <c r="H48" s="1">
        <v>0.46</v>
      </c>
      <c r="I48" s="1">
        <v>2.0232394399999999E-2</v>
      </c>
    </row>
    <row r="49" spans="8:9" x14ac:dyDescent="0.3">
      <c r="H49" s="1">
        <v>0.47</v>
      </c>
      <c r="I49" s="1">
        <v>2.1169970900000001E-2</v>
      </c>
    </row>
    <row r="50" spans="8:9" x14ac:dyDescent="0.3">
      <c r="H50" s="1">
        <v>0.48</v>
      </c>
      <c r="I50" s="1">
        <v>2.2114607200000001E-2</v>
      </c>
    </row>
    <row r="51" spans="8:9" x14ac:dyDescent="0.3">
      <c r="H51" s="1">
        <v>0.49</v>
      </c>
      <c r="I51" s="1">
        <v>2.3064901700000001E-2</v>
      </c>
    </row>
    <row r="52" spans="8:9" x14ac:dyDescent="0.3">
      <c r="H52" s="1">
        <v>0.5</v>
      </c>
      <c r="I52" s="1">
        <v>2.4019466900000001E-2</v>
      </c>
    </row>
    <row r="53" spans="8:9" x14ac:dyDescent="0.3">
      <c r="H53" s="1">
        <v>0.51</v>
      </c>
      <c r="I53" s="1">
        <v>2.4976934400000001E-2</v>
      </c>
    </row>
    <row r="54" spans="8:9" x14ac:dyDescent="0.3">
      <c r="H54" s="1">
        <v>0.52</v>
      </c>
      <c r="I54" s="1">
        <v>2.5935959500000001E-2</v>
      </c>
    </row>
    <row r="55" spans="8:9" x14ac:dyDescent="0.3">
      <c r="H55" s="1">
        <v>0.53</v>
      </c>
      <c r="I55" s="1">
        <v>2.6895225500000002E-2</v>
      </c>
    </row>
    <row r="56" spans="8:9" x14ac:dyDescent="0.3">
      <c r="H56" s="1">
        <v>0.54</v>
      </c>
      <c r="I56" s="1">
        <v>2.7853447699999999E-2</v>
      </c>
    </row>
    <row r="57" spans="8:9" x14ac:dyDescent="0.3">
      <c r="H57" s="1">
        <v>0.55000000000000004</v>
      </c>
      <c r="I57" s="1">
        <v>2.88093767E-2</v>
      </c>
    </row>
    <row r="58" spans="8:9" x14ac:dyDescent="0.3">
      <c r="H58" s="1">
        <v>0.56000000000000005</v>
      </c>
      <c r="I58" s="1">
        <v>2.9761802100000002E-2</v>
      </c>
    </row>
    <row r="59" spans="8:9" x14ac:dyDescent="0.3">
      <c r="H59" s="1">
        <v>0.56999999999999995</v>
      </c>
      <c r="I59" s="1">
        <v>3.0709555400000001E-2</v>
      </c>
    </row>
    <row r="60" spans="8:9" x14ac:dyDescent="0.3">
      <c r="H60" s="1">
        <v>0.57999999999999996</v>
      </c>
      <c r="I60" s="1">
        <v>3.1651512499999999E-2</v>
      </c>
    </row>
    <row r="61" spans="8:9" x14ac:dyDescent="0.3">
      <c r="H61" s="1">
        <v>0.59</v>
      </c>
      <c r="I61" s="1">
        <v>3.2586595900000001E-2</v>
      </c>
    </row>
    <row r="62" spans="8:9" x14ac:dyDescent="0.3">
      <c r="H62" s="1">
        <v>0.6</v>
      </c>
      <c r="I62" s="1">
        <v>3.3513777199999997E-2</v>
      </c>
    </row>
    <row r="63" spans="8:9" x14ac:dyDescent="0.3">
      <c r="H63" s="1">
        <v>0.61</v>
      </c>
      <c r="I63" s="1">
        <v>3.4432078300000002E-2</v>
      </c>
    </row>
    <row r="64" spans="8:9" x14ac:dyDescent="0.3">
      <c r="H64" s="1">
        <v>0.62</v>
      </c>
      <c r="I64" s="1">
        <v>3.5340572899999999E-2</v>
      </c>
    </row>
    <row r="65" spans="8:9" x14ac:dyDescent="0.3">
      <c r="H65" s="1">
        <v>0.63</v>
      </c>
      <c r="I65" s="1">
        <v>3.6238387699999999E-2</v>
      </c>
    </row>
    <row r="66" spans="8:9" x14ac:dyDescent="0.3">
      <c r="H66" s="1">
        <v>0.64</v>
      </c>
      <c r="I66" s="1">
        <v>3.7124703000000002E-2</v>
      </c>
    </row>
    <row r="67" spans="8:9" x14ac:dyDescent="0.3">
      <c r="H67" s="1">
        <v>0.65</v>
      </c>
      <c r="I67" s="1">
        <v>3.79987533E-2</v>
      </c>
    </row>
    <row r="68" spans="8:9" x14ac:dyDescent="0.3">
      <c r="H68" s="1">
        <v>0.66</v>
      </c>
      <c r="I68" s="1">
        <v>3.8859827600000001E-2</v>
      </c>
    </row>
    <row r="69" spans="8:9" x14ac:dyDescent="0.3">
      <c r="H69" s="1">
        <v>0.67</v>
      </c>
      <c r="I69" s="1">
        <v>3.97072693E-2</v>
      </c>
    </row>
    <row r="70" spans="8:9" x14ac:dyDescent="0.3">
      <c r="H70" s="1">
        <v>0.68</v>
      </c>
      <c r="I70" s="1">
        <v>4.0540475999999999E-2</v>
      </c>
    </row>
    <row r="71" spans="8:9" x14ac:dyDescent="0.3">
      <c r="H71" s="1">
        <v>0.69</v>
      </c>
      <c r="I71" s="1">
        <v>4.1358899099999999E-2</v>
      </c>
    </row>
    <row r="72" spans="8:9" x14ac:dyDescent="0.3">
      <c r="H72" s="1">
        <v>0.7</v>
      </c>
      <c r="I72" s="1">
        <v>4.2162042900000002E-2</v>
      </c>
    </row>
    <row r="73" spans="8:9" x14ac:dyDescent="0.3">
      <c r="H73" s="1">
        <v>0.71</v>
      </c>
      <c r="I73" s="1">
        <v>4.2949464100000001E-2</v>
      </c>
    </row>
    <row r="74" spans="8:9" x14ac:dyDescent="0.3">
      <c r="H74" s="1">
        <v>0.72</v>
      </c>
      <c r="I74" s="1">
        <v>4.3720770499999999E-2</v>
      </c>
    </row>
    <row r="75" spans="8:9" x14ac:dyDescent="0.3">
      <c r="H75" s="1">
        <v>0.73</v>
      </c>
      <c r="I75" s="1">
        <v>4.447562E-2</v>
      </c>
    </row>
    <row r="76" spans="8:9" x14ac:dyDescent="0.3">
      <c r="H76" s="1">
        <v>0.74</v>
      </c>
      <c r="I76" s="1">
        <v>4.5213718899999998E-2</v>
      </c>
    </row>
    <row r="77" spans="8:9" x14ac:dyDescent="0.3">
      <c r="H77" s="1">
        <v>0.75</v>
      </c>
      <c r="I77" s="1">
        <v>4.5934821200000003E-2</v>
      </c>
    </row>
    <row r="78" spans="8:9" x14ac:dyDescent="0.3">
      <c r="H78" s="1">
        <v>0.76</v>
      </c>
      <c r="I78" s="1">
        <v>4.66387261E-2</v>
      </c>
    </row>
    <row r="79" spans="8:9" x14ac:dyDescent="0.3">
      <c r="H79" s="1">
        <v>0.77</v>
      </c>
      <c r="I79" s="1">
        <v>4.73252771E-2</v>
      </c>
    </row>
    <row r="80" spans="8:9" x14ac:dyDescent="0.3">
      <c r="H80" s="1">
        <v>0.78</v>
      </c>
      <c r="I80" s="1">
        <v>4.7994359899999998E-2</v>
      </c>
    </row>
    <row r="81" spans="8:9" x14ac:dyDescent="0.3">
      <c r="H81" s="1">
        <v>0.79</v>
      </c>
      <c r="I81" s="1">
        <v>4.8645900700000001E-2</v>
      </c>
    </row>
    <row r="82" spans="8:9" x14ac:dyDescent="0.3">
      <c r="H82" s="1">
        <v>0.8</v>
      </c>
      <c r="I82" s="1">
        <v>4.9279864200000002E-2</v>
      </c>
    </row>
    <row r="83" spans="8:9" x14ac:dyDescent="0.3">
      <c r="H83" s="1">
        <v>0.81</v>
      </c>
      <c r="I83" s="1">
        <v>4.9896251799999999E-2</v>
      </c>
    </row>
    <row r="84" spans="8:9" x14ac:dyDescent="0.3">
      <c r="H84" s="1">
        <v>0.82</v>
      </c>
      <c r="I84" s="1">
        <v>5.0495099799999998E-2</v>
      </c>
    </row>
    <row r="85" spans="8:9" x14ac:dyDescent="0.3">
      <c r="H85" s="1">
        <v>0.83</v>
      </c>
      <c r="I85" s="1">
        <v>5.1076477199999998E-2</v>
      </c>
    </row>
    <row r="86" spans="8:9" x14ac:dyDescent="0.3">
      <c r="H86" s="1">
        <v>0.84</v>
      </c>
      <c r="I86" s="1">
        <v>5.1640483799999998E-2</v>
      </c>
    </row>
    <row r="87" spans="8:9" x14ac:dyDescent="0.3">
      <c r="H87" s="1">
        <v>0.85</v>
      </c>
      <c r="I87" s="1">
        <v>5.2187248399999997E-2</v>
      </c>
    </row>
    <row r="88" spans="8:9" x14ac:dyDescent="0.3">
      <c r="H88" s="1">
        <v>0.86</v>
      </c>
      <c r="I88" s="1">
        <v>5.27169267E-2</v>
      </c>
    </row>
    <row r="89" spans="8:9" x14ac:dyDescent="0.3">
      <c r="H89" s="1">
        <v>0.87</v>
      </c>
      <c r="I89" s="1">
        <v>5.3229699300000002E-2</v>
      </c>
    </row>
    <row r="90" spans="8:9" x14ac:dyDescent="0.3">
      <c r="H90" s="1">
        <v>0.88</v>
      </c>
      <c r="I90" s="1">
        <v>5.37257701E-2</v>
      </c>
    </row>
    <row r="91" spans="8:9" x14ac:dyDescent="0.3">
      <c r="H91" s="1">
        <v>0.89</v>
      </c>
      <c r="I91" s="1">
        <v>5.42053641E-2</v>
      </c>
    </row>
    <row r="92" spans="8:9" x14ac:dyDescent="0.3">
      <c r="H92" s="1">
        <v>0.9</v>
      </c>
      <c r="I92" s="1">
        <v>5.4668725699999997E-2</v>
      </c>
    </row>
    <row r="93" spans="8:9" x14ac:dyDescent="0.3">
      <c r="H93" s="1">
        <v>0.91</v>
      </c>
      <c r="I93" s="1">
        <v>5.5116116899999998E-2</v>
      </c>
    </row>
    <row r="94" spans="8:9" x14ac:dyDescent="0.3">
      <c r="H94" s="1">
        <v>0.92</v>
      </c>
      <c r="I94" s="1">
        <v>5.5547815799999997E-2</v>
      </c>
    </row>
    <row r="95" spans="8:9" x14ac:dyDescent="0.3">
      <c r="H95" s="1">
        <v>0.93</v>
      </c>
      <c r="I95" s="1">
        <v>5.5964114500000002E-2</v>
      </c>
    </row>
    <row r="96" spans="8:9" x14ac:dyDescent="0.3">
      <c r="H96" s="1">
        <v>0.94</v>
      </c>
      <c r="I96" s="1">
        <v>5.6365317800000002E-2</v>
      </c>
    </row>
    <row r="97" spans="8:9" x14ac:dyDescent="0.3">
      <c r="H97" s="1">
        <v>0.95</v>
      </c>
      <c r="I97" s="1">
        <v>5.6751741500000001E-2</v>
      </c>
    </row>
    <row r="98" spans="8:9" x14ac:dyDescent="0.3">
      <c r="H98" s="1">
        <v>0.96</v>
      </c>
      <c r="I98" s="1">
        <v>5.7123710899999999E-2</v>
      </c>
    </row>
    <row r="99" spans="8:9" x14ac:dyDescent="0.3">
      <c r="H99" s="1">
        <v>0.97</v>
      </c>
      <c r="I99" s="1">
        <v>5.74815594E-2</v>
      </c>
    </row>
    <row r="100" spans="8:9" x14ac:dyDescent="0.3">
      <c r="H100" s="1">
        <v>0.98</v>
      </c>
      <c r="I100" s="1">
        <v>5.7825627400000003E-2</v>
      </c>
    </row>
    <row r="101" spans="8:9" x14ac:dyDescent="0.3">
      <c r="H101" s="1">
        <v>0.99</v>
      </c>
      <c r="I101" s="1">
        <v>5.8156260500000001E-2</v>
      </c>
    </row>
    <row r="102" spans="8:9" x14ac:dyDescent="0.3">
      <c r="H102" s="1">
        <v>1</v>
      </c>
      <c r="I102" s="1">
        <v>5.8473808600000003E-2</v>
      </c>
    </row>
    <row r="103" spans="8:9" x14ac:dyDescent="0.3">
      <c r="H103" s="1">
        <v>1.01</v>
      </c>
      <c r="I103" s="1">
        <v>5.8778624799999998E-2</v>
      </c>
    </row>
    <row r="104" spans="8:9" x14ac:dyDescent="0.3">
      <c r="H104" s="1">
        <v>1.02</v>
      </c>
      <c r="I104" s="1">
        <v>5.9071064E-2</v>
      </c>
    </row>
    <row r="105" spans="8:9" x14ac:dyDescent="0.3">
      <c r="H105" s="1">
        <v>1.03</v>
      </c>
      <c r="I105" s="1">
        <v>5.93514822E-2</v>
      </c>
    </row>
    <row r="106" spans="8:9" x14ac:dyDescent="0.3">
      <c r="H106" s="1">
        <v>1.04</v>
      </c>
      <c r="I106" s="1">
        <v>5.96202355E-2</v>
      </c>
    </row>
    <row r="107" spans="8:9" x14ac:dyDescent="0.3">
      <c r="H107" s="1">
        <v>1.05</v>
      </c>
      <c r="I107" s="1">
        <v>5.9877679099999997E-2</v>
      </c>
    </row>
    <row r="108" spans="8:9" x14ac:dyDescent="0.3">
      <c r="H108" s="1">
        <v>1.06</v>
      </c>
      <c r="I108" s="1">
        <v>6.0124166299999997E-2</v>
      </c>
    </row>
    <row r="109" spans="8:9" x14ac:dyDescent="0.3">
      <c r="H109" s="1">
        <v>1.07</v>
      </c>
      <c r="I109" s="1">
        <v>6.0360048299999997E-2</v>
      </c>
    </row>
    <row r="110" spans="8:9" x14ac:dyDescent="0.3">
      <c r="H110" s="1">
        <v>1.08</v>
      </c>
      <c r="I110" s="1">
        <v>6.0585673E-2</v>
      </c>
    </row>
    <row r="111" spans="8:9" x14ac:dyDescent="0.3">
      <c r="H111" s="1">
        <v>1.0900000000000001</v>
      </c>
      <c r="I111" s="1">
        <v>6.0801384600000001E-2</v>
      </c>
    </row>
    <row r="112" spans="8:9" x14ac:dyDescent="0.3">
      <c r="H112" s="1">
        <v>1.1000000000000001</v>
      </c>
      <c r="I112" s="1">
        <v>6.10075229E-2</v>
      </c>
    </row>
    <row r="113" spans="8:9" x14ac:dyDescent="0.3">
      <c r="H113" s="1">
        <v>1.1100000000000001</v>
      </c>
      <c r="I113" s="1">
        <v>6.1204422799999998E-2</v>
      </c>
    </row>
    <row r="114" spans="8:9" x14ac:dyDescent="0.3">
      <c r="H114" s="1">
        <v>1.1200000000000001</v>
      </c>
      <c r="I114" s="1">
        <v>6.1392413899999998E-2</v>
      </c>
    </row>
    <row r="115" spans="8:9" x14ac:dyDescent="0.3">
      <c r="H115" s="1">
        <v>1.1299999999999999</v>
      </c>
      <c r="I115" s="1">
        <v>6.1571820200000002E-2</v>
      </c>
    </row>
    <row r="116" spans="8:9" x14ac:dyDescent="0.3">
      <c r="H116" s="1">
        <v>1.1399999999999999</v>
      </c>
      <c r="I116" s="1">
        <v>6.1742959299999997E-2</v>
      </c>
    </row>
    <row r="117" spans="8:9" x14ac:dyDescent="0.3">
      <c r="H117" s="1">
        <v>1.1499999999999999</v>
      </c>
      <c r="I117" s="1">
        <v>6.1906142499999997E-2</v>
      </c>
    </row>
    <row r="118" spans="8:9" x14ac:dyDescent="0.3">
      <c r="H118" s="1">
        <v>1.1599999999999999</v>
      </c>
      <c r="I118" s="1">
        <v>6.2061674400000003E-2</v>
      </c>
    </row>
    <row r="119" spans="8:9" x14ac:dyDescent="0.3">
      <c r="H119" s="1">
        <v>1.17</v>
      </c>
      <c r="I119" s="1">
        <v>6.2209852500000003E-2</v>
      </c>
    </row>
    <row r="120" spans="8:9" x14ac:dyDescent="0.3">
      <c r="H120" s="1">
        <v>1.18</v>
      </c>
      <c r="I120" s="1">
        <v>6.2350967299999997E-2</v>
      </c>
    </row>
    <row r="121" spans="8:9" x14ac:dyDescent="0.3">
      <c r="H121" s="1">
        <v>1.19</v>
      </c>
      <c r="I121" s="1">
        <v>6.2485301700000002E-2</v>
      </c>
    </row>
    <row r="122" spans="8:9" x14ac:dyDescent="0.3">
      <c r="H122" s="1">
        <v>1.2</v>
      </c>
      <c r="I122" s="1">
        <v>6.2613131399999994E-2</v>
      </c>
    </row>
    <row r="123" spans="8:9" x14ac:dyDescent="0.3">
      <c r="H123" s="1">
        <v>1.21</v>
      </c>
      <c r="I123" s="1">
        <v>6.2734724300000003E-2</v>
      </c>
    </row>
    <row r="124" spans="8:9" x14ac:dyDescent="0.3">
      <c r="H124" s="1">
        <v>1.22</v>
      </c>
      <c r="I124" s="1">
        <v>6.2850340899999996E-2</v>
      </c>
    </row>
    <row r="125" spans="8:9" x14ac:dyDescent="0.3">
      <c r="H125" s="1">
        <v>1.23</v>
      </c>
      <c r="I125" s="1">
        <v>6.2960233700000007E-2</v>
      </c>
    </row>
    <row r="126" spans="8:9" x14ac:dyDescent="0.3">
      <c r="H126" s="1">
        <v>1.24</v>
      </c>
      <c r="I126" s="1">
        <v>6.3064647900000007E-2</v>
      </c>
    </row>
    <row r="127" spans="8:9" x14ac:dyDescent="0.3">
      <c r="H127" s="1">
        <v>1.25</v>
      </c>
      <c r="I127" s="1">
        <v>6.3163820699999998E-2</v>
      </c>
    </row>
    <row r="128" spans="8:9" x14ac:dyDescent="0.3">
      <c r="H128" s="1">
        <v>1.26</v>
      </c>
      <c r="I128" s="1">
        <v>6.3257981800000002E-2</v>
      </c>
    </row>
    <row r="129" spans="8:9" x14ac:dyDescent="0.3">
      <c r="H129" s="1">
        <v>1.27</v>
      </c>
      <c r="I129" s="1">
        <v>6.3347353100000003E-2</v>
      </c>
    </row>
    <row r="130" spans="8:9" x14ac:dyDescent="0.3">
      <c r="H130" s="1">
        <v>1.28</v>
      </c>
      <c r="I130" s="1">
        <v>6.3432149199999996E-2</v>
      </c>
    </row>
    <row r="131" spans="8:9" x14ac:dyDescent="0.3">
      <c r="H131" s="1">
        <v>1.29</v>
      </c>
      <c r="I131" s="1">
        <v>6.3512577099999995E-2</v>
      </c>
    </row>
    <row r="132" spans="8:9" x14ac:dyDescent="0.3">
      <c r="H132" s="1">
        <v>1.3</v>
      </c>
      <c r="I132" s="1">
        <v>6.3588836499999996E-2</v>
      </c>
    </row>
    <row r="133" spans="8:9" x14ac:dyDescent="0.3">
      <c r="H133" s="1">
        <v>1.31</v>
      </c>
      <c r="I133" s="1">
        <v>6.3661119700000005E-2</v>
      </c>
    </row>
    <row r="134" spans="8:9" x14ac:dyDescent="0.3">
      <c r="H134" s="1">
        <v>1.32</v>
      </c>
      <c r="I134" s="1">
        <v>6.3729612099999999E-2</v>
      </c>
    </row>
    <row r="135" spans="8:9" x14ac:dyDescent="0.3">
      <c r="H135" s="1">
        <v>1.33</v>
      </c>
      <c r="I135" s="1">
        <v>6.37944919E-2</v>
      </c>
    </row>
    <row r="136" spans="8:9" x14ac:dyDescent="0.3">
      <c r="H136" s="1">
        <v>1.34</v>
      </c>
      <c r="I136" s="1">
        <v>6.3855930500000005E-2</v>
      </c>
    </row>
    <row r="137" spans="8:9" x14ac:dyDescent="0.3">
      <c r="H137" s="1">
        <v>1.35</v>
      </c>
      <c r="I137" s="1">
        <v>6.3914092699999994E-2</v>
      </c>
    </row>
    <row r="138" spans="8:9" x14ac:dyDescent="0.3">
      <c r="H138" s="1">
        <v>1.36</v>
      </c>
      <c r="I138" s="1">
        <v>6.3969136600000004E-2</v>
      </c>
    </row>
    <row r="139" spans="8:9" x14ac:dyDescent="0.3">
      <c r="H139" s="1">
        <v>1.37</v>
      </c>
      <c r="I139" s="1">
        <v>6.4021214000000007E-2</v>
      </c>
    </row>
    <row r="140" spans="8:9" x14ac:dyDescent="0.3">
      <c r="H140" s="1">
        <v>1.38</v>
      </c>
      <c r="I140" s="1">
        <v>6.4070470399999996E-2</v>
      </c>
    </row>
    <row r="141" spans="8:9" x14ac:dyDescent="0.3">
      <c r="H141" s="1">
        <v>1.39</v>
      </c>
      <c r="I141" s="1">
        <v>6.41170452E-2</v>
      </c>
    </row>
    <row r="142" spans="8:9" x14ac:dyDescent="0.3">
      <c r="H142" s="1">
        <v>1.4</v>
      </c>
      <c r="I142" s="1">
        <v>6.4161072E-2</v>
      </c>
    </row>
    <row r="143" spans="8:9" x14ac:dyDescent="0.3">
      <c r="H143" s="1">
        <v>1.41</v>
      </c>
      <c r="I143" s="1">
        <v>6.4202678700000002E-2</v>
      </c>
    </row>
    <row r="144" spans="8:9" x14ac:dyDescent="0.3">
      <c r="H144" s="1">
        <v>1.42</v>
      </c>
      <c r="I144" s="1">
        <v>6.4241987599999995E-2</v>
      </c>
    </row>
    <row r="145" spans="8:9" x14ac:dyDescent="0.3">
      <c r="H145" s="1">
        <v>1.43</v>
      </c>
      <c r="I145" s="1">
        <v>6.42791157E-2</v>
      </c>
    </row>
    <row r="146" spans="8:9" x14ac:dyDescent="0.3">
      <c r="H146" s="1">
        <v>1.44</v>
      </c>
      <c r="I146" s="1">
        <v>6.4314174599999996E-2</v>
      </c>
    </row>
    <row r="147" spans="8:9" x14ac:dyDescent="0.3">
      <c r="H147" s="1">
        <v>1.45</v>
      </c>
      <c r="I147" s="1">
        <v>6.4347270999999998E-2</v>
      </c>
    </row>
    <row r="148" spans="8:9" x14ac:dyDescent="0.3">
      <c r="H148" s="1">
        <v>1.46</v>
      </c>
      <c r="I148" s="1">
        <v>6.4378507000000001E-2</v>
      </c>
    </row>
    <row r="149" spans="8:9" x14ac:dyDescent="0.3">
      <c r="H149" s="1">
        <v>1.47</v>
      </c>
      <c r="I149" s="1">
        <v>6.4407979500000004E-2</v>
      </c>
    </row>
    <row r="150" spans="8:9" x14ac:dyDescent="0.3">
      <c r="H150" s="1">
        <v>1.48</v>
      </c>
      <c r="I150" s="1">
        <v>6.4435781400000003E-2</v>
      </c>
    </row>
    <row r="151" spans="8:9" x14ac:dyDescent="0.3">
      <c r="H151" s="1">
        <v>1.49</v>
      </c>
      <c r="I151" s="1">
        <v>6.4462000899999997E-2</v>
      </c>
    </row>
    <row r="152" spans="8:9" x14ac:dyDescent="0.3">
      <c r="H152" s="1">
        <v>1.5</v>
      </c>
      <c r="I152" s="1">
        <v>6.4486722199999999E-2</v>
      </c>
    </row>
    <row r="153" spans="8:9" x14ac:dyDescent="0.3">
      <c r="H153" s="1">
        <v>1.51</v>
      </c>
      <c r="I153" s="1">
        <v>6.4510025299999996E-2</v>
      </c>
    </row>
    <row r="154" spans="8:9" x14ac:dyDescent="0.3">
      <c r="H154" s="1">
        <v>1.52</v>
      </c>
      <c r="I154" s="1">
        <v>6.4531986700000002E-2</v>
      </c>
    </row>
    <row r="155" spans="8:9" x14ac:dyDescent="0.3">
      <c r="H155" s="1">
        <v>1.53</v>
      </c>
      <c r="I155" s="1">
        <v>6.4552678700000005E-2</v>
      </c>
    </row>
    <row r="156" spans="8:9" x14ac:dyDescent="0.3">
      <c r="H156" s="1">
        <v>1.54</v>
      </c>
      <c r="I156" s="1">
        <v>6.4572170499999998E-2</v>
      </c>
    </row>
    <row r="157" spans="8:9" x14ac:dyDescent="0.3">
      <c r="H157" s="1">
        <v>1.55</v>
      </c>
      <c r="I157" s="1">
        <v>6.4590527499999995E-2</v>
      </c>
    </row>
    <row r="158" spans="8:9" x14ac:dyDescent="0.3">
      <c r="H158" s="1">
        <v>1.56</v>
      </c>
      <c r="I158" s="1">
        <v>6.4607812099999995E-2</v>
      </c>
    </row>
    <row r="159" spans="8:9" x14ac:dyDescent="0.3">
      <c r="H159" s="1">
        <v>1.57</v>
      </c>
      <c r="I159" s="1">
        <v>6.4624083499999999E-2</v>
      </c>
    </row>
    <row r="160" spans="8:9" x14ac:dyDescent="0.3">
      <c r="H160" s="1">
        <v>1.58</v>
      </c>
      <c r="I160" s="1">
        <v>6.4639397799999998E-2</v>
      </c>
    </row>
    <row r="161" spans="8:9" x14ac:dyDescent="0.3">
      <c r="H161" s="1">
        <v>1.59</v>
      </c>
      <c r="I161" s="1">
        <v>6.4653808399999999E-2</v>
      </c>
    </row>
    <row r="162" spans="8:9" x14ac:dyDescent="0.3">
      <c r="H162" s="1">
        <v>1.6</v>
      </c>
      <c r="I162" s="1">
        <v>6.4667365800000001E-2</v>
      </c>
    </row>
    <row r="163" spans="8:9" x14ac:dyDescent="0.3">
      <c r="H163" s="1">
        <v>1.61</v>
      </c>
      <c r="I163" s="1">
        <v>6.4680117999999995E-2</v>
      </c>
    </row>
    <row r="164" spans="8:9" x14ac:dyDescent="0.3">
      <c r="H164" s="1">
        <v>1.62</v>
      </c>
      <c r="I164" s="1">
        <v>6.4692110400000002E-2</v>
      </c>
    </row>
    <row r="165" spans="8:9" x14ac:dyDescent="0.3">
      <c r="H165" s="1">
        <v>1.63</v>
      </c>
      <c r="I165" s="1">
        <v>6.4703386200000004E-2</v>
      </c>
    </row>
    <row r="166" spans="8:9" x14ac:dyDescent="0.3">
      <c r="H166" s="1">
        <v>1.64</v>
      </c>
      <c r="I166" s="1">
        <v>6.4713986099999996E-2</v>
      </c>
    </row>
    <row r="167" spans="8:9" x14ac:dyDescent="0.3">
      <c r="H167" s="1">
        <v>1.65</v>
      </c>
      <c r="I167" s="1">
        <v>6.4723948700000006E-2</v>
      </c>
    </row>
    <row r="168" spans="8:9" x14ac:dyDescent="0.3">
      <c r="H168" s="1">
        <v>1.66</v>
      </c>
      <c r="I168" s="1">
        <v>6.4733310700000005E-2</v>
      </c>
    </row>
    <row r="169" spans="8:9" x14ac:dyDescent="0.3">
      <c r="H169" s="1">
        <v>1.67</v>
      </c>
      <c r="I169" s="1">
        <v>6.4742106699999996E-2</v>
      </c>
    </row>
    <row r="170" spans="8:9" x14ac:dyDescent="0.3">
      <c r="H170" s="1">
        <v>1.68</v>
      </c>
      <c r="I170" s="1">
        <v>6.4750369399999994E-2</v>
      </c>
    </row>
    <row r="171" spans="8:9" x14ac:dyDescent="0.3">
      <c r="H171" s="1">
        <v>1.69</v>
      </c>
      <c r="I171" s="1">
        <v>6.47581297E-2</v>
      </c>
    </row>
    <row r="172" spans="8:9" x14ac:dyDescent="0.3">
      <c r="H172" s="1">
        <v>1.7</v>
      </c>
      <c r="I172" s="1">
        <v>6.4765417000000006E-2</v>
      </c>
    </row>
    <row r="173" spans="8:9" x14ac:dyDescent="0.3">
      <c r="H173" s="1">
        <v>1.71</v>
      </c>
      <c r="I173" s="1">
        <v>6.4772258999999999E-2</v>
      </c>
    </row>
    <row r="174" spans="8:9" x14ac:dyDescent="0.3">
      <c r="H174" s="1">
        <v>1.72</v>
      </c>
      <c r="I174" s="1">
        <v>6.4778681699999993E-2</v>
      </c>
    </row>
    <row r="175" spans="8:9" x14ac:dyDescent="0.3">
      <c r="H175" s="1">
        <v>1.73</v>
      </c>
      <c r="I175" s="1">
        <v>6.4784709800000007E-2</v>
      </c>
    </row>
    <row r="176" spans="8:9" x14ac:dyDescent="0.3">
      <c r="H176" s="1">
        <v>1.74</v>
      </c>
      <c r="I176" s="1">
        <v>6.4790366700000004E-2</v>
      </c>
    </row>
    <row r="177" spans="8:9" x14ac:dyDescent="0.3">
      <c r="H177" s="1">
        <v>1.75</v>
      </c>
      <c r="I177" s="1">
        <v>6.4795674400000003E-2</v>
      </c>
    </row>
    <row r="178" spans="8:9" x14ac:dyDescent="0.3">
      <c r="H178" s="1">
        <v>1.76</v>
      </c>
      <c r="I178" s="1">
        <v>6.4800653599999994E-2</v>
      </c>
    </row>
    <row r="179" spans="8:9" x14ac:dyDescent="0.3">
      <c r="H179" s="1">
        <v>1.77</v>
      </c>
      <c r="I179" s="1">
        <v>6.4805323999999997E-2</v>
      </c>
    </row>
    <row r="180" spans="8:9" x14ac:dyDescent="0.3">
      <c r="H180" s="1">
        <v>1.78</v>
      </c>
      <c r="I180" s="1">
        <v>6.4809704100000004E-2</v>
      </c>
    </row>
    <row r="181" spans="8:9" x14ac:dyDescent="0.3">
      <c r="H181" s="1">
        <v>1.79</v>
      </c>
      <c r="I181" s="1">
        <v>6.4813811200000002E-2</v>
      </c>
    </row>
    <row r="182" spans="8:9" x14ac:dyDescent="0.3">
      <c r="H182" s="1">
        <v>1.8</v>
      </c>
      <c r="I182" s="1">
        <v>6.4817661799999995E-2</v>
      </c>
    </row>
    <row r="183" spans="8:9" x14ac:dyDescent="0.3">
      <c r="H183" s="1">
        <v>1.81</v>
      </c>
      <c r="I183" s="1">
        <v>6.4821271400000005E-2</v>
      </c>
    </row>
    <row r="184" spans="8:9" x14ac:dyDescent="0.3">
      <c r="H184" s="1">
        <v>1.82</v>
      </c>
      <c r="I184" s="1">
        <v>6.4824654699999998E-2</v>
      </c>
    </row>
    <row r="185" spans="8:9" x14ac:dyDescent="0.3">
      <c r="H185" s="1">
        <v>1.83</v>
      </c>
      <c r="I185" s="1">
        <v>6.4827825199999994E-2</v>
      </c>
    </row>
    <row r="186" spans="8:9" x14ac:dyDescent="0.3">
      <c r="H186" s="1">
        <v>1.84</v>
      </c>
      <c r="I186" s="1">
        <v>6.4830796100000004E-2</v>
      </c>
    </row>
    <row r="187" spans="8:9" x14ac:dyDescent="0.3">
      <c r="H187" s="1">
        <v>1.85</v>
      </c>
      <c r="I187" s="1">
        <v>6.4833579500000002E-2</v>
      </c>
    </row>
    <row r="188" spans="8:9" x14ac:dyDescent="0.3">
      <c r="H188" s="1">
        <v>1.86</v>
      </c>
      <c r="I188" s="1">
        <v>6.4836186899999995E-2</v>
      </c>
    </row>
    <row r="189" spans="8:9" x14ac:dyDescent="0.3">
      <c r="H189" s="1">
        <v>1.87</v>
      </c>
      <c r="I189" s="1">
        <v>6.4838629100000003E-2</v>
      </c>
    </row>
    <row r="190" spans="8:9" x14ac:dyDescent="0.3">
      <c r="H190" s="1">
        <v>1.88</v>
      </c>
      <c r="I190" s="1">
        <v>6.4840916200000001E-2</v>
      </c>
    </row>
    <row r="191" spans="8:9" x14ac:dyDescent="0.3">
      <c r="H191" s="1">
        <v>1.89</v>
      </c>
      <c r="I191" s="1">
        <v>6.4843057800000006E-2</v>
      </c>
    </row>
    <row r="192" spans="8:9" x14ac:dyDescent="0.3">
      <c r="H192" s="1">
        <v>1.9</v>
      </c>
      <c r="I192" s="1">
        <v>6.4845062999999994E-2</v>
      </c>
    </row>
    <row r="193" spans="8:9" x14ac:dyDescent="0.3">
      <c r="H193" s="1">
        <v>1.91</v>
      </c>
      <c r="I193" s="1">
        <v>6.4846940199999994E-2</v>
      </c>
    </row>
    <row r="194" spans="8:9" x14ac:dyDescent="0.3">
      <c r="H194" s="1">
        <v>1.92</v>
      </c>
      <c r="I194" s="1">
        <v>6.4848697299999994E-2</v>
      </c>
    </row>
    <row r="195" spans="8:9" x14ac:dyDescent="0.3">
      <c r="H195" s="1">
        <v>1.93</v>
      </c>
      <c r="I195" s="1">
        <v>6.4850341800000003E-2</v>
      </c>
    </row>
    <row r="196" spans="8:9" x14ac:dyDescent="0.3">
      <c r="H196" s="1">
        <v>1.94</v>
      </c>
      <c r="I196" s="1">
        <v>6.4851880799999997E-2</v>
      </c>
    </row>
    <row r="197" spans="8:9" x14ac:dyDescent="0.3">
      <c r="H197" s="1">
        <v>1.95</v>
      </c>
      <c r="I197" s="1">
        <v>6.4853320800000003E-2</v>
      </c>
    </row>
    <row r="198" spans="8:9" x14ac:dyDescent="0.3">
      <c r="H198" s="1">
        <v>1.96</v>
      </c>
      <c r="I198" s="1">
        <v>6.4854668099999999E-2</v>
      </c>
    </row>
    <row r="199" spans="8:9" x14ac:dyDescent="0.3">
      <c r="H199" s="1">
        <v>1.97</v>
      </c>
      <c r="I199" s="1">
        <v>6.4855928500000007E-2</v>
      </c>
    </row>
    <row r="200" spans="8:9" x14ac:dyDescent="0.3">
      <c r="H200" s="1">
        <v>1.98</v>
      </c>
      <c r="I200" s="1">
        <v>6.4857107400000003E-2</v>
      </c>
    </row>
    <row r="201" spans="8:9" x14ac:dyDescent="0.3">
      <c r="H201" s="1">
        <v>1.99</v>
      </c>
      <c r="I201" s="1">
        <v>6.4858210099999994E-2</v>
      </c>
    </row>
    <row r="202" spans="8:9" x14ac:dyDescent="0.3">
      <c r="H202" s="1">
        <v>2</v>
      </c>
      <c r="I202" s="1">
        <v>6.4859241299999995E-2</v>
      </c>
    </row>
    <row r="203" spans="8:9" x14ac:dyDescent="0.3">
      <c r="H203" s="1">
        <v>2.0099999999999998</v>
      </c>
      <c r="I203" s="1">
        <v>6.4860205500000004E-2</v>
      </c>
    </row>
    <row r="204" spans="8:9" x14ac:dyDescent="0.3">
      <c r="H204" s="1">
        <v>2.02</v>
      </c>
      <c r="I204" s="1">
        <v>6.4861107099999996E-2</v>
      </c>
    </row>
    <row r="205" spans="8:9" x14ac:dyDescent="0.3">
      <c r="H205" s="1">
        <v>2.0299999999999998</v>
      </c>
      <c r="I205" s="1">
        <v>6.4861949899999993E-2</v>
      </c>
    </row>
    <row r="206" spans="8:9" x14ac:dyDescent="0.3">
      <c r="H206" s="1">
        <v>2.04</v>
      </c>
      <c r="I206" s="1">
        <v>6.48627378E-2</v>
      </c>
    </row>
    <row r="207" spans="8:9" x14ac:dyDescent="0.3">
      <c r="H207" s="1">
        <v>2.0499999999999998</v>
      </c>
      <c r="I207" s="1">
        <v>6.4863474199999993E-2</v>
      </c>
    </row>
    <row r="208" spans="8:9" x14ac:dyDescent="0.3">
      <c r="H208" s="1">
        <v>2.06</v>
      </c>
      <c r="I208" s="1">
        <v>6.4864162500000003E-2</v>
      </c>
    </row>
    <row r="209" spans="8:9" x14ac:dyDescent="0.3">
      <c r="H209" s="1">
        <v>2.0699999999999998</v>
      </c>
      <c r="I209" s="1">
        <v>6.48648057E-2</v>
      </c>
    </row>
    <row r="210" spans="8:9" x14ac:dyDescent="0.3">
      <c r="H210" s="1">
        <v>2.08</v>
      </c>
      <c r="I210" s="1">
        <v>6.4865406700000003E-2</v>
      </c>
    </row>
    <row r="211" spans="8:9" x14ac:dyDescent="0.3">
      <c r="H211" s="1">
        <v>2.09</v>
      </c>
      <c r="I211" s="1">
        <v>6.4865968299999993E-2</v>
      </c>
    </row>
    <row r="212" spans="8:9" x14ac:dyDescent="0.3">
      <c r="H212" s="1">
        <v>2.1</v>
      </c>
      <c r="I212" s="1">
        <v>6.4866492900000003E-2</v>
      </c>
    </row>
    <row r="213" spans="8:9" x14ac:dyDescent="0.3">
      <c r="H213" s="1">
        <v>2.11</v>
      </c>
      <c r="I213" s="1">
        <v>6.4866983000000003E-2</v>
      </c>
    </row>
    <row r="214" spans="8:9" x14ac:dyDescent="0.3">
      <c r="H214" s="1">
        <v>2.12</v>
      </c>
      <c r="I214" s="1">
        <v>6.4867440799999995E-2</v>
      </c>
    </row>
    <row r="215" spans="8:9" x14ac:dyDescent="0.3">
      <c r="H215" s="1">
        <v>2.13</v>
      </c>
      <c r="I215" s="1">
        <v>6.4867868300000006E-2</v>
      </c>
    </row>
    <row r="216" spans="8:9" x14ac:dyDescent="0.3">
      <c r="H216" s="1">
        <v>2.14</v>
      </c>
      <c r="I216" s="1">
        <v>6.4868267600000001E-2</v>
      </c>
    </row>
    <row r="217" spans="8:9" x14ac:dyDescent="0.3">
      <c r="H217" s="1">
        <v>2.15</v>
      </c>
      <c r="I217" s="1">
        <v>6.4868640500000005E-2</v>
      </c>
    </row>
    <row r="218" spans="8:9" x14ac:dyDescent="0.3">
      <c r="H218" s="1">
        <v>2.16</v>
      </c>
      <c r="I218" s="1">
        <v>6.4868988700000005E-2</v>
      </c>
    </row>
    <row r="219" spans="8:9" x14ac:dyDescent="0.3">
      <c r="H219" s="1">
        <v>2.17</v>
      </c>
      <c r="I219" s="1">
        <v>6.48693137E-2</v>
      </c>
    </row>
    <row r="220" spans="8:9" x14ac:dyDescent="0.3">
      <c r="H220" s="1">
        <v>2.1800000000000002</v>
      </c>
      <c r="I220" s="1">
        <v>6.4869617199999993E-2</v>
      </c>
    </row>
    <row r="221" spans="8:9" x14ac:dyDescent="0.3">
      <c r="H221" s="1">
        <v>2.19</v>
      </c>
      <c r="I221" s="1">
        <v>6.4869900499999994E-2</v>
      </c>
    </row>
    <row r="222" spans="8:9" x14ac:dyDescent="0.3">
      <c r="H222" s="1">
        <v>2.2000000000000002</v>
      </c>
      <c r="I222" s="1">
        <v>6.4870164999999994E-2</v>
      </c>
    </row>
    <row r="223" spans="8:9" x14ac:dyDescent="0.3">
      <c r="H223" s="1">
        <v>2.21</v>
      </c>
      <c r="I223" s="1">
        <v>6.48704118E-2</v>
      </c>
    </row>
    <row r="224" spans="8:9" x14ac:dyDescent="0.3">
      <c r="H224" s="1">
        <v>2.2200000000000002</v>
      </c>
      <c r="I224" s="1">
        <v>6.4870642100000001E-2</v>
      </c>
    </row>
    <row r="225" spans="8:9" x14ac:dyDescent="0.3">
      <c r="H225" s="1">
        <v>2.23</v>
      </c>
      <c r="I225" s="1">
        <v>6.4870857099999998E-2</v>
      </c>
    </row>
    <row r="226" spans="8:9" x14ac:dyDescent="0.3">
      <c r="H226" s="1">
        <v>2.2400000000000002</v>
      </c>
      <c r="I226" s="1">
        <v>6.4871057699999998E-2</v>
      </c>
    </row>
    <row r="227" spans="8:9" x14ac:dyDescent="0.3">
      <c r="H227" s="1">
        <v>2.25</v>
      </c>
      <c r="I227" s="1">
        <v>6.48712449E-2</v>
      </c>
    </row>
    <row r="228" spans="8:9" x14ac:dyDescent="0.3">
      <c r="H228" s="1">
        <v>2.2599999999999998</v>
      </c>
      <c r="I228" s="1">
        <v>6.4871419499999999E-2</v>
      </c>
    </row>
    <row r="229" spans="8:9" x14ac:dyDescent="0.3">
      <c r="H229" s="1">
        <v>2.27</v>
      </c>
      <c r="I229" s="1">
        <v>6.4871582400000002E-2</v>
      </c>
    </row>
    <row r="230" spans="8:9" x14ac:dyDescent="0.3">
      <c r="H230" s="1">
        <v>2.2799999999999998</v>
      </c>
      <c r="I230" s="1">
        <v>6.4871734400000006E-2</v>
      </c>
    </row>
    <row r="231" spans="8:9" x14ac:dyDescent="0.3">
      <c r="H231" s="1">
        <v>2.29</v>
      </c>
      <c r="I231" s="1">
        <v>6.4871876100000003E-2</v>
      </c>
    </row>
    <row r="232" spans="8:9" x14ac:dyDescent="0.3">
      <c r="H232" s="1">
        <v>2.2999999999999998</v>
      </c>
      <c r="I232" s="1">
        <v>6.48720084E-2</v>
      </c>
    </row>
    <row r="233" spans="8:9" x14ac:dyDescent="0.3">
      <c r="H233" s="1">
        <v>2.31</v>
      </c>
      <c r="I233" s="1">
        <v>6.4872131700000002E-2</v>
      </c>
    </row>
    <row r="234" spans="8:9" x14ac:dyDescent="0.3">
      <c r="H234" s="1">
        <v>2.3199999999999998</v>
      </c>
      <c r="I234" s="1">
        <v>6.4872246699999997E-2</v>
      </c>
    </row>
    <row r="235" spans="8:9" x14ac:dyDescent="0.3">
      <c r="H235" s="1">
        <v>2.33</v>
      </c>
      <c r="I235" s="1">
        <v>6.4872353999999993E-2</v>
      </c>
    </row>
    <row r="236" spans="8:9" x14ac:dyDescent="0.3">
      <c r="H236" s="1">
        <v>2.34</v>
      </c>
      <c r="I236" s="1">
        <v>6.4872453999999996E-2</v>
      </c>
    </row>
    <row r="237" spans="8:9" x14ac:dyDescent="0.3">
      <c r="H237" s="1">
        <v>2.35</v>
      </c>
      <c r="I237" s="1">
        <v>6.4872547200000005E-2</v>
      </c>
    </row>
    <row r="238" spans="8:9" x14ac:dyDescent="0.3">
      <c r="H238" s="1">
        <v>2.36</v>
      </c>
      <c r="I238" s="1">
        <v>6.4872634200000001E-2</v>
      </c>
    </row>
    <row r="239" spans="8:9" x14ac:dyDescent="0.3">
      <c r="H239" s="1">
        <v>2.37</v>
      </c>
      <c r="I239" s="1">
        <v>6.48727152E-2</v>
      </c>
    </row>
    <row r="240" spans="8:9" x14ac:dyDescent="0.3">
      <c r="H240" s="1">
        <v>2.38</v>
      </c>
      <c r="I240" s="1">
        <v>6.4872790799999996E-2</v>
      </c>
    </row>
    <row r="241" spans="8:9" x14ac:dyDescent="0.3">
      <c r="H241" s="1">
        <v>2.39</v>
      </c>
      <c r="I241" s="1">
        <v>6.4872861200000007E-2</v>
      </c>
    </row>
    <row r="242" spans="8:9" x14ac:dyDescent="0.3">
      <c r="H242" s="1">
        <v>2.4</v>
      </c>
      <c r="I242" s="1">
        <v>6.4872926900000003E-2</v>
      </c>
    </row>
    <row r="243" spans="8:9" x14ac:dyDescent="0.3">
      <c r="H243" s="1">
        <v>2.41</v>
      </c>
      <c r="I243" s="1">
        <v>6.4872988100000001E-2</v>
      </c>
    </row>
    <row r="244" spans="8:9" x14ac:dyDescent="0.3">
      <c r="H244" s="1">
        <v>2.42</v>
      </c>
      <c r="I244" s="1">
        <v>6.4873045099999999E-2</v>
      </c>
    </row>
    <row r="245" spans="8:9" x14ac:dyDescent="0.3">
      <c r="H245" s="1">
        <v>2.4300000000000002</v>
      </c>
      <c r="I245" s="1">
        <v>6.4873098300000001E-2</v>
      </c>
    </row>
    <row r="246" spans="8:9" x14ac:dyDescent="0.3">
      <c r="H246" s="1">
        <v>2.44</v>
      </c>
      <c r="I246" s="1">
        <v>6.4873147800000003E-2</v>
      </c>
    </row>
    <row r="247" spans="8:9" x14ac:dyDescent="0.3">
      <c r="H247" s="1">
        <v>2.4500000000000002</v>
      </c>
      <c r="I247" s="1">
        <v>6.4873193900000001E-2</v>
      </c>
    </row>
    <row r="248" spans="8:9" x14ac:dyDescent="0.3">
      <c r="H248" s="1">
        <v>2.46</v>
      </c>
      <c r="I248" s="1">
        <v>6.4873237E-2</v>
      </c>
    </row>
    <row r="249" spans="8:9" x14ac:dyDescent="0.3">
      <c r="H249" s="1">
        <v>2.4700000000000002</v>
      </c>
      <c r="I249" s="1">
        <v>6.4873276999999993E-2</v>
      </c>
    </row>
    <row r="250" spans="8:9" x14ac:dyDescent="0.3">
      <c r="H250" s="1">
        <v>2.48</v>
      </c>
      <c r="I250" s="1">
        <v>6.4873314400000007E-2</v>
      </c>
    </row>
    <row r="251" spans="8:9" x14ac:dyDescent="0.3">
      <c r="H251" s="1">
        <v>2.4900000000000002</v>
      </c>
      <c r="I251" s="1">
        <v>6.4873349100000005E-2</v>
      </c>
    </row>
    <row r="252" spans="8:9" x14ac:dyDescent="0.3">
      <c r="H252" s="1">
        <v>2.5</v>
      </c>
      <c r="I252" s="1">
        <v>6.4873381499999994E-2</v>
      </c>
    </row>
    <row r="253" spans="8:9" x14ac:dyDescent="0.3">
      <c r="H253" s="1">
        <v>2.5099999999999998</v>
      </c>
      <c r="I253" s="1">
        <v>6.4873411699999994E-2</v>
      </c>
    </row>
    <row r="254" spans="8:9" x14ac:dyDescent="0.3">
      <c r="H254" s="1">
        <v>2.52</v>
      </c>
      <c r="I254" s="1">
        <v>6.4873439800000002E-2</v>
      </c>
    </row>
    <row r="255" spans="8:9" x14ac:dyDescent="0.3">
      <c r="H255" s="1">
        <v>2.5299999999999998</v>
      </c>
      <c r="I255" s="1">
        <v>6.4873466000000005E-2</v>
      </c>
    </row>
    <row r="256" spans="8:9" x14ac:dyDescent="0.3">
      <c r="H256" s="1">
        <v>2.54</v>
      </c>
      <c r="I256" s="1">
        <v>6.4873490399999997E-2</v>
      </c>
    </row>
    <row r="257" spans="8:9" x14ac:dyDescent="0.3">
      <c r="H257" s="1">
        <v>2.5499999999999998</v>
      </c>
      <c r="I257" s="1">
        <v>6.4873513100000002E-2</v>
      </c>
    </row>
    <row r="258" spans="8:9" x14ac:dyDescent="0.3">
      <c r="H258" s="1">
        <v>2.56</v>
      </c>
      <c r="I258" s="1">
        <v>6.4873534299999994E-2</v>
      </c>
    </row>
    <row r="259" spans="8:9" x14ac:dyDescent="0.3">
      <c r="H259" s="1">
        <v>2.57</v>
      </c>
      <c r="I259" s="1">
        <v>6.4873554E-2</v>
      </c>
    </row>
    <row r="260" spans="8:9" x14ac:dyDescent="0.3">
      <c r="H260" s="1">
        <v>2.58</v>
      </c>
      <c r="I260" s="1">
        <v>6.4873572300000001E-2</v>
      </c>
    </row>
    <row r="261" spans="8:9" x14ac:dyDescent="0.3">
      <c r="H261" s="1">
        <v>2.59</v>
      </c>
      <c r="I261" s="1">
        <v>6.4873589400000001E-2</v>
      </c>
    </row>
    <row r="262" spans="8:9" x14ac:dyDescent="0.3">
      <c r="H262" s="1">
        <v>2.6</v>
      </c>
      <c r="I262" s="1">
        <v>6.4873605299999998E-2</v>
      </c>
    </row>
    <row r="263" spans="8:9" x14ac:dyDescent="0.3">
      <c r="H263" s="1">
        <v>2.61</v>
      </c>
      <c r="I263" s="1">
        <v>6.4873620100000001E-2</v>
      </c>
    </row>
    <row r="264" spans="8:9" x14ac:dyDescent="0.3">
      <c r="H264" s="1">
        <v>2.62</v>
      </c>
      <c r="I264" s="1">
        <v>6.4873633900000005E-2</v>
      </c>
    </row>
    <row r="265" spans="8:9" x14ac:dyDescent="0.3">
      <c r="H265" s="1">
        <v>2.63</v>
      </c>
      <c r="I265" s="1">
        <v>6.4873646699999996E-2</v>
      </c>
    </row>
    <row r="266" spans="8:9" x14ac:dyDescent="0.3">
      <c r="H266" s="1">
        <v>2.64</v>
      </c>
      <c r="I266" s="1">
        <v>6.4873658700000003E-2</v>
      </c>
    </row>
    <row r="267" spans="8:9" x14ac:dyDescent="0.3">
      <c r="H267" s="1">
        <v>2.65</v>
      </c>
      <c r="I267" s="1">
        <v>6.4873669800000006E-2</v>
      </c>
    </row>
    <row r="268" spans="8:9" x14ac:dyDescent="0.3">
      <c r="H268" s="1">
        <v>2.66</v>
      </c>
      <c r="I268" s="1">
        <v>6.4873680200000006E-2</v>
      </c>
    </row>
    <row r="269" spans="8:9" x14ac:dyDescent="0.3">
      <c r="H269" s="1">
        <v>2.67</v>
      </c>
      <c r="I269" s="1">
        <v>6.4873689799999995E-2</v>
      </c>
    </row>
    <row r="270" spans="8:9" x14ac:dyDescent="0.3">
      <c r="H270" s="1">
        <v>2.68</v>
      </c>
      <c r="I270" s="1">
        <v>6.4873698800000004E-2</v>
      </c>
    </row>
    <row r="271" spans="8:9" x14ac:dyDescent="0.3">
      <c r="H271" s="1">
        <v>2.69</v>
      </c>
      <c r="I271" s="1">
        <v>6.4873707099999997E-2</v>
      </c>
    </row>
    <row r="272" spans="8:9" x14ac:dyDescent="0.3">
      <c r="H272" s="1">
        <v>2.7</v>
      </c>
      <c r="I272" s="1">
        <v>6.4873714900000004E-2</v>
      </c>
    </row>
    <row r="273" spans="8:9" x14ac:dyDescent="0.3">
      <c r="H273" s="1">
        <v>2.71</v>
      </c>
      <c r="I273" s="1">
        <v>6.4873722100000003E-2</v>
      </c>
    </row>
    <row r="274" spans="8:9" x14ac:dyDescent="0.3">
      <c r="H274" s="1">
        <v>2.72</v>
      </c>
      <c r="I274" s="1">
        <v>6.4873728899999997E-2</v>
      </c>
    </row>
    <row r="275" spans="8:9" x14ac:dyDescent="0.3">
      <c r="H275" s="1">
        <v>2.73</v>
      </c>
      <c r="I275" s="1">
        <v>6.4873735099999996E-2</v>
      </c>
    </row>
    <row r="276" spans="8:9" x14ac:dyDescent="0.3">
      <c r="H276" s="1">
        <v>2.74</v>
      </c>
      <c r="I276" s="1">
        <v>6.4873740900000004E-2</v>
      </c>
    </row>
    <row r="277" spans="8:9" x14ac:dyDescent="0.3">
      <c r="H277" s="1">
        <v>2.75</v>
      </c>
      <c r="I277" s="1">
        <v>6.4873746400000001E-2</v>
      </c>
    </row>
    <row r="278" spans="8:9" x14ac:dyDescent="0.3">
      <c r="H278" s="1">
        <v>2.76</v>
      </c>
      <c r="I278" s="1">
        <v>6.4873751399999999E-2</v>
      </c>
    </row>
    <row r="279" spans="8:9" x14ac:dyDescent="0.3">
      <c r="H279" s="1">
        <v>2.77</v>
      </c>
      <c r="I279" s="1">
        <v>6.4873756099999999E-2</v>
      </c>
    </row>
    <row r="280" spans="8:9" x14ac:dyDescent="0.3">
      <c r="H280" s="1">
        <v>2.78</v>
      </c>
      <c r="I280" s="1">
        <v>6.4873760500000002E-2</v>
      </c>
    </row>
    <row r="281" spans="8:9" x14ac:dyDescent="0.3">
      <c r="H281" s="1">
        <v>2.79</v>
      </c>
      <c r="I281" s="1">
        <v>6.48737645E-2</v>
      </c>
    </row>
    <row r="282" spans="8:9" x14ac:dyDescent="0.3">
      <c r="H282" s="1">
        <v>2.8</v>
      </c>
      <c r="I282" s="1">
        <v>6.4873768299999995E-2</v>
      </c>
    </row>
    <row r="283" spans="8:9" x14ac:dyDescent="0.3">
      <c r="H283" s="1">
        <v>2.81</v>
      </c>
      <c r="I283" s="1">
        <v>6.4873771799999994E-2</v>
      </c>
    </row>
    <row r="284" spans="8:9" x14ac:dyDescent="0.3">
      <c r="H284" s="1">
        <v>2.82</v>
      </c>
      <c r="I284" s="1">
        <v>6.4873775100000003E-2</v>
      </c>
    </row>
    <row r="285" spans="8:9" x14ac:dyDescent="0.3">
      <c r="H285" s="1">
        <v>2.83</v>
      </c>
      <c r="I285" s="1">
        <v>6.4873778199999996E-2</v>
      </c>
    </row>
    <row r="286" spans="8:9" x14ac:dyDescent="0.3">
      <c r="H286" s="1">
        <v>2.84</v>
      </c>
      <c r="I286" s="1">
        <v>6.4873781000000005E-2</v>
      </c>
    </row>
    <row r="287" spans="8:9" x14ac:dyDescent="0.3">
      <c r="H287" s="1">
        <v>2.85</v>
      </c>
      <c r="I287" s="1">
        <v>6.4873783599999998E-2</v>
      </c>
    </row>
    <row r="288" spans="8:9" x14ac:dyDescent="0.3">
      <c r="H288" s="1">
        <v>2.86</v>
      </c>
      <c r="I288" s="1">
        <v>6.4873786099999997E-2</v>
      </c>
    </row>
    <row r="289" spans="8:9" x14ac:dyDescent="0.3">
      <c r="H289" s="1">
        <v>2.87</v>
      </c>
      <c r="I289" s="1">
        <v>6.4873788299999999E-2</v>
      </c>
    </row>
    <row r="290" spans="8:9" x14ac:dyDescent="0.3">
      <c r="H290" s="1">
        <v>2.88</v>
      </c>
      <c r="I290" s="1">
        <v>6.48737905E-2</v>
      </c>
    </row>
    <row r="291" spans="8:9" x14ac:dyDescent="0.3">
      <c r="H291" s="1">
        <v>2.89</v>
      </c>
      <c r="I291" s="1">
        <v>6.4873792400000005E-2</v>
      </c>
    </row>
    <row r="292" spans="8:9" x14ac:dyDescent="0.3">
      <c r="H292" s="1">
        <v>2.9</v>
      </c>
      <c r="I292" s="1">
        <v>6.4873794299999996E-2</v>
      </c>
    </row>
    <row r="293" spans="8:9" x14ac:dyDescent="0.3">
      <c r="H293" s="1">
        <v>2.91</v>
      </c>
      <c r="I293" s="1">
        <v>6.4873795999999997E-2</v>
      </c>
    </row>
    <row r="294" spans="8:9" x14ac:dyDescent="0.3">
      <c r="H294" s="1">
        <v>2.92</v>
      </c>
      <c r="I294" s="1">
        <v>6.4873797600000005E-2</v>
      </c>
    </row>
    <row r="295" spans="8:9" x14ac:dyDescent="0.3">
      <c r="H295" s="1">
        <v>2.93</v>
      </c>
      <c r="I295" s="1">
        <v>6.4873798999999996E-2</v>
      </c>
    </row>
    <row r="296" spans="8:9" x14ac:dyDescent="0.3">
      <c r="H296" s="1">
        <v>2.94</v>
      </c>
      <c r="I296" s="1">
        <v>6.4873800400000001E-2</v>
      </c>
    </row>
    <row r="297" spans="8:9" x14ac:dyDescent="0.3">
      <c r="H297" s="1">
        <v>2.95</v>
      </c>
      <c r="I297" s="1">
        <v>6.4873801699999997E-2</v>
      </c>
    </row>
    <row r="298" spans="8:9" x14ac:dyDescent="0.3">
      <c r="H298" s="1">
        <v>2.96</v>
      </c>
      <c r="I298" s="1">
        <v>6.4873802899999999E-2</v>
      </c>
    </row>
    <row r="299" spans="8:9" x14ac:dyDescent="0.3">
      <c r="H299" s="1">
        <v>2.97</v>
      </c>
      <c r="I299" s="1">
        <v>6.4873803999999993E-2</v>
      </c>
    </row>
    <row r="300" spans="8:9" x14ac:dyDescent="0.3">
      <c r="H300" s="1">
        <v>2.98</v>
      </c>
      <c r="I300" s="1">
        <v>6.4873805000000007E-2</v>
      </c>
    </row>
    <row r="301" spans="8:9" x14ac:dyDescent="0.3">
      <c r="H301" s="1">
        <v>2.99</v>
      </c>
      <c r="I301" s="1">
        <v>6.4873805899999998E-2</v>
      </c>
    </row>
    <row r="302" spans="8:9" x14ac:dyDescent="0.3">
      <c r="H302" s="1">
        <v>3</v>
      </c>
      <c r="I302" s="1">
        <v>6.4873806800000003E-2</v>
      </c>
    </row>
    <row r="303" spans="8:9" x14ac:dyDescent="0.3">
      <c r="H303" s="1">
        <v>3.1</v>
      </c>
      <c r="I303" s="1">
        <v>6.4873813099999997E-2</v>
      </c>
    </row>
    <row r="304" spans="8:9" x14ac:dyDescent="0.3">
      <c r="H304" s="1">
        <v>3.2</v>
      </c>
      <c r="I304" s="1">
        <v>6.4873816200000003E-2</v>
      </c>
    </row>
    <row r="305" spans="8:9" x14ac:dyDescent="0.3">
      <c r="H305" s="1">
        <v>3.3</v>
      </c>
      <c r="I305" s="1">
        <v>6.4873817599999994E-2</v>
      </c>
    </row>
    <row r="306" spans="8:9" x14ac:dyDescent="0.3">
      <c r="H306" s="1">
        <v>3.4</v>
      </c>
      <c r="I306" s="1">
        <v>6.4873818299999997E-2</v>
      </c>
    </row>
    <row r="307" spans="8:9" x14ac:dyDescent="0.3">
      <c r="H307" s="1">
        <v>3.5</v>
      </c>
      <c r="I307" s="1">
        <v>6.4873818700000002E-2</v>
      </c>
    </row>
    <row r="308" spans="8:9" x14ac:dyDescent="0.3">
      <c r="H308" s="1">
        <v>3.6</v>
      </c>
      <c r="I308" s="1">
        <v>6.4873818799999997E-2</v>
      </c>
    </row>
    <row r="309" spans="8:9" x14ac:dyDescent="0.3">
      <c r="H309" s="1">
        <v>3.7</v>
      </c>
      <c r="I309" s="1">
        <v>6.4873818900000005E-2</v>
      </c>
    </row>
    <row r="310" spans="8:9" x14ac:dyDescent="0.3">
      <c r="H310" s="1">
        <v>3.8</v>
      </c>
      <c r="I310" s="1">
        <v>6.4873818900000005E-2</v>
      </c>
    </row>
    <row r="311" spans="8:9" x14ac:dyDescent="0.3">
      <c r="H311" s="1">
        <v>3.9</v>
      </c>
      <c r="I311" s="1">
        <v>6.4873818900000005E-2</v>
      </c>
    </row>
    <row r="312" spans="8:9" x14ac:dyDescent="0.3">
      <c r="H312" s="1">
        <v>4</v>
      </c>
      <c r="I312" s="1">
        <v>6.4873818999999999E-2</v>
      </c>
    </row>
    <row r="313" spans="8:9" x14ac:dyDescent="0.3">
      <c r="H313" s="1">
        <v>4.0999999999999996</v>
      </c>
      <c r="I313" s="1">
        <v>6.4873818999999999E-2</v>
      </c>
    </row>
    <row r="314" spans="8:9" x14ac:dyDescent="0.3">
      <c r="H314" s="1">
        <v>4.2</v>
      </c>
      <c r="I314" s="1">
        <v>6.4873818999999999E-2</v>
      </c>
    </row>
    <row r="315" spans="8:9" x14ac:dyDescent="0.3">
      <c r="H315" s="1">
        <v>4.3</v>
      </c>
      <c r="I315" s="1">
        <v>6.4873818999999999E-2</v>
      </c>
    </row>
    <row r="316" spans="8:9" x14ac:dyDescent="0.3">
      <c r="H316" s="1">
        <v>4.4000000000000004</v>
      </c>
      <c r="I316" s="1">
        <v>6.4873818999999999E-2</v>
      </c>
    </row>
    <row r="317" spans="8:9" x14ac:dyDescent="0.3">
      <c r="H317" s="1">
        <v>4.5</v>
      </c>
      <c r="I317" s="1">
        <v>6.4873818999999999E-2</v>
      </c>
    </row>
    <row r="318" spans="8:9" x14ac:dyDescent="0.3">
      <c r="H318" s="1">
        <v>4.5999999999999996</v>
      </c>
      <c r="I318" s="1">
        <v>6.4873818999999999E-2</v>
      </c>
    </row>
    <row r="319" spans="8:9" x14ac:dyDescent="0.3">
      <c r="H319" s="1">
        <v>4.7</v>
      </c>
      <c r="I319" s="1">
        <v>6.4873818999999999E-2</v>
      </c>
    </row>
    <row r="320" spans="8:9" x14ac:dyDescent="0.3">
      <c r="H320" s="1">
        <v>4.8</v>
      </c>
      <c r="I320" s="1">
        <v>6.4873818999999999E-2</v>
      </c>
    </row>
    <row r="321" spans="8:9" x14ac:dyDescent="0.3">
      <c r="H321" s="1">
        <v>4.9000000000000004</v>
      </c>
      <c r="I321" s="1">
        <v>6.4873818999999999E-2</v>
      </c>
    </row>
    <row r="322" spans="8:9" x14ac:dyDescent="0.3">
      <c r="H322" s="1">
        <v>5</v>
      </c>
      <c r="I322" s="1">
        <v>6.4873818999999999E-2</v>
      </c>
    </row>
    <row r="323" spans="8:9" x14ac:dyDescent="0.3">
      <c r="H323" s="1">
        <v>5.0999999999999996</v>
      </c>
      <c r="I323" s="1">
        <v>6.4873818999999999E-2</v>
      </c>
    </row>
    <row r="324" spans="8:9" x14ac:dyDescent="0.3">
      <c r="H324" s="1">
        <v>5.2</v>
      </c>
      <c r="I324" s="1">
        <v>6.4873818999999999E-2</v>
      </c>
    </row>
    <row r="325" spans="8:9" x14ac:dyDescent="0.3">
      <c r="H325" s="1">
        <v>5.3</v>
      </c>
      <c r="I325" s="1">
        <v>6.4873818999999999E-2</v>
      </c>
    </row>
    <row r="326" spans="8:9" x14ac:dyDescent="0.3">
      <c r="H326" s="1">
        <v>5.4</v>
      </c>
      <c r="I326" s="1">
        <v>6.4873818999999999E-2</v>
      </c>
    </row>
    <row r="327" spans="8:9" x14ac:dyDescent="0.3">
      <c r="H327" s="1">
        <v>5.5</v>
      </c>
      <c r="I327" s="1">
        <v>6.4873818999999999E-2</v>
      </c>
    </row>
    <row r="328" spans="8:9" x14ac:dyDescent="0.3">
      <c r="H328" s="1">
        <v>5.6</v>
      </c>
      <c r="I328" s="1">
        <v>6.4873818999999999E-2</v>
      </c>
    </row>
    <row r="329" spans="8:9" x14ac:dyDescent="0.3">
      <c r="H329" s="1">
        <v>5.7</v>
      </c>
      <c r="I329" s="1">
        <v>6.4873818999999999E-2</v>
      </c>
    </row>
    <row r="330" spans="8:9" x14ac:dyDescent="0.3">
      <c r="H330" s="1">
        <v>5.8</v>
      </c>
      <c r="I330" s="1">
        <v>6.4873818999999999E-2</v>
      </c>
    </row>
    <row r="331" spans="8:9" x14ac:dyDescent="0.3">
      <c r="H331" s="1">
        <v>5.9</v>
      </c>
      <c r="I331" s="1">
        <v>6.4873818999999999E-2</v>
      </c>
    </row>
    <row r="332" spans="8:9" x14ac:dyDescent="0.3">
      <c r="H332" s="1">
        <v>6</v>
      </c>
      <c r="I332" s="1">
        <v>6.4873818999999999E-2</v>
      </c>
    </row>
    <row r="333" spans="8:9" x14ac:dyDescent="0.3">
      <c r="H333" s="1">
        <v>6.1</v>
      </c>
      <c r="I333" s="1">
        <v>6.4873818999999999E-2</v>
      </c>
    </row>
    <row r="334" spans="8:9" x14ac:dyDescent="0.3">
      <c r="H334" s="1">
        <v>6.2</v>
      </c>
      <c r="I334" s="1">
        <v>6.4873818999999999E-2</v>
      </c>
    </row>
    <row r="335" spans="8:9" x14ac:dyDescent="0.3">
      <c r="H335" s="1">
        <v>6.3</v>
      </c>
      <c r="I335" s="1">
        <v>6.4873818999999999E-2</v>
      </c>
    </row>
    <row r="336" spans="8:9" x14ac:dyDescent="0.3">
      <c r="H336" s="1">
        <v>6.4</v>
      </c>
      <c r="I336" s="1">
        <v>6.4873818999999999E-2</v>
      </c>
    </row>
    <row r="337" spans="8:9" x14ac:dyDescent="0.3">
      <c r="H337" s="1">
        <v>6.5</v>
      </c>
      <c r="I337" s="1">
        <v>6.4873818999999999E-2</v>
      </c>
    </row>
    <row r="338" spans="8:9" x14ac:dyDescent="0.3">
      <c r="H338" s="1">
        <v>6.6</v>
      </c>
      <c r="I338" s="1">
        <v>6.4873818999999999E-2</v>
      </c>
    </row>
    <row r="339" spans="8:9" x14ac:dyDescent="0.3">
      <c r="H339" s="1">
        <v>6.7</v>
      </c>
      <c r="I339" s="1">
        <v>6.4873818999999999E-2</v>
      </c>
    </row>
    <row r="340" spans="8:9" x14ac:dyDescent="0.3">
      <c r="H340" s="1">
        <v>6.8</v>
      </c>
      <c r="I340" s="1">
        <v>6.4873818999999999E-2</v>
      </c>
    </row>
    <row r="341" spans="8:9" x14ac:dyDescent="0.3">
      <c r="H341" s="1">
        <v>6.9</v>
      </c>
      <c r="I341" s="1">
        <v>6.4873818999999999E-2</v>
      </c>
    </row>
    <row r="342" spans="8:9" x14ac:dyDescent="0.3">
      <c r="H342" s="1">
        <v>7</v>
      </c>
      <c r="I342" s="1">
        <v>6.4873818999999999E-2</v>
      </c>
    </row>
    <row r="343" spans="8:9" x14ac:dyDescent="0.3">
      <c r="H343" s="1">
        <v>7.1</v>
      </c>
      <c r="I343" s="1">
        <v>6.4873818999999999E-2</v>
      </c>
    </row>
    <row r="344" spans="8:9" x14ac:dyDescent="0.3">
      <c r="H344" s="1">
        <v>7.2</v>
      </c>
      <c r="I344" s="1">
        <v>6.4873818999999999E-2</v>
      </c>
    </row>
    <row r="345" spans="8:9" x14ac:dyDescent="0.3">
      <c r="H345" s="1">
        <v>7.3</v>
      </c>
      <c r="I345" s="1">
        <v>6.4873818999999999E-2</v>
      </c>
    </row>
    <row r="346" spans="8:9" x14ac:dyDescent="0.3">
      <c r="H346" s="1">
        <v>7.4</v>
      </c>
      <c r="I346" s="1">
        <v>6.4873818999999999E-2</v>
      </c>
    </row>
    <row r="347" spans="8:9" x14ac:dyDescent="0.3">
      <c r="H347" s="1">
        <v>7.5</v>
      </c>
      <c r="I347" s="1">
        <v>6.4873818999999999E-2</v>
      </c>
    </row>
    <row r="348" spans="8:9" x14ac:dyDescent="0.3">
      <c r="H348" s="1">
        <v>7.6</v>
      </c>
      <c r="I348" s="1">
        <v>6.4873818999999999E-2</v>
      </c>
    </row>
    <row r="349" spans="8:9" x14ac:dyDescent="0.3">
      <c r="H349" s="1">
        <v>7.7</v>
      </c>
      <c r="I349" s="1">
        <v>6.4873818999999999E-2</v>
      </c>
    </row>
    <row r="350" spans="8:9" x14ac:dyDescent="0.3">
      <c r="H350" s="1">
        <v>7.8</v>
      </c>
      <c r="I350" s="1">
        <v>6.4873818999999999E-2</v>
      </c>
    </row>
    <row r="351" spans="8:9" x14ac:dyDescent="0.3">
      <c r="H351" s="1">
        <v>7.9</v>
      </c>
      <c r="I351" s="1">
        <v>6.4873818999999999E-2</v>
      </c>
    </row>
    <row r="352" spans="8:9" x14ac:dyDescent="0.3">
      <c r="H352" s="1">
        <v>8</v>
      </c>
      <c r="I352" s="1">
        <v>6.4873818999999999E-2</v>
      </c>
    </row>
    <row r="353" spans="8:9" x14ac:dyDescent="0.3">
      <c r="H353" s="1">
        <v>8.1</v>
      </c>
      <c r="I353" s="1">
        <v>6.4873818999999999E-2</v>
      </c>
    </row>
    <row r="354" spans="8:9" x14ac:dyDescent="0.3">
      <c r="H354" s="1">
        <v>8.1999999999999993</v>
      </c>
      <c r="I354" s="1">
        <v>6.4873818999999999E-2</v>
      </c>
    </row>
    <row r="355" spans="8:9" x14ac:dyDescent="0.3">
      <c r="H355" s="1">
        <v>8.3000000000000007</v>
      </c>
      <c r="I355" s="1">
        <v>6.4873818999999999E-2</v>
      </c>
    </row>
    <row r="356" spans="8:9" x14ac:dyDescent="0.3">
      <c r="H356" s="1">
        <v>8.4</v>
      </c>
      <c r="I356" s="1">
        <v>6.4873818999999999E-2</v>
      </c>
    </row>
    <row r="357" spans="8:9" x14ac:dyDescent="0.3">
      <c r="H357" s="1">
        <v>8.5</v>
      </c>
      <c r="I357" s="1">
        <v>6.4873818999999999E-2</v>
      </c>
    </row>
    <row r="358" spans="8:9" x14ac:dyDescent="0.3">
      <c r="H358" s="1">
        <v>8.6</v>
      </c>
      <c r="I358" s="1">
        <v>6.4873818999999999E-2</v>
      </c>
    </row>
    <row r="359" spans="8:9" x14ac:dyDescent="0.3">
      <c r="H359" s="1">
        <v>8.6999999999999993</v>
      </c>
      <c r="I359" s="1">
        <v>6.4873818999999999E-2</v>
      </c>
    </row>
    <row r="360" spans="8:9" x14ac:dyDescent="0.3">
      <c r="H360" s="1">
        <v>8.8000000000000007</v>
      </c>
      <c r="I360" s="1">
        <v>6.4873818999999999E-2</v>
      </c>
    </row>
    <row r="361" spans="8:9" x14ac:dyDescent="0.3">
      <c r="H361" s="1">
        <v>8.9</v>
      </c>
      <c r="I361" s="1">
        <v>6.4873818999999999E-2</v>
      </c>
    </row>
    <row r="362" spans="8:9" x14ac:dyDescent="0.3">
      <c r="H362" s="1">
        <v>9</v>
      </c>
      <c r="I362" s="1">
        <v>6.4873818999999999E-2</v>
      </c>
    </row>
    <row r="363" spans="8:9" x14ac:dyDescent="0.3">
      <c r="H363" s="1">
        <v>9.1</v>
      </c>
      <c r="I363" s="1">
        <v>6.4873818999999999E-2</v>
      </c>
    </row>
    <row r="364" spans="8:9" x14ac:dyDescent="0.3">
      <c r="H364" s="1">
        <v>9.1999999999999993</v>
      </c>
      <c r="I364" s="1">
        <v>6.4873818999999999E-2</v>
      </c>
    </row>
    <row r="365" spans="8:9" x14ac:dyDescent="0.3">
      <c r="H365" s="1">
        <v>9.3000000000000007</v>
      </c>
      <c r="I365" s="1">
        <v>6.4873818999999999E-2</v>
      </c>
    </row>
    <row r="366" spans="8:9" x14ac:dyDescent="0.3">
      <c r="H366" s="1">
        <v>9.4</v>
      </c>
      <c r="I366" s="1">
        <v>6.4873818999999999E-2</v>
      </c>
    </row>
    <row r="367" spans="8:9" x14ac:dyDescent="0.3">
      <c r="H367" s="1">
        <v>9.5</v>
      </c>
      <c r="I367" s="1">
        <v>6.4873818999999999E-2</v>
      </c>
    </row>
    <row r="368" spans="8:9" x14ac:dyDescent="0.3">
      <c r="H368" s="1">
        <v>9.6</v>
      </c>
      <c r="I368" s="1">
        <v>6.4873818999999999E-2</v>
      </c>
    </row>
    <row r="369" spans="8:9" x14ac:dyDescent="0.3">
      <c r="H369" s="1">
        <v>9.6999999999999993</v>
      </c>
      <c r="I369" s="1">
        <v>6.4873818999999999E-2</v>
      </c>
    </row>
    <row r="370" spans="8:9" x14ac:dyDescent="0.3">
      <c r="H370" s="1">
        <v>9.8000000000000007</v>
      </c>
      <c r="I370" s="1">
        <v>6.4873818999999999E-2</v>
      </c>
    </row>
    <row r="371" spans="8:9" x14ac:dyDescent="0.3">
      <c r="H371" s="1">
        <v>9.9</v>
      </c>
      <c r="I371" s="1">
        <v>6.4873818999999999E-2</v>
      </c>
    </row>
    <row r="372" spans="8:9" x14ac:dyDescent="0.3">
      <c r="H372" s="1">
        <v>10</v>
      </c>
      <c r="I372" s="1">
        <v>6.4873818999999999E-2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UGCA442</vt:lpstr>
      <vt:lpstr>Integrale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2025-12-28T19:45:26Z</dcterms:created>
  <dcterms:modified xsi:type="dcterms:W3CDTF">2026-01-09T11:01:28Z</dcterms:modified>
</cp:coreProperties>
</file>