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30" windowWidth="16515" windowHeight="7755"/>
  </bookViews>
  <sheets>
    <sheet name="UGC12732" sheetId="1" r:id="rId1"/>
    <sheet name="Integrale" sheetId="2" r:id="rId2"/>
    <sheet name="Feuil3" sheetId="3" r:id="rId3"/>
  </sheets>
  <calcPr calcId="144525"/>
</workbook>
</file>

<file path=xl/calcChain.xml><?xml version="1.0" encoding="utf-8"?>
<calcChain xmlns="http://schemas.openxmlformats.org/spreadsheetml/2006/main">
  <c r="F51" i="1" l="1"/>
  <c r="C12" i="1"/>
  <c r="E9" i="1" l="1"/>
  <c r="C9" i="1"/>
  <c r="A47" i="1" l="1"/>
  <c r="B47" i="1"/>
  <c r="C47" i="1"/>
  <c r="A48" i="1"/>
  <c r="B48" i="1"/>
  <c r="C48" i="1"/>
  <c r="A49" i="1"/>
  <c r="B49" i="1"/>
  <c r="C49" i="1"/>
  <c r="A50" i="1"/>
  <c r="B50" i="1"/>
  <c r="C50" i="1"/>
  <c r="A36" i="1" l="1"/>
  <c r="A37" i="1"/>
  <c r="A38" i="1"/>
  <c r="A39" i="1"/>
  <c r="A40" i="1"/>
  <c r="A41" i="1"/>
  <c r="A42" i="1"/>
  <c r="A43" i="1"/>
  <c r="A44" i="1"/>
  <c r="A45" i="1"/>
  <c r="A46" i="1"/>
  <c r="A35" i="1"/>
  <c r="B36" i="1"/>
  <c r="C36" i="1"/>
  <c r="B37" i="1"/>
  <c r="C37" i="1"/>
  <c r="B38" i="1"/>
  <c r="C38" i="1"/>
  <c r="B39" i="1"/>
  <c r="C39" i="1"/>
  <c r="B40" i="1"/>
  <c r="C40" i="1"/>
  <c r="B41" i="1"/>
  <c r="C41" i="1"/>
  <c r="B42" i="1"/>
  <c r="C42" i="1"/>
  <c r="B43" i="1"/>
  <c r="C43" i="1"/>
  <c r="B44" i="1"/>
  <c r="C44" i="1"/>
  <c r="B45" i="1"/>
  <c r="C45" i="1"/>
  <c r="B46" i="1"/>
  <c r="C46" i="1"/>
  <c r="C35" i="1"/>
  <c r="B35" i="1"/>
  <c r="I8" i="1"/>
  <c r="D16" i="1" l="1"/>
  <c r="J16" i="1" s="1"/>
  <c r="D27" i="1"/>
  <c r="D30" i="1"/>
  <c r="D28" i="1"/>
  <c r="D29" i="1"/>
  <c r="E10" i="1"/>
  <c r="E12" i="1" s="1"/>
  <c r="D15" i="1"/>
  <c r="D25" i="1"/>
  <c r="D23" i="1"/>
  <c r="D21" i="1"/>
  <c r="D19" i="1"/>
  <c r="D17" i="1"/>
  <c r="D26" i="1"/>
  <c r="D24" i="1"/>
  <c r="D22" i="1"/>
  <c r="D20" i="1"/>
  <c r="D18" i="1"/>
  <c r="L16" i="1" l="1"/>
  <c r="N16" i="1" s="1"/>
  <c r="M16" i="1"/>
  <c r="K16" i="1"/>
  <c r="J29" i="1"/>
  <c r="K29" i="1"/>
  <c r="M29" i="1"/>
  <c r="L29" i="1"/>
  <c r="J27" i="1"/>
  <c r="M27" i="1"/>
  <c r="K27" i="1"/>
  <c r="L27" i="1"/>
  <c r="J28" i="1"/>
  <c r="L28" i="1"/>
  <c r="K28" i="1"/>
  <c r="M28" i="1"/>
  <c r="K30" i="1"/>
  <c r="M30" i="1"/>
  <c r="J30" i="1"/>
  <c r="L30" i="1"/>
  <c r="J18" i="1"/>
  <c r="L18" i="1"/>
  <c r="K18" i="1"/>
  <c r="M18" i="1"/>
  <c r="J22" i="1"/>
  <c r="L22" i="1"/>
  <c r="K22" i="1"/>
  <c r="M22" i="1"/>
  <c r="J26" i="1"/>
  <c r="L26" i="1"/>
  <c r="M26" i="1"/>
  <c r="K26" i="1"/>
  <c r="J17" i="1"/>
  <c r="L17" i="1"/>
  <c r="K17" i="1"/>
  <c r="M17" i="1"/>
  <c r="J21" i="1"/>
  <c r="L21" i="1"/>
  <c r="K21" i="1"/>
  <c r="M21" i="1"/>
  <c r="J25" i="1"/>
  <c r="L25" i="1"/>
  <c r="M25" i="1"/>
  <c r="K25" i="1"/>
  <c r="J20" i="1"/>
  <c r="L20" i="1"/>
  <c r="K20" i="1"/>
  <c r="M20" i="1"/>
  <c r="J24" i="1"/>
  <c r="L24" i="1"/>
  <c r="K24" i="1"/>
  <c r="M24" i="1"/>
  <c r="J19" i="1"/>
  <c r="L19" i="1"/>
  <c r="K19" i="1"/>
  <c r="M19" i="1"/>
  <c r="J23" i="1"/>
  <c r="L23" i="1"/>
  <c r="K23" i="1"/>
  <c r="M23" i="1"/>
  <c r="M15" i="1"/>
  <c r="K15" i="1"/>
  <c r="L15" i="1"/>
  <c r="J15" i="1"/>
  <c r="O16" i="1"/>
  <c r="N30" i="1" l="1"/>
  <c r="N28" i="1"/>
  <c r="N27" i="1"/>
  <c r="N29" i="1"/>
  <c r="O30" i="1"/>
  <c r="O28" i="1"/>
  <c r="O27" i="1"/>
  <c r="O29" i="1"/>
  <c r="N23" i="1"/>
  <c r="N19" i="1"/>
  <c r="N24" i="1"/>
  <c r="N20" i="1"/>
  <c r="N25" i="1"/>
  <c r="N21" i="1"/>
  <c r="N17" i="1"/>
  <c r="N26" i="1"/>
  <c r="N22" i="1"/>
  <c r="N18" i="1"/>
  <c r="N15" i="1"/>
  <c r="O15" i="1"/>
  <c r="O25" i="1"/>
  <c r="O17" i="1"/>
  <c r="O22" i="1"/>
  <c r="E16" i="1"/>
  <c r="F16" i="1" s="1"/>
  <c r="G16" i="1" s="1"/>
  <c r="D36" i="1" s="1"/>
  <c r="E36" i="1" s="1"/>
  <c r="F36" i="1" s="1"/>
  <c r="O19" i="1"/>
  <c r="O26" i="1"/>
  <c r="O24" i="1"/>
  <c r="O23" i="1"/>
  <c r="O20" i="1"/>
  <c r="O21" i="1"/>
  <c r="O18" i="1"/>
  <c r="E28" i="1" l="1"/>
  <c r="F28" i="1" s="1"/>
  <c r="G28" i="1" s="1"/>
  <c r="D48" i="1" s="1"/>
  <c r="E48" i="1" s="1"/>
  <c r="F48" i="1" s="1"/>
  <c r="E30" i="1"/>
  <c r="F30" i="1" s="1"/>
  <c r="G30" i="1" s="1"/>
  <c r="D50" i="1" s="1"/>
  <c r="E50" i="1" s="1"/>
  <c r="F50" i="1" s="1"/>
  <c r="E15" i="1"/>
  <c r="F15" i="1" s="1"/>
  <c r="G15" i="1" s="1"/>
  <c r="E29" i="1"/>
  <c r="F29" i="1" s="1"/>
  <c r="G29" i="1" s="1"/>
  <c r="D49" i="1" s="1"/>
  <c r="E49" i="1" s="1"/>
  <c r="F49" i="1" s="1"/>
  <c r="E27" i="1"/>
  <c r="F27" i="1" s="1"/>
  <c r="G27" i="1" s="1"/>
  <c r="D47" i="1" s="1"/>
  <c r="E47" i="1" s="1"/>
  <c r="F47" i="1" s="1"/>
  <c r="H16" i="1"/>
  <c r="E17" i="1"/>
  <c r="F17" i="1" s="1"/>
  <c r="G17" i="1" s="1"/>
  <c r="D37" i="1" s="1"/>
  <c r="E37" i="1" s="1"/>
  <c r="F37" i="1" s="1"/>
  <c r="E22" i="1"/>
  <c r="F22" i="1" s="1"/>
  <c r="G22" i="1" s="1"/>
  <c r="D42" i="1" s="1"/>
  <c r="E42" i="1" s="1"/>
  <c r="F42" i="1" s="1"/>
  <c r="E26" i="1"/>
  <c r="F26" i="1" s="1"/>
  <c r="G26" i="1" s="1"/>
  <c r="D46" i="1" s="1"/>
  <c r="E46" i="1" s="1"/>
  <c r="F46" i="1" s="1"/>
  <c r="E25" i="1"/>
  <c r="F25" i="1" s="1"/>
  <c r="G25" i="1" s="1"/>
  <c r="D45" i="1" s="1"/>
  <c r="E45" i="1" s="1"/>
  <c r="F45" i="1" s="1"/>
  <c r="E24" i="1"/>
  <c r="F24" i="1" s="1"/>
  <c r="G24" i="1" s="1"/>
  <c r="D44" i="1" s="1"/>
  <c r="E44" i="1" s="1"/>
  <c r="F44" i="1" s="1"/>
  <c r="E19" i="1"/>
  <c r="F19" i="1" s="1"/>
  <c r="G19" i="1" s="1"/>
  <c r="D39" i="1" s="1"/>
  <c r="E39" i="1" s="1"/>
  <c r="F39" i="1" s="1"/>
  <c r="E18" i="1"/>
  <c r="F18" i="1" s="1"/>
  <c r="G18" i="1" s="1"/>
  <c r="D38" i="1" s="1"/>
  <c r="E38" i="1" s="1"/>
  <c r="F38" i="1" s="1"/>
  <c r="E21" i="1"/>
  <c r="F21" i="1" s="1"/>
  <c r="G21" i="1" s="1"/>
  <c r="D41" i="1" s="1"/>
  <c r="E41" i="1" s="1"/>
  <c r="F41" i="1" s="1"/>
  <c r="E20" i="1"/>
  <c r="F20" i="1" s="1"/>
  <c r="G20" i="1" s="1"/>
  <c r="D40" i="1" s="1"/>
  <c r="E40" i="1" s="1"/>
  <c r="F40" i="1" s="1"/>
  <c r="E23" i="1"/>
  <c r="F23" i="1" s="1"/>
  <c r="G23" i="1" s="1"/>
  <c r="D43" i="1" s="1"/>
  <c r="E43" i="1" s="1"/>
  <c r="F43" i="1" s="1"/>
  <c r="H15" i="1" l="1"/>
  <c r="D35" i="1"/>
  <c r="E35" i="1" s="1"/>
  <c r="F35" i="1" s="1"/>
  <c r="H28" i="1"/>
  <c r="H27" i="1"/>
  <c r="H29" i="1"/>
  <c r="H30" i="1"/>
  <c r="H23" i="1"/>
  <c r="H21" i="1"/>
  <c r="H19" i="1"/>
  <c r="H25" i="1"/>
  <c r="H22" i="1"/>
  <c r="H20" i="1"/>
  <c r="H18" i="1"/>
  <c r="H24" i="1"/>
  <c r="H26" i="1"/>
  <c r="H17" i="1"/>
  <c r="H31" i="1" l="1"/>
  <c r="C32" i="1" s="1"/>
</calcChain>
</file>

<file path=xl/sharedStrings.xml><?xml version="1.0" encoding="utf-8"?>
<sst xmlns="http://schemas.openxmlformats.org/spreadsheetml/2006/main" count="40" uniqueCount="37">
  <si>
    <t>I(u) = Integrale de 0 à u de ( x^2sech^8(x)dx</t>
  </si>
  <si>
    <t>V_TURI(R) = Racine (G·M(R)/R)</t>
  </si>
  <si>
    <t>ρ(r) = ρ0sech^8( r/ r_c)</t>
  </si>
  <si>
    <t>M(R) =4πρ0,r_c^3 ·I(u)</t>
  </si>
  <si>
    <t>G=</t>
  </si>
  <si>
    <t>10^-6,KPC,(Km/s)^2/Mo</t>
  </si>
  <si>
    <t>u = R/r_c</t>
  </si>
  <si>
    <t>R</t>
  </si>
  <si>
    <t>R_max=</t>
  </si>
  <si>
    <t>V_obs(R_max)=</t>
  </si>
  <si>
    <t>M_totale=</t>
  </si>
  <si>
    <t>Mo</t>
  </si>
  <si>
    <t>V_obs^2(R_max).R_max/G=</t>
  </si>
  <si>
    <t>I(infini)=</t>
  </si>
  <si>
    <t>ρ0=M_tot/4.π.r_c^3.I(infini)=</t>
  </si>
  <si>
    <t>Mo/kpc^3</t>
  </si>
  <si>
    <t>V_obs</t>
  </si>
  <si>
    <t>u=R/r-c</t>
  </si>
  <si>
    <t xml:space="preserve">M(R) </t>
  </si>
  <si>
    <t>V_TURI</t>
  </si>
  <si>
    <t>π=</t>
  </si>
  <si>
    <t>M(R) = racine(G,M(R)/R)</t>
  </si>
  <si>
    <t>u</t>
  </si>
  <si>
    <t>Erreur %</t>
  </si>
  <si>
    <t>Précision=</t>
  </si>
  <si>
    <t>Erreur moy</t>
  </si>
  <si>
    <t>%</t>
  </si>
  <si>
    <t>V_Obs</t>
  </si>
  <si>
    <t>Incer V_Obs</t>
  </si>
  <si>
    <t>calculs intermediaires de I(u)</t>
  </si>
  <si>
    <r>
      <t xml:space="preserve">I(U) </t>
    </r>
    <r>
      <rPr>
        <sz val="10"/>
        <color theme="1"/>
        <rFont val="Times New Roman"/>
        <family val="1"/>
      </rPr>
      <t>par table</t>
    </r>
  </si>
  <si>
    <t>Incer V_obs</t>
  </si>
  <si>
    <t>r_c=R_max=</t>
  </si>
  <si>
    <t>UGC12732</t>
  </si>
  <si>
    <t>A=(V_obs-V_TURI)^2</t>
  </si>
  <si>
    <t>A/Incer V_Obs^2</t>
  </si>
  <si>
    <t>X^2/d_f=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</si>
</sst>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6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4"/>
      <color theme="1"/>
      <name val="Times New Roman"/>
      <family val="1"/>
    </font>
    <font>
      <b/>
      <sz val="14"/>
      <color theme="1"/>
      <name val="Times New Roman"/>
      <family val="1"/>
    </font>
    <font>
      <u/>
      <sz val="14"/>
      <color theme="1"/>
      <name val="Times New Roman"/>
      <family val="1"/>
    </font>
    <font>
      <b/>
      <sz val="14"/>
      <color rgb="FF00B050"/>
      <name val="Times New Roman"/>
      <family val="1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/>
    <xf numFmtId="0" fontId="2" fillId="0" borderId="0" xfId="0" applyFont="1" applyAlignment="1">
      <alignment horizontal="right"/>
    </xf>
    <xf numFmtId="0" fontId="2" fillId="0" borderId="0" xfId="0" applyFont="1" applyAlignment="1">
      <alignment horizontal="center"/>
    </xf>
    <xf numFmtId="0" fontId="3" fillId="0" borderId="0" xfId="0" applyFont="1"/>
    <xf numFmtId="0" fontId="2" fillId="0" borderId="2" xfId="0" applyFont="1" applyBorder="1" applyAlignment="1">
      <alignment horizontal="right"/>
    </xf>
    <xf numFmtId="0" fontId="2" fillId="0" borderId="3" xfId="0" applyFont="1" applyBorder="1"/>
    <xf numFmtId="0" fontId="2" fillId="0" borderId="3" xfId="0" applyFont="1" applyBorder="1" applyAlignment="1">
      <alignment horizontal="left"/>
    </xf>
    <xf numFmtId="0" fontId="2" fillId="0" borderId="2" xfId="0" applyFont="1" applyBorder="1"/>
    <xf numFmtId="0" fontId="2" fillId="0" borderId="4" xfId="0" applyFont="1" applyBorder="1" applyAlignment="1">
      <alignment horizontal="left"/>
    </xf>
    <xf numFmtId="0" fontId="2" fillId="0" borderId="0" xfId="0" applyFont="1" applyBorder="1"/>
    <xf numFmtId="0" fontId="2" fillId="0" borderId="0" xfId="0" applyFont="1" applyBorder="1" applyAlignment="1">
      <alignment horizontal="left"/>
    </xf>
    <xf numFmtId="0" fontId="2" fillId="0" borderId="1" xfId="0" applyFont="1" applyBorder="1" applyAlignment="1">
      <alignment horizontal="center"/>
    </xf>
    <xf numFmtId="0" fontId="2" fillId="0" borderId="1" xfId="0" applyFont="1" applyBorder="1"/>
    <xf numFmtId="0" fontId="2" fillId="0" borderId="5" xfId="0" applyFont="1" applyBorder="1" applyAlignment="1">
      <alignment horizontal="right"/>
    </xf>
    <xf numFmtId="0" fontId="2" fillId="0" borderId="2" xfId="0" applyFont="1" applyBorder="1" applyAlignment="1">
      <alignment horizontal="left"/>
    </xf>
    <xf numFmtId="0" fontId="2" fillId="0" borderId="4" xfId="0" applyFont="1" applyBorder="1"/>
    <xf numFmtId="0" fontId="4" fillId="0" borderId="0" xfId="0" applyFont="1" applyAlignment="1">
      <alignment horizontal="right"/>
    </xf>
    <xf numFmtId="0" fontId="4" fillId="0" borderId="0" xfId="0" applyFont="1" applyAlignment="1">
      <alignment horizontal="left"/>
    </xf>
    <xf numFmtId="0" fontId="5" fillId="0" borderId="0" xfId="0" applyFont="1" applyAlignment="1">
      <alignment horizontal="right"/>
    </xf>
    <xf numFmtId="0" fontId="5" fillId="0" borderId="0" xfId="0" applyFont="1"/>
    <xf numFmtId="0" fontId="5" fillId="0" borderId="6" xfId="0" applyFont="1" applyBorder="1" applyAlignment="1">
      <alignment horizontal="left"/>
    </xf>
    <xf numFmtId="0" fontId="3" fillId="0" borderId="2" xfId="0" applyFont="1" applyBorder="1"/>
    <xf numFmtId="0" fontId="3" fillId="0" borderId="3" xfId="0" applyFont="1" applyBorder="1"/>
    <xf numFmtId="0" fontId="2" fillId="0" borderId="1" xfId="0" applyFont="1" applyBorder="1"/>
    <xf numFmtId="0" fontId="1" fillId="0" borderId="1" xfId="0" applyFont="1" applyBorder="1"/>
    <xf numFmtId="0" fontId="2" fillId="0" borderId="0" xfId="0" applyFont="1" applyAlignment="1">
      <alignment horizontal="right"/>
    </xf>
    <xf numFmtId="0" fontId="2" fillId="0" borderId="7" xfId="0" applyFont="1" applyBorder="1"/>
    <xf numFmtId="0" fontId="5" fillId="0" borderId="2" xfId="0" applyFont="1" applyBorder="1" applyAlignment="1">
      <alignment horizontal="right"/>
    </xf>
    <xf numFmtId="0" fontId="5" fillId="0" borderId="3" xfId="0" applyFont="1" applyBorder="1"/>
    <xf numFmtId="0" fontId="2" fillId="0" borderId="4" xfId="0" applyFont="1" applyBorder="1" applyAlignment="1">
      <alignment horizontal="center"/>
    </xf>
    <xf numFmtId="0" fontId="2" fillId="0" borderId="1" xfId="0" applyFont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6.5370942556231104E-2"/>
          <c:y val="5.2238506683014989E-2"/>
          <c:w val="0.76170686733778525"/>
          <c:h val="0.88271152237357187"/>
        </c:manualLayout>
      </c:layout>
      <c:scatterChart>
        <c:scatterStyle val="lineMarker"/>
        <c:varyColors val="0"/>
        <c:ser>
          <c:idx val="0"/>
          <c:order val="0"/>
          <c:tx>
            <c:strRef>
              <c:f>'UGC12732'!$B$34</c:f>
              <c:strCache>
                <c:ptCount val="1"/>
                <c:pt idx="0">
                  <c:v>V_Obs</c:v>
                </c:pt>
              </c:strCache>
            </c:strRef>
          </c:tx>
          <c:spPr>
            <a:ln w="28575">
              <a:noFill/>
            </a:ln>
          </c:spPr>
          <c:errBars>
            <c:errDir val="y"/>
            <c:errBarType val="both"/>
            <c:errValType val="cust"/>
            <c:noEndCap val="0"/>
            <c:plus>
              <c:numRef>
                <c:f>'UGC12732'!$C$35:$C$50</c:f>
                <c:numCache>
                  <c:formatCode>General</c:formatCode>
                  <c:ptCount val="16"/>
                  <c:pt idx="0">
                    <c:v>3.32</c:v>
                  </c:pt>
                  <c:pt idx="1">
                    <c:v>4.5999999999999996</c:v>
                  </c:pt>
                  <c:pt idx="2">
                    <c:v>4.38</c:v>
                  </c:pt>
                  <c:pt idx="3">
                    <c:v>4.3099999999999996</c:v>
                  </c:pt>
                  <c:pt idx="4">
                    <c:v>3.83</c:v>
                  </c:pt>
                  <c:pt idx="5">
                    <c:v>3.45</c:v>
                  </c:pt>
                  <c:pt idx="6">
                    <c:v>3.24</c:v>
                  </c:pt>
                  <c:pt idx="7">
                    <c:v>3.19</c:v>
                  </c:pt>
                  <c:pt idx="8">
                    <c:v>3.31</c:v>
                  </c:pt>
                  <c:pt idx="9">
                    <c:v>3.69</c:v>
                  </c:pt>
                  <c:pt idx="10">
                    <c:v>3.89</c:v>
                  </c:pt>
                  <c:pt idx="11">
                    <c:v>3.67</c:v>
                  </c:pt>
                  <c:pt idx="12">
                    <c:v>3.43</c:v>
                  </c:pt>
                  <c:pt idx="13">
                    <c:v>3.36</c:v>
                  </c:pt>
                  <c:pt idx="14">
                    <c:v>3.18</c:v>
                  </c:pt>
                  <c:pt idx="15">
                    <c:v>3.18</c:v>
                  </c:pt>
                </c:numCache>
              </c:numRef>
            </c:plus>
            <c:minus>
              <c:numRef>
                <c:f>'UGC12732'!$C$35:$C$50</c:f>
                <c:numCache>
                  <c:formatCode>General</c:formatCode>
                  <c:ptCount val="16"/>
                  <c:pt idx="0">
                    <c:v>3.32</c:v>
                  </c:pt>
                  <c:pt idx="1">
                    <c:v>4.5999999999999996</c:v>
                  </c:pt>
                  <c:pt idx="2">
                    <c:v>4.38</c:v>
                  </c:pt>
                  <c:pt idx="3">
                    <c:v>4.3099999999999996</c:v>
                  </c:pt>
                  <c:pt idx="4">
                    <c:v>3.83</c:v>
                  </c:pt>
                  <c:pt idx="5">
                    <c:v>3.45</c:v>
                  </c:pt>
                  <c:pt idx="6">
                    <c:v>3.24</c:v>
                  </c:pt>
                  <c:pt idx="7">
                    <c:v>3.19</c:v>
                  </c:pt>
                  <c:pt idx="8">
                    <c:v>3.31</c:v>
                  </c:pt>
                  <c:pt idx="9">
                    <c:v>3.69</c:v>
                  </c:pt>
                  <c:pt idx="10">
                    <c:v>3.89</c:v>
                  </c:pt>
                  <c:pt idx="11">
                    <c:v>3.67</c:v>
                  </c:pt>
                  <c:pt idx="12">
                    <c:v>3.43</c:v>
                  </c:pt>
                  <c:pt idx="13">
                    <c:v>3.36</c:v>
                  </c:pt>
                  <c:pt idx="14">
                    <c:v>3.18</c:v>
                  </c:pt>
                  <c:pt idx="15">
                    <c:v>3.18</c:v>
                  </c:pt>
                </c:numCache>
              </c:numRef>
            </c:minus>
          </c:errBars>
          <c:xVal>
            <c:numRef>
              <c:f>'UGC12732'!$A$35:$A$50</c:f>
              <c:numCache>
                <c:formatCode>General</c:formatCode>
                <c:ptCount val="16"/>
                <c:pt idx="0">
                  <c:v>0.96</c:v>
                </c:pt>
                <c:pt idx="1">
                  <c:v>1.92</c:v>
                </c:pt>
                <c:pt idx="2">
                  <c:v>2.88</c:v>
                </c:pt>
                <c:pt idx="3">
                  <c:v>3.84</c:v>
                </c:pt>
                <c:pt idx="4">
                  <c:v>4.8</c:v>
                </c:pt>
                <c:pt idx="5">
                  <c:v>5.76</c:v>
                </c:pt>
                <c:pt idx="6">
                  <c:v>6.72</c:v>
                </c:pt>
                <c:pt idx="7">
                  <c:v>7.68</c:v>
                </c:pt>
                <c:pt idx="8">
                  <c:v>8.64</c:v>
                </c:pt>
                <c:pt idx="9">
                  <c:v>9.6</c:v>
                </c:pt>
                <c:pt idx="10">
                  <c:v>10.6</c:v>
                </c:pt>
                <c:pt idx="11">
                  <c:v>11.5</c:v>
                </c:pt>
                <c:pt idx="12">
                  <c:v>12.5</c:v>
                </c:pt>
                <c:pt idx="13">
                  <c:v>13.4</c:v>
                </c:pt>
                <c:pt idx="14">
                  <c:v>14.4</c:v>
                </c:pt>
                <c:pt idx="15">
                  <c:v>15.4</c:v>
                </c:pt>
              </c:numCache>
            </c:numRef>
          </c:xVal>
          <c:yVal>
            <c:numRef>
              <c:f>'UGC12732'!$B$35:$B$50</c:f>
              <c:numCache>
                <c:formatCode>General</c:formatCode>
                <c:ptCount val="16"/>
                <c:pt idx="0">
                  <c:v>34.200000000000003</c:v>
                </c:pt>
                <c:pt idx="1">
                  <c:v>49.5</c:v>
                </c:pt>
                <c:pt idx="2">
                  <c:v>59.9</c:v>
                </c:pt>
                <c:pt idx="3">
                  <c:v>65.3</c:v>
                </c:pt>
                <c:pt idx="4">
                  <c:v>69.8</c:v>
                </c:pt>
                <c:pt idx="5">
                  <c:v>73.8</c:v>
                </c:pt>
                <c:pt idx="6">
                  <c:v>76.2</c:v>
                </c:pt>
                <c:pt idx="7">
                  <c:v>79.3</c:v>
                </c:pt>
                <c:pt idx="8">
                  <c:v>80.3</c:v>
                </c:pt>
                <c:pt idx="9">
                  <c:v>81.900000000000006</c:v>
                </c:pt>
                <c:pt idx="10">
                  <c:v>84</c:v>
                </c:pt>
                <c:pt idx="11">
                  <c:v>85.6</c:v>
                </c:pt>
                <c:pt idx="12">
                  <c:v>87.9</c:v>
                </c:pt>
                <c:pt idx="13">
                  <c:v>90.8</c:v>
                </c:pt>
                <c:pt idx="14">
                  <c:v>95.5</c:v>
                </c:pt>
                <c:pt idx="15">
                  <c:v>98</c:v>
                </c:pt>
              </c:numCache>
            </c:numRef>
          </c:yVal>
          <c:smooth val="0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1062400"/>
        <c:axId val="151102208"/>
      </c:scatterChart>
      <c:scatterChart>
        <c:scatterStyle val="smoothMarker"/>
        <c:varyColors val="0"/>
        <c:ser>
          <c:idx val="1"/>
          <c:order val="1"/>
          <c:tx>
            <c:strRef>
              <c:f>'UGC12732'!$D$34</c:f>
              <c:strCache>
                <c:ptCount val="1"/>
                <c:pt idx="0">
                  <c:v>V_TURI</c:v>
                </c:pt>
              </c:strCache>
            </c:strRef>
          </c:tx>
          <c:marker>
            <c:symbol val="none"/>
          </c:marker>
          <c:xVal>
            <c:numRef>
              <c:f>'UGC12732'!$A$35:$A$50</c:f>
              <c:numCache>
                <c:formatCode>General</c:formatCode>
                <c:ptCount val="16"/>
                <c:pt idx="0">
                  <c:v>0.96</c:v>
                </c:pt>
                <c:pt idx="1">
                  <c:v>1.92</c:v>
                </c:pt>
                <c:pt idx="2">
                  <c:v>2.88</c:v>
                </c:pt>
                <c:pt idx="3">
                  <c:v>3.84</c:v>
                </c:pt>
                <c:pt idx="4">
                  <c:v>4.8</c:v>
                </c:pt>
                <c:pt idx="5">
                  <c:v>5.76</c:v>
                </c:pt>
                <c:pt idx="6">
                  <c:v>6.72</c:v>
                </c:pt>
                <c:pt idx="7">
                  <c:v>7.68</c:v>
                </c:pt>
                <c:pt idx="8">
                  <c:v>8.64</c:v>
                </c:pt>
                <c:pt idx="9">
                  <c:v>9.6</c:v>
                </c:pt>
                <c:pt idx="10">
                  <c:v>10.6</c:v>
                </c:pt>
                <c:pt idx="11">
                  <c:v>11.5</c:v>
                </c:pt>
                <c:pt idx="12">
                  <c:v>12.5</c:v>
                </c:pt>
                <c:pt idx="13">
                  <c:v>13.4</c:v>
                </c:pt>
                <c:pt idx="14">
                  <c:v>14.4</c:v>
                </c:pt>
                <c:pt idx="15">
                  <c:v>15.4</c:v>
                </c:pt>
              </c:numCache>
            </c:numRef>
          </c:xVal>
          <c:yVal>
            <c:numRef>
              <c:f>'UGC12732'!$D$35:$D$50</c:f>
              <c:numCache>
                <c:formatCode>General</c:formatCode>
                <c:ptCount val="16"/>
                <c:pt idx="0">
                  <c:v>13.96</c:v>
                </c:pt>
                <c:pt idx="1">
                  <c:v>27.29</c:v>
                </c:pt>
                <c:pt idx="2">
                  <c:v>39.909999999999997</c:v>
                </c:pt>
                <c:pt idx="3">
                  <c:v>51.51</c:v>
                </c:pt>
                <c:pt idx="4">
                  <c:v>61.87</c:v>
                </c:pt>
                <c:pt idx="5">
                  <c:v>70.819999999999993</c:v>
                </c:pt>
                <c:pt idx="6">
                  <c:v>78.260000000000005</c:v>
                </c:pt>
                <c:pt idx="7">
                  <c:v>84.22</c:v>
                </c:pt>
                <c:pt idx="8">
                  <c:v>88.76</c:v>
                </c:pt>
                <c:pt idx="9">
                  <c:v>92</c:v>
                </c:pt>
                <c:pt idx="10">
                  <c:v>94.16</c:v>
                </c:pt>
                <c:pt idx="11">
                  <c:v>95.18</c:v>
                </c:pt>
                <c:pt idx="12">
                  <c:v>95.49</c:v>
                </c:pt>
                <c:pt idx="13">
                  <c:v>95.17</c:v>
                </c:pt>
                <c:pt idx="14">
                  <c:v>94.3</c:v>
                </c:pt>
                <c:pt idx="15">
                  <c:v>93.04</c:v>
                </c:pt>
              </c:numCache>
            </c:numRef>
          </c:yVal>
          <c:smooth val="1"/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151062400"/>
        <c:axId val="151102208"/>
      </c:scatterChart>
      <c:valAx>
        <c:axId val="15106240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crossAx val="151102208"/>
        <c:crosses val="autoZero"/>
        <c:crossBetween val="midCat"/>
      </c:valAx>
      <c:valAx>
        <c:axId val="151102208"/>
        <c:scaling>
          <c:orientation val="minMax"/>
        </c:scaling>
        <c:delete val="0"/>
        <c:axPos val="l"/>
        <c:majorGridlines/>
        <c:numFmt formatCode="General" sourceLinked="1"/>
        <c:majorTickMark val="out"/>
        <c:minorTickMark val="none"/>
        <c:tickLblPos val="nextTo"/>
        <c:crossAx val="151062400"/>
        <c:crosses val="autoZero"/>
        <c:crossBetween val="midCat"/>
      </c:valAx>
    </c:plotArea>
    <c:legend>
      <c:legendPos val="r"/>
      <c:layout/>
      <c:overlay val="0"/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447675</xdr:colOff>
      <xdr:row>32</xdr:row>
      <xdr:rowOff>219075</xdr:rowOff>
    </xdr:from>
    <xdr:to>
      <xdr:col>12</xdr:col>
      <xdr:colOff>495300</xdr:colOff>
      <xdr:row>49</xdr:row>
      <xdr:rowOff>85725</xdr:rowOff>
    </xdr:to>
    <xdr:graphicFrame macro="">
      <xdr:nvGraphicFramePr>
        <xdr:cNvPr id="2" name="Graphique 1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O54"/>
  <sheetViews>
    <sheetView tabSelected="1" topLeftCell="A36" workbookViewId="0">
      <selection activeCell="F31" sqref="F31"/>
    </sheetView>
  </sheetViews>
  <sheetFormatPr baseColWidth="10" defaultRowHeight="18.75" x14ac:dyDescent="0.3"/>
  <cols>
    <col min="1" max="1" width="15.85546875" style="1" customWidth="1"/>
    <col min="2" max="2" width="18.85546875" style="1" customWidth="1"/>
    <col min="3" max="3" width="15.140625" style="1" customWidth="1"/>
    <col min="4" max="4" width="32.28515625" style="1" customWidth="1"/>
    <col min="5" max="5" width="18" style="1" customWidth="1"/>
    <col min="6" max="6" width="15.28515625" style="1" customWidth="1"/>
    <col min="7" max="7" width="14.28515625" style="1" customWidth="1"/>
    <col min="8" max="8" width="19.85546875" style="1" customWidth="1"/>
    <col min="9" max="9" width="14.7109375" style="1" bestFit="1" customWidth="1"/>
    <col min="10" max="10" width="17.85546875" style="1" customWidth="1"/>
    <col min="11" max="12" width="11.42578125" style="1"/>
    <col min="13" max="13" width="19.85546875" style="1" customWidth="1"/>
    <col min="14" max="14" width="11.42578125" style="1"/>
    <col min="15" max="15" width="12.140625" style="1" customWidth="1"/>
    <col min="16" max="16384" width="11.42578125" style="1"/>
  </cols>
  <sheetData>
    <row r="3" spans="1:15" x14ac:dyDescent="0.3">
      <c r="B3" s="22" t="s">
        <v>2</v>
      </c>
      <c r="C3" s="23"/>
    </row>
    <row r="6" spans="1:15" x14ac:dyDescent="0.3">
      <c r="A6" s="8" t="s">
        <v>3</v>
      </c>
      <c r="B6" s="16"/>
      <c r="C6" s="6" t="s">
        <v>6</v>
      </c>
      <c r="D6" s="8" t="s">
        <v>0</v>
      </c>
      <c r="E6" s="6"/>
      <c r="H6" s="8" t="s">
        <v>1</v>
      </c>
      <c r="I6" s="16"/>
      <c r="J6" s="6"/>
    </row>
    <row r="8" spans="1:15" x14ac:dyDescent="0.3">
      <c r="H8" s="5" t="s">
        <v>4</v>
      </c>
      <c r="I8" s="9">
        <f>4.3009*POWER(10,-6)</f>
        <v>4.3009000000000006E-6</v>
      </c>
      <c r="J8" s="16" t="s">
        <v>5</v>
      </c>
      <c r="K8" s="6"/>
    </row>
    <row r="9" spans="1:15" x14ac:dyDescent="0.3">
      <c r="A9" s="4" t="s">
        <v>33</v>
      </c>
      <c r="B9" s="14" t="s">
        <v>8</v>
      </c>
      <c r="C9" s="21">
        <f>A30</f>
        <v>15.4</v>
      </c>
      <c r="D9" s="14" t="s">
        <v>9</v>
      </c>
      <c r="E9" s="21">
        <f>B30</f>
        <v>98</v>
      </c>
      <c r="F9" s="10"/>
      <c r="G9" s="10"/>
      <c r="H9" s="10"/>
      <c r="I9" s="11"/>
    </row>
    <row r="10" spans="1:15" x14ac:dyDescent="0.3">
      <c r="B10" s="5" t="s">
        <v>10</v>
      </c>
      <c r="C10" s="30" t="s">
        <v>12</v>
      </c>
      <c r="D10" s="30"/>
      <c r="E10" s="9">
        <f>E9*E9*C9/I8</f>
        <v>34388523332.32579</v>
      </c>
      <c r="F10" s="6" t="s">
        <v>11</v>
      </c>
      <c r="G10" s="8" t="s">
        <v>13</v>
      </c>
      <c r="H10" s="7">
        <v>6.4873818400000005E-2</v>
      </c>
    </row>
    <row r="11" spans="1:15" x14ac:dyDescent="0.3">
      <c r="D11" s="2"/>
      <c r="G11" s="15" t="s">
        <v>21</v>
      </c>
      <c r="H11" s="6"/>
      <c r="I11" s="2"/>
    </row>
    <row r="12" spans="1:15" x14ac:dyDescent="0.3">
      <c r="B12" s="5" t="s">
        <v>32</v>
      </c>
      <c r="C12" s="7">
        <f>C9</f>
        <v>15.4</v>
      </c>
      <c r="D12" s="5" t="s">
        <v>14</v>
      </c>
      <c r="E12" s="9">
        <f>E10/(POWER(C12,3)*4*3.14159*H10)</f>
        <v>11549745.293593476</v>
      </c>
      <c r="F12" s="6" t="s">
        <v>15</v>
      </c>
      <c r="G12" s="17" t="s">
        <v>20</v>
      </c>
      <c r="H12" s="18">
        <v>3.1415899999999999</v>
      </c>
    </row>
    <row r="13" spans="1:15" x14ac:dyDescent="0.3">
      <c r="B13" s="2"/>
      <c r="D13" s="2"/>
    </row>
    <row r="14" spans="1:15" x14ac:dyDescent="0.3">
      <c r="A14" s="12" t="s">
        <v>7</v>
      </c>
      <c r="B14" s="12" t="s">
        <v>16</v>
      </c>
      <c r="C14" s="12" t="s">
        <v>31</v>
      </c>
      <c r="D14" s="12" t="s">
        <v>17</v>
      </c>
      <c r="E14" s="12" t="s">
        <v>30</v>
      </c>
      <c r="F14" s="12" t="s">
        <v>18</v>
      </c>
      <c r="G14" s="13" t="s">
        <v>19</v>
      </c>
      <c r="H14" s="12" t="s">
        <v>23</v>
      </c>
      <c r="J14" s="31" t="s">
        <v>29</v>
      </c>
      <c r="K14" s="31"/>
      <c r="L14" s="31"/>
      <c r="M14" s="31"/>
      <c r="N14" s="31"/>
      <c r="O14" s="31"/>
    </row>
    <row r="15" spans="1:15" x14ac:dyDescent="0.3">
      <c r="A15" s="13">
        <v>0.96</v>
      </c>
      <c r="B15" s="13">
        <v>34.200000000000003</v>
      </c>
      <c r="C15" s="13">
        <v>3.32</v>
      </c>
      <c r="D15" s="13">
        <f>A15/$C$12</f>
        <v>6.2337662337662331E-2</v>
      </c>
      <c r="E15" s="13">
        <f>N15*K15+O15*M15</f>
        <v>8.2116877922077902E-5</v>
      </c>
      <c r="F15" s="13">
        <f>4*$H$12*$E$12*POWER($C$12,3)*E15</f>
        <v>43528780.054067612</v>
      </c>
      <c r="G15" s="13">
        <f t="shared" ref="G15:G26" si="0">POWER($I$8*F15/A15,0.5)</f>
        <v>13.964722299070084</v>
      </c>
      <c r="H15" s="13">
        <f t="shared" ref="H15:H26" si="1">ROUND(ABS((B15-G15)/B15)*100,2)</f>
        <v>59.17</v>
      </c>
      <c r="J15" s="24">
        <f>INDEX(Integrale!$H$3:$H$502,MATCH('UGC12732'!D15,Integrale!$H$3:$H$502,1))</f>
        <v>0.06</v>
      </c>
      <c r="K15" s="24">
        <f>INDEX(Integrale!$I$3:$I$502,MATCH('UGC12732'!D15,Integrale!$H$3:$H$502,1))</f>
        <v>7.2353000000000003E-5</v>
      </c>
      <c r="L15" s="24">
        <f>INDEX(Integrale!$H$3:$H$502,MATCH('UGC12732'!D15,Integrale!$H$3:$H$502,1)+1)</f>
        <v>7.0000000000000007E-2</v>
      </c>
      <c r="M15" s="24">
        <f>INDEX(Integrale!$I$3:$I$502,MATCH('UGC12732'!D15,Integrale!$H$3:$H$502,1)+1)</f>
        <v>1.1412070000000001E-4</v>
      </c>
      <c r="N15" s="24">
        <f>(L15-D15)/(L15-J15)</f>
        <v>0.76623376623376693</v>
      </c>
      <c r="O15" s="24">
        <f t="shared" ref="O15:O26" si="2">(D15-J15)/(L15-J15)</f>
        <v>0.23376623376623309</v>
      </c>
    </row>
    <row r="16" spans="1:15" x14ac:dyDescent="0.3">
      <c r="A16" s="13">
        <v>1.92</v>
      </c>
      <c r="B16" s="13">
        <v>49.5</v>
      </c>
      <c r="C16" s="13">
        <v>4.5999999999999996</v>
      </c>
      <c r="D16" s="13">
        <f t="shared" ref="D16:D26" si="3">A16/$C$12</f>
        <v>0.12467532467532466</v>
      </c>
      <c r="E16" s="13">
        <f t="shared" ref="E16:E25" si="4">N16*K16+O16*M16</f>
        <v>6.2702326753246731E-4</v>
      </c>
      <c r="F16" s="13">
        <f t="shared" ref="F16:F26" si="5">4*$H$12*$E$12*POWER($C$12,3)*E16</f>
        <v>332374520.21864349</v>
      </c>
      <c r="G16" s="13">
        <f t="shared" si="0"/>
        <v>27.286191314705128</v>
      </c>
      <c r="H16" s="13">
        <f t="shared" si="1"/>
        <v>44.88</v>
      </c>
      <c r="J16" s="24">
        <f>INDEX(Integrale!$H$3:$H$502,MATCH('UGC12732'!D16,Integrale!$H$3:$H$502,1))</f>
        <v>0.12</v>
      </c>
      <c r="K16" s="24">
        <f>INDEX(Integrale!$I$3:$I$502,MATCH('UGC12732'!D16,Integrale!$H$3:$H$502,1))</f>
        <v>5.5830959999999998E-4</v>
      </c>
      <c r="L16" s="24">
        <f>INDEX(Integrale!$H$3:$H$502,MATCH('UGC12732'!D16,Integrale!$H$3:$H$502,1)+1)</f>
        <v>0.13</v>
      </c>
      <c r="M16" s="24">
        <f>INDEX(Integrale!$I$3:$I$502,MATCH('UGC12732'!D16,Integrale!$H$3:$H$502,1)+1)</f>
        <v>7.0528050000000003E-4</v>
      </c>
      <c r="N16" s="24">
        <f t="shared" ref="N16:N26" si="6">(L16-D16)/(L16-J16)</f>
        <v>0.53246753246753387</v>
      </c>
      <c r="O16" s="24">
        <f t="shared" si="2"/>
        <v>0.46753246753246619</v>
      </c>
    </row>
    <row r="17" spans="1:15" x14ac:dyDescent="0.3">
      <c r="A17" s="13">
        <v>2.88</v>
      </c>
      <c r="B17" s="13">
        <v>59.9</v>
      </c>
      <c r="C17" s="13">
        <v>4.38</v>
      </c>
      <c r="D17" s="13">
        <f t="shared" si="3"/>
        <v>0.18701298701298699</v>
      </c>
      <c r="E17" s="13">
        <f t="shared" si="4"/>
        <v>2.0119538454545448E-3</v>
      </c>
      <c r="F17" s="13">
        <f t="shared" si="5"/>
        <v>1066502997.1162636</v>
      </c>
      <c r="G17" s="13">
        <f t="shared" si="0"/>
        <v>39.908413988126455</v>
      </c>
      <c r="H17" s="13">
        <f t="shared" si="1"/>
        <v>33.369999999999997</v>
      </c>
      <c r="J17" s="24">
        <f>INDEX(Integrale!$H$3:$H$502,MATCH('UGC12732'!D17,Integrale!$H$3:$H$502,1))</f>
        <v>0.18</v>
      </c>
      <c r="K17" s="24">
        <f>INDEX(Integrale!$I$3:$I$502,MATCH('UGC12732'!D17,Integrale!$H$3:$H$502,1))</f>
        <v>1.8024255E-3</v>
      </c>
      <c r="L17" s="24">
        <f>INDEX(Integrale!$H$3:$H$502,MATCH('UGC12732'!D17,Integrale!$H$3:$H$502,1)+1)</f>
        <v>0.19</v>
      </c>
      <c r="M17" s="24">
        <f>INDEX(Integrale!$I$3:$I$502,MATCH('UGC12732'!D17,Integrale!$H$3:$H$502,1)+1)</f>
        <v>2.1011974000000001E-3</v>
      </c>
      <c r="N17" s="24">
        <f t="shared" si="6"/>
        <v>0.29870129870130074</v>
      </c>
      <c r="O17" s="24">
        <f t="shared" si="2"/>
        <v>0.7012987012986992</v>
      </c>
    </row>
    <row r="18" spans="1:15" x14ac:dyDescent="0.3">
      <c r="A18" s="13">
        <v>3.84</v>
      </c>
      <c r="B18" s="13">
        <v>65.3</v>
      </c>
      <c r="C18" s="13">
        <v>4.3099999999999996</v>
      </c>
      <c r="D18" s="13">
        <f t="shared" si="3"/>
        <v>0.24935064935064932</v>
      </c>
      <c r="E18" s="13">
        <f t="shared" si="4"/>
        <v>4.4689994233766224E-3</v>
      </c>
      <c r="F18" s="13">
        <f t="shared" si="5"/>
        <v>2368941658.3337336</v>
      </c>
      <c r="G18" s="13">
        <f t="shared" si="0"/>
        <v>51.509963584949283</v>
      </c>
      <c r="H18" s="13">
        <f t="shared" si="1"/>
        <v>21.12</v>
      </c>
      <c r="J18" s="24">
        <f>INDEX(Integrale!$H$3:$H$502,MATCH('UGC12732'!D18,Integrale!$H$3:$H$502,1))</f>
        <v>0.24</v>
      </c>
      <c r="K18" s="24">
        <f>INDEX(Integrale!$I$3:$I$502,MATCH('UGC12732'!D18,Integrale!$H$3:$H$502,1))</f>
        <v>4.0264964000000002E-3</v>
      </c>
      <c r="L18" s="24">
        <f>INDEX(Integrale!$H$3:$H$502,MATCH('UGC12732'!D18,Integrale!$H$3:$H$502,1)+1)</f>
        <v>0.25</v>
      </c>
      <c r="M18" s="24">
        <f>INDEX(Integrale!$I$3:$I$502,MATCH('UGC12732'!D18,Integrale!$H$3:$H$502,1)+1)</f>
        <v>4.4997288E-3</v>
      </c>
      <c r="N18" s="24">
        <f t="shared" si="6"/>
        <v>6.4935064935067677E-2</v>
      </c>
      <c r="O18" s="24">
        <f t="shared" si="2"/>
        <v>0.93506493506493238</v>
      </c>
    </row>
    <row r="19" spans="1:15" x14ac:dyDescent="0.3">
      <c r="A19" s="13">
        <v>4.8</v>
      </c>
      <c r="B19" s="13">
        <v>69.8</v>
      </c>
      <c r="C19" s="13">
        <v>3.83</v>
      </c>
      <c r="D19" s="13">
        <f t="shared" si="3"/>
        <v>0.31168831168831168</v>
      </c>
      <c r="E19" s="13">
        <f t="shared" si="4"/>
        <v>8.0601156792207782E-3</v>
      </c>
      <c r="F19" s="13">
        <f t="shared" si="5"/>
        <v>4272532169.8672919</v>
      </c>
      <c r="G19" s="13">
        <f t="shared" si="0"/>
        <v>61.87307843713586</v>
      </c>
      <c r="H19" s="13">
        <f t="shared" si="1"/>
        <v>11.36</v>
      </c>
      <c r="J19" s="24">
        <f>INDEX(Integrale!$H$3:$H$502,MATCH('UGC12732'!D19,Integrale!$H$3:$H$502,1))</f>
        <v>0.31</v>
      </c>
      <c r="K19" s="24">
        <f>INDEX(Integrale!$I$3:$I$502,MATCH('UGC12732'!D19,Integrale!$H$3:$H$502,1))</f>
        <v>7.9467676999999994E-3</v>
      </c>
      <c r="L19" s="24">
        <f>INDEX(Integrale!$H$3:$H$502,MATCH('UGC12732'!D19,Integrale!$H$3:$H$502,1)+1)</f>
        <v>0.32</v>
      </c>
      <c r="M19" s="24">
        <f>INDEX(Integrale!$I$3:$I$502,MATCH('UGC12732'!D19,Integrale!$H$3:$H$502,1)+1)</f>
        <v>8.6181364999999999E-3</v>
      </c>
      <c r="N19" s="24">
        <f t="shared" si="6"/>
        <v>0.83116883116883178</v>
      </c>
      <c r="O19" s="24">
        <f t="shared" si="2"/>
        <v>0.16883116883116819</v>
      </c>
    </row>
    <row r="20" spans="1:15" x14ac:dyDescent="0.3">
      <c r="A20" s="13">
        <v>5.76</v>
      </c>
      <c r="B20" s="13">
        <v>73.8</v>
      </c>
      <c r="C20" s="13">
        <v>3.45</v>
      </c>
      <c r="D20" s="13">
        <f t="shared" si="3"/>
        <v>0.37402597402597398</v>
      </c>
      <c r="E20" s="13">
        <f t="shared" si="4"/>
        <v>1.2669826228571426E-2</v>
      </c>
      <c r="F20" s="13">
        <f t="shared" si="5"/>
        <v>6716062436.6414928</v>
      </c>
      <c r="G20" s="13">
        <f t="shared" si="0"/>
        <v>70.815087029520114</v>
      </c>
      <c r="H20" s="13">
        <f t="shared" si="1"/>
        <v>4.04</v>
      </c>
      <c r="J20" s="24">
        <f>INDEX(Integrale!$H$3:$H$502,MATCH('UGC12732'!D20,Integrale!$H$3:$H$502,1))</f>
        <v>0.37</v>
      </c>
      <c r="K20" s="24">
        <f>INDEX(Integrale!$I$3:$I$502,MATCH('UGC12732'!D20,Integrale!$H$3:$H$502,1))</f>
        <v>1.23431779E-2</v>
      </c>
      <c r="L20" s="24">
        <f>INDEX(Integrale!$H$3:$H$502,MATCH('UGC12732'!D20,Integrale!$H$3:$H$502,1)+1)</f>
        <v>0.38</v>
      </c>
      <c r="M20" s="24">
        <f>INDEX(Integrale!$I$3:$I$502,MATCH('UGC12732'!D20,Integrale!$H$3:$H$502,1)+1)</f>
        <v>1.31545302E-2</v>
      </c>
      <c r="N20" s="24">
        <f t="shared" si="6"/>
        <v>0.59740259740260149</v>
      </c>
      <c r="O20" s="24">
        <f t="shared" si="2"/>
        <v>0.40259740259739851</v>
      </c>
    </row>
    <row r="21" spans="1:15" x14ac:dyDescent="0.3">
      <c r="A21" s="13">
        <v>6.72</v>
      </c>
      <c r="B21" s="13">
        <v>76.2</v>
      </c>
      <c r="C21" s="13">
        <v>3.24</v>
      </c>
      <c r="D21" s="13">
        <f t="shared" si="3"/>
        <v>0.43636363636363634</v>
      </c>
      <c r="E21" s="13">
        <f t="shared" si="4"/>
        <v>1.8053914009090906E-2</v>
      </c>
      <c r="F21" s="13">
        <f t="shared" si="5"/>
        <v>9570077088.9327831</v>
      </c>
      <c r="G21" s="13">
        <f t="shared" si="0"/>
        <v>78.262326497353911</v>
      </c>
      <c r="H21" s="13">
        <f t="shared" si="1"/>
        <v>2.71</v>
      </c>
      <c r="J21" s="24">
        <f>INDEX(Integrale!$H$3:$H$502,MATCH('UGC12732'!D21,Integrale!$H$3:$H$502,1))</f>
        <v>0.43</v>
      </c>
      <c r="K21" s="24">
        <f>INDEX(Integrale!$I$3:$I$502,MATCH('UGC12732'!D21,Integrale!$H$3:$H$502,1))</f>
        <v>1.7476144700000001E-2</v>
      </c>
      <c r="L21" s="24">
        <f>INDEX(Integrale!$H$3:$H$502,MATCH('UGC12732'!D21,Integrale!$H$3:$H$502,1)+1)</f>
        <v>0.44</v>
      </c>
      <c r="M21" s="24">
        <f>INDEX(Integrale!$I$3:$I$502,MATCH('UGC12732'!D21,Integrale!$H$3:$H$502,1)+1)</f>
        <v>1.8384067899999999E-2</v>
      </c>
      <c r="N21" s="24">
        <f t="shared" si="6"/>
        <v>0.36363636363636564</v>
      </c>
      <c r="O21" s="24">
        <f t="shared" si="2"/>
        <v>0.63636363636363436</v>
      </c>
    </row>
    <row r="22" spans="1:15" x14ac:dyDescent="0.3">
      <c r="A22" s="13">
        <v>7.68</v>
      </c>
      <c r="B22" s="13">
        <v>79.3</v>
      </c>
      <c r="C22" s="13">
        <v>3.19</v>
      </c>
      <c r="D22" s="13">
        <f t="shared" si="3"/>
        <v>0.49870129870129865</v>
      </c>
      <c r="E22" s="13">
        <f t="shared" si="4"/>
        <v>2.3895497393506489E-2</v>
      </c>
      <c r="F22" s="13">
        <f t="shared" si="5"/>
        <v>12666602489.581961</v>
      </c>
      <c r="G22" s="13">
        <f t="shared" si="0"/>
        <v>84.222694826785343</v>
      </c>
      <c r="H22" s="13">
        <f t="shared" si="1"/>
        <v>6.21</v>
      </c>
      <c r="J22" s="24">
        <f>INDEX(Integrale!$H$3:$H$502,MATCH('UGC12732'!D22,Integrale!$H$3:$H$502,1))</f>
        <v>0.49</v>
      </c>
      <c r="K22" s="24">
        <f>INDEX(Integrale!$I$3:$I$502,MATCH('UGC12732'!D22,Integrale!$H$3:$H$502,1))</f>
        <v>2.3064901700000001E-2</v>
      </c>
      <c r="L22" s="24">
        <f>INDEX(Integrale!$H$3:$H$502,MATCH('UGC12732'!D22,Integrale!$H$3:$H$502,1)+1)</f>
        <v>0.5</v>
      </c>
      <c r="M22" s="24">
        <f>INDEX(Integrale!$I$3:$I$502,MATCH('UGC12732'!D22,Integrale!$H$3:$H$502,1)+1)</f>
        <v>2.4019466900000001E-2</v>
      </c>
      <c r="N22" s="24">
        <f t="shared" si="6"/>
        <v>0.12987012987013535</v>
      </c>
      <c r="O22" s="24">
        <f t="shared" si="2"/>
        <v>0.87012987012986465</v>
      </c>
    </row>
    <row r="23" spans="1:15" x14ac:dyDescent="0.3">
      <c r="A23" s="13">
        <v>8.64</v>
      </c>
      <c r="B23" s="13">
        <v>80.3</v>
      </c>
      <c r="C23" s="13">
        <v>3.31</v>
      </c>
      <c r="D23" s="13">
        <f t="shared" si="3"/>
        <v>0.56103896103896111</v>
      </c>
      <c r="E23" s="13">
        <f t="shared" si="4"/>
        <v>2.9860269975324677E-2</v>
      </c>
      <c r="F23" s="13">
        <f t="shared" si="5"/>
        <v>15828428418.14287</v>
      </c>
      <c r="G23" s="13">
        <f t="shared" si="0"/>
        <v>88.764988160314502</v>
      </c>
      <c r="H23" s="13">
        <f t="shared" si="1"/>
        <v>10.54</v>
      </c>
      <c r="J23" s="24">
        <f>INDEX(Integrale!$H$3:$H$502,MATCH('UGC12732'!D23,Integrale!$H$3:$H$502,1))</f>
        <v>0.56000000000000005</v>
      </c>
      <c r="K23" s="24">
        <f>INDEX(Integrale!$I$3:$I$502,MATCH('UGC12732'!D23,Integrale!$H$3:$H$502,1))</f>
        <v>2.9761802100000002E-2</v>
      </c>
      <c r="L23" s="24">
        <f>INDEX(Integrale!$H$3:$H$502,MATCH('UGC12732'!D23,Integrale!$H$3:$H$502,1)+1)</f>
        <v>0.56999999999999995</v>
      </c>
      <c r="M23" s="24">
        <f>INDEX(Integrale!$I$3:$I$502,MATCH('UGC12732'!D23,Integrale!$H$3:$H$502,1)+1)</f>
        <v>3.0709555400000001E-2</v>
      </c>
      <c r="N23" s="24">
        <f t="shared" si="6"/>
        <v>0.89610389610389274</v>
      </c>
      <c r="O23" s="24">
        <f t="shared" si="2"/>
        <v>0.10389610389610721</v>
      </c>
    </row>
    <row r="24" spans="1:15" x14ac:dyDescent="0.3">
      <c r="A24" s="13">
        <v>9.6</v>
      </c>
      <c r="B24" s="13">
        <v>81.900000000000006</v>
      </c>
      <c r="C24" s="13">
        <v>3.69</v>
      </c>
      <c r="D24" s="13">
        <f t="shared" si="3"/>
        <v>0.62337662337662336</v>
      </c>
      <c r="E24" s="13">
        <f t="shared" si="4"/>
        <v>3.5643731144155845E-2</v>
      </c>
      <c r="F24" s="13">
        <f t="shared" si="5"/>
        <v>18894144206.901665</v>
      </c>
      <c r="G24" s="13">
        <f t="shared" si="0"/>
        <v>92.004203266449196</v>
      </c>
      <c r="H24" s="13">
        <f t="shared" si="1"/>
        <v>12.34</v>
      </c>
      <c r="J24" s="24">
        <f>INDEX(Integrale!$H$3:$H$502,MATCH('UGC12732'!D24,Integrale!$H$3:$H$502,1))</f>
        <v>0.62</v>
      </c>
      <c r="K24" s="24">
        <f>INDEX(Integrale!$I$3:$I$502,MATCH('UGC12732'!D24,Integrale!$H$3:$H$502,1))</f>
        <v>3.5340572899999999E-2</v>
      </c>
      <c r="L24" s="24">
        <f>INDEX(Integrale!$H$3:$H$502,MATCH('UGC12732'!D24,Integrale!$H$3:$H$502,1)+1)</f>
        <v>0.63</v>
      </c>
      <c r="M24" s="24">
        <f>INDEX(Integrale!$I$3:$I$502,MATCH('UGC12732'!D24,Integrale!$H$3:$H$502,1)+1)</f>
        <v>3.6238387699999999E-2</v>
      </c>
      <c r="N24" s="24">
        <f t="shared" si="6"/>
        <v>0.66233766233766367</v>
      </c>
      <c r="O24" s="24">
        <f t="shared" si="2"/>
        <v>0.33766233766233639</v>
      </c>
    </row>
    <row r="25" spans="1:15" x14ac:dyDescent="0.3">
      <c r="A25" s="13">
        <v>10.6</v>
      </c>
      <c r="B25" s="13">
        <v>84</v>
      </c>
      <c r="C25" s="13">
        <v>3.89</v>
      </c>
      <c r="D25" s="13">
        <f t="shared" si="3"/>
        <v>0.68831168831168832</v>
      </c>
      <c r="E25" s="13">
        <f t="shared" si="4"/>
        <v>4.1220723771428575E-2</v>
      </c>
      <c r="F25" s="13">
        <f t="shared" si="5"/>
        <v>21850414483.83633</v>
      </c>
      <c r="G25" s="13">
        <f t="shared" si="0"/>
        <v>94.157860048026507</v>
      </c>
      <c r="H25" s="13">
        <f t="shared" si="1"/>
        <v>12.09</v>
      </c>
      <c r="J25" s="24">
        <f>INDEX(Integrale!$H$3:$H$502,MATCH('UGC12732'!D25,Integrale!$H$3:$H$502,1))</f>
        <v>0.68</v>
      </c>
      <c r="K25" s="24">
        <f>INDEX(Integrale!$I$3:$I$502,MATCH('UGC12732'!D25,Integrale!$H$3:$H$502,1))</f>
        <v>4.0540475999999999E-2</v>
      </c>
      <c r="L25" s="24">
        <f>INDEX(Integrale!$H$3:$H$502,MATCH('UGC12732'!D25,Integrale!$H$3:$H$502,1)+1)</f>
        <v>0.69</v>
      </c>
      <c r="M25" s="24">
        <f>INDEX(Integrale!$I$3:$I$502,MATCH('UGC12732'!D25,Integrale!$H$3:$H$502,1)+1)</f>
        <v>4.1358899099999999E-2</v>
      </c>
      <c r="N25" s="24">
        <f t="shared" si="6"/>
        <v>0.1688311688311645</v>
      </c>
      <c r="O25" s="24">
        <f t="shared" si="2"/>
        <v>0.83116883116883544</v>
      </c>
    </row>
    <row r="26" spans="1:15" x14ac:dyDescent="0.3">
      <c r="A26" s="13">
        <v>11.5</v>
      </c>
      <c r="B26" s="13">
        <v>85.6</v>
      </c>
      <c r="C26" s="13">
        <v>3.67</v>
      </c>
      <c r="D26" s="13">
        <f t="shared" si="3"/>
        <v>0.74675324675324672</v>
      </c>
      <c r="E26" s="13">
        <f>N26*K26+O26*M26</f>
        <v>4.570069707662338E-2</v>
      </c>
      <c r="F26" s="13">
        <f t="shared" si="5"/>
        <v>24225173212.912285</v>
      </c>
      <c r="G26" s="13">
        <f t="shared" si="0"/>
        <v>95.184053958365752</v>
      </c>
      <c r="H26" s="13">
        <f t="shared" si="1"/>
        <v>11.2</v>
      </c>
      <c r="J26" s="24">
        <f>INDEX(Integrale!$H$3:$H$502,MATCH('UGC12732'!D26,Integrale!$H$3:$H$502,1))</f>
        <v>0.74</v>
      </c>
      <c r="K26" s="24">
        <f>INDEX(Integrale!$I$3:$I$502,MATCH('UGC12732'!D26,Integrale!$H$3:$H$502,1))</f>
        <v>4.5213718899999998E-2</v>
      </c>
      <c r="L26" s="24">
        <f>INDEX(Integrale!$H$3:$H$502,MATCH('UGC12732'!D26,Integrale!$H$3:$H$502,1)+1)</f>
        <v>0.75</v>
      </c>
      <c r="M26" s="24">
        <f>INDEX(Integrale!$I$3:$I$502,MATCH('UGC12732'!D26,Integrale!$H$3:$H$502,1)+1)</f>
        <v>4.5934821200000003E-2</v>
      </c>
      <c r="N26" s="24">
        <f t="shared" si="6"/>
        <v>0.32467532467532728</v>
      </c>
      <c r="O26" s="24">
        <f t="shared" si="2"/>
        <v>0.67532467532467277</v>
      </c>
    </row>
    <row r="27" spans="1:15" x14ac:dyDescent="0.3">
      <c r="A27" s="13">
        <v>12.5</v>
      </c>
      <c r="B27" s="13">
        <v>87.9</v>
      </c>
      <c r="C27" s="13">
        <v>3.43</v>
      </c>
      <c r="D27" s="13">
        <f t="shared" ref="D27:D30" si="7">A27/$C$12</f>
        <v>0.81168831168831168</v>
      </c>
      <c r="E27" s="13">
        <f t="shared" ref="E27:E30" si="8">N27*K27+O27*M27</f>
        <v>4.9997356007792197E-2</v>
      </c>
      <c r="F27" s="13">
        <f t="shared" ref="F27:F30" si="9">4*$H$12*$E$12*POWER($C$12,3)*E27</f>
        <v>26502760066.124931</v>
      </c>
      <c r="G27" s="13">
        <f t="shared" ref="G27:G30" si="10">POWER($I$8*F27/A27,0.5)</f>
        <v>95.492709991243515</v>
      </c>
      <c r="H27" s="13">
        <f t="shared" ref="H27:H30" si="11">ROUND(ABS((B27-G27)/B27)*100,2)</f>
        <v>8.64</v>
      </c>
      <c r="J27" s="24">
        <f>INDEX(Integrale!$H$3:$H$502,MATCH('UGC12732'!D27,Integrale!$H$3:$H$502,1))</f>
        <v>0.81</v>
      </c>
      <c r="K27" s="24">
        <f>INDEX(Integrale!$I$3:$I$502,MATCH('UGC12732'!D27,Integrale!$H$3:$H$502,1))</f>
        <v>4.9896251799999999E-2</v>
      </c>
      <c r="L27" s="24">
        <f>INDEX(Integrale!$H$3:$H$502,MATCH('UGC12732'!D27,Integrale!$H$3:$H$502,1)+1)</f>
        <v>0.82</v>
      </c>
      <c r="M27" s="24">
        <f>INDEX(Integrale!$I$3:$I$502,MATCH('UGC12732'!D27,Integrale!$H$3:$H$502,1)+1)</f>
        <v>5.0495099799999998E-2</v>
      </c>
      <c r="N27" s="24">
        <f t="shared" ref="N27:N30" si="12">(L27-D27)/(L27-J27)</f>
        <v>0.83116883116883544</v>
      </c>
      <c r="O27" s="24">
        <f t="shared" ref="O27:O30" si="13">(D27-J27)/(L27-J27)</f>
        <v>0.1688311688311645</v>
      </c>
    </row>
    <row r="28" spans="1:15" x14ac:dyDescent="0.3">
      <c r="A28" s="13">
        <v>13.4</v>
      </c>
      <c r="B28" s="13">
        <v>90.8</v>
      </c>
      <c r="C28" s="13">
        <v>3.36</v>
      </c>
      <c r="D28" s="13">
        <f t="shared" si="7"/>
        <v>0.87012987012987009</v>
      </c>
      <c r="E28" s="13">
        <f t="shared" si="8"/>
        <v>5.3236141777922075E-2</v>
      </c>
      <c r="F28" s="13">
        <f t="shared" si="9"/>
        <v>28219586095.044422</v>
      </c>
      <c r="G28" s="13">
        <f t="shared" si="10"/>
        <v>95.170553044935332</v>
      </c>
      <c r="H28" s="13">
        <f t="shared" si="11"/>
        <v>4.8099999999999996</v>
      </c>
      <c r="J28" s="24">
        <f>INDEX(Integrale!$H$3:$H$502,MATCH('UGC12732'!D28,Integrale!$H$3:$H$502,1))</f>
        <v>0.87</v>
      </c>
      <c r="K28" s="24">
        <f>INDEX(Integrale!$I$3:$I$502,MATCH('UGC12732'!D28,Integrale!$H$3:$H$502,1))</f>
        <v>5.3229699300000002E-2</v>
      </c>
      <c r="L28" s="24">
        <f>INDEX(Integrale!$H$3:$H$502,MATCH('UGC12732'!D28,Integrale!$H$3:$H$502,1)+1)</f>
        <v>0.88</v>
      </c>
      <c r="M28" s="24">
        <f>INDEX(Integrale!$I$3:$I$502,MATCH('UGC12732'!D28,Integrale!$H$3:$H$502,1)+1)</f>
        <v>5.37257701E-2</v>
      </c>
      <c r="N28" s="24">
        <f t="shared" si="12"/>
        <v>0.98701298701299089</v>
      </c>
      <c r="O28" s="24">
        <f t="shared" si="13"/>
        <v>1.2987012987009093E-2</v>
      </c>
    </row>
    <row r="29" spans="1:15" x14ac:dyDescent="0.3">
      <c r="A29" s="13">
        <v>14.4</v>
      </c>
      <c r="B29" s="13">
        <v>95.5</v>
      </c>
      <c r="C29" s="13">
        <v>3.18</v>
      </c>
      <c r="D29" s="13">
        <f t="shared" si="7"/>
        <v>0.93506493506493504</v>
      </c>
      <c r="E29" s="13">
        <f t="shared" si="8"/>
        <v>5.6167321366233772E-2</v>
      </c>
      <c r="F29" s="13">
        <f t="shared" si="9"/>
        <v>29773355244.909874</v>
      </c>
      <c r="G29" s="13">
        <f t="shared" si="10"/>
        <v>94.300135343970595</v>
      </c>
      <c r="H29" s="13">
        <f t="shared" si="11"/>
        <v>1.26</v>
      </c>
      <c r="J29" s="24">
        <f>INDEX(Integrale!$H$3:$H$502,MATCH('UGC12732'!D29,Integrale!$H$3:$H$502,1))</f>
        <v>0.93</v>
      </c>
      <c r="K29" s="24">
        <f>INDEX(Integrale!$I$3:$I$502,MATCH('UGC12732'!D29,Integrale!$H$3:$H$502,1))</f>
        <v>5.5964114500000002E-2</v>
      </c>
      <c r="L29" s="24">
        <f>INDEX(Integrale!$H$3:$H$502,MATCH('UGC12732'!D29,Integrale!$H$3:$H$502,1)+1)</f>
        <v>0.94</v>
      </c>
      <c r="M29" s="24">
        <f>INDEX(Integrale!$I$3:$I$502,MATCH('UGC12732'!D29,Integrale!$H$3:$H$502,1)+1)</f>
        <v>5.6365317800000002E-2</v>
      </c>
      <c r="N29" s="24">
        <f t="shared" si="12"/>
        <v>0.49350649350649539</v>
      </c>
      <c r="O29" s="24">
        <f t="shared" si="13"/>
        <v>0.50649350649350466</v>
      </c>
    </row>
    <row r="30" spans="1:15" x14ac:dyDescent="0.3">
      <c r="A30" s="13">
        <v>15.4</v>
      </c>
      <c r="B30" s="13">
        <v>98</v>
      </c>
      <c r="C30" s="13">
        <v>3.18</v>
      </c>
      <c r="D30" s="13">
        <f t="shared" si="7"/>
        <v>1</v>
      </c>
      <c r="E30" s="13">
        <f t="shared" si="8"/>
        <v>5.8473808600000003E-2</v>
      </c>
      <c r="F30" s="13">
        <f t="shared" si="9"/>
        <v>30995985452.446445</v>
      </c>
      <c r="G30" s="13">
        <f t="shared" si="10"/>
        <v>93.040500130014934</v>
      </c>
      <c r="H30" s="13">
        <f t="shared" si="11"/>
        <v>5.0599999999999996</v>
      </c>
      <c r="J30" s="24">
        <f>INDEX(Integrale!$H$3:$H$502,MATCH('UGC12732'!D30,Integrale!$H$3:$H$502,1))</f>
        <v>1</v>
      </c>
      <c r="K30" s="24">
        <f>INDEX(Integrale!$I$3:$I$502,MATCH('UGC12732'!D30,Integrale!$H$3:$H$502,1))</f>
        <v>5.8473808600000003E-2</v>
      </c>
      <c r="L30" s="24">
        <f>INDEX(Integrale!$H$3:$H$502,MATCH('UGC12732'!D30,Integrale!$H$3:$H$502,1)+1)</f>
        <v>1.01</v>
      </c>
      <c r="M30" s="24">
        <f>INDEX(Integrale!$I$3:$I$502,MATCH('UGC12732'!D30,Integrale!$H$3:$H$502,1)+1)</f>
        <v>5.8778624799999998E-2</v>
      </c>
      <c r="N30" s="24">
        <f t="shared" si="12"/>
        <v>1</v>
      </c>
      <c r="O30" s="24">
        <f t="shared" si="13"/>
        <v>0</v>
      </c>
    </row>
    <row r="31" spans="1:15" x14ac:dyDescent="0.3">
      <c r="G31" s="24" t="s">
        <v>25</v>
      </c>
      <c r="H31" s="24">
        <f>ROUND(AVERAGE(H15:H30),2)</f>
        <v>15.55</v>
      </c>
    </row>
    <row r="32" spans="1:15" x14ac:dyDescent="0.3">
      <c r="B32" s="19" t="s">
        <v>24</v>
      </c>
      <c r="C32" s="20">
        <f>ROUND(MAX(0,100-H31),2)</f>
        <v>84.45</v>
      </c>
      <c r="D32" s="20" t="s">
        <v>26</v>
      </c>
    </row>
    <row r="34" spans="1:6" x14ac:dyDescent="0.3">
      <c r="A34" s="12" t="s">
        <v>7</v>
      </c>
      <c r="B34" s="12" t="s">
        <v>27</v>
      </c>
      <c r="C34" s="12" t="s">
        <v>28</v>
      </c>
      <c r="D34" s="12" t="s">
        <v>19</v>
      </c>
      <c r="E34" s="25" t="s">
        <v>34</v>
      </c>
      <c r="F34" s="25" t="s">
        <v>35</v>
      </c>
    </row>
    <row r="35" spans="1:6" x14ac:dyDescent="0.3">
      <c r="A35" s="13">
        <f>A15</f>
        <v>0.96</v>
      </c>
      <c r="B35" s="13">
        <f>B15</f>
        <v>34.200000000000003</v>
      </c>
      <c r="C35" s="13">
        <f>C15</f>
        <v>3.32</v>
      </c>
      <c r="D35" s="13">
        <f>ROUND(G15,2)</f>
        <v>13.96</v>
      </c>
      <c r="E35" s="24">
        <f>ROUND(POWER((B35-D35),2),2)</f>
        <v>409.66</v>
      </c>
      <c r="F35" s="24">
        <f>ROUND(E35/POWER(C35,2),2)</f>
        <v>37.17</v>
      </c>
    </row>
    <row r="36" spans="1:6" x14ac:dyDescent="0.3">
      <c r="A36" s="13">
        <f t="shared" ref="A36:A50" si="14">A16</f>
        <v>1.92</v>
      </c>
      <c r="B36" s="13">
        <f t="shared" ref="B36:C46" si="15">B16</f>
        <v>49.5</v>
      </c>
      <c r="C36" s="13">
        <f t="shared" si="15"/>
        <v>4.5999999999999996</v>
      </c>
      <c r="D36" s="13">
        <f t="shared" ref="D36:D50" si="16">ROUND(G16,2)</f>
        <v>27.29</v>
      </c>
      <c r="E36" s="24">
        <f t="shared" ref="E36:E50" si="17">ROUND(POWER((B36-D36),2),2)</f>
        <v>493.28</v>
      </c>
      <c r="F36" s="24">
        <f t="shared" ref="F36:F50" si="18">ROUND(E36/POWER(C36,2),2)</f>
        <v>23.31</v>
      </c>
    </row>
    <row r="37" spans="1:6" x14ac:dyDescent="0.3">
      <c r="A37" s="13">
        <f t="shared" si="14"/>
        <v>2.88</v>
      </c>
      <c r="B37" s="13">
        <f t="shared" si="15"/>
        <v>59.9</v>
      </c>
      <c r="C37" s="13">
        <f t="shared" si="15"/>
        <v>4.38</v>
      </c>
      <c r="D37" s="13">
        <f t="shared" si="16"/>
        <v>39.909999999999997</v>
      </c>
      <c r="E37" s="24">
        <f t="shared" si="17"/>
        <v>399.6</v>
      </c>
      <c r="F37" s="24">
        <f t="shared" si="18"/>
        <v>20.83</v>
      </c>
    </row>
    <row r="38" spans="1:6" x14ac:dyDescent="0.3">
      <c r="A38" s="13">
        <f t="shared" si="14"/>
        <v>3.84</v>
      </c>
      <c r="B38" s="13">
        <f t="shared" si="15"/>
        <v>65.3</v>
      </c>
      <c r="C38" s="13">
        <f t="shared" si="15"/>
        <v>4.3099999999999996</v>
      </c>
      <c r="D38" s="13">
        <f t="shared" si="16"/>
        <v>51.51</v>
      </c>
      <c r="E38" s="24">
        <f t="shared" si="17"/>
        <v>190.16</v>
      </c>
      <c r="F38" s="24">
        <f t="shared" si="18"/>
        <v>10.24</v>
      </c>
    </row>
    <row r="39" spans="1:6" x14ac:dyDescent="0.3">
      <c r="A39" s="13">
        <f t="shared" si="14"/>
        <v>4.8</v>
      </c>
      <c r="B39" s="13">
        <f t="shared" si="15"/>
        <v>69.8</v>
      </c>
      <c r="C39" s="13">
        <f t="shared" si="15"/>
        <v>3.83</v>
      </c>
      <c r="D39" s="13">
        <f t="shared" si="16"/>
        <v>61.87</v>
      </c>
      <c r="E39" s="24">
        <f t="shared" si="17"/>
        <v>62.88</v>
      </c>
      <c r="F39" s="24">
        <f t="shared" si="18"/>
        <v>4.29</v>
      </c>
    </row>
    <row r="40" spans="1:6" x14ac:dyDescent="0.3">
      <c r="A40" s="13">
        <f t="shared" si="14"/>
        <v>5.76</v>
      </c>
      <c r="B40" s="13">
        <f t="shared" si="15"/>
        <v>73.8</v>
      </c>
      <c r="C40" s="13">
        <f t="shared" si="15"/>
        <v>3.45</v>
      </c>
      <c r="D40" s="13">
        <f t="shared" si="16"/>
        <v>70.819999999999993</v>
      </c>
      <c r="E40" s="24">
        <f t="shared" si="17"/>
        <v>8.8800000000000008</v>
      </c>
      <c r="F40" s="24">
        <f t="shared" si="18"/>
        <v>0.75</v>
      </c>
    </row>
    <row r="41" spans="1:6" x14ac:dyDescent="0.3">
      <c r="A41" s="13">
        <f t="shared" si="14"/>
        <v>6.72</v>
      </c>
      <c r="B41" s="13">
        <f t="shared" si="15"/>
        <v>76.2</v>
      </c>
      <c r="C41" s="13">
        <f t="shared" si="15"/>
        <v>3.24</v>
      </c>
      <c r="D41" s="13">
        <f t="shared" si="16"/>
        <v>78.260000000000005</v>
      </c>
      <c r="E41" s="24">
        <f t="shared" si="17"/>
        <v>4.24</v>
      </c>
      <c r="F41" s="24">
        <f t="shared" si="18"/>
        <v>0.4</v>
      </c>
    </row>
    <row r="42" spans="1:6" x14ac:dyDescent="0.3">
      <c r="A42" s="13">
        <f t="shared" si="14"/>
        <v>7.68</v>
      </c>
      <c r="B42" s="13">
        <f t="shared" si="15"/>
        <v>79.3</v>
      </c>
      <c r="C42" s="13">
        <f t="shared" si="15"/>
        <v>3.19</v>
      </c>
      <c r="D42" s="13">
        <f t="shared" si="16"/>
        <v>84.22</v>
      </c>
      <c r="E42" s="24">
        <f t="shared" si="17"/>
        <v>24.21</v>
      </c>
      <c r="F42" s="24">
        <f t="shared" si="18"/>
        <v>2.38</v>
      </c>
    </row>
    <row r="43" spans="1:6" x14ac:dyDescent="0.3">
      <c r="A43" s="13">
        <f t="shared" si="14"/>
        <v>8.64</v>
      </c>
      <c r="B43" s="13">
        <f t="shared" si="15"/>
        <v>80.3</v>
      </c>
      <c r="C43" s="13">
        <f t="shared" si="15"/>
        <v>3.31</v>
      </c>
      <c r="D43" s="13">
        <f t="shared" si="16"/>
        <v>88.76</v>
      </c>
      <c r="E43" s="24">
        <f t="shared" si="17"/>
        <v>71.569999999999993</v>
      </c>
      <c r="F43" s="24">
        <f t="shared" si="18"/>
        <v>6.53</v>
      </c>
    </row>
    <row r="44" spans="1:6" x14ac:dyDescent="0.3">
      <c r="A44" s="13">
        <f t="shared" si="14"/>
        <v>9.6</v>
      </c>
      <c r="B44" s="13">
        <f t="shared" si="15"/>
        <v>81.900000000000006</v>
      </c>
      <c r="C44" s="13">
        <f t="shared" si="15"/>
        <v>3.69</v>
      </c>
      <c r="D44" s="13">
        <f t="shared" si="16"/>
        <v>92</v>
      </c>
      <c r="E44" s="24">
        <f t="shared" si="17"/>
        <v>102.01</v>
      </c>
      <c r="F44" s="24">
        <f t="shared" si="18"/>
        <v>7.49</v>
      </c>
    </row>
    <row r="45" spans="1:6" x14ac:dyDescent="0.3">
      <c r="A45" s="13">
        <f t="shared" si="14"/>
        <v>10.6</v>
      </c>
      <c r="B45" s="13">
        <f t="shared" si="15"/>
        <v>84</v>
      </c>
      <c r="C45" s="13">
        <f t="shared" si="15"/>
        <v>3.89</v>
      </c>
      <c r="D45" s="13">
        <f t="shared" si="16"/>
        <v>94.16</v>
      </c>
      <c r="E45" s="24">
        <f t="shared" si="17"/>
        <v>103.23</v>
      </c>
      <c r="F45" s="24">
        <f t="shared" si="18"/>
        <v>6.82</v>
      </c>
    </row>
    <row r="46" spans="1:6" x14ac:dyDescent="0.3">
      <c r="A46" s="13">
        <f t="shared" si="14"/>
        <v>11.5</v>
      </c>
      <c r="B46" s="13">
        <f t="shared" si="15"/>
        <v>85.6</v>
      </c>
      <c r="C46" s="13">
        <f t="shared" si="15"/>
        <v>3.67</v>
      </c>
      <c r="D46" s="13">
        <f t="shared" si="16"/>
        <v>95.18</v>
      </c>
      <c r="E46" s="24">
        <f t="shared" si="17"/>
        <v>91.78</v>
      </c>
      <c r="F46" s="24">
        <f t="shared" si="18"/>
        <v>6.81</v>
      </c>
    </row>
    <row r="47" spans="1:6" x14ac:dyDescent="0.3">
      <c r="A47" s="13">
        <f t="shared" si="14"/>
        <v>12.5</v>
      </c>
      <c r="B47" s="13">
        <f t="shared" ref="B47:C50" si="19">B27</f>
        <v>87.9</v>
      </c>
      <c r="C47" s="13">
        <f t="shared" si="19"/>
        <v>3.43</v>
      </c>
      <c r="D47" s="13">
        <f t="shared" si="16"/>
        <v>95.49</v>
      </c>
      <c r="E47" s="24">
        <f t="shared" si="17"/>
        <v>57.61</v>
      </c>
      <c r="F47" s="24">
        <f t="shared" si="18"/>
        <v>4.9000000000000004</v>
      </c>
    </row>
    <row r="48" spans="1:6" x14ac:dyDescent="0.3">
      <c r="A48" s="13">
        <f t="shared" si="14"/>
        <v>13.4</v>
      </c>
      <c r="B48" s="13">
        <f t="shared" si="19"/>
        <v>90.8</v>
      </c>
      <c r="C48" s="13">
        <f t="shared" si="19"/>
        <v>3.36</v>
      </c>
      <c r="D48" s="13">
        <f t="shared" si="16"/>
        <v>95.17</v>
      </c>
      <c r="E48" s="24">
        <f t="shared" si="17"/>
        <v>19.100000000000001</v>
      </c>
      <c r="F48" s="24">
        <f t="shared" si="18"/>
        <v>1.69</v>
      </c>
    </row>
    <row r="49" spans="1:6" x14ac:dyDescent="0.3">
      <c r="A49" s="13">
        <f t="shared" si="14"/>
        <v>14.4</v>
      </c>
      <c r="B49" s="13">
        <f t="shared" si="19"/>
        <v>95.5</v>
      </c>
      <c r="C49" s="13">
        <f t="shared" si="19"/>
        <v>3.18</v>
      </c>
      <c r="D49" s="13">
        <f t="shared" si="16"/>
        <v>94.3</v>
      </c>
      <c r="E49" s="24">
        <f t="shared" si="17"/>
        <v>1.44</v>
      </c>
      <c r="F49" s="24">
        <f t="shared" si="18"/>
        <v>0.14000000000000001</v>
      </c>
    </row>
    <row r="50" spans="1:6" x14ac:dyDescent="0.3">
      <c r="A50" s="13">
        <f t="shared" si="14"/>
        <v>15.4</v>
      </c>
      <c r="B50" s="13">
        <f t="shared" si="19"/>
        <v>98</v>
      </c>
      <c r="C50" s="13">
        <f t="shared" si="19"/>
        <v>3.18</v>
      </c>
      <c r="D50" s="13">
        <f t="shared" si="16"/>
        <v>93.04</v>
      </c>
      <c r="E50" s="27">
        <f t="shared" si="17"/>
        <v>24.6</v>
      </c>
      <c r="F50" s="27">
        <f t="shared" si="18"/>
        <v>2.4300000000000002</v>
      </c>
    </row>
    <row r="51" spans="1:6" x14ac:dyDescent="0.3">
      <c r="E51" s="28" t="s">
        <v>36</v>
      </c>
      <c r="F51" s="29">
        <f>ROUND(SUM(F35:F50)/(COUNT(F35:F50)),2)</f>
        <v>8.51</v>
      </c>
    </row>
    <row r="52" spans="1:6" x14ac:dyDescent="0.3">
      <c r="E52" s="26"/>
    </row>
    <row r="53" spans="1:6" x14ac:dyDescent="0.3">
      <c r="E53" s="26"/>
    </row>
    <row r="54" spans="1:6" x14ac:dyDescent="0.3">
      <c r="E54" s="26"/>
    </row>
  </sheetData>
  <mergeCells count="2">
    <mergeCell ref="C10:D10"/>
    <mergeCell ref="J14:O14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H1:I372"/>
  <sheetViews>
    <sheetView workbookViewId="0">
      <selection activeCell="D1" sqref="D1:D1048576"/>
    </sheetView>
  </sheetViews>
  <sheetFormatPr baseColWidth="10" defaultRowHeight="18.75" x14ac:dyDescent="0.3"/>
  <cols>
    <col min="1" max="8" width="11.42578125" style="1"/>
    <col min="9" max="9" width="20.42578125" style="1" customWidth="1"/>
    <col min="10" max="16384" width="11.42578125" style="1"/>
  </cols>
  <sheetData>
    <row r="1" spans="8:9" x14ac:dyDescent="0.3">
      <c r="H1" s="3" t="s">
        <v>22</v>
      </c>
      <c r="I1" s="8" t="s">
        <v>0</v>
      </c>
    </row>
    <row r="2" spans="8:9" x14ac:dyDescent="0.3">
      <c r="H2" s="3">
        <v>0</v>
      </c>
      <c r="I2" s="1">
        <v>0</v>
      </c>
    </row>
    <row r="3" spans="8:9" x14ac:dyDescent="0.3">
      <c r="H3" s="1">
        <v>0.01</v>
      </c>
      <c r="I3" s="1">
        <v>4.9979999999999996E-7</v>
      </c>
    </row>
    <row r="4" spans="8:9" x14ac:dyDescent="0.3">
      <c r="H4" s="1">
        <v>0.02</v>
      </c>
      <c r="I4" s="1">
        <v>2.9963999999999998E-6</v>
      </c>
    </row>
    <row r="5" spans="8:9" x14ac:dyDescent="0.3">
      <c r="H5" s="1">
        <v>0.03</v>
      </c>
      <c r="I5" s="1">
        <v>9.4769999999999992E-6</v>
      </c>
    </row>
    <row r="6" spans="8:9" x14ac:dyDescent="0.3">
      <c r="H6" s="1">
        <v>0.04</v>
      </c>
      <c r="I6" s="1">
        <v>2.1909800000000002E-5</v>
      </c>
    </row>
    <row r="7" spans="8:9" x14ac:dyDescent="0.3">
      <c r="H7" s="1">
        <v>0.05</v>
      </c>
      <c r="I7" s="1">
        <v>4.2234499999999997E-5</v>
      </c>
    </row>
    <row r="8" spans="8:9" x14ac:dyDescent="0.3">
      <c r="H8" s="1">
        <v>0.06</v>
      </c>
      <c r="I8" s="1">
        <v>7.2353000000000003E-5</v>
      </c>
    </row>
    <row r="9" spans="8:9" x14ac:dyDescent="0.3">
      <c r="H9" s="1">
        <v>7.0000000000000007E-2</v>
      </c>
      <c r="I9" s="1">
        <v>1.1412070000000001E-4</v>
      </c>
    </row>
    <row r="10" spans="8:9" x14ac:dyDescent="0.3">
      <c r="H10" s="1">
        <v>0.08</v>
      </c>
      <c r="I10" s="1">
        <v>1.693376E-4</v>
      </c>
    </row>
    <row r="11" spans="8:9" x14ac:dyDescent="0.3">
      <c r="H11" s="1">
        <v>0.09</v>
      </c>
      <c r="I11" s="1">
        <v>2.3974010000000001E-4</v>
      </c>
    </row>
    <row r="12" spans="8:9" x14ac:dyDescent="0.3">
      <c r="H12" s="1">
        <v>0.1</v>
      </c>
      <c r="I12" s="1">
        <v>3.2699340000000001E-4</v>
      </c>
    </row>
    <row r="13" spans="8:9" x14ac:dyDescent="0.3">
      <c r="H13" s="1">
        <v>0.11</v>
      </c>
      <c r="I13" s="1">
        <v>4.3268320000000002E-4</v>
      </c>
    </row>
    <row r="14" spans="8:9" x14ac:dyDescent="0.3">
      <c r="H14" s="1">
        <v>0.12</v>
      </c>
      <c r="I14" s="1">
        <v>5.5830959999999998E-4</v>
      </c>
    </row>
    <row r="15" spans="8:9" x14ac:dyDescent="0.3">
      <c r="H15" s="1">
        <v>0.13</v>
      </c>
      <c r="I15" s="1">
        <v>7.0528050000000003E-4</v>
      </c>
    </row>
    <row r="16" spans="8:9" x14ac:dyDescent="0.3">
      <c r="H16" s="1">
        <v>0.14000000000000001</v>
      </c>
      <c r="I16" s="1">
        <v>8.7490549999999999E-4</v>
      </c>
    </row>
    <row r="17" spans="8:9" x14ac:dyDescent="0.3">
      <c r="H17" s="1">
        <v>0.15</v>
      </c>
      <c r="I17" s="1">
        <v>1.0683906E-3</v>
      </c>
    </row>
    <row r="18" spans="8:9" x14ac:dyDescent="0.3">
      <c r="H18" s="1">
        <v>0.16</v>
      </c>
      <c r="I18" s="1">
        <v>1.2868339999999999E-3</v>
      </c>
    </row>
    <row r="19" spans="8:9" x14ac:dyDescent="0.3">
      <c r="H19" s="1">
        <v>0.17</v>
      </c>
      <c r="I19" s="1">
        <v>1.5312220000000001E-3</v>
      </c>
    </row>
    <row r="20" spans="8:9" x14ac:dyDescent="0.3">
      <c r="H20" s="1">
        <v>0.18</v>
      </c>
      <c r="I20" s="1">
        <v>1.8024255E-3</v>
      </c>
    </row>
    <row r="21" spans="8:9" x14ac:dyDescent="0.3">
      <c r="H21" s="1">
        <v>0.19</v>
      </c>
      <c r="I21" s="1">
        <v>2.1011974000000001E-3</v>
      </c>
    </row>
    <row r="22" spans="8:9" x14ac:dyDescent="0.3">
      <c r="H22" s="1">
        <v>0.2</v>
      </c>
      <c r="I22" s="1">
        <v>2.4281708000000002E-3</v>
      </c>
    </row>
    <row r="23" spans="8:9" x14ac:dyDescent="0.3">
      <c r="H23" s="1">
        <v>0.21</v>
      </c>
      <c r="I23" s="1">
        <v>2.7838579000000001E-3</v>
      </c>
    </row>
    <row r="24" spans="8:9" x14ac:dyDescent="0.3">
      <c r="H24" s="1">
        <v>0.22</v>
      </c>
      <c r="I24" s="1">
        <v>3.1686488999999999E-3</v>
      </c>
    </row>
    <row r="25" spans="8:9" x14ac:dyDescent="0.3">
      <c r="H25" s="1">
        <v>0.23</v>
      </c>
      <c r="I25" s="1">
        <v>3.5828125000000001E-3</v>
      </c>
    </row>
    <row r="26" spans="8:9" x14ac:dyDescent="0.3">
      <c r="H26" s="1">
        <v>0.24</v>
      </c>
      <c r="I26" s="1">
        <v>4.0264964000000002E-3</v>
      </c>
    </row>
    <row r="27" spans="8:9" x14ac:dyDescent="0.3">
      <c r="H27" s="1">
        <v>0.25</v>
      </c>
      <c r="I27" s="1">
        <v>4.4997288E-3</v>
      </c>
    </row>
    <row r="28" spans="8:9" x14ac:dyDescent="0.3">
      <c r="H28" s="1">
        <v>0.26</v>
      </c>
      <c r="I28" s="1">
        <v>5.0024203999999997E-3</v>
      </c>
    </row>
    <row r="29" spans="8:9" x14ac:dyDescent="0.3">
      <c r="H29" s="1">
        <v>0.27</v>
      </c>
      <c r="I29" s="1">
        <v>5.5343666E-3</v>
      </c>
    </row>
    <row r="30" spans="8:9" x14ac:dyDescent="0.3">
      <c r="H30" s="1">
        <v>0.28000000000000003</v>
      </c>
      <c r="I30" s="1">
        <v>6.0952510000000003E-3</v>
      </c>
    </row>
    <row r="31" spans="8:9" x14ac:dyDescent="0.3">
      <c r="H31" s="1">
        <v>0.28999999999999998</v>
      </c>
      <c r="I31" s="1">
        <v>6.6846487000000003E-3</v>
      </c>
    </row>
    <row r="32" spans="8:9" x14ac:dyDescent="0.3">
      <c r="H32" s="1">
        <v>0.3</v>
      </c>
      <c r="I32" s="1">
        <v>7.3020304999999999E-3</v>
      </c>
    </row>
    <row r="33" spans="8:9" x14ac:dyDescent="0.3">
      <c r="H33" s="1">
        <v>0.31</v>
      </c>
      <c r="I33" s="1">
        <v>7.9467676999999994E-3</v>
      </c>
    </row>
    <row r="34" spans="8:9" x14ac:dyDescent="0.3">
      <c r="H34" s="1">
        <v>0.32</v>
      </c>
      <c r="I34" s="1">
        <v>8.6181364999999999E-3</v>
      </c>
    </row>
    <row r="35" spans="8:9" x14ac:dyDescent="0.3">
      <c r="H35" s="1">
        <v>0.33</v>
      </c>
      <c r="I35" s="1">
        <v>9.3153236999999993E-3</v>
      </c>
    </row>
    <row r="36" spans="8:9" x14ac:dyDescent="0.3">
      <c r="H36" s="1">
        <v>0.34</v>
      </c>
      <c r="I36" s="1">
        <v>1.0037432000000001E-2</v>
      </c>
    </row>
    <row r="37" spans="8:9" x14ac:dyDescent="0.3">
      <c r="H37" s="1">
        <v>0.35</v>
      </c>
      <c r="I37" s="1">
        <v>1.0783486300000001E-2</v>
      </c>
    </row>
    <row r="38" spans="8:9" x14ac:dyDescent="0.3">
      <c r="H38" s="1">
        <v>0.36</v>
      </c>
      <c r="I38" s="1">
        <v>1.15524392E-2</v>
      </c>
    </row>
    <row r="39" spans="8:9" x14ac:dyDescent="0.3">
      <c r="H39" s="1">
        <v>0.37</v>
      </c>
      <c r="I39" s="1">
        <v>1.23431779E-2</v>
      </c>
    </row>
    <row r="40" spans="8:9" x14ac:dyDescent="0.3">
      <c r="H40" s="1">
        <v>0.38</v>
      </c>
      <c r="I40" s="1">
        <v>1.31545302E-2</v>
      </c>
    </row>
    <row r="41" spans="8:9" x14ac:dyDescent="0.3">
      <c r="H41" s="1">
        <v>0.39</v>
      </c>
      <c r="I41" s="1">
        <v>1.39852712E-2</v>
      </c>
    </row>
    <row r="42" spans="8:9" x14ac:dyDescent="0.3">
      <c r="H42" s="1">
        <v>0.4</v>
      </c>
      <c r="I42" s="1">
        <v>1.48341297E-2</v>
      </c>
    </row>
    <row r="43" spans="8:9" x14ac:dyDescent="0.3">
      <c r="H43" s="1">
        <v>0.41</v>
      </c>
      <c r="I43" s="1">
        <v>1.56997951E-2</v>
      </c>
    </row>
    <row r="44" spans="8:9" x14ac:dyDescent="0.3">
      <c r="H44" s="1">
        <v>0.42</v>
      </c>
      <c r="I44" s="1">
        <v>1.6580923599999998E-2</v>
      </c>
    </row>
    <row r="45" spans="8:9" x14ac:dyDescent="0.3">
      <c r="H45" s="1">
        <v>0.43</v>
      </c>
      <c r="I45" s="1">
        <v>1.7476144700000001E-2</v>
      </c>
    </row>
    <row r="46" spans="8:9" x14ac:dyDescent="0.3">
      <c r="H46" s="1">
        <v>0.44</v>
      </c>
      <c r="I46" s="1">
        <v>1.8384067899999999E-2</v>
      </c>
    </row>
    <row r="47" spans="8:9" x14ac:dyDescent="0.3">
      <c r="H47" s="1">
        <v>0.45</v>
      </c>
      <c r="I47" s="1">
        <v>1.9303288599999999E-2</v>
      </c>
    </row>
    <row r="48" spans="8:9" x14ac:dyDescent="0.3">
      <c r="H48" s="1">
        <v>0.46</v>
      </c>
      <c r="I48" s="1">
        <v>2.0232394399999999E-2</v>
      </c>
    </row>
    <row r="49" spans="8:9" x14ac:dyDescent="0.3">
      <c r="H49" s="1">
        <v>0.47</v>
      </c>
      <c r="I49" s="1">
        <v>2.1169970900000001E-2</v>
      </c>
    </row>
    <row r="50" spans="8:9" x14ac:dyDescent="0.3">
      <c r="H50" s="1">
        <v>0.48</v>
      </c>
      <c r="I50" s="1">
        <v>2.2114607200000001E-2</v>
      </c>
    </row>
    <row r="51" spans="8:9" x14ac:dyDescent="0.3">
      <c r="H51" s="1">
        <v>0.49</v>
      </c>
      <c r="I51" s="1">
        <v>2.3064901700000001E-2</v>
      </c>
    </row>
    <row r="52" spans="8:9" x14ac:dyDescent="0.3">
      <c r="H52" s="1">
        <v>0.5</v>
      </c>
      <c r="I52" s="1">
        <v>2.4019466900000001E-2</v>
      </c>
    </row>
    <row r="53" spans="8:9" x14ac:dyDescent="0.3">
      <c r="H53" s="1">
        <v>0.51</v>
      </c>
      <c r="I53" s="1">
        <v>2.4976934400000001E-2</v>
      </c>
    </row>
    <row r="54" spans="8:9" x14ac:dyDescent="0.3">
      <c r="H54" s="1">
        <v>0.52</v>
      </c>
      <c r="I54" s="1">
        <v>2.5935959500000001E-2</v>
      </c>
    </row>
    <row r="55" spans="8:9" x14ac:dyDescent="0.3">
      <c r="H55" s="1">
        <v>0.53</v>
      </c>
      <c r="I55" s="1">
        <v>2.6895225500000002E-2</v>
      </c>
    </row>
    <row r="56" spans="8:9" x14ac:dyDescent="0.3">
      <c r="H56" s="1">
        <v>0.54</v>
      </c>
      <c r="I56" s="1">
        <v>2.7853447699999999E-2</v>
      </c>
    </row>
    <row r="57" spans="8:9" x14ac:dyDescent="0.3">
      <c r="H57" s="1">
        <v>0.55000000000000004</v>
      </c>
      <c r="I57" s="1">
        <v>2.88093767E-2</v>
      </c>
    </row>
    <row r="58" spans="8:9" x14ac:dyDescent="0.3">
      <c r="H58" s="1">
        <v>0.56000000000000005</v>
      </c>
      <c r="I58" s="1">
        <v>2.9761802100000002E-2</v>
      </c>
    </row>
    <row r="59" spans="8:9" x14ac:dyDescent="0.3">
      <c r="H59" s="1">
        <v>0.56999999999999995</v>
      </c>
      <c r="I59" s="1">
        <v>3.0709555400000001E-2</v>
      </c>
    </row>
    <row r="60" spans="8:9" x14ac:dyDescent="0.3">
      <c r="H60" s="1">
        <v>0.57999999999999996</v>
      </c>
      <c r="I60" s="1">
        <v>3.1651512499999999E-2</v>
      </c>
    </row>
    <row r="61" spans="8:9" x14ac:dyDescent="0.3">
      <c r="H61" s="1">
        <v>0.59</v>
      </c>
      <c r="I61" s="1">
        <v>3.2586595900000001E-2</v>
      </c>
    </row>
    <row r="62" spans="8:9" x14ac:dyDescent="0.3">
      <c r="H62" s="1">
        <v>0.6</v>
      </c>
      <c r="I62" s="1">
        <v>3.3513777199999997E-2</v>
      </c>
    </row>
    <row r="63" spans="8:9" x14ac:dyDescent="0.3">
      <c r="H63" s="1">
        <v>0.61</v>
      </c>
      <c r="I63" s="1">
        <v>3.4432078300000002E-2</v>
      </c>
    </row>
    <row r="64" spans="8:9" x14ac:dyDescent="0.3">
      <c r="H64" s="1">
        <v>0.62</v>
      </c>
      <c r="I64" s="1">
        <v>3.5340572899999999E-2</v>
      </c>
    </row>
    <row r="65" spans="8:9" x14ac:dyDescent="0.3">
      <c r="H65" s="1">
        <v>0.63</v>
      </c>
      <c r="I65" s="1">
        <v>3.6238387699999999E-2</v>
      </c>
    </row>
    <row r="66" spans="8:9" x14ac:dyDescent="0.3">
      <c r="H66" s="1">
        <v>0.64</v>
      </c>
      <c r="I66" s="1">
        <v>3.7124703000000002E-2</v>
      </c>
    </row>
    <row r="67" spans="8:9" x14ac:dyDescent="0.3">
      <c r="H67" s="1">
        <v>0.65</v>
      </c>
      <c r="I67" s="1">
        <v>3.79987533E-2</v>
      </c>
    </row>
    <row r="68" spans="8:9" x14ac:dyDescent="0.3">
      <c r="H68" s="1">
        <v>0.66</v>
      </c>
      <c r="I68" s="1">
        <v>3.8859827600000001E-2</v>
      </c>
    </row>
    <row r="69" spans="8:9" x14ac:dyDescent="0.3">
      <c r="H69" s="1">
        <v>0.67</v>
      </c>
      <c r="I69" s="1">
        <v>3.97072693E-2</v>
      </c>
    </row>
    <row r="70" spans="8:9" x14ac:dyDescent="0.3">
      <c r="H70" s="1">
        <v>0.68</v>
      </c>
      <c r="I70" s="1">
        <v>4.0540475999999999E-2</v>
      </c>
    </row>
    <row r="71" spans="8:9" x14ac:dyDescent="0.3">
      <c r="H71" s="1">
        <v>0.69</v>
      </c>
      <c r="I71" s="1">
        <v>4.1358899099999999E-2</v>
      </c>
    </row>
    <row r="72" spans="8:9" x14ac:dyDescent="0.3">
      <c r="H72" s="1">
        <v>0.7</v>
      </c>
      <c r="I72" s="1">
        <v>4.2162042900000002E-2</v>
      </c>
    </row>
    <row r="73" spans="8:9" x14ac:dyDescent="0.3">
      <c r="H73" s="1">
        <v>0.71</v>
      </c>
      <c r="I73" s="1">
        <v>4.2949464100000001E-2</v>
      </c>
    </row>
    <row r="74" spans="8:9" x14ac:dyDescent="0.3">
      <c r="H74" s="1">
        <v>0.72</v>
      </c>
      <c r="I74" s="1">
        <v>4.3720770499999999E-2</v>
      </c>
    </row>
    <row r="75" spans="8:9" x14ac:dyDescent="0.3">
      <c r="H75" s="1">
        <v>0.73</v>
      </c>
      <c r="I75" s="1">
        <v>4.447562E-2</v>
      </c>
    </row>
    <row r="76" spans="8:9" x14ac:dyDescent="0.3">
      <c r="H76" s="1">
        <v>0.74</v>
      </c>
      <c r="I76" s="1">
        <v>4.5213718899999998E-2</v>
      </c>
    </row>
    <row r="77" spans="8:9" x14ac:dyDescent="0.3">
      <c r="H77" s="1">
        <v>0.75</v>
      </c>
      <c r="I77" s="1">
        <v>4.5934821200000003E-2</v>
      </c>
    </row>
    <row r="78" spans="8:9" x14ac:dyDescent="0.3">
      <c r="H78" s="1">
        <v>0.76</v>
      </c>
      <c r="I78" s="1">
        <v>4.66387261E-2</v>
      </c>
    </row>
    <row r="79" spans="8:9" x14ac:dyDescent="0.3">
      <c r="H79" s="1">
        <v>0.77</v>
      </c>
      <c r="I79" s="1">
        <v>4.73252771E-2</v>
      </c>
    </row>
    <row r="80" spans="8:9" x14ac:dyDescent="0.3">
      <c r="H80" s="1">
        <v>0.78</v>
      </c>
      <c r="I80" s="1">
        <v>4.7994359899999998E-2</v>
      </c>
    </row>
    <row r="81" spans="8:9" x14ac:dyDescent="0.3">
      <c r="H81" s="1">
        <v>0.79</v>
      </c>
      <c r="I81" s="1">
        <v>4.8645900700000001E-2</v>
      </c>
    </row>
    <row r="82" spans="8:9" x14ac:dyDescent="0.3">
      <c r="H82" s="1">
        <v>0.8</v>
      </c>
      <c r="I82" s="1">
        <v>4.9279864200000002E-2</v>
      </c>
    </row>
    <row r="83" spans="8:9" x14ac:dyDescent="0.3">
      <c r="H83" s="1">
        <v>0.81</v>
      </c>
      <c r="I83" s="1">
        <v>4.9896251799999999E-2</v>
      </c>
    </row>
    <row r="84" spans="8:9" x14ac:dyDescent="0.3">
      <c r="H84" s="1">
        <v>0.82</v>
      </c>
      <c r="I84" s="1">
        <v>5.0495099799999998E-2</v>
      </c>
    </row>
    <row r="85" spans="8:9" x14ac:dyDescent="0.3">
      <c r="H85" s="1">
        <v>0.83</v>
      </c>
      <c r="I85" s="1">
        <v>5.1076477199999998E-2</v>
      </c>
    </row>
    <row r="86" spans="8:9" x14ac:dyDescent="0.3">
      <c r="H86" s="1">
        <v>0.84</v>
      </c>
      <c r="I86" s="1">
        <v>5.1640483799999998E-2</v>
      </c>
    </row>
    <row r="87" spans="8:9" x14ac:dyDescent="0.3">
      <c r="H87" s="1">
        <v>0.85</v>
      </c>
      <c r="I87" s="1">
        <v>5.2187248399999997E-2</v>
      </c>
    </row>
    <row r="88" spans="8:9" x14ac:dyDescent="0.3">
      <c r="H88" s="1">
        <v>0.86</v>
      </c>
      <c r="I88" s="1">
        <v>5.27169267E-2</v>
      </c>
    </row>
    <row r="89" spans="8:9" x14ac:dyDescent="0.3">
      <c r="H89" s="1">
        <v>0.87</v>
      </c>
      <c r="I89" s="1">
        <v>5.3229699300000002E-2</v>
      </c>
    </row>
    <row r="90" spans="8:9" x14ac:dyDescent="0.3">
      <c r="H90" s="1">
        <v>0.88</v>
      </c>
      <c r="I90" s="1">
        <v>5.37257701E-2</v>
      </c>
    </row>
    <row r="91" spans="8:9" x14ac:dyDescent="0.3">
      <c r="H91" s="1">
        <v>0.89</v>
      </c>
      <c r="I91" s="1">
        <v>5.42053641E-2</v>
      </c>
    </row>
    <row r="92" spans="8:9" x14ac:dyDescent="0.3">
      <c r="H92" s="1">
        <v>0.9</v>
      </c>
      <c r="I92" s="1">
        <v>5.4668725699999997E-2</v>
      </c>
    </row>
    <row r="93" spans="8:9" x14ac:dyDescent="0.3">
      <c r="H93" s="1">
        <v>0.91</v>
      </c>
      <c r="I93" s="1">
        <v>5.5116116899999998E-2</v>
      </c>
    </row>
    <row r="94" spans="8:9" x14ac:dyDescent="0.3">
      <c r="H94" s="1">
        <v>0.92</v>
      </c>
      <c r="I94" s="1">
        <v>5.5547815799999997E-2</v>
      </c>
    </row>
    <row r="95" spans="8:9" x14ac:dyDescent="0.3">
      <c r="H95" s="1">
        <v>0.93</v>
      </c>
      <c r="I95" s="1">
        <v>5.5964114500000002E-2</v>
      </c>
    </row>
    <row r="96" spans="8:9" x14ac:dyDescent="0.3">
      <c r="H96" s="1">
        <v>0.94</v>
      </c>
      <c r="I96" s="1">
        <v>5.6365317800000002E-2</v>
      </c>
    </row>
    <row r="97" spans="8:9" x14ac:dyDescent="0.3">
      <c r="H97" s="1">
        <v>0.95</v>
      </c>
      <c r="I97" s="1">
        <v>5.6751741500000001E-2</v>
      </c>
    </row>
    <row r="98" spans="8:9" x14ac:dyDescent="0.3">
      <c r="H98" s="1">
        <v>0.96</v>
      </c>
      <c r="I98" s="1">
        <v>5.7123710899999999E-2</v>
      </c>
    </row>
    <row r="99" spans="8:9" x14ac:dyDescent="0.3">
      <c r="H99" s="1">
        <v>0.97</v>
      </c>
      <c r="I99" s="1">
        <v>5.74815594E-2</v>
      </c>
    </row>
    <row r="100" spans="8:9" x14ac:dyDescent="0.3">
      <c r="H100" s="1">
        <v>0.98</v>
      </c>
      <c r="I100" s="1">
        <v>5.7825627400000003E-2</v>
      </c>
    </row>
    <row r="101" spans="8:9" x14ac:dyDescent="0.3">
      <c r="H101" s="1">
        <v>0.99</v>
      </c>
      <c r="I101" s="1">
        <v>5.8156260500000001E-2</v>
      </c>
    </row>
    <row r="102" spans="8:9" x14ac:dyDescent="0.3">
      <c r="H102" s="1">
        <v>1</v>
      </c>
      <c r="I102" s="1">
        <v>5.8473808600000003E-2</v>
      </c>
    </row>
    <row r="103" spans="8:9" x14ac:dyDescent="0.3">
      <c r="H103" s="1">
        <v>1.01</v>
      </c>
      <c r="I103" s="1">
        <v>5.8778624799999998E-2</v>
      </c>
    </row>
    <row r="104" spans="8:9" x14ac:dyDescent="0.3">
      <c r="H104" s="1">
        <v>1.02</v>
      </c>
      <c r="I104" s="1">
        <v>5.9071064E-2</v>
      </c>
    </row>
    <row r="105" spans="8:9" x14ac:dyDescent="0.3">
      <c r="H105" s="1">
        <v>1.03</v>
      </c>
      <c r="I105" s="1">
        <v>5.93514822E-2</v>
      </c>
    </row>
    <row r="106" spans="8:9" x14ac:dyDescent="0.3">
      <c r="H106" s="1">
        <v>1.04</v>
      </c>
      <c r="I106" s="1">
        <v>5.96202355E-2</v>
      </c>
    </row>
    <row r="107" spans="8:9" x14ac:dyDescent="0.3">
      <c r="H107" s="1">
        <v>1.05</v>
      </c>
      <c r="I107" s="1">
        <v>5.9877679099999997E-2</v>
      </c>
    </row>
    <row r="108" spans="8:9" x14ac:dyDescent="0.3">
      <c r="H108" s="1">
        <v>1.06</v>
      </c>
      <c r="I108" s="1">
        <v>6.0124166299999997E-2</v>
      </c>
    </row>
    <row r="109" spans="8:9" x14ac:dyDescent="0.3">
      <c r="H109" s="1">
        <v>1.07</v>
      </c>
      <c r="I109" s="1">
        <v>6.0360048299999997E-2</v>
      </c>
    </row>
    <row r="110" spans="8:9" x14ac:dyDescent="0.3">
      <c r="H110" s="1">
        <v>1.08</v>
      </c>
      <c r="I110" s="1">
        <v>6.0585673E-2</v>
      </c>
    </row>
    <row r="111" spans="8:9" x14ac:dyDescent="0.3">
      <c r="H111" s="1">
        <v>1.0900000000000001</v>
      </c>
      <c r="I111" s="1">
        <v>6.0801384600000001E-2</v>
      </c>
    </row>
    <row r="112" spans="8:9" x14ac:dyDescent="0.3">
      <c r="H112" s="1">
        <v>1.1000000000000001</v>
      </c>
      <c r="I112" s="1">
        <v>6.10075229E-2</v>
      </c>
    </row>
    <row r="113" spans="8:9" x14ac:dyDescent="0.3">
      <c r="H113" s="1">
        <v>1.1100000000000001</v>
      </c>
      <c r="I113" s="1">
        <v>6.1204422799999998E-2</v>
      </c>
    </row>
    <row r="114" spans="8:9" x14ac:dyDescent="0.3">
      <c r="H114" s="1">
        <v>1.1200000000000001</v>
      </c>
      <c r="I114" s="1">
        <v>6.1392413899999998E-2</v>
      </c>
    </row>
    <row r="115" spans="8:9" x14ac:dyDescent="0.3">
      <c r="H115" s="1">
        <v>1.1299999999999999</v>
      </c>
      <c r="I115" s="1">
        <v>6.1571820200000002E-2</v>
      </c>
    </row>
    <row r="116" spans="8:9" x14ac:dyDescent="0.3">
      <c r="H116" s="1">
        <v>1.1399999999999999</v>
      </c>
      <c r="I116" s="1">
        <v>6.1742959299999997E-2</v>
      </c>
    </row>
    <row r="117" spans="8:9" x14ac:dyDescent="0.3">
      <c r="H117" s="1">
        <v>1.1499999999999999</v>
      </c>
      <c r="I117" s="1">
        <v>6.1906142499999997E-2</v>
      </c>
    </row>
    <row r="118" spans="8:9" x14ac:dyDescent="0.3">
      <c r="H118" s="1">
        <v>1.1599999999999999</v>
      </c>
      <c r="I118" s="1">
        <v>6.2061674400000003E-2</v>
      </c>
    </row>
    <row r="119" spans="8:9" x14ac:dyDescent="0.3">
      <c r="H119" s="1">
        <v>1.17</v>
      </c>
      <c r="I119" s="1">
        <v>6.2209852500000003E-2</v>
      </c>
    </row>
    <row r="120" spans="8:9" x14ac:dyDescent="0.3">
      <c r="H120" s="1">
        <v>1.18</v>
      </c>
      <c r="I120" s="1">
        <v>6.2350967299999997E-2</v>
      </c>
    </row>
    <row r="121" spans="8:9" x14ac:dyDescent="0.3">
      <c r="H121" s="1">
        <v>1.19</v>
      </c>
      <c r="I121" s="1">
        <v>6.2485301700000002E-2</v>
      </c>
    </row>
    <row r="122" spans="8:9" x14ac:dyDescent="0.3">
      <c r="H122" s="1">
        <v>1.2</v>
      </c>
      <c r="I122" s="1">
        <v>6.2613131399999994E-2</v>
      </c>
    </row>
    <row r="123" spans="8:9" x14ac:dyDescent="0.3">
      <c r="H123" s="1">
        <v>1.21</v>
      </c>
      <c r="I123" s="1">
        <v>6.2734724300000003E-2</v>
      </c>
    </row>
    <row r="124" spans="8:9" x14ac:dyDescent="0.3">
      <c r="H124" s="1">
        <v>1.22</v>
      </c>
      <c r="I124" s="1">
        <v>6.2850340899999996E-2</v>
      </c>
    </row>
    <row r="125" spans="8:9" x14ac:dyDescent="0.3">
      <c r="H125" s="1">
        <v>1.23</v>
      </c>
      <c r="I125" s="1">
        <v>6.2960233700000007E-2</v>
      </c>
    </row>
    <row r="126" spans="8:9" x14ac:dyDescent="0.3">
      <c r="H126" s="1">
        <v>1.24</v>
      </c>
      <c r="I126" s="1">
        <v>6.3064647900000007E-2</v>
      </c>
    </row>
    <row r="127" spans="8:9" x14ac:dyDescent="0.3">
      <c r="H127" s="1">
        <v>1.25</v>
      </c>
      <c r="I127" s="1">
        <v>6.3163820699999998E-2</v>
      </c>
    </row>
    <row r="128" spans="8:9" x14ac:dyDescent="0.3">
      <c r="H128" s="1">
        <v>1.26</v>
      </c>
      <c r="I128" s="1">
        <v>6.3257981800000002E-2</v>
      </c>
    </row>
    <row r="129" spans="8:9" x14ac:dyDescent="0.3">
      <c r="H129" s="1">
        <v>1.27</v>
      </c>
      <c r="I129" s="1">
        <v>6.3347353100000003E-2</v>
      </c>
    </row>
    <row r="130" spans="8:9" x14ac:dyDescent="0.3">
      <c r="H130" s="1">
        <v>1.28</v>
      </c>
      <c r="I130" s="1">
        <v>6.3432149199999996E-2</v>
      </c>
    </row>
    <row r="131" spans="8:9" x14ac:dyDescent="0.3">
      <c r="H131" s="1">
        <v>1.29</v>
      </c>
      <c r="I131" s="1">
        <v>6.3512577099999995E-2</v>
      </c>
    </row>
    <row r="132" spans="8:9" x14ac:dyDescent="0.3">
      <c r="H132" s="1">
        <v>1.3</v>
      </c>
      <c r="I132" s="1">
        <v>6.3588836499999996E-2</v>
      </c>
    </row>
    <row r="133" spans="8:9" x14ac:dyDescent="0.3">
      <c r="H133" s="1">
        <v>1.31</v>
      </c>
      <c r="I133" s="1">
        <v>6.3661119700000005E-2</v>
      </c>
    </row>
    <row r="134" spans="8:9" x14ac:dyDescent="0.3">
      <c r="H134" s="1">
        <v>1.32</v>
      </c>
      <c r="I134" s="1">
        <v>6.3729612099999999E-2</v>
      </c>
    </row>
    <row r="135" spans="8:9" x14ac:dyDescent="0.3">
      <c r="H135" s="1">
        <v>1.33</v>
      </c>
      <c r="I135" s="1">
        <v>6.37944919E-2</v>
      </c>
    </row>
    <row r="136" spans="8:9" x14ac:dyDescent="0.3">
      <c r="H136" s="1">
        <v>1.34</v>
      </c>
      <c r="I136" s="1">
        <v>6.3855930500000005E-2</v>
      </c>
    </row>
    <row r="137" spans="8:9" x14ac:dyDescent="0.3">
      <c r="H137" s="1">
        <v>1.35</v>
      </c>
      <c r="I137" s="1">
        <v>6.3914092699999994E-2</v>
      </c>
    </row>
    <row r="138" spans="8:9" x14ac:dyDescent="0.3">
      <c r="H138" s="1">
        <v>1.36</v>
      </c>
      <c r="I138" s="1">
        <v>6.3969136600000004E-2</v>
      </c>
    </row>
    <row r="139" spans="8:9" x14ac:dyDescent="0.3">
      <c r="H139" s="1">
        <v>1.37</v>
      </c>
      <c r="I139" s="1">
        <v>6.4021214000000007E-2</v>
      </c>
    </row>
    <row r="140" spans="8:9" x14ac:dyDescent="0.3">
      <c r="H140" s="1">
        <v>1.38</v>
      </c>
      <c r="I140" s="1">
        <v>6.4070470399999996E-2</v>
      </c>
    </row>
    <row r="141" spans="8:9" x14ac:dyDescent="0.3">
      <c r="H141" s="1">
        <v>1.39</v>
      </c>
      <c r="I141" s="1">
        <v>6.41170452E-2</v>
      </c>
    </row>
    <row r="142" spans="8:9" x14ac:dyDescent="0.3">
      <c r="H142" s="1">
        <v>1.4</v>
      </c>
      <c r="I142" s="1">
        <v>6.4161072E-2</v>
      </c>
    </row>
    <row r="143" spans="8:9" x14ac:dyDescent="0.3">
      <c r="H143" s="1">
        <v>1.41</v>
      </c>
      <c r="I143" s="1">
        <v>6.4202678700000002E-2</v>
      </c>
    </row>
    <row r="144" spans="8:9" x14ac:dyDescent="0.3">
      <c r="H144" s="1">
        <v>1.42</v>
      </c>
      <c r="I144" s="1">
        <v>6.4241987599999995E-2</v>
      </c>
    </row>
    <row r="145" spans="8:9" x14ac:dyDescent="0.3">
      <c r="H145" s="1">
        <v>1.43</v>
      </c>
      <c r="I145" s="1">
        <v>6.42791157E-2</v>
      </c>
    </row>
    <row r="146" spans="8:9" x14ac:dyDescent="0.3">
      <c r="H146" s="1">
        <v>1.44</v>
      </c>
      <c r="I146" s="1">
        <v>6.4314174599999996E-2</v>
      </c>
    </row>
    <row r="147" spans="8:9" x14ac:dyDescent="0.3">
      <c r="H147" s="1">
        <v>1.45</v>
      </c>
      <c r="I147" s="1">
        <v>6.4347270999999998E-2</v>
      </c>
    </row>
    <row r="148" spans="8:9" x14ac:dyDescent="0.3">
      <c r="H148" s="1">
        <v>1.46</v>
      </c>
      <c r="I148" s="1">
        <v>6.4378507000000001E-2</v>
      </c>
    </row>
    <row r="149" spans="8:9" x14ac:dyDescent="0.3">
      <c r="H149" s="1">
        <v>1.47</v>
      </c>
      <c r="I149" s="1">
        <v>6.4407979500000004E-2</v>
      </c>
    </row>
    <row r="150" spans="8:9" x14ac:dyDescent="0.3">
      <c r="H150" s="1">
        <v>1.48</v>
      </c>
      <c r="I150" s="1">
        <v>6.4435781400000003E-2</v>
      </c>
    </row>
    <row r="151" spans="8:9" x14ac:dyDescent="0.3">
      <c r="H151" s="1">
        <v>1.49</v>
      </c>
      <c r="I151" s="1">
        <v>6.4462000899999997E-2</v>
      </c>
    </row>
    <row r="152" spans="8:9" x14ac:dyDescent="0.3">
      <c r="H152" s="1">
        <v>1.5</v>
      </c>
      <c r="I152" s="1">
        <v>6.4486722199999999E-2</v>
      </c>
    </row>
    <row r="153" spans="8:9" x14ac:dyDescent="0.3">
      <c r="H153" s="1">
        <v>1.51</v>
      </c>
      <c r="I153" s="1">
        <v>6.4510025299999996E-2</v>
      </c>
    </row>
    <row r="154" spans="8:9" x14ac:dyDescent="0.3">
      <c r="H154" s="1">
        <v>1.52</v>
      </c>
      <c r="I154" s="1">
        <v>6.4531986700000002E-2</v>
      </c>
    </row>
    <row r="155" spans="8:9" x14ac:dyDescent="0.3">
      <c r="H155" s="1">
        <v>1.53</v>
      </c>
      <c r="I155" s="1">
        <v>6.4552678700000005E-2</v>
      </c>
    </row>
    <row r="156" spans="8:9" x14ac:dyDescent="0.3">
      <c r="H156" s="1">
        <v>1.54</v>
      </c>
      <c r="I156" s="1">
        <v>6.4572170499999998E-2</v>
      </c>
    </row>
    <row r="157" spans="8:9" x14ac:dyDescent="0.3">
      <c r="H157" s="1">
        <v>1.55</v>
      </c>
      <c r="I157" s="1">
        <v>6.4590527499999995E-2</v>
      </c>
    </row>
    <row r="158" spans="8:9" x14ac:dyDescent="0.3">
      <c r="H158" s="1">
        <v>1.56</v>
      </c>
      <c r="I158" s="1">
        <v>6.4607812099999995E-2</v>
      </c>
    </row>
    <row r="159" spans="8:9" x14ac:dyDescent="0.3">
      <c r="H159" s="1">
        <v>1.57</v>
      </c>
      <c r="I159" s="1">
        <v>6.4624083499999999E-2</v>
      </c>
    </row>
    <row r="160" spans="8:9" x14ac:dyDescent="0.3">
      <c r="H160" s="1">
        <v>1.58</v>
      </c>
      <c r="I160" s="1">
        <v>6.4639397799999998E-2</v>
      </c>
    </row>
    <row r="161" spans="8:9" x14ac:dyDescent="0.3">
      <c r="H161" s="1">
        <v>1.59</v>
      </c>
      <c r="I161" s="1">
        <v>6.4653808399999999E-2</v>
      </c>
    </row>
    <row r="162" spans="8:9" x14ac:dyDescent="0.3">
      <c r="H162" s="1">
        <v>1.6</v>
      </c>
      <c r="I162" s="1">
        <v>6.4667365800000001E-2</v>
      </c>
    </row>
    <row r="163" spans="8:9" x14ac:dyDescent="0.3">
      <c r="H163" s="1">
        <v>1.61</v>
      </c>
      <c r="I163" s="1">
        <v>6.4680117999999995E-2</v>
      </c>
    </row>
    <row r="164" spans="8:9" x14ac:dyDescent="0.3">
      <c r="H164" s="1">
        <v>1.62</v>
      </c>
      <c r="I164" s="1">
        <v>6.4692110400000002E-2</v>
      </c>
    </row>
    <row r="165" spans="8:9" x14ac:dyDescent="0.3">
      <c r="H165" s="1">
        <v>1.63</v>
      </c>
      <c r="I165" s="1">
        <v>6.4703386200000004E-2</v>
      </c>
    </row>
    <row r="166" spans="8:9" x14ac:dyDescent="0.3">
      <c r="H166" s="1">
        <v>1.64</v>
      </c>
      <c r="I166" s="1">
        <v>6.4713986099999996E-2</v>
      </c>
    </row>
    <row r="167" spans="8:9" x14ac:dyDescent="0.3">
      <c r="H167" s="1">
        <v>1.65</v>
      </c>
      <c r="I167" s="1">
        <v>6.4723948700000006E-2</v>
      </c>
    </row>
    <row r="168" spans="8:9" x14ac:dyDescent="0.3">
      <c r="H168" s="1">
        <v>1.66</v>
      </c>
      <c r="I168" s="1">
        <v>6.4733310700000005E-2</v>
      </c>
    </row>
    <row r="169" spans="8:9" x14ac:dyDescent="0.3">
      <c r="H169" s="1">
        <v>1.67</v>
      </c>
      <c r="I169" s="1">
        <v>6.4742106699999996E-2</v>
      </c>
    </row>
    <row r="170" spans="8:9" x14ac:dyDescent="0.3">
      <c r="H170" s="1">
        <v>1.68</v>
      </c>
      <c r="I170" s="1">
        <v>6.4750369399999994E-2</v>
      </c>
    </row>
    <row r="171" spans="8:9" x14ac:dyDescent="0.3">
      <c r="H171" s="1">
        <v>1.69</v>
      </c>
      <c r="I171" s="1">
        <v>6.47581297E-2</v>
      </c>
    </row>
    <row r="172" spans="8:9" x14ac:dyDescent="0.3">
      <c r="H172" s="1">
        <v>1.7</v>
      </c>
      <c r="I172" s="1">
        <v>6.4765417000000006E-2</v>
      </c>
    </row>
    <row r="173" spans="8:9" x14ac:dyDescent="0.3">
      <c r="H173" s="1">
        <v>1.71</v>
      </c>
      <c r="I173" s="1">
        <v>6.4772258999999999E-2</v>
      </c>
    </row>
    <row r="174" spans="8:9" x14ac:dyDescent="0.3">
      <c r="H174" s="1">
        <v>1.72</v>
      </c>
      <c r="I174" s="1">
        <v>6.4778681699999993E-2</v>
      </c>
    </row>
    <row r="175" spans="8:9" x14ac:dyDescent="0.3">
      <c r="H175" s="1">
        <v>1.73</v>
      </c>
      <c r="I175" s="1">
        <v>6.4784709800000007E-2</v>
      </c>
    </row>
    <row r="176" spans="8:9" x14ac:dyDescent="0.3">
      <c r="H176" s="1">
        <v>1.74</v>
      </c>
      <c r="I176" s="1">
        <v>6.4790366700000004E-2</v>
      </c>
    </row>
    <row r="177" spans="8:9" x14ac:dyDescent="0.3">
      <c r="H177" s="1">
        <v>1.75</v>
      </c>
      <c r="I177" s="1">
        <v>6.4795674400000003E-2</v>
      </c>
    </row>
    <row r="178" spans="8:9" x14ac:dyDescent="0.3">
      <c r="H178" s="1">
        <v>1.76</v>
      </c>
      <c r="I178" s="1">
        <v>6.4800653599999994E-2</v>
      </c>
    </row>
    <row r="179" spans="8:9" x14ac:dyDescent="0.3">
      <c r="H179" s="1">
        <v>1.77</v>
      </c>
      <c r="I179" s="1">
        <v>6.4805323999999997E-2</v>
      </c>
    </row>
    <row r="180" spans="8:9" x14ac:dyDescent="0.3">
      <c r="H180" s="1">
        <v>1.78</v>
      </c>
      <c r="I180" s="1">
        <v>6.4809704100000004E-2</v>
      </c>
    </row>
    <row r="181" spans="8:9" x14ac:dyDescent="0.3">
      <c r="H181" s="1">
        <v>1.79</v>
      </c>
      <c r="I181" s="1">
        <v>6.4813811200000002E-2</v>
      </c>
    </row>
    <row r="182" spans="8:9" x14ac:dyDescent="0.3">
      <c r="H182" s="1">
        <v>1.8</v>
      </c>
      <c r="I182" s="1">
        <v>6.4817661799999995E-2</v>
      </c>
    </row>
    <row r="183" spans="8:9" x14ac:dyDescent="0.3">
      <c r="H183" s="1">
        <v>1.81</v>
      </c>
      <c r="I183" s="1">
        <v>6.4821271400000005E-2</v>
      </c>
    </row>
    <row r="184" spans="8:9" x14ac:dyDescent="0.3">
      <c r="H184" s="1">
        <v>1.82</v>
      </c>
      <c r="I184" s="1">
        <v>6.4824654699999998E-2</v>
      </c>
    </row>
    <row r="185" spans="8:9" x14ac:dyDescent="0.3">
      <c r="H185" s="1">
        <v>1.83</v>
      </c>
      <c r="I185" s="1">
        <v>6.4827825199999994E-2</v>
      </c>
    </row>
    <row r="186" spans="8:9" x14ac:dyDescent="0.3">
      <c r="H186" s="1">
        <v>1.84</v>
      </c>
      <c r="I186" s="1">
        <v>6.4830796100000004E-2</v>
      </c>
    </row>
    <row r="187" spans="8:9" x14ac:dyDescent="0.3">
      <c r="H187" s="1">
        <v>1.85</v>
      </c>
      <c r="I187" s="1">
        <v>6.4833579500000002E-2</v>
      </c>
    </row>
    <row r="188" spans="8:9" x14ac:dyDescent="0.3">
      <c r="H188" s="1">
        <v>1.86</v>
      </c>
      <c r="I188" s="1">
        <v>6.4836186899999995E-2</v>
      </c>
    </row>
    <row r="189" spans="8:9" x14ac:dyDescent="0.3">
      <c r="H189" s="1">
        <v>1.87</v>
      </c>
      <c r="I189" s="1">
        <v>6.4838629100000003E-2</v>
      </c>
    </row>
    <row r="190" spans="8:9" x14ac:dyDescent="0.3">
      <c r="H190" s="1">
        <v>1.88</v>
      </c>
      <c r="I190" s="1">
        <v>6.4840916200000001E-2</v>
      </c>
    </row>
    <row r="191" spans="8:9" x14ac:dyDescent="0.3">
      <c r="H191" s="1">
        <v>1.89</v>
      </c>
      <c r="I191" s="1">
        <v>6.4843057800000006E-2</v>
      </c>
    </row>
    <row r="192" spans="8:9" x14ac:dyDescent="0.3">
      <c r="H192" s="1">
        <v>1.9</v>
      </c>
      <c r="I192" s="1">
        <v>6.4845062999999994E-2</v>
      </c>
    </row>
    <row r="193" spans="8:9" x14ac:dyDescent="0.3">
      <c r="H193" s="1">
        <v>1.91</v>
      </c>
      <c r="I193" s="1">
        <v>6.4846940199999994E-2</v>
      </c>
    </row>
    <row r="194" spans="8:9" x14ac:dyDescent="0.3">
      <c r="H194" s="1">
        <v>1.92</v>
      </c>
      <c r="I194" s="1">
        <v>6.4848697299999994E-2</v>
      </c>
    </row>
    <row r="195" spans="8:9" x14ac:dyDescent="0.3">
      <c r="H195" s="1">
        <v>1.93</v>
      </c>
      <c r="I195" s="1">
        <v>6.4850341800000003E-2</v>
      </c>
    </row>
    <row r="196" spans="8:9" x14ac:dyDescent="0.3">
      <c r="H196" s="1">
        <v>1.94</v>
      </c>
      <c r="I196" s="1">
        <v>6.4851880799999997E-2</v>
      </c>
    </row>
    <row r="197" spans="8:9" x14ac:dyDescent="0.3">
      <c r="H197" s="1">
        <v>1.95</v>
      </c>
      <c r="I197" s="1">
        <v>6.4853320800000003E-2</v>
      </c>
    </row>
    <row r="198" spans="8:9" x14ac:dyDescent="0.3">
      <c r="H198" s="1">
        <v>1.96</v>
      </c>
      <c r="I198" s="1">
        <v>6.4854668099999999E-2</v>
      </c>
    </row>
    <row r="199" spans="8:9" x14ac:dyDescent="0.3">
      <c r="H199" s="1">
        <v>1.97</v>
      </c>
      <c r="I199" s="1">
        <v>6.4855928500000007E-2</v>
      </c>
    </row>
    <row r="200" spans="8:9" x14ac:dyDescent="0.3">
      <c r="H200" s="1">
        <v>1.98</v>
      </c>
      <c r="I200" s="1">
        <v>6.4857107400000003E-2</v>
      </c>
    </row>
    <row r="201" spans="8:9" x14ac:dyDescent="0.3">
      <c r="H201" s="1">
        <v>1.99</v>
      </c>
      <c r="I201" s="1">
        <v>6.4858210099999994E-2</v>
      </c>
    </row>
    <row r="202" spans="8:9" x14ac:dyDescent="0.3">
      <c r="H202" s="1">
        <v>2</v>
      </c>
      <c r="I202" s="1">
        <v>6.4859241299999995E-2</v>
      </c>
    </row>
    <row r="203" spans="8:9" x14ac:dyDescent="0.3">
      <c r="H203" s="1">
        <v>2.0099999999999998</v>
      </c>
      <c r="I203" s="1">
        <v>6.4860205500000004E-2</v>
      </c>
    </row>
    <row r="204" spans="8:9" x14ac:dyDescent="0.3">
      <c r="H204" s="1">
        <v>2.02</v>
      </c>
      <c r="I204" s="1">
        <v>6.4861107099999996E-2</v>
      </c>
    </row>
    <row r="205" spans="8:9" x14ac:dyDescent="0.3">
      <c r="H205" s="1">
        <v>2.0299999999999998</v>
      </c>
      <c r="I205" s="1">
        <v>6.4861949899999993E-2</v>
      </c>
    </row>
    <row r="206" spans="8:9" x14ac:dyDescent="0.3">
      <c r="H206" s="1">
        <v>2.04</v>
      </c>
      <c r="I206" s="1">
        <v>6.48627378E-2</v>
      </c>
    </row>
    <row r="207" spans="8:9" x14ac:dyDescent="0.3">
      <c r="H207" s="1">
        <v>2.0499999999999998</v>
      </c>
      <c r="I207" s="1">
        <v>6.4863474199999993E-2</v>
      </c>
    </row>
    <row r="208" spans="8:9" x14ac:dyDescent="0.3">
      <c r="H208" s="1">
        <v>2.06</v>
      </c>
      <c r="I208" s="1">
        <v>6.4864162500000003E-2</v>
      </c>
    </row>
    <row r="209" spans="8:9" x14ac:dyDescent="0.3">
      <c r="H209" s="1">
        <v>2.0699999999999998</v>
      </c>
      <c r="I209" s="1">
        <v>6.48648057E-2</v>
      </c>
    </row>
    <row r="210" spans="8:9" x14ac:dyDescent="0.3">
      <c r="H210" s="1">
        <v>2.08</v>
      </c>
      <c r="I210" s="1">
        <v>6.4865406700000003E-2</v>
      </c>
    </row>
    <row r="211" spans="8:9" x14ac:dyDescent="0.3">
      <c r="H211" s="1">
        <v>2.09</v>
      </c>
      <c r="I211" s="1">
        <v>6.4865968299999993E-2</v>
      </c>
    </row>
    <row r="212" spans="8:9" x14ac:dyDescent="0.3">
      <c r="H212" s="1">
        <v>2.1</v>
      </c>
      <c r="I212" s="1">
        <v>6.4866492900000003E-2</v>
      </c>
    </row>
    <row r="213" spans="8:9" x14ac:dyDescent="0.3">
      <c r="H213" s="1">
        <v>2.11</v>
      </c>
      <c r="I213" s="1">
        <v>6.4866983000000003E-2</v>
      </c>
    </row>
    <row r="214" spans="8:9" x14ac:dyDescent="0.3">
      <c r="H214" s="1">
        <v>2.12</v>
      </c>
      <c r="I214" s="1">
        <v>6.4867440799999995E-2</v>
      </c>
    </row>
    <row r="215" spans="8:9" x14ac:dyDescent="0.3">
      <c r="H215" s="1">
        <v>2.13</v>
      </c>
      <c r="I215" s="1">
        <v>6.4867868300000006E-2</v>
      </c>
    </row>
    <row r="216" spans="8:9" x14ac:dyDescent="0.3">
      <c r="H216" s="1">
        <v>2.14</v>
      </c>
      <c r="I216" s="1">
        <v>6.4868267600000001E-2</v>
      </c>
    </row>
    <row r="217" spans="8:9" x14ac:dyDescent="0.3">
      <c r="H217" s="1">
        <v>2.15</v>
      </c>
      <c r="I217" s="1">
        <v>6.4868640500000005E-2</v>
      </c>
    </row>
    <row r="218" spans="8:9" x14ac:dyDescent="0.3">
      <c r="H218" s="1">
        <v>2.16</v>
      </c>
      <c r="I218" s="1">
        <v>6.4868988700000005E-2</v>
      </c>
    </row>
    <row r="219" spans="8:9" x14ac:dyDescent="0.3">
      <c r="H219" s="1">
        <v>2.17</v>
      </c>
      <c r="I219" s="1">
        <v>6.48693137E-2</v>
      </c>
    </row>
    <row r="220" spans="8:9" x14ac:dyDescent="0.3">
      <c r="H220" s="1">
        <v>2.1800000000000002</v>
      </c>
      <c r="I220" s="1">
        <v>6.4869617199999993E-2</v>
      </c>
    </row>
    <row r="221" spans="8:9" x14ac:dyDescent="0.3">
      <c r="H221" s="1">
        <v>2.19</v>
      </c>
      <c r="I221" s="1">
        <v>6.4869900499999994E-2</v>
      </c>
    </row>
    <row r="222" spans="8:9" x14ac:dyDescent="0.3">
      <c r="H222" s="1">
        <v>2.2000000000000002</v>
      </c>
      <c r="I222" s="1">
        <v>6.4870164999999994E-2</v>
      </c>
    </row>
    <row r="223" spans="8:9" x14ac:dyDescent="0.3">
      <c r="H223" s="1">
        <v>2.21</v>
      </c>
      <c r="I223" s="1">
        <v>6.48704118E-2</v>
      </c>
    </row>
    <row r="224" spans="8:9" x14ac:dyDescent="0.3">
      <c r="H224" s="1">
        <v>2.2200000000000002</v>
      </c>
      <c r="I224" s="1">
        <v>6.4870642100000001E-2</v>
      </c>
    </row>
    <row r="225" spans="8:9" x14ac:dyDescent="0.3">
      <c r="H225" s="1">
        <v>2.23</v>
      </c>
      <c r="I225" s="1">
        <v>6.4870857099999998E-2</v>
      </c>
    </row>
    <row r="226" spans="8:9" x14ac:dyDescent="0.3">
      <c r="H226" s="1">
        <v>2.2400000000000002</v>
      </c>
      <c r="I226" s="1">
        <v>6.4871057699999998E-2</v>
      </c>
    </row>
    <row r="227" spans="8:9" x14ac:dyDescent="0.3">
      <c r="H227" s="1">
        <v>2.25</v>
      </c>
      <c r="I227" s="1">
        <v>6.48712449E-2</v>
      </c>
    </row>
    <row r="228" spans="8:9" x14ac:dyDescent="0.3">
      <c r="H228" s="1">
        <v>2.2599999999999998</v>
      </c>
      <c r="I228" s="1">
        <v>6.4871419499999999E-2</v>
      </c>
    </row>
    <row r="229" spans="8:9" x14ac:dyDescent="0.3">
      <c r="H229" s="1">
        <v>2.27</v>
      </c>
      <c r="I229" s="1">
        <v>6.4871582400000002E-2</v>
      </c>
    </row>
    <row r="230" spans="8:9" x14ac:dyDescent="0.3">
      <c r="H230" s="1">
        <v>2.2799999999999998</v>
      </c>
      <c r="I230" s="1">
        <v>6.4871734400000006E-2</v>
      </c>
    </row>
    <row r="231" spans="8:9" x14ac:dyDescent="0.3">
      <c r="H231" s="1">
        <v>2.29</v>
      </c>
      <c r="I231" s="1">
        <v>6.4871876100000003E-2</v>
      </c>
    </row>
    <row r="232" spans="8:9" x14ac:dyDescent="0.3">
      <c r="H232" s="1">
        <v>2.2999999999999998</v>
      </c>
      <c r="I232" s="1">
        <v>6.48720084E-2</v>
      </c>
    </row>
    <row r="233" spans="8:9" x14ac:dyDescent="0.3">
      <c r="H233" s="1">
        <v>2.31</v>
      </c>
      <c r="I233" s="1">
        <v>6.4872131700000002E-2</v>
      </c>
    </row>
    <row r="234" spans="8:9" x14ac:dyDescent="0.3">
      <c r="H234" s="1">
        <v>2.3199999999999998</v>
      </c>
      <c r="I234" s="1">
        <v>6.4872246699999997E-2</v>
      </c>
    </row>
    <row r="235" spans="8:9" x14ac:dyDescent="0.3">
      <c r="H235" s="1">
        <v>2.33</v>
      </c>
      <c r="I235" s="1">
        <v>6.4872353999999993E-2</v>
      </c>
    </row>
    <row r="236" spans="8:9" x14ac:dyDescent="0.3">
      <c r="H236" s="1">
        <v>2.34</v>
      </c>
      <c r="I236" s="1">
        <v>6.4872453999999996E-2</v>
      </c>
    </row>
    <row r="237" spans="8:9" x14ac:dyDescent="0.3">
      <c r="H237" s="1">
        <v>2.35</v>
      </c>
      <c r="I237" s="1">
        <v>6.4872547200000005E-2</v>
      </c>
    </row>
    <row r="238" spans="8:9" x14ac:dyDescent="0.3">
      <c r="H238" s="1">
        <v>2.36</v>
      </c>
      <c r="I238" s="1">
        <v>6.4872634200000001E-2</v>
      </c>
    </row>
    <row r="239" spans="8:9" x14ac:dyDescent="0.3">
      <c r="H239" s="1">
        <v>2.37</v>
      </c>
      <c r="I239" s="1">
        <v>6.48727152E-2</v>
      </c>
    </row>
    <row r="240" spans="8:9" x14ac:dyDescent="0.3">
      <c r="H240" s="1">
        <v>2.38</v>
      </c>
      <c r="I240" s="1">
        <v>6.4872790799999996E-2</v>
      </c>
    </row>
    <row r="241" spans="8:9" x14ac:dyDescent="0.3">
      <c r="H241" s="1">
        <v>2.39</v>
      </c>
      <c r="I241" s="1">
        <v>6.4872861200000007E-2</v>
      </c>
    </row>
    <row r="242" spans="8:9" x14ac:dyDescent="0.3">
      <c r="H242" s="1">
        <v>2.4</v>
      </c>
      <c r="I242" s="1">
        <v>6.4872926900000003E-2</v>
      </c>
    </row>
    <row r="243" spans="8:9" x14ac:dyDescent="0.3">
      <c r="H243" s="1">
        <v>2.41</v>
      </c>
      <c r="I243" s="1">
        <v>6.4872988100000001E-2</v>
      </c>
    </row>
    <row r="244" spans="8:9" x14ac:dyDescent="0.3">
      <c r="H244" s="1">
        <v>2.42</v>
      </c>
      <c r="I244" s="1">
        <v>6.4873045099999999E-2</v>
      </c>
    </row>
    <row r="245" spans="8:9" x14ac:dyDescent="0.3">
      <c r="H245" s="1">
        <v>2.4300000000000002</v>
      </c>
      <c r="I245" s="1">
        <v>6.4873098300000001E-2</v>
      </c>
    </row>
    <row r="246" spans="8:9" x14ac:dyDescent="0.3">
      <c r="H246" s="1">
        <v>2.44</v>
      </c>
      <c r="I246" s="1">
        <v>6.4873147800000003E-2</v>
      </c>
    </row>
    <row r="247" spans="8:9" x14ac:dyDescent="0.3">
      <c r="H247" s="1">
        <v>2.4500000000000002</v>
      </c>
      <c r="I247" s="1">
        <v>6.4873193900000001E-2</v>
      </c>
    </row>
    <row r="248" spans="8:9" x14ac:dyDescent="0.3">
      <c r="H248" s="1">
        <v>2.46</v>
      </c>
      <c r="I248" s="1">
        <v>6.4873237E-2</v>
      </c>
    </row>
    <row r="249" spans="8:9" x14ac:dyDescent="0.3">
      <c r="H249" s="1">
        <v>2.4700000000000002</v>
      </c>
      <c r="I249" s="1">
        <v>6.4873276999999993E-2</v>
      </c>
    </row>
    <row r="250" spans="8:9" x14ac:dyDescent="0.3">
      <c r="H250" s="1">
        <v>2.48</v>
      </c>
      <c r="I250" s="1">
        <v>6.4873314400000007E-2</v>
      </c>
    </row>
    <row r="251" spans="8:9" x14ac:dyDescent="0.3">
      <c r="H251" s="1">
        <v>2.4900000000000002</v>
      </c>
      <c r="I251" s="1">
        <v>6.4873349100000005E-2</v>
      </c>
    </row>
    <row r="252" spans="8:9" x14ac:dyDescent="0.3">
      <c r="H252" s="1">
        <v>2.5</v>
      </c>
      <c r="I252" s="1">
        <v>6.4873381499999994E-2</v>
      </c>
    </row>
    <row r="253" spans="8:9" x14ac:dyDescent="0.3">
      <c r="H253" s="1">
        <v>2.5099999999999998</v>
      </c>
      <c r="I253" s="1">
        <v>6.4873411699999994E-2</v>
      </c>
    </row>
    <row r="254" spans="8:9" x14ac:dyDescent="0.3">
      <c r="H254" s="1">
        <v>2.52</v>
      </c>
      <c r="I254" s="1">
        <v>6.4873439800000002E-2</v>
      </c>
    </row>
    <row r="255" spans="8:9" x14ac:dyDescent="0.3">
      <c r="H255" s="1">
        <v>2.5299999999999998</v>
      </c>
      <c r="I255" s="1">
        <v>6.4873466000000005E-2</v>
      </c>
    </row>
    <row r="256" spans="8:9" x14ac:dyDescent="0.3">
      <c r="H256" s="1">
        <v>2.54</v>
      </c>
      <c r="I256" s="1">
        <v>6.4873490399999997E-2</v>
      </c>
    </row>
    <row r="257" spans="8:9" x14ac:dyDescent="0.3">
      <c r="H257" s="1">
        <v>2.5499999999999998</v>
      </c>
      <c r="I257" s="1">
        <v>6.4873513100000002E-2</v>
      </c>
    </row>
    <row r="258" spans="8:9" x14ac:dyDescent="0.3">
      <c r="H258" s="1">
        <v>2.56</v>
      </c>
      <c r="I258" s="1">
        <v>6.4873534299999994E-2</v>
      </c>
    </row>
    <row r="259" spans="8:9" x14ac:dyDescent="0.3">
      <c r="H259" s="1">
        <v>2.57</v>
      </c>
      <c r="I259" s="1">
        <v>6.4873554E-2</v>
      </c>
    </row>
    <row r="260" spans="8:9" x14ac:dyDescent="0.3">
      <c r="H260" s="1">
        <v>2.58</v>
      </c>
      <c r="I260" s="1">
        <v>6.4873572300000001E-2</v>
      </c>
    </row>
    <row r="261" spans="8:9" x14ac:dyDescent="0.3">
      <c r="H261" s="1">
        <v>2.59</v>
      </c>
      <c r="I261" s="1">
        <v>6.4873589400000001E-2</v>
      </c>
    </row>
    <row r="262" spans="8:9" x14ac:dyDescent="0.3">
      <c r="H262" s="1">
        <v>2.6</v>
      </c>
      <c r="I262" s="1">
        <v>6.4873605299999998E-2</v>
      </c>
    </row>
    <row r="263" spans="8:9" x14ac:dyDescent="0.3">
      <c r="H263" s="1">
        <v>2.61</v>
      </c>
      <c r="I263" s="1">
        <v>6.4873620100000001E-2</v>
      </c>
    </row>
    <row r="264" spans="8:9" x14ac:dyDescent="0.3">
      <c r="H264" s="1">
        <v>2.62</v>
      </c>
      <c r="I264" s="1">
        <v>6.4873633900000005E-2</v>
      </c>
    </row>
    <row r="265" spans="8:9" x14ac:dyDescent="0.3">
      <c r="H265" s="1">
        <v>2.63</v>
      </c>
      <c r="I265" s="1">
        <v>6.4873646699999996E-2</v>
      </c>
    </row>
    <row r="266" spans="8:9" x14ac:dyDescent="0.3">
      <c r="H266" s="1">
        <v>2.64</v>
      </c>
      <c r="I266" s="1">
        <v>6.4873658700000003E-2</v>
      </c>
    </row>
    <row r="267" spans="8:9" x14ac:dyDescent="0.3">
      <c r="H267" s="1">
        <v>2.65</v>
      </c>
      <c r="I267" s="1">
        <v>6.4873669800000006E-2</v>
      </c>
    </row>
    <row r="268" spans="8:9" x14ac:dyDescent="0.3">
      <c r="H268" s="1">
        <v>2.66</v>
      </c>
      <c r="I268" s="1">
        <v>6.4873680200000006E-2</v>
      </c>
    </row>
    <row r="269" spans="8:9" x14ac:dyDescent="0.3">
      <c r="H269" s="1">
        <v>2.67</v>
      </c>
      <c r="I269" s="1">
        <v>6.4873689799999995E-2</v>
      </c>
    </row>
    <row r="270" spans="8:9" x14ac:dyDescent="0.3">
      <c r="H270" s="1">
        <v>2.68</v>
      </c>
      <c r="I270" s="1">
        <v>6.4873698800000004E-2</v>
      </c>
    </row>
    <row r="271" spans="8:9" x14ac:dyDescent="0.3">
      <c r="H271" s="1">
        <v>2.69</v>
      </c>
      <c r="I271" s="1">
        <v>6.4873707099999997E-2</v>
      </c>
    </row>
    <row r="272" spans="8:9" x14ac:dyDescent="0.3">
      <c r="H272" s="1">
        <v>2.7</v>
      </c>
      <c r="I272" s="1">
        <v>6.4873714900000004E-2</v>
      </c>
    </row>
    <row r="273" spans="8:9" x14ac:dyDescent="0.3">
      <c r="H273" s="1">
        <v>2.71</v>
      </c>
      <c r="I273" s="1">
        <v>6.4873722100000003E-2</v>
      </c>
    </row>
    <row r="274" spans="8:9" x14ac:dyDescent="0.3">
      <c r="H274" s="1">
        <v>2.72</v>
      </c>
      <c r="I274" s="1">
        <v>6.4873728899999997E-2</v>
      </c>
    </row>
    <row r="275" spans="8:9" x14ac:dyDescent="0.3">
      <c r="H275" s="1">
        <v>2.73</v>
      </c>
      <c r="I275" s="1">
        <v>6.4873735099999996E-2</v>
      </c>
    </row>
    <row r="276" spans="8:9" x14ac:dyDescent="0.3">
      <c r="H276" s="1">
        <v>2.74</v>
      </c>
      <c r="I276" s="1">
        <v>6.4873740900000004E-2</v>
      </c>
    </row>
    <row r="277" spans="8:9" x14ac:dyDescent="0.3">
      <c r="H277" s="1">
        <v>2.75</v>
      </c>
      <c r="I277" s="1">
        <v>6.4873746400000001E-2</v>
      </c>
    </row>
    <row r="278" spans="8:9" x14ac:dyDescent="0.3">
      <c r="H278" s="1">
        <v>2.76</v>
      </c>
      <c r="I278" s="1">
        <v>6.4873751399999999E-2</v>
      </c>
    </row>
    <row r="279" spans="8:9" x14ac:dyDescent="0.3">
      <c r="H279" s="1">
        <v>2.77</v>
      </c>
      <c r="I279" s="1">
        <v>6.4873756099999999E-2</v>
      </c>
    </row>
    <row r="280" spans="8:9" x14ac:dyDescent="0.3">
      <c r="H280" s="1">
        <v>2.78</v>
      </c>
      <c r="I280" s="1">
        <v>6.4873760500000002E-2</v>
      </c>
    </row>
    <row r="281" spans="8:9" x14ac:dyDescent="0.3">
      <c r="H281" s="1">
        <v>2.79</v>
      </c>
      <c r="I281" s="1">
        <v>6.48737645E-2</v>
      </c>
    </row>
    <row r="282" spans="8:9" x14ac:dyDescent="0.3">
      <c r="H282" s="1">
        <v>2.8</v>
      </c>
      <c r="I282" s="1">
        <v>6.4873768299999995E-2</v>
      </c>
    </row>
    <row r="283" spans="8:9" x14ac:dyDescent="0.3">
      <c r="H283" s="1">
        <v>2.81</v>
      </c>
      <c r="I283" s="1">
        <v>6.4873771799999994E-2</v>
      </c>
    </row>
    <row r="284" spans="8:9" x14ac:dyDescent="0.3">
      <c r="H284" s="1">
        <v>2.82</v>
      </c>
      <c r="I284" s="1">
        <v>6.4873775100000003E-2</v>
      </c>
    </row>
    <row r="285" spans="8:9" x14ac:dyDescent="0.3">
      <c r="H285" s="1">
        <v>2.83</v>
      </c>
      <c r="I285" s="1">
        <v>6.4873778199999996E-2</v>
      </c>
    </row>
    <row r="286" spans="8:9" x14ac:dyDescent="0.3">
      <c r="H286" s="1">
        <v>2.84</v>
      </c>
      <c r="I286" s="1">
        <v>6.4873781000000005E-2</v>
      </c>
    </row>
    <row r="287" spans="8:9" x14ac:dyDescent="0.3">
      <c r="H287" s="1">
        <v>2.85</v>
      </c>
      <c r="I287" s="1">
        <v>6.4873783599999998E-2</v>
      </c>
    </row>
    <row r="288" spans="8:9" x14ac:dyDescent="0.3">
      <c r="H288" s="1">
        <v>2.86</v>
      </c>
      <c r="I288" s="1">
        <v>6.4873786099999997E-2</v>
      </c>
    </row>
    <row r="289" spans="8:9" x14ac:dyDescent="0.3">
      <c r="H289" s="1">
        <v>2.87</v>
      </c>
      <c r="I289" s="1">
        <v>6.4873788299999999E-2</v>
      </c>
    </row>
    <row r="290" spans="8:9" x14ac:dyDescent="0.3">
      <c r="H290" s="1">
        <v>2.88</v>
      </c>
      <c r="I290" s="1">
        <v>6.48737905E-2</v>
      </c>
    </row>
    <row r="291" spans="8:9" x14ac:dyDescent="0.3">
      <c r="H291" s="1">
        <v>2.89</v>
      </c>
      <c r="I291" s="1">
        <v>6.4873792400000005E-2</v>
      </c>
    </row>
    <row r="292" spans="8:9" x14ac:dyDescent="0.3">
      <c r="H292" s="1">
        <v>2.9</v>
      </c>
      <c r="I292" s="1">
        <v>6.4873794299999996E-2</v>
      </c>
    </row>
    <row r="293" spans="8:9" x14ac:dyDescent="0.3">
      <c r="H293" s="1">
        <v>2.91</v>
      </c>
      <c r="I293" s="1">
        <v>6.4873795999999997E-2</v>
      </c>
    </row>
    <row r="294" spans="8:9" x14ac:dyDescent="0.3">
      <c r="H294" s="1">
        <v>2.92</v>
      </c>
      <c r="I294" s="1">
        <v>6.4873797600000005E-2</v>
      </c>
    </row>
    <row r="295" spans="8:9" x14ac:dyDescent="0.3">
      <c r="H295" s="1">
        <v>2.93</v>
      </c>
      <c r="I295" s="1">
        <v>6.4873798999999996E-2</v>
      </c>
    </row>
    <row r="296" spans="8:9" x14ac:dyDescent="0.3">
      <c r="H296" s="1">
        <v>2.94</v>
      </c>
      <c r="I296" s="1">
        <v>6.4873800400000001E-2</v>
      </c>
    </row>
    <row r="297" spans="8:9" x14ac:dyDescent="0.3">
      <c r="H297" s="1">
        <v>2.95</v>
      </c>
      <c r="I297" s="1">
        <v>6.4873801699999997E-2</v>
      </c>
    </row>
    <row r="298" spans="8:9" x14ac:dyDescent="0.3">
      <c r="H298" s="1">
        <v>2.96</v>
      </c>
      <c r="I298" s="1">
        <v>6.4873802899999999E-2</v>
      </c>
    </row>
    <row r="299" spans="8:9" x14ac:dyDescent="0.3">
      <c r="H299" s="1">
        <v>2.97</v>
      </c>
      <c r="I299" s="1">
        <v>6.4873803999999993E-2</v>
      </c>
    </row>
    <row r="300" spans="8:9" x14ac:dyDescent="0.3">
      <c r="H300" s="1">
        <v>2.98</v>
      </c>
      <c r="I300" s="1">
        <v>6.4873805000000007E-2</v>
      </c>
    </row>
    <row r="301" spans="8:9" x14ac:dyDescent="0.3">
      <c r="H301" s="1">
        <v>2.99</v>
      </c>
      <c r="I301" s="1">
        <v>6.4873805899999998E-2</v>
      </c>
    </row>
    <row r="302" spans="8:9" x14ac:dyDescent="0.3">
      <c r="H302" s="1">
        <v>3</v>
      </c>
      <c r="I302" s="1">
        <v>6.4873806800000003E-2</v>
      </c>
    </row>
    <row r="303" spans="8:9" x14ac:dyDescent="0.3">
      <c r="H303" s="1">
        <v>3.1</v>
      </c>
      <c r="I303" s="1">
        <v>6.4873813099999997E-2</v>
      </c>
    </row>
    <row r="304" spans="8:9" x14ac:dyDescent="0.3">
      <c r="H304" s="1">
        <v>3.2</v>
      </c>
      <c r="I304" s="1">
        <v>6.4873816200000003E-2</v>
      </c>
    </row>
    <row r="305" spans="8:9" x14ac:dyDescent="0.3">
      <c r="H305" s="1">
        <v>3.3</v>
      </c>
      <c r="I305" s="1">
        <v>6.4873817599999994E-2</v>
      </c>
    </row>
    <row r="306" spans="8:9" x14ac:dyDescent="0.3">
      <c r="H306" s="1">
        <v>3.4</v>
      </c>
      <c r="I306" s="1">
        <v>6.4873818299999997E-2</v>
      </c>
    </row>
    <row r="307" spans="8:9" x14ac:dyDescent="0.3">
      <c r="H307" s="1">
        <v>3.5</v>
      </c>
      <c r="I307" s="1">
        <v>6.4873818700000002E-2</v>
      </c>
    </row>
    <row r="308" spans="8:9" x14ac:dyDescent="0.3">
      <c r="H308" s="1">
        <v>3.6</v>
      </c>
      <c r="I308" s="1">
        <v>6.4873818799999997E-2</v>
      </c>
    </row>
    <row r="309" spans="8:9" x14ac:dyDescent="0.3">
      <c r="H309" s="1">
        <v>3.7</v>
      </c>
      <c r="I309" s="1">
        <v>6.4873818900000005E-2</v>
      </c>
    </row>
    <row r="310" spans="8:9" x14ac:dyDescent="0.3">
      <c r="H310" s="1">
        <v>3.8</v>
      </c>
      <c r="I310" s="1">
        <v>6.4873818900000005E-2</v>
      </c>
    </row>
    <row r="311" spans="8:9" x14ac:dyDescent="0.3">
      <c r="H311" s="1">
        <v>3.9</v>
      </c>
      <c r="I311" s="1">
        <v>6.4873818900000005E-2</v>
      </c>
    </row>
    <row r="312" spans="8:9" x14ac:dyDescent="0.3">
      <c r="H312" s="1">
        <v>4</v>
      </c>
      <c r="I312" s="1">
        <v>6.4873818999999999E-2</v>
      </c>
    </row>
    <row r="313" spans="8:9" x14ac:dyDescent="0.3">
      <c r="H313" s="1">
        <v>4.0999999999999996</v>
      </c>
      <c r="I313" s="1">
        <v>6.4873818999999999E-2</v>
      </c>
    </row>
    <row r="314" spans="8:9" x14ac:dyDescent="0.3">
      <c r="H314" s="1">
        <v>4.2</v>
      </c>
      <c r="I314" s="1">
        <v>6.4873818999999999E-2</v>
      </c>
    </row>
    <row r="315" spans="8:9" x14ac:dyDescent="0.3">
      <c r="H315" s="1">
        <v>4.3</v>
      </c>
      <c r="I315" s="1">
        <v>6.4873818999999999E-2</v>
      </c>
    </row>
    <row r="316" spans="8:9" x14ac:dyDescent="0.3">
      <c r="H316" s="1">
        <v>4.4000000000000004</v>
      </c>
      <c r="I316" s="1">
        <v>6.4873818999999999E-2</v>
      </c>
    </row>
    <row r="317" spans="8:9" x14ac:dyDescent="0.3">
      <c r="H317" s="1">
        <v>4.5</v>
      </c>
      <c r="I317" s="1">
        <v>6.4873818999999999E-2</v>
      </c>
    </row>
    <row r="318" spans="8:9" x14ac:dyDescent="0.3">
      <c r="H318" s="1">
        <v>4.5999999999999996</v>
      </c>
      <c r="I318" s="1">
        <v>6.4873818999999999E-2</v>
      </c>
    </row>
    <row r="319" spans="8:9" x14ac:dyDescent="0.3">
      <c r="H319" s="1">
        <v>4.7</v>
      </c>
      <c r="I319" s="1">
        <v>6.4873818999999999E-2</v>
      </c>
    </row>
    <row r="320" spans="8:9" x14ac:dyDescent="0.3">
      <c r="H320" s="1">
        <v>4.8</v>
      </c>
      <c r="I320" s="1">
        <v>6.4873818999999999E-2</v>
      </c>
    </row>
    <row r="321" spans="8:9" x14ac:dyDescent="0.3">
      <c r="H321" s="1">
        <v>4.9000000000000004</v>
      </c>
      <c r="I321" s="1">
        <v>6.4873818999999999E-2</v>
      </c>
    </row>
    <row r="322" spans="8:9" x14ac:dyDescent="0.3">
      <c r="H322" s="1">
        <v>5</v>
      </c>
      <c r="I322" s="1">
        <v>6.4873818999999999E-2</v>
      </c>
    </row>
    <row r="323" spans="8:9" x14ac:dyDescent="0.3">
      <c r="H323" s="1">
        <v>5.0999999999999996</v>
      </c>
      <c r="I323" s="1">
        <v>6.4873818999999999E-2</v>
      </c>
    </row>
    <row r="324" spans="8:9" x14ac:dyDescent="0.3">
      <c r="H324" s="1">
        <v>5.2</v>
      </c>
      <c r="I324" s="1">
        <v>6.4873818999999999E-2</v>
      </c>
    </row>
    <row r="325" spans="8:9" x14ac:dyDescent="0.3">
      <c r="H325" s="1">
        <v>5.3</v>
      </c>
      <c r="I325" s="1">
        <v>6.4873818999999999E-2</v>
      </c>
    </row>
    <row r="326" spans="8:9" x14ac:dyDescent="0.3">
      <c r="H326" s="1">
        <v>5.4</v>
      </c>
      <c r="I326" s="1">
        <v>6.4873818999999999E-2</v>
      </c>
    </row>
    <row r="327" spans="8:9" x14ac:dyDescent="0.3">
      <c r="H327" s="1">
        <v>5.5</v>
      </c>
      <c r="I327" s="1">
        <v>6.4873818999999999E-2</v>
      </c>
    </row>
    <row r="328" spans="8:9" x14ac:dyDescent="0.3">
      <c r="H328" s="1">
        <v>5.6</v>
      </c>
      <c r="I328" s="1">
        <v>6.4873818999999999E-2</v>
      </c>
    </row>
    <row r="329" spans="8:9" x14ac:dyDescent="0.3">
      <c r="H329" s="1">
        <v>5.7</v>
      </c>
      <c r="I329" s="1">
        <v>6.4873818999999999E-2</v>
      </c>
    </row>
    <row r="330" spans="8:9" x14ac:dyDescent="0.3">
      <c r="H330" s="1">
        <v>5.8</v>
      </c>
      <c r="I330" s="1">
        <v>6.4873818999999999E-2</v>
      </c>
    </row>
    <row r="331" spans="8:9" x14ac:dyDescent="0.3">
      <c r="H331" s="1">
        <v>5.9</v>
      </c>
      <c r="I331" s="1">
        <v>6.4873818999999999E-2</v>
      </c>
    </row>
    <row r="332" spans="8:9" x14ac:dyDescent="0.3">
      <c r="H332" s="1">
        <v>6</v>
      </c>
      <c r="I332" s="1">
        <v>6.4873818999999999E-2</v>
      </c>
    </row>
    <row r="333" spans="8:9" x14ac:dyDescent="0.3">
      <c r="H333" s="1">
        <v>6.1</v>
      </c>
      <c r="I333" s="1">
        <v>6.4873818999999999E-2</v>
      </c>
    </row>
    <row r="334" spans="8:9" x14ac:dyDescent="0.3">
      <c r="H334" s="1">
        <v>6.2</v>
      </c>
      <c r="I334" s="1">
        <v>6.4873818999999999E-2</v>
      </c>
    </row>
    <row r="335" spans="8:9" x14ac:dyDescent="0.3">
      <c r="H335" s="1">
        <v>6.3</v>
      </c>
      <c r="I335" s="1">
        <v>6.4873818999999999E-2</v>
      </c>
    </row>
    <row r="336" spans="8:9" x14ac:dyDescent="0.3">
      <c r="H336" s="1">
        <v>6.4</v>
      </c>
      <c r="I336" s="1">
        <v>6.4873818999999999E-2</v>
      </c>
    </row>
    <row r="337" spans="8:9" x14ac:dyDescent="0.3">
      <c r="H337" s="1">
        <v>6.5</v>
      </c>
      <c r="I337" s="1">
        <v>6.4873818999999999E-2</v>
      </c>
    </row>
    <row r="338" spans="8:9" x14ac:dyDescent="0.3">
      <c r="H338" s="1">
        <v>6.6</v>
      </c>
      <c r="I338" s="1">
        <v>6.4873818999999999E-2</v>
      </c>
    </row>
    <row r="339" spans="8:9" x14ac:dyDescent="0.3">
      <c r="H339" s="1">
        <v>6.7</v>
      </c>
      <c r="I339" s="1">
        <v>6.4873818999999999E-2</v>
      </c>
    </row>
    <row r="340" spans="8:9" x14ac:dyDescent="0.3">
      <c r="H340" s="1">
        <v>6.8</v>
      </c>
      <c r="I340" s="1">
        <v>6.4873818999999999E-2</v>
      </c>
    </row>
    <row r="341" spans="8:9" x14ac:dyDescent="0.3">
      <c r="H341" s="1">
        <v>6.9</v>
      </c>
      <c r="I341" s="1">
        <v>6.4873818999999999E-2</v>
      </c>
    </row>
    <row r="342" spans="8:9" x14ac:dyDescent="0.3">
      <c r="H342" s="1">
        <v>7</v>
      </c>
      <c r="I342" s="1">
        <v>6.4873818999999999E-2</v>
      </c>
    </row>
    <row r="343" spans="8:9" x14ac:dyDescent="0.3">
      <c r="H343" s="1">
        <v>7.1</v>
      </c>
      <c r="I343" s="1">
        <v>6.4873818999999999E-2</v>
      </c>
    </row>
    <row r="344" spans="8:9" x14ac:dyDescent="0.3">
      <c r="H344" s="1">
        <v>7.2</v>
      </c>
      <c r="I344" s="1">
        <v>6.4873818999999999E-2</v>
      </c>
    </row>
    <row r="345" spans="8:9" x14ac:dyDescent="0.3">
      <c r="H345" s="1">
        <v>7.3</v>
      </c>
      <c r="I345" s="1">
        <v>6.4873818999999999E-2</v>
      </c>
    </row>
    <row r="346" spans="8:9" x14ac:dyDescent="0.3">
      <c r="H346" s="1">
        <v>7.4</v>
      </c>
      <c r="I346" s="1">
        <v>6.4873818999999999E-2</v>
      </c>
    </row>
    <row r="347" spans="8:9" x14ac:dyDescent="0.3">
      <c r="H347" s="1">
        <v>7.5</v>
      </c>
      <c r="I347" s="1">
        <v>6.4873818999999999E-2</v>
      </c>
    </row>
    <row r="348" spans="8:9" x14ac:dyDescent="0.3">
      <c r="H348" s="1">
        <v>7.6</v>
      </c>
      <c r="I348" s="1">
        <v>6.4873818999999999E-2</v>
      </c>
    </row>
    <row r="349" spans="8:9" x14ac:dyDescent="0.3">
      <c r="H349" s="1">
        <v>7.7</v>
      </c>
      <c r="I349" s="1">
        <v>6.4873818999999999E-2</v>
      </c>
    </row>
    <row r="350" spans="8:9" x14ac:dyDescent="0.3">
      <c r="H350" s="1">
        <v>7.8</v>
      </c>
      <c r="I350" s="1">
        <v>6.4873818999999999E-2</v>
      </c>
    </row>
    <row r="351" spans="8:9" x14ac:dyDescent="0.3">
      <c r="H351" s="1">
        <v>7.9</v>
      </c>
      <c r="I351" s="1">
        <v>6.4873818999999999E-2</v>
      </c>
    </row>
    <row r="352" spans="8:9" x14ac:dyDescent="0.3">
      <c r="H352" s="1">
        <v>8</v>
      </c>
      <c r="I352" s="1">
        <v>6.4873818999999999E-2</v>
      </c>
    </row>
    <row r="353" spans="8:9" x14ac:dyDescent="0.3">
      <c r="H353" s="1">
        <v>8.1</v>
      </c>
      <c r="I353" s="1">
        <v>6.4873818999999999E-2</v>
      </c>
    </row>
    <row r="354" spans="8:9" x14ac:dyDescent="0.3">
      <c r="H354" s="1">
        <v>8.1999999999999993</v>
      </c>
      <c r="I354" s="1">
        <v>6.4873818999999999E-2</v>
      </c>
    </row>
    <row r="355" spans="8:9" x14ac:dyDescent="0.3">
      <c r="H355" s="1">
        <v>8.3000000000000007</v>
      </c>
      <c r="I355" s="1">
        <v>6.4873818999999999E-2</v>
      </c>
    </row>
    <row r="356" spans="8:9" x14ac:dyDescent="0.3">
      <c r="H356" s="1">
        <v>8.4</v>
      </c>
      <c r="I356" s="1">
        <v>6.4873818999999999E-2</v>
      </c>
    </row>
    <row r="357" spans="8:9" x14ac:dyDescent="0.3">
      <c r="H357" s="1">
        <v>8.5</v>
      </c>
      <c r="I357" s="1">
        <v>6.4873818999999999E-2</v>
      </c>
    </row>
    <row r="358" spans="8:9" x14ac:dyDescent="0.3">
      <c r="H358" s="1">
        <v>8.6</v>
      </c>
      <c r="I358" s="1">
        <v>6.4873818999999999E-2</v>
      </c>
    </row>
    <row r="359" spans="8:9" x14ac:dyDescent="0.3">
      <c r="H359" s="1">
        <v>8.6999999999999993</v>
      </c>
      <c r="I359" s="1">
        <v>6.4873818999999999E-2</v>
      </c>
    </row>
    <row r="360" spans="8:9" x14ac:dyDescent="0.3">
      <c r="H360" s="1">
        <v>8.8000000000000007</v>
      </c>
      <c r="I360" s="1">
        <v>6.4873818999999999E-2</v>
      </c>
    </row>
    <row r="361" spans="8:9" x14ac:dyDescent="0.3">
      <c r="H361" s="1">
        <v>8.9</v>
      </c>
      <c r="I361" s="1">
        <v>6.4873818999999999E-2</v>
      </c>
    </row>
    <row r="362" spans="8:9" x14ac:dyDescent="0.3">
      <c r="H362" s="1">
        <v>9</v>
      </c>
      <c r="I362" s="1">
        <v>6.4873818999999999E-2</v>
      </c>
    </row>
    <row r="363" spans="8:9" x14ac:dyDescent="0.3">
      <c r="H363" s="1">
        <v>9.1</v>
      </c>
      <c r="I363" s="1">
        <v>6.4873818999999999E-2</v>
      </c>
    </row>
    <row r="364" spans="8:9" x14ac:dyDescent="0.3">
      <c r="H364" s="1">
        <v>9.1999999999999993</v>
      </c>
      <c r="I364" s="1">
        <v>6.4873818999999999E-2</v>
      </c>
    </row>
    <row r="365" spans="8:9" x14ac:dyDescent="0.3">
      <c r="H365" s="1">
        <v>9.3000000000000007</v>
      </c>
      <c r="I365" s="1">
        <v>6.4873818999999999E-2</v>
      </c>
    </row>
    <row r="366" spans="8:9" x14ac:dyDescent="0.3">
      <c r="H366" s="1">
        <v>9.4</v>
      </c>
      <c r="I366" s="1">
        <v>6.4873818999999999E-2</v>
      </c>
    </row>
    <row r="367" spans="8:9" x14ac:dyDescent="0.3">
      <c r="H367" s="1">
        <v>9.5</v>
      </c>
      <c r="I367" s="1">
        <v>6.4873818999999999E-2</v>
      </c>
    </row>
    <row r="368" spans="8:9" x14ac:dyDescent="0.3">
      <c r="H368" s="1">
        <v>9.6</v>
      </c>
      <c r="I368" s="1">
        <v>6.4873818999999999E-2</v>
      </c>
    </row>
    <row r="369" spans="8:9" x14ac:dyDescent="0.3">
      <c r="H369" s="1">
        <v>9.6999999999999993</v>
      </c>
      <c r="I369" s="1">
        <v>6.4873818999999999E-2</v>
      </c>
    </row>
    <row r="370" spans="8:9" x14ac:dyDescent="0.3">
      <c r="H370" s="1">
        <v>9.8000000000000007</v>
      </c>
      <c r="I370" s="1">
        <v>6.4873818999999999E-2</v>
      </c>
    </row>
    <row r="371" spans="8:9" x14ac:dyDescent="0.3">
      <c r="H371" s="1">
        <v>9.9</v>
      </c>
      <c r="I371" s="1">
        <v>6.4873818999999999E-2</v>
      </c>
    </row>
    <row r="372" spans="8:9" x14ac:dyDescent="0.3">
      <c r="H372" s="1">
        <v>10</v>
      </c>
      <c r="I372" s="1">
        <v>6.4873818999999999E-2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UGC12732</vt:lpstr>
      <vt:lpstr>Integrale</vt:lpstr>
      <vt:lpstr>Feuil3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LENOVO</cp:lastModifiedBy>
  <dcterms:created xsi:type="dcterms:W3CDTF">2025-12-28T19:45:26Z</dcterms:created>
  <dcterms:modified xsi:type="dcterms:W3CDTF">2026-01-10T09:31:53Z</dcterms:modified>
</cp:coreProperties>
</file>