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nalima/Desktop/Global Food Transition/Pesquisa menus escolares/"/>
    </mc:Choice>
  </mc:AlternateContent>
  <xr:revisionPtr revIDLastSave="0" documentId="13_ncr:1_{F7DDD08F-2311-494A-83B9-4C0D9B4CC3FC}" xr6:coauthVersionLast="47" xr6:coauthVersionMax="47" xr10:uidLastSave="{00000000-0000-0000-0000-000000000000}"/>
  <bookViews>
    <workbookView xWindow="1160" yWindow="1600" windowWidth="27640" windowHeight="16400" activeTab="1" xr2:uid="{D12F0115-F6DA-854F-87AE-B7ED4FF092A8}"/>
  </bookViews>
  <sheets>
    <sheet name="Sustainability" sheetId="1" r:id="rId1"/>
    <sheet name="CO2e calcul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0" i="2" l="1"/>
  <c r="S3" i="2"/>
  <c r="T2" i="2"/>
  <c r="S138" i="2"/>
  <c r="V165" i="1" l="1"/>
  <c r="U165" i="1"/>
  <c r="AH164" i="1"/>
  <c r="AG164" i="1"/>
  <c r="AF164" i="1"/>
  <c r="AE164" i="1"/>
  <c r="AL164" i="1" s="1"/>
  <c r="AJ164" i="1" s="1"/>
  <c r="AD164" i="1"/>
  <c r="AC164" i="1"/>
  <c r="AB164" i="1"/>
  <c r="AA164" i="1"/>
  <c r="AK164" i="1" s="1"/>
  <c r="X164" i="1"/>
  <c r="AL163" i="1"/>
  <c r="AJ163" i="1" s="1"/>
  <c r="AH163" i="1"/>
  <c r="AG163" i="1"/>
  <c r="AF163" i="1"/>
  <c r="AE163" i="1"/>
  <c r="AD163" i="1"/>
  <c r="AC163" i="1"/>
  <c r="AK163" i="1" s="1"/>
  <c r="AM163" i="1" s="1"/>
  <c r="AB163" i="1"/>
  <c r="AA163" i="1"/>
  <c r="X163" i="1"/>
  <c r="AK162" i="1"/>
  <c r="AM162" i="1" s="1"/>
  <c r="AH162" i="1"/>
  <c r="AG162" i="1"/>
  <c r="AF162" i="1"/>
  <c r="AE162" i="1"/>
  <c r="AL162" i="1" s="1"/>
  <c r="AJ162" i="1" s="1"/>
  <c r="AD162" i="1"/>
  <c r="AC162" i="1"/>
  <c r="AB162" i="1"/>
  <c r="AA162" i="1"/>
  <c r="X162" i="1"/>
  <c r="AK161" i="1"/>
  <c r="AH161" i="1"/>
  <c r="AG161" i="1"/>
  <c r="AF161" i="1"/>
  <c r="AE161" i="1"/>
  <c r="AL161" i="1" s="1"/>
  <c r="AJ161" i="1" s="1"/>
  <c r="AD161" i="1"/>
  <c r="AC161" i="1"/>
  <c r="AB161" i="1"/>
  <c r="AA161" i="1"/>
  <c r="X161" i="1"/>
  <c r="AK160" i="1"/>
  <c r="AH160" i="1"/>
  <c r="AG160" i="1"/>
  <c r="AF160" i="1"/>
  <c r="AE160" i="1"/>
  <c r="AL160" i="1" s="1"/>
  <c r="AJ160" i="1" s="1"/>
  <c r="AD160" i="1"/>
  <c r="AC160" i="1"/>
  <c r="AB160" i="1"/>
  <c r="AA160" i="1"/>
  <c r="X160" i="1"/>
  <c r="AH159" i="1"/>
  <c r="AG159" i="1"/>
  <c r="AF159" i="1"/>
  <c r="AE159" i="1"/>
  <c r="AL159" i="1" s="1"/>
  <c r="AJ159" i="1" s="1"/>
  <c r="AD159" i="1"/>
  <c r="AC159" i="1"/>
  <c r="AB159" i="1"/>
  <c r="AA159" i="1"/>
  <c r="AK159" i="1" s="1"/>
  <c r="X159" i="1"/>
  <c r="AK158" i="1"/>
  <c r="AH158" i="1"/>
  <c r="AG158" i="1"/>
  <c r="AF158" i="1"/>
  <c r="AE158" i="1"/>
  <c r="AL158" i="1" s="1"/>
  <c r="AD158" i="1"/>
  <c r="AC158" i="1"/>
  <c r="AB158" i="1"/>
  <c r="AA158" i="1"/>
  <c r="X158" i="1"/>
  <c r="AL157" i="1"/>
  <c r="AH157" i="1"/>
  <c r="AG157" i="1"/>
  <c r="AF157" i="1"/>
  <c r="AE157" i="1"/>
  <c r="AD157" i="1"/>
  <c r="AC157" i="1"/>
  <c r="AB157" i="1"/>
  <c r="AA157" i="1"/>
  <c r="AK157" i="1" s="1"/>
  <c r="X157" i="1"/>
  <c r="AK156" i="1"/>
  <c r="AH156" i="1"/>
  <c r="AG156" i="1"/>
  <c r="AL156" i="1" s="1"/>
  <c r="AF156" i="1"/>
  <c r="AE156" i="1"/>
  <c r="AD156" i="1"/>
  <c r="AB156" i="1"/>
  <c r="X156" i="1"/>
  <c r="AL155" i="1"/>
  <c r="AH155" i="1"/>
  <c r="AG155" i="1"/>
  <c r="AF155" i="1"/>
  <c r="AE155" i="1"/>
  <c r="AD155" i="1"/>
  <c r="AC155" i="1"/>
  <c r="AB155" i="1"/>
  <c r="AA155" i="1"/>
  <c r="AK155" i="1" s="1"/>
  <c r="X155" i="1"/>
  <c r="AH154" i="1"/>
  <c r="AG154" i="1"/>
  <c r="AL154" i="1" s="1"/>
  <c r="AJ154" i="1" s="1"/>
  <c r="AF154" i="1"/>
  <c r="AD154" i="1"/>
  <c r="AB154" i="1"/>
  <c r="AA154" i="1"/>
  <c r="AK154" i="1" s="1"/>
  <c r="X154" i="1"/>
  <c r="AL153" i="1"/>
  <c r="AH153" i="1"/>
  <c r="AG153" i="1"/>
  <c r="AF153" i="1"/>
  <c r="AE153" i="1"/>
  <c r="AD153" i="1"/>
  <c r="AC153" i="1"/>
  <c r="AB153" i="1"/>
  <c r="AA153" i="1"/>
  <c r="AK153" i="1" s="1"/>
  <c r="X153" i="1"/>
  <c r="AJ152" i="1"/>
  <c r="AH152" i="1"/>
  <c r="AF152" i="1"/>
  <c r="AD152" i="1"/>
  <c r="AB152" i="1"/>
  <c r="X152" i="1"/>
  <c r="AJ151" i="1"/>
  <c r="AH151" i="1"/>
  <c r="AF151" i="1"/>
  <c r="AD151" i="1"/>
  <c r="AB151" i="1"/>
  <c r="X151" i="1"/>
  <c r="AJ150" i="1"/>
  <c r="AH150" i="1"/>
  <c r="AF150" i="1"/>
  <c r="AD150" i="1"/>
  <c r="AB150" i="1"/>
  <c r="X150" i="1"/>
  <c r="AJ149" i="1"/>
  <c r="AH149" i="1"/>
  <c r="AF149" i="1"/>
  <c r="AD149" i="1"/>
  <c r="AB149" i="1"/>
  <c r="X149" i="1"/>
  <c r="AJ148" i="1"/>
  <c r="AH148" i="1"/>
  <c r="AF148" i="1"/>
  <c r="AD148" i="1"/>
  <c r="AB148" i="1"/>
  <c r="X148" i="1"/>
  <c r="AJ147" i="1"/>
  <c r="AH147" i="1"/>
  <c r="AF147" i="1"/>
  <c r="AD147" i="1"/>
  <c r="AB147" i="1"/>
  <c r="X147" i="1"/>
  <c r="AJ146" i="1"/>
  <c r="AH146" i="1"/>
  <c r="AF146" i="1"/>
  <c r="AD146" i="1"/>
  <c r="AB146" i="1"/>
  <c r="X146" i="1"/>
  <c r="AJ145" i="1"/>
  <c r="AH145" i="1"/>
  <c r="AF145" i="1"/>
  <c r="AD145" i="1"/>
  <c r="AB145" i="1"/>
  <c r="X145" i="1"/>
  <c r="AJ144" i="1"/>
  <c r="AH144" i="1"/>
  <c r="AF144" i="1"/>
  <c r="AD144" i="1"/>
  <c r="AB144" i="1"/>
  <c r="X144" i="1"/>
  <c r="AJ143" i="1"/>
  <c r="AH143" i="1"/>
  <c r="AF143" i="1"/>
  <c r="AD143" i="1"/>
  <c r="AB143" i="1"/>
  <c r="X143" i="1"/>
  <c r="AJ142" i="1"/>
  <c r="AH142" i="1"/>
  <c r="AF142" i="1"/>
  <c r="AD142" i="1"/>
  <c r="AB142" i="1"/>
  <c r="AA142" i="1"/>
  <c r="X142" i="1"/>
  <c r="AL141" i="1"/>
  <c r="AH141" i="1"/>
  <c r="AG141" i="1"/>
  <c r="AF141" i="1"/>
  <c r="AE141" i="1"/>
  <c r="AD141" i="1"/>
  <c r="AC141" i="1"/>
  <c r="AB141" i="1"/>
  <c r="AA141" i="1"/>
  <c r="AK141" i="1" s="1"/>
  <c r="X141" i="1"/>
  <c r="AH140" i="1"/>
  <c r="AG140" i="1"/>
  <c r="AL140" i="1" s="1"/>
  <c r="AF140" i="1"/>
  <c r="AD140" i="1"/>
  <c r="AB140" i="1"/>
  <c r="AA140" i="1"/>
  <c r="AK140" i="1" s="1"/>
  <c r="AM140" i="1" s="1"/>
  <c r="X140" i="1"/>
  <c r="AL139" i="1"/>
  <c r="AK139" i="1"/>
  <c r="AM139" i="1" s="1"/>
  <c r="AJ139" i="1"/>
  <c r="AH139" i="1"/>
  <c r="AG139" i="1"/>
  <c r="AF139" i="1"/>
  <c r="AE139" i="1"/>
  <c r="AD139" i="1"/>
  <c r="AB139" i="1"/>
  <c r="X139" i="1"/>
  <c r="AH138" i="1"/>
  <c r="AG138" i="1"/>
  <c r="AL138" i="1" s="1"/>
  <c r="AF138" i="1"/>
  <c r="AD138" i="1"/>
  <c r="AB138" i="1"/>
  <c r="X138" i="1"/>
  <c r="AH137" i="1"/>
  <c r="AG137" i="1"/>
  <c r="AL137" i="1" s="1"/>
  <c r="AF137" i="1"/>
  <c r="AE137" i="1"/>
  <c r="AD137" i="1"/>
  <c r="AC137" i="1"/>
  <c r="AK137" i="1" s="1"/>
  <c r="AM137" i="1" s="1"/>
  <c r="AB137" i="1"/>
  <c r="AA137" i="1"/>
  <c r="X137" i="1"/>
  <c r="AL136" i="1"/>
  <c r="AH136" i="1"/>
  <c r="AG136" i="1"/>
  <c r="AF136" i="1"/>
  <c r="AE136" i="1"/>
  <c r="AD136" i="1"/>
  <c r="AC136" i="1"/>
  <c r="AB136" i="1"/>
  <c r="AA136" i="1"/>
  <c r="AK136" i="1" s="1"/>
  <c r="AM136" i="1" s="1"/>
  <c r="X136" i="1"/>
  <c r="AL135" i="1"/>
  <c r="AK135" i="1"/>
  <c r="AM135" i="1" s="1"/>
  <c r="AJ135" i="1"/>
  <c r="AH135" i="1"/>
  <c r="AG135" i="1"/>
  <c r="AF135" i="1"/>
  <c r="AD135" i="1"/>
  <c r="AB135" i="1"/>
  <c r="X135" i="1"/>
  <c r="AL134" i="1"/>
  <c r="AJ134" i="1" s="1"/>
  <c r="AK134" i="1"/>
  <c r="AM134" i="1" s="1"/>
  <c r="AH134" i="1"/>
  <c r="AF134" i="1"/>
  <c r="AD134" i="1"/>
  <c r="AB134" i="1"/>
  <c r="X134" i="1"/>
  <c r="AL133" i="1"/>
  <c r="AK133" i="1"/>
  <c r="AH133" i="1"/>
  <c r="AG133" i="1"/>
  <c r="AF133" i="1"/>
  <c r="AD133" i="1"/>
  <c r="AB133" i="1"/>
  <c r="X133" i="1"/>
  <c r="AL132" i="1"/>
  <c r="AJ132" i="1" s="1"/>
  <c r="AK132" i="1"/>
  <c r="AM132" i="1" s="1"/>
  <c r="AH132" i="1"/>
  <c r="AF132" i="1"/>
  <c r="AD132" i="1"/>
  <c r="AB132" i="1"/>
  <c r="X132" i="1"/>
  <c r="AH131" i="1"/>
  <c r="AG131" i="1"/>
  <c r="AL131" i="1" s="1"/>
  <c r="AJ131" i="1" s="1"/>
  <c r="AF131" i="1"/>
  <c r="AE131" i="1"/>
  <c r="AD131" i="1"/>
  <c r="AC131" i="1"/>
  <c r="AK131" i="1" s="1"/>
  <c r="AB131" i="1"/>
  <c r="AA131" i="1"/>
  <c r="X131" i="1"/>
  <c r="AL130" i="1"/>
  <c r="AJ130" i="1" s="1"/>
  <c r="AK130" i="1"/>
  <c r="AH130" i="1"/>
  <c r="AG130" i="1"/>
  <c r="AF130" i="1"/>
  <c r="AD130" i="1"/>
  <c r="AB130" i="1"/>
  <c r="X130" i="1"/>
  <c r="AH129" i="1"/>
  <c r="AG129" i="1"/>
  <c r="AF129" i="1"/>
  <c r="AE129" i="1"/>
  <c r="AL129" i="1" s="1"/>
  <c r="AJ129" i="1" s="1"/>
  <c r="AD129" i="1"/>
  <c r="AC129" i="1"/>
  <c r="AK129" i="1" s="1"/>
  <c r="AB129" i="1"/>
  <c r="X129" i="1"/>
  <c r="AL128" i="1"/>
  <c r="AK128" i="1"/>
  <c r="AM128" i="1" s="1"/>
  <c r="AJ128" i="1"/>
  <c r="AH128" i="1"/>
  <c r="AG128" i="1"/>
  <c r="AF128" i="1"/>
  <c r="AD128" i="1"/>
  <c r="AB128" i="1"/>
  <c r="X128" i="1"/>
  <c r="AJ127" i="1"/>
  <c r="AH127" i="1"/>
  <c r="AF127" i="1"/>
  <c r="AD127" i="1"/>
  <c r="AB127" i="1"/>
  <c r="X127" i="1"/>
  <c r="AJ126" i="1"/>
  <c r="AH126" i="1"/>
  <c r="AF126" i="1"/>
  <c r="AD126" i="1"/>
  <c r="AB126" i="1"/>
  <c r="X126" i="1"/>
  <c r="AJ125" i="1"/>
  <c r="AH125" i="1"/>
  <c r="AF125" i="1"/>
  <c r="AD125" i="1"/>
  <c r="AB125" i="1"/>
  <c r="X125" i="1"/>
  <c r="AJ124" i="1"/>
  <c r="AH124" i="1"/>
  <c r="AF124" i="1"/>
  <c r="AD124" i="1"/>
  <c r="AB124" i="1"/>
  <c r="X124" i="1"/>
  <c r="AJ123" i="1"/>
  <c r="AH123" i="1"/>
  <c r="AF123" i="1"/>
  <c r="AD123" i="1"/>
  <c r="AB123" i="1"/>
  <c r="X123" i="1"/>
  <c r="AJ122" i="1"/>
  <c r="AH122" i="1"/>
  <c r="AF122" i="1"/>
  <c r="AD122" i="1"/>
  <c r="AB122" i="1"/>
  <c r="X122" i="1"/>
  <c r="AJ121" i="1"/>
  <c r="AH121" i="1"/>
  <c r="AF121" i="1"/>
  <c r="AD121" i="1"/>
  <c r="AB121" i="1"/>
  <c r="X121" i="1"/>
  <c r="AJ120" i="1"/>
  <c r="AH120" i="1"/>
  <c r="AF120" i="1"/>
  <c r="AD120" i="1"/>
  <c r="AB120" i="1"/>
  <c r="X120" i="1"/>
  <c r="AJ119" i="1"/>
  <c r="AH119" i="1"/>
  <c r="AF119" i="1"/>
  <c r="AD119" i="1"/>
  <c r="AB119" i="1"/>
  <c r="X119" i="1"/>
  <c r="AJ118" i="1"/>
  <c r="AH118" i="1"/>
  <c r="AF118" i="1"/>
  <c r="AD118" i="1"/>
  <c r="AB118" i="1"/>
  <c r="X118" i="1"/>
  <c r="AJ117" i="1"/>
  <c r="AH117" i="1"/>
  <c r="AF117" i="1"/>
  <c r="AD117" i="1"/>
  <c r="AB117" i="1"/>
  <c r="X117" i="1"/>
  <c r="AJ116" i="1"/>
  <c r="AH116" i="1"/>
  <c r="AF116" i="1"/>
  <c r="AD116" i="1"/>
  <c r="AB116" i="1"/>
  <c r="X116" i="1"/>
  <c r="AJ115" i="1"/>
  <c r="AH115" i="1"/>
  <c r="AF115" i="1"/>
  <c r="AD115" i="1"/>
  <c r="AB115" i="1"/>
  <c r="X115" i="1"/>
  <c r="AJ114" i="1"/>
  <c r="AH114" i="1"/>
  <c r="AF114" i="1"/>
  <c r="AD114" i="1"/>
  <c r="AB114" i="1"/>
  <c r="X114" i="1"/>
  <c r="AJ113" i="1"/>
  <c r="AH113" i="1"/>
  <c r="AF113" i="1"/>
  <c r="AD113" i="1"/>
  <c r="AB113" i="1"/>
  <c r="X113" i="1"/>
  <c r="AJ112" i="1"/>
  <c r="AH112" i="1"/>
  <c r="AF112" i="1"/>
  <c r="AD112" i="1"/>
  <c r="AB112" i="1"/>
  <c r="X112" i="1"/>
  <c r="AJ111" i="1"/>
  <c r="AH111" i="1"/>
  <c r="AF111" i="1"/>
  <c r="AD111" i="1"/>
  <c r="AB111" i="1"/>
  <c r="X111" i="1"/>
  <c r="AJ110" i="1"/>
  <c r="AH110" i="1"/>
  <c r="AF110" i="1"/>
  <c r="AD110" i="1"/>
  <c r="AB110" i="1"/>
  <c r="X110" i="1"/>
  <c r="AJ109" i="1"/>
  <c r="AH109" i="1"/>
  <c r="AF109" i="1"/>
  <c r="AD109" i="1"/>
  <c r="AB109" i="1"/>
  <c r="X109" i="1"/>
  <c r="AJ108" i="1"/>
  <c r="AH108" i="1"/>
  <c r="AF108" i="1"/>
  <c r="AD108" i="1"/>
  <c r="AB108" i="1"/>
  <c r="X108" i="1"/>
  <c r="AJ107" i="1"/>
  <c r="AH107" i="1"/>
  <c r="AF107" i="1"/>
  <c r="AD107" i="1"/>
  <c r="AB107" i="1"/>
  <c r="X107" i="1"/>
  <c r="AJ106" i="1"/>
  <c r="AH106" i="1"/>
  <c r="AF106" i="1"/>
  <c r="AD106" i="1"/>
  <c r="AB106" i="1"/>
  <c r="X106" i="1"/>
  <c r="AJ105" i="1"/>
  <c r="AH105" i="1"/>
  <c r="AF105" i="1"/>
  <c r="AD105" i="1"/>
  <c r="AB105" i="1"/>
  <c r="X105" i="1"/>
  <c r="AJ104" i="1"/>
  <c r="AH104" i="1"/>
  <c r="AF104" i="1"/>
  <c r="AD104" i="1"/>
  <c r="AB104" i="1"/>
  <c r="X104" i="1"/>
  <c r="AJ103" i="1"/>
  <c r="AH103" i="1"/>
  <c r="AF103" i="1"/>
  <c r="AD103" i="1"/>
  <c r="AB103" i="1"/>
  <c r="X103" i="1"/>
  <c r="AJ102" i="1"/>
  <c r="AH102" i="1"/>
  <c r="AF102" i="1"/>
  <c r="AD102" i="1"/>
  <c r="AB102" i="1"/>
  <c r="X102" i="1"/>
  <c r="AJ101" i="1"/>
  <c r="AH101" i="1"/>
  <c r="AF101" i="1"/>
  <c r="AD101" i="1"/>
  <c r="AB101" i="1"/>
  <c r="X101" i="1"/>
  <c r="AJ100" i="1"/>
  <c r="AH100" i="1"/>
  <c r="AF100" i="1"/>
  <c r="AD100" i="1"/>
  <c r="AB100" i="1"/>
  <c r="X100" i="1"/>
  <c r="AJ99" i="1"/>
  <c r="AH99" i="1"/>
  <c r="AF99" i="1"/>
  <c r="AD99" i="1"/>
  <c r="AB99" i="1"/>
  <c r="X99" i="1"/>
  <c r="AJ98" i="1"/>
  <c r="AH98" i="1"/>
  <c r="AF98" i="1"/>
  <c r="AD98" i="1"/>
  <c r="AB98" i="1"/>
  <c r="X98" i="1"/>
  <c r="AJ97" i="1"/>
  <c r="AH97" i="1"/>
  <c r="AF97" i="1"/>
  <c r="AD97" i="1"/>
  <c r="AB97" i="1"/>
  <c r="X97" i="1"/>
  <c r="AJ96" i="1"/>
  <c r="AH96" i="1"/>
  <c r="AF96" i="1"/>
  <c r="AD96" i="1"/>
  <c r="AB96" i="1"/>
  <c r="X96" i="1"/>
  <c r="AJ95" i="1"/>
  <c r="AH95" i="1"/>
  <c r="AF95" i="1"/>
  <c r="AD95" i="1"/>
  <c r="AB95" i="1"/>
  <c r="X95" i="1"/>
  <c r="AJ94" i="1"/>
  <c r="AH94" i="1"/>
  <c r="AF94" i="1"/>
  <c r="AD94" i="1"/>
  <c r="AB94" i="1"/>
  <c r="X94" i="1"/>
  <c r="AJ93" i="1"/>
  <c r="AH93" i="1"/>
  <c r="AF93" i="1"/>
  <c r="AD93" i="1"/>
  <c r="AB93" i="1"/>
  <c r="X93" i="1"/>
  <c r="AJ92" i="1"/>
  <c r="AH92" i="1"/>
  <c r="AF92" i="1"/>
  <c r="AD92" i="1"/>
  <c r="AB92" i="1"/>
  <c r="X92" i="1"/>
  <c r="AJ91" i="1"/>
  <c r="AH91" i="1"/>
  <c r="AF91" i="1"/>
  <c r="AD91" i="1"/>
  <c r="AB91" i="1"/>
  <c r="X91" i="1"/>
  <c r="AJ90" i="1"/>
  <c r="AH90" i="1"/>
  <c r="AF90" i="1"/>
  <c r="AD90" i="1"/>
  <c r="AB90" i="1"/>
  <c r="X90" i="1"/>
  <c r="AJ89" i="1"/>
  <c r="AH89" i="1"/>
  <c r="AF89" i="1"/>
  <c r="AD89" i="1"/>
  <c r="AB89" i="1"/>
  <c r="X89" i="1"/>
  <c r="AJ88" i="1"/>
  <c r="AH88" i="1"/>
  <c r="AF88" i="1"/>
  <c r="AD88" i="1"/>
  <c r="AB88" i="1"/>
  <c r="X88" i="1"/>
  <c r="AJ87" i="1"/>
  <c r="AH87" i="1"/>
  <c r="AF87" i="1"/>
  <c r="AD87" i="1"/>
  <c r="AB87" i="1"/>
  <c r="X87" i="1"/>
  <c r="AJ86" i="1"/>
  <c r="AH86" i="1"/>
  <c r="AF86" i="1"/>
  <c r="AD86" i="1"/>
  <c r="AB86" i="1"/>
  <c r="X86" i="1"/>
  <c r="AJ85" i="1"/>
  <c r="AH85" i="1"/>
  <c r="AF85" i="1"/>
  <c r="AD85" i="1"/>
  <c r="AB85" i="1"/>
  <c r="X85" i="1"/>
  <c r="AJ84" i="1"/>
  <c r="AH84" i="1"/>
  <c r="AF84" i="1"/>
  <c r="AD84" i="1"/>
  <c r="AB84" i="1"/>
  <c r="X84" i="1"/>
  <c r="AJ83" i="1"/>
  <c r="AH83" i="1"/>
  <c r="AF83" i="1"/>
  <c r="AD83" i="1"/>
  <c r="AB83" i="1"/>
  <c r="X83" i="1"/>
  <c r="AJ82" i="1"/>
  <c r="AH82" i="1"/>
  <c r="AF82" i="1"/>
  <c r="AD82" i="1"/>
  <c r="AB82" i="1"/>
  <c r="X82" i="1"/>
  <c r="AJ81" i="1"/>
  <c r="AH81" i="1"/>
  <c r="AF81" i="1"/>
  <c r="AD81" i="1"/>
  <c r="AB81" i="1"/>
  <c r="X81" i="1"/>
  <c r="AJ80" i="1"/>
  <c r="AH80" i="1"/>
  <c r="AF80" i="1"/>
  <c r="AD80" i="1"/>
  <c r="AB80" i="1"/>
  <c r="X80" i="1"/>
  <c r="AJ79" i="1"/>
  <c r="AH79" i="1"/>
  <c r="AF79" i="1"/>
  <c r="AD79" i="1"/>
  <c r="AB79" i="1"/>
  <c r="X79" i="1"/>
  <c r="AJ78" i="1"/>
  <c r="AH78" i="1"/>
  <c r="AF78" i="1"/>
  <c r="AD78" i="1"/>
  <c r="AB78" i="1"/>
  <c r="X78" i="1"/>
  <c r="AJ77" i="1"/>
  <c r="AH77" i="1"/>
  <c r="AF77" i="1"/>
  <c r="AD77" i="1"/>
  <c r="AB77" i="1"/>
  <c r="X77" i="1"/>
  <c r="AJ76" i="1"/>
  <c r="AH76" i="1"/>
  <c r="AF76" i="1"/>
  <c r="AD76" i="1"/>
  <c r="AB76" i="1"/>
  <c r="X76" i="1"/>
  <c r="AJ75" i="1"/>
  <c r="AH75" i="1"/>
  <c r="AF75" i="1"/>
  <c r="AD75" i="1"/>
  <c r="AB75" i="1"/>
  <c r="X75" i="1"/>
  <c r="AJ74" i="1"/>
  <c r="AH74" i="1"/>
  <c r="AF74" i="1"/>
  <c r="AD74" i="1"/>
  <c r="AB74" i="1"/>
  <c r="X74" i="1"/>
  <c r="AJ73" i="1"/>
  <c r="AH73" i="1"/>
  <c r="AF73" i="1"/>
  <c r="AD73" i="1"/>
  <c r="AB73" i="1"/>
  <c r="X73" i="1"/>
  <c r="AJ72" i="1"/>
  <c r="AH72" i="1"/>
  <c r="AF72" i="1"/>
  <c r="AD72" i="1"/>
  <c r="AB72" i="1"/>
  <c r="X72" i="1"/>
  <c r="AJ71" i="1"/>
  <c r="AH71" i="1"/>
  <c r="AF71" i="1"/>
  <c r="AD71" i="1"/>
  <c r="AB71" i="1"/>
  <c r="X71" i="1"/>
  <c r="AJ70" i="1"/>
  <c r="AH70" i="1"/>
  <c r="AF70" i="1"/>
  <c r="AD70" i="1"/>
  <c r="AB70" i="1"/>
  <c r="X70" i="1"/>
  <c r="AJ69" i="1"/>
  <c r="AH69" i="1"/>
  <c r="AF69" i="1"/>
  <c r="AD69" i="1"/>
  <c r="AB69" i="1"/>
  <c r="X69" i="1"/>
  <c r="AJ68" i="1"/>
  <c r="AH68" i="1"/>
  <c r="AF68" i="1"/>
  <c r="AD68" i="1"/>
  <c r="AB68" i="1"/>
  <c r="X68" i="1"/>
  <c r="AJ67" i="1"/>
  <c r="AH67" i="1"/>
  <c r="AF67" i="1"/>
  <c r="AD67" i="1"/>
  <c r="AB67" i="1"/>
  <c r="X67" i="1"/>
  <c r="AJ66" i="1"/>
  <c r="AH66" i="1"/>
  <c r="AF66" i="1"/>
  <c r="AD66" i="1"/>
  <c r="AB66" i="1"/>
  <c r="X66" i="1"/>
  <c r="AJ65" i="1"/>
  <c r="AH65" i="1"/>
  <c r="AF65" i="1"/>
  <c r="AD65" i="1"/>
  <c r="AB65" i="1"/>
  <c r="X65" i="1"/>
  <c r="AJ64" i="1"/>
  <c r="AH64" i="1"/>
  <c r="AF64" i="1"/>
  <c r="AD64" i="1"/>
  <c r="AB64" i="1"/>
  <c r="X64" i="1"/>
  <c r="AJ63" i="1"/>
  <c r="AH63" i="1"/>
  <c r="AF63" i="1"/>
  <c r="AD63" i="1"/>
  <c r="AB63" i="1"/>
  <c r="X63" i="1"/>
  <c r="AJ62" i="1"/>
  <c r="AH62" i="1"/>
  <c r="AF62" i="1"/>
  <c r="AD62" i="1"/>
  <c r="AB62" i="1"/>
  <c r="X62" i="1"/>
  <c r="AJ61" i="1"/>
  <c r="AH61" i="1"/>
  <c r="AF61" i="1"/>
  <c r="AD61" i="1"/>
  <c r="AB61" i="1"/>
  <c r="X61" i="1"/>
  <c r="AJ60" i="1"/>
  <c r="AH60" i="1"/>
  <c r="AF60" i="1"/>
  <c r="AD60" i="1"/>
  <c r="AB60" i="1"/>
  <c r="X60" i="1"/>
  <c r="AJ59" i="1"/>
  <c r="AH59" i="1"/>
  <c r="AF59" i="1"/>
  <c r="AD59" i="1"/>
  <c r="AB59" i="1"/>
  <c r="X59" i="1"/>
  <c r="AJ58" i="1"/>
  <c r="AH58" i="1"/>
  <c r="AF58" i="1"/>
  <c r="AD58" i="1"/>
  <c r="AB58" i="1"/>
  <c r="X58" i="1"/>
  <c r="AJ57" i="1"/>
  <c r="AH57" i="1"/>
  <c r="AF57" i="1"/>
  <c r="AD57" i="1"/>
  <c r="AB57" i="1"/>
  <c r="X57" i="1"/>
  <c r="AJ56" i="1"/>
  <c r="AH56" i="1"/>
  <c r="AF56" i="1"/>
  <c r="AD56" i="1"/>
  <c r="AB56" i="1"/>
  <c r="X56" i="1"/>
  <c r="AJ55" i="1"/>
  <c r="AH55" i="1"/>
  <c r="AF55" i="1"/>
  <c r="AD55" i="1"/>
  <c r="AB55" i="1"/>
  <c r="X55" i="1"/>
  <c r="AJ54" i="1"/>
  <c r="AH54" i="1"/>
  <c r="AF54" i="1"/>
  <c r="AD54" i="1"/>
  <c r="AB54" i="1"/>
  <c r="X54" i="1"/>
  <c r="AJ53" i="1"/>
  <c r="AH53" i="1"/>
  <c r="AF53" i="1"/>
  <c r="AD53" i="1"/>
  <c r="AB53" i="1"/>
  <c r="X53" i="1"/>
  <c r="AJ52" i="1"/>
  <c r="AH52" i="1"/>
  <c r="AF52" i="1"/>
  <c r="AD52" i="1"/>
  <c r="AB52" i="1"/>
  <c r="X52" i="1"/>
  <c r="AJ51" i="1"/>
  <c r="AH51" i="1"/>
  <c r="AF51" i="1"/>
  <c r="AD51" i="1"/>
  <c r="AB51" i="1"/>
  <c r="X51" i="1"/>
  <c r="AJ50" i="1"/>
  <c r="AH50" i="1"/>
  <c r="AF50" i="1"/>
  <c r="AD50" i="1"/>
  <c r="AB50" i="1"/>
  <c r="X50" i="1"/>
  <c r="AJ49" i="1"/>
  <c r="AH49" i="1"/>
  <c r="AF49" i="1"/>
  <c r="AD49" i="1"/>
  <c r="AB49" i="1"/>
  <c r="X49" i="1"/>
  <c r="AJ48" i="1"/>
  <c r="AH48" i="1"/>
  <c r="AF48" i="1"/>
  <c r="AD48" i="1"/>
  <c r="AB48" i="1"/>
  <c r="X48" i="1"/>
  <c r="AJ47" i="1"/>
  <c r="AH47" i="1"/>
  <c r="AF47" i="1"/>
  <c r="AD47" i="1"/>
  <c r="AB47" i="1"/>
  <c r="X47" i="1"/>
  <c r="AJ46" i="1"/>
  <c r="AH46" i="1"/>
  <c r="AF46" i="1"/>
  <c r="AD46" i="1"/>
  <c r="AB46" i="1"/>
  <c r="X46" i="1"/>
  <c r="AJ45" i="1"/>
  <c r="AH45" i="1"/>
  <c r="AF45" i="1"/>
  <c r="AD45" i="1"/>
  <c r="AB45" i="1"/>
  <c r="X45" i="1"/>
  <c r="AJ44" i="1"/>
  <c r="AH44" i="1"/>
  <c r="AF44" i="1"/>
  <c r="AD44" i="1"/>
  <c r="AB44" i="1"/>
  <c r="X44" i="1"/>
  <c r="AJ43" i="1"/>
  <c r="AH43" i="1"/>
  <c r="AF43" i="1"/>
  <c r="AD43" i="1"/>
  <c r="AB43" i="1"/>
  <c r="X43" i="1"/>
  <c r="AJ42" i="1"/>
  <c r="AH42" i="1"/>
  <c r="AF42" i="1"/>
  <c r="AD42" i="1"/>
  <c r="AB42" i="1"/>
  <c r="X42" i="1"/>
  <c r="AJ41" i="1"/>
  <c r="AH41" i="1"/>
  <c r="AF41" i="1"/>
  <c r="AD41" i="1"/>
  <c r="AB41" i="1"/>
  <c r="X41" i="1"/>
  <c r="AJ40" i="1"/>
  <c r="AH40" i="1"/>
  <c r="AF40" i="1"/>
  <c r="AD40" i="1"/>
  <c r="AB40" i="1"/>
  <c r="X40" i="1"/>
  <c r="AJ39" i="1"/>
  <c r="AH39" i="1"/>
  <c r="AF39" i="1"/>
  <c r="AD39" i="1"/>
  <c r="AB39" i="1"/>
  <c r="X39" i="1"/>
  <c r="AJ38" i="1"/>
  <c r="AH38" i="1"/>
  <c r="AF38" i="1"/>
  <c r="AD38" i="1"/>
  <c r="AB38" i="1"/>
  <c r="X38" i="1"/>
  <c r="AJ37" i="1"/>
  <c r="AH37" i="1"/>
  <c r="AF37" i="1"/>
  <c r="AD37" i="1"/>
  <c r="AB37" i="1"/>
  <c r="X37" i="1"/>
  <c r="AJ36" i="1"/>
  <c r="AH36" i="1"/>
  <c r="AF36" i="1"/>
  <c r="AD36" i="1"/>
  <c r="AB36" i="1"/>
  <c r="X36" i="1"/>
  <c r="AJ35" i="1"/>
  <c r="AH35" i="1"/>
  <c r="AF35" i="1"/>
  <c r="AD35" i="1"/>
  <c r="AB35" i="1"/>
  <c r="X35" i="1"/>
  <c r="AJ34" i="1"/>
  <c r="AH34" i="1"/>
  <c r="AF34" i="1"/>
  <c r="AD34" i="1"/>
  <c r="AB34" i="1"/>
  <c r="X34" i="1"/>
  <c r="AJ33" i="1"/>
  <c r="AH33" i="1"/>
  <c r="AF33" i="1"/>
  <c r="AD33" i="1"/>
  <c r="AB33" i="1"/>
  <c r="X33" i="1"/>
  <c r="AJ32" i="1"/>
  <c r="AH32" i="1"/>
  <c r="AF32" i="1"/>
  <c r="AD32" i="1"/>
  <c r="AB32" i="1"/>
  <c r="X32" i="1"/>
  <c r="AJ31" i="1"/>
  <c r="AH31" i="1"/>
  <c r="AF31" i="1"/>
  <c r="AD31" i="1"/>
  <c r="AB31" i="1"/>
  <c r="X31" i="1"/>
  <c r="AJ30" i="1"/>
  <c r="AH30" i="1"/>
  <c r="AF30" i="1"/>
  <c r="AD30" i="1"/>
  <c r="AB30" i="1"/>
  <c r="X30" i="1"/>
  <c r="AJ29" i="1"/>
  <c r="AH29" i="1"/>
  <c r="AF29" i="1"/>
  <c r="AD29" i="1"/>
  <c r="AB29" i="1"/>
  <c r="X29" i="1"/>
  <c r="AJ28" i="1"/>
  <c r="AH28" i="1"/>
  <c r="AF28" i="1"/>
  <c r="AD28" i="1"/>
  <c r="AB28" i="1"/>
  <c r="X28" i="1"/>
  <c r="AJ27" i="1"/>
  <c r="AH27" i="1"/>
  <c r="AF27" i="1"/>
  <c r="AD27" i="1"/>
  <c r="AB27" i="1"/>
  <c r="X27" i="1"/>
  <c r="AJ26" i="1"/>
  <c r="AH26" i="1"/>
  <c r="AF26" i="1"/>
  <c r="AD26" i="1"/>
  <c r="AB26" i="1"/>
  <c r="X26" i="1"/>
  <c r="AJ25" i="1"/>
  <c r="AH25" i="1"/>
  <c r="AF25" i="1"/>
  <c r="AD25" i="1"/>
  <c r="AB25" i="1"/>
  <c r="X25" i="1"/>
  <c r="AJ24" i="1"/>
  <c r="AH24" i="1"/>
  <c r="AF24" i="1"/>
  <c r="AD24" i="1"/>
  <c r="AB24" i="1"/>
  <c r="X24" i="1"/>
  <c r="AJ23" i="1"/>
  <c r="AH23" i="1"/>
  <c r="AF23" i="1"/>
  <c r="AD23" i="1"/>
  <c r="AB23" i="1"/>
  <c r="X23" i="1"/>
  <c r="AJ22" i="1"/>
  <c r="AH22" i="1"/>
  <c r="AF22" i="1"/>
  <c r="AD22" i="1"/>
  <c r="AB22" i="1"/>
  <c r="X22" i="1"/>
  <c r="AJ21" i="1"/>
  <c r="AH21" i="1"/>
  <c r="AF21" i="1"/>
  <c r="AD21" i="1"/>
  <c r="AB21" i="1"/>
  <c r="X21" i="1"/>
  <c r="AJ20" i="1"/>
  <c r="AH20" i="1"/>
  <c r="AF20" i="1"/>
  <c r="AD20" i="1"/>
  <c r="AB20" i="1"/>
  <c r="X20" i="1"/>
  <c r="AJ19" i="1"/>
  <c r="AH19" i="1"/>
  <c r="AF19" i="1"/>
  <c r="AD19" i="1"/>
  <c r="AB19" i="1"/>
  <c r="X19" i="1"/>
  <c r="AJ18" i="1"/>
  <c r="AH18" i="1"/>
  <c r="AF18" i="1"/>
  <c r="AD18" i="1"/>
  <c r="AB18" i="1"/>
  <c r="X18" i="1"/>
  <c r="AJ17" i="1"/>
  <c r="AH17" i="1"/>
  <c r="AF17" i="1"/>
  <c r="AD17" i="1"/>
  <c r="AB17" i="1"/>
  <c r="X17" i="1"/>
  <c r="AJ16" i="1"/>
  <c r="AH16" i="1"/>
  <c r="AF16" i="1"/>
  <c r="AD16" i="1"/>
  <c r="AB16" i="1"/>
  <c r="X16" i="1"/>
  <c r="AJ15" i="1"/>
  <c r="AH15" i="1"/>
  <c r="AF15" i="1"/>
  <c r="AD15" i="1"/>
  <c r="AB15" i="1"/>
  <c r="X15" i="1"/>
  <c r="AJ14" i="1"/>
  <c r="AH14" i="1"/>
  <c r="AF14" i="1"/>
  <c r="AD14" i="1"/>
  <c r="AB14" i="1"/>
  <c r="X14" i="1"/>
  <c r="AJ13" i="1"/>
  <c r="AH13" i="1"/>
  <c r="AF13" i="1"/>
  <c r="AD13" i="1"/>
  <c r="AB13" i="1"/>
  <c r="X13" i="1"/>
  <c r="AJ12" i="1"/>
  <c r="AH12" i="1"/>
  <c r="AF12" i="1"/>
  <c r="AD12" i="1"/>
  <c r="AB12" i="1"/>
  <c r="X12" i="1"/>
  <c r="AJ11" i="1"/>
  <c r="AH11" i="1"/>
  <c r="AF11" i="1"/>
  <c r="AD11" i="1"/>
  <c r="AB11" i="1"/>
  <c r="X11" i="1"/>
  <c r="AJ10" i="1"/>
  <c r="AH10" i="1"/>
  <c r="AF10" i="1"/>
  <c r="AD10" i="1"/>
  <c r="AB10" i="1"/>
  <c r="X10" i="1"/>
  <c r="AJ9" i="1"/>
  <c r="AH9" i="1"/>
  <c r="AF9" i="1"/>
  <c r="AD9" i="1"/>
  <c r="AB9" i="1"/>
  <c r="X9" i="1"/>
  <c r="AJ8" i="1"/>
  <c r="AH8" i="1"/>
  <c r="AF8" i="1"/>
  <c r="AD8" i="1"/>
  <c r="AB8" i="1"/>
  <c r="X8" i="1"/>
  <c r="AJ7" i="1"/>
  <c r="AH7" i="1"/>
  <c r="AF7" i="1"/>
  <c r="AD7" i="1"/>
  <c r="AB7" i="1"/>
  <c r="X7" i="1"/>
  <c r="AJ6" i="1"/>
  <c r="AH6" i="1"/>
  <c r="AF6" i="1"/>
  <c r="AD6" i="1"/>
  <c r="AB6" i="1"/>
  <c r="X6" i="1"/>
  <c r="AJ5" i="1"/>
  <c r="AH5" i="1"/>
  <c r="AF5" i="1"/>
  <c r="AD5" i="1"/>
  <c r="AB5" i="1"/>
  <c r="X5" i="1"/>
  <c r="AJ4" i="1"/>
  <c r="AH4" i="1"/>
  <c r="AF4" i="1"/>
  <c r="AD4" i="1"/>
  <c r="AB4" i="1"/>
  <c r="X4" i="1"/>
  <c r="AJ3" i="1"/>
  <c r="AH3" i="1"/>
  <c r="AF3" i="1"/>
  <c r="AD3" i="1"/>
  <c r="AB3" i="1"/>
  <c r="X3" i="1"/>
  <c r="AJ2" i="1"/>
  <c r="AH2" i="1"/>
  <c r="AF2" i="1"/>
  <c r="AD2" i="1"/>
  <c r="AB2" i="1"/>
  <c r="X2" i="1"/>
  <c r="AJ133" i="1" l="1"/>
  <c r="AK138" i="1"/>
  <c r="AM138" i="1" s="1"/>
  <c r="AM131" i="1"/>
  <c r="AM154" i="1"/>
  <c r="AM161" i="1"/>
  <c r="AJ141" i="1"/>
  <c r="AM141" i="1"/>
  <c r="AJ157" i="1"/>
  <c r="AM157" i="1"/>
  <c r="AM156" i="1"/>
  <c r="AJ156" i="1"/>
  <c r="AM159" i="1"/>
  <c r="AJ136" i="1"/>
  <c r="AJ137" i="1"/>
  <c r="AJ140" i="1"/>
  <c r="AJ153" i="1"/>
  <c r="AM153" i="1"/>
  <c r="AM160" i="1"/>
  <c r="AM164" i="1"/>
  <c r="AM129" i="1"/>
  <c r="AJ155" i="1"/>
  <c r="AM155" i="1"/>
  <c r="AM158" i="1"/>
  <c r="AJ158" i="1"/>
  <c r="AM130" i="1"/>
  <c r="AM133" i="1"/>
  <c r="AJ138" i="1" l="1"/>
  <c r="M164" i="2"/>
  <c r="R164" i="2" s="1"/>
  <c r="S164" i="2" s="1"/>
  <c r="M163" i="2"/>
  <c r="R163" i="2" s="1"/>
  <c r="S163" i="2" s="1"/>
  <c r="M162" i="2"/>
  <c r="R162" i="2" s="1"/>
  <c r="S162" i="2" s="1"/>
  <c r="M161" i="2"/>
  <c r="R161" i="2" s="1"/>
  <c r="S161" i="2" s="1"/>
  <c r="M160" i="2"/>
  <c r="R160" i="2" s="1"/>
  <c r="S160" i="2" s="1"/>
  <c r="M159" i="2"/>
  <c r="R159" i="2" s="1"/>
  <c r="S159" i="2" s="1"/>
  <c r="M158" i="2"/>
  <c r="R158" i="2" s="1"/>
  <c r="S158" i="2" s="1"/>
  <c r="M157" i="2"/>
  <c r="R157" i="2" s="1"/>
  <c r="S157" i="2" s="1"/>
  <c r="M156" i="2"/>
  <c r="R156" i="2" s="1"/>
  <c r="S156" i="2" s="1"/>
  <c r="R155" i="2"/>
  <c r="S155" i="2" s="1"/>
  <c r="M155" i="2"/>
  <c r="R154" i="2"/>
  <c r="S154" i="2" s="1"/>
  <c r="M154" i="2"/>
  <c r="M153" i="2"/>
  <c r="R153" i="2" s="1"/>
  <c r="S153" i="2" s="1"/>
  <c r="R152" i="2"/>
  <c r="S152" i="2" s="1"/>
  <c r="M152" i="2"/>
  <c r="M151" i="2"/>
  <c r="R151" i="2" s="1"/>
  <c r="S151" i="2" s="1"/>
  <c r="M150" i="2"/>
  <c r="R150" i="2" s="1"/>
  <c r="S150" i="2" s="1"/>
  <c r="M149" i="2"/>
  <c r="R149" i="2" s="1"/>
  <c r="S149" i="2" s="1"/>
  <c r="M148" i="2"/>
  <c r="R148" i="2" s="1"/>
  <c r="S148" i="2" s="1"/>
  <c r="R147" i="2"/>
  <c r="S147" i="2" s="1"/>
  <c r="M147" i="2"/>
  <c r="R146" i="2"/>
  <c r="S146" i="2" s="1"/>
  <c r="M146" i="2"/>
  <c r="M145" i="2"/>
  <c r="R145" i="2" s="1"/>
  <c r="S145" i="2" s="1"/>
  <c r="R144" i="2"/>
  <c r="S144" i="2" s="1"/>
  <c r="M144" i="2"/>
  <c r="M143" i="2"/>
  <c r="R143" i="2" s="1"/>
  <c r="S143" i="2" s="1"/>
  <c r="M142" i="2"/>
  <c r="R142" i="2" s="1"/>
  <c r="S142" i="2" s="1"/>
  <c r="M141" i="2"/>
  <c r="R141" i="2" s="1"/>
  <c r="S141" i="2" s="1"/>
  <c r="M140" i="2"/>
  <c r="R140" i="2" s="1"/>
  <c r="S140" i="2" s="1"/>
  <c r="R139" i="2"/>
  <c r="S139" i="2" s="1"/>
  <c r="M139" i="2"/>
  <c r="M138" i="2"/>
  <c r="R138" i="2" s="1"/>
  <c r="M137" i="2"/>
  <c r="R137" i="2" s="1"/>
  <c r="S137" i="2" s="1"/>
  <c r="R136" i="2"/>
  <c r="S136" i="2" s="1"/>
  <c r="M136" i="2"/>
  <c r="M135" i="2"/>
  <c r="R135" i="2" s="1"/>
  <c r="S135" i="2" s="1"/>
  <c r="M134" i="2"/>
  <c r="R134" i="2" s="1"/>
  <c r="S134" i="2" s="1"/>
  <c r="M133" i="2"/>
  <c r="R133" i="2" s="1"/>
  <c r="S133" i="2" s="1"/>
  <c r="M132" i="2"/>
  <c r="R132" i="2" s="1"/>
  <c r="S132" i="2" s="1"/>
  <c r="R131" i="2"/>
  <c r="S131" i="2" s="1"/>
  <c r="M131" i="2"/>
  <c r="R130" i="2"/>
  <c r="S130" i="2" s="1"/>
  <c r="M130" i="2"/>
  <c r="M129" i="2"/>
  <c r="R129" i="2" s="1"/>
  <c r="S129" i="2" s="1"/>
  <c r="R128" i="2"/>
  <c r="S128" i="2" s="1"/>
  <c r="M128" i="2"/>
  <c r="M127" i="2"/>
  <c r="R127" i="2" s="1"/>
  <c r="S127" i="2" s="1"/>
  <c r="M126" i="2"/>
  <c r="R126" i="2" s="1"/>
  <c r="S126" i="2" s="1"/>
  <c r="M125" i="2"/>
  <c r="R125" i="2" s="1"/>
  <c r="S125" i="2" s="1"/>
  <c r="M124" i="2"/>
  <c r="R124" i="2" s="1"/>
  <c r="S124" i="2" s="1"/>
  <c r="R123" i="2"/>
  <c r="S123" i="2" s="1"/>
  <c r="M123" i="2"/>
  <c r="R122" i="2"/>
  <c r="S122" i="2" s="1"/>
  <c r="M122" i="2"/>
  <c r="M121" i="2"/>
  <c r="R121" i="2" s="1"/>
  <c r="S121" i="2" s="1"/>
  <c r="R120" i="2"/>
  <c r="S120" i="2" s="1"/>
  <c r="M120" i="2"/>
  <c r="M119" i="2"/>
  <c r="R119" i="2" s="1"/>
  <c r="S119" i="2" s="1"/>
  <c r="M118" i="2"/>
  <c r="R118" i="2" s="1"/>
  <c r="S118" i="2" s="1"/>
  <c r="M117" i="2"/>
  <c r="R117" i="2" s="1"/>
  <c r="S117" i="2" s="1"/>
  <c r="M116" i="2"/>
  <c r="R116" i="2" s="1"/>
  <c r="S116" i="2" s="1"/>
  <c r="R115" i="2"/>
  <c r="S115" i="2" s="1"/>
  <c r="M115" i="2"/>
  <c r="R114" i="2"/>
  <c r="S114" i="2" s="1"/>
  <c r="M114" i="2"/>
  <c r="M113" i="2"/>
  <c r="R113" i="2" s="1"/>
  <c r="S113" i="2" s="1"/>
  <c r="R112" i="2"/>
  <c r="S112" i="2" s="1"/>
  <c r="M112" i="2"/>
  <c r="M111" i="2"/>
  <c r="R111" i="2" s="1"/>
  <c r="S111" i="2" s="1"/>
  <c r="M110" i="2"/>
  <c r="R110" i="2" s="1"/>
  <c r="S110" i="2" s="1"/>
  <c r="M109" i="2"/>
  <c r="R109" i="2" s="1"/>
  <c r="S109" i="2" s="1"/>
  <c r="M108" i="2"/>
  <c r="R108" i="2" s="1"/>
  <c r="S108" i="2" s="1"/>
  <c r="R107" i="2"/>
  <c r="S107" i="2" s="1"/>
  <c r="M107" i="2"/>
  <c r="R106" i="2"/>
  <c r="S106" i="2" s="1"/>
  <c r="M106" i="2"/>
  <c r="M105" i="2"/>
  <c r="R105" i="2" s="1"/>
  <c r="S105" i="2" s="1"/>
  <c r="R104" i="2"/>
  <c r="S104" i="2" s="1"/>
  <c r="M104" i="2"/>
  <c r="M103" i="2"/>
  <c r="R103" i="2" s="1"/>
  <c r="S103" i="2" s="1"/>
  <c r="M102" i="2"/>
  <c r="R102" i="2" s="1"/>
  <c r="S102" i="2" s="1"/>
  <c r="M101" i="2"/>
  <c r="R101" i="2" s="1"/>
  <c r="S101" i="2" s="1"/>
  <c r="M100" i="2"/>
  <c r="R100" i="2" s="1"/>
  <c r="S100" i="2" s="1"/>
  <c r="R99" i="2"/>
  <c r="S99" i="2" s="1"/>
  <c r="M99" i="2"/>
  <c r="R98" i="2"/>
  <c r="S98" i="2" s="1"/>
  <c r="M98" i="2"/>
  <c r="M97" i="2"/>
  <c r="R97" i="2" s="1"/>
  <c r="S97" i="2" s="1"/>
  <c r="R96" i="2"/>
  <c r="S96" i="2" s="1"/>
  <c r="M96" i="2"/>
  <c r="M95" i="2"/>
  <c r="R95" i="2" s="1"/>
  <c r="S95" i="2" s="1"/>
  <c r="M94" i="2"/>
  <c r="R94" i="2" s="1"/>
  <c r="S94" i="2" s="1"/>
  <c r="M93" i="2"/>
  <c r="R93" i="2" s="1"/>
  <c r="S93" i="2" s="1"/>
  <c r="M92" i="2"/>
  <c r="R92" i="2" s="1"/>
  <c r="S92" i="2" s="1"/>
  <c r="R91" i="2"/>
  <c r="S91" i="2" s="1"/>
  <c r="M91" i="2"/>
  <c r="R90" i="2"/>
  <c r="S90" i="2" s="1"/>
  <c r="M90" i="2"/>
  <c r="M89" i="2"/>
  <c r="R89" i="2" s="1"/>
  <c r="S89" i="2" s="1"/>
  <c r="R88" i="2"/>
  <c r="S88" i="2" s="1"/>
  <c r="M88" i="2"/>
  <c r="M87" i="2"/>
  <c r="R87" i="2" s="1"/>
  <c r="S87" i="2" s="1"/>
  <c r="M86" i="2"/>
  <c r="R86" i="2" s="1"/>
  <c r="S86" i="2" s="1"/>
  <c r="M85" i="2"/>
  <c r="R85" i="2" s="1"/>
  <c r="S85" i="2" s="1"/>
  <c r="M84" i="2"/>
  <c r="R84" i="2" s="1"/>
  <c r="S84" i="2" s="1"/>
  <c r="R83" i="2"/>
  <c r="S83" i="2" s="1"/>
  <c r="M83" i="2"/>
  <c r="R82" i="2"/>
  <c r="S82" i="2" s="1"/>
  <c r="M82" i="2"/>
  <c r="M81" i="2"/>
  <c r="R81" i="2" s="1"/>
  <c r="S81" i="2" s="1"/>
  <c r="R80" i="2"/>
  <c r="S80" i="2" s="1"/>
  <c r="M80" i="2"/>
  <c r="M79" i="2"/>
  <c r="R79" i="2" s="1"/>
  <c r="S79" i="2" s="1"/>
  <c r="M78" i="2"/>
  <c r="R78" i="2" s="1"/>
  <c r="S78" i="2" s="1"/>
  <c r="M77" i="2"/>
  <c r="R77" i="2" s="1"/>
  <c r="S77" i="2" s="1"/>
  <c r="M76" i="2"/>
  <c r="R76" i="2" s="1"/>
  <c r="S76" i="2" s="1"/>
  <c r="R75" i="2"/>
  <c r="S75" i="2" s="1"/>
  <c r="M75" i="2"/>
  <c r="R74" i="2"/>
  <c r="S74" i="2" s="1"/>
  <c r="M74" i="2"/>
  <c r="M73" i="2"/>
  <c r="R73" i="2" s="1"/>
  <c r="S73" i="2" s="1"/>
  <c r="R72" i="2"/>
  <c r="S72" i="2" s="1"/>
  <c r="M72" i="2"/>
  <c r="M71" i="2"/>
  <c r="R71" i="2" s="1"/>
  <c r="S71" i="2" s="1"/>
  <c r="M70" i="2"/>
  <c r="R70" i="2" s="1"/>
  <c r="S70" i="2" s="1"/>
  <c r="M69" i="2"/>
  <c r="R69" i="2" s="1"/>
  <c r="S69" i="2" s="1"/>
  <c r="M68" i="2"/>
  <c r="R68" i="2" s="1"/>
  <c r="S68" i="2" s="1"/>
  <c r="R67" i="2"/>
  <c r="S67" i="2" s="1"/>
  <c r="M67" i="2"/>
  <c r="R66" i="2"/>
  <c r="S66" i="2" s="1"/>
  <c r="M66" i="2"/>
  <c r="M65" i="2"/>
  <c r="R65" i="2" s="1"/>
  <c r="S65" i="2" s="1"/>
  <c r="R64" i="2"/>
  <c r="S64" i="2" s="1"/>
  <c r="M64" i="2"/>
  <c r="M63" i="2"/>
  <c r="R63" i="2" s="1"/>
  <c r="S63" i="2" s="1"/>
  <c r="M62" i="2"/>
  <c r="R62" i="2" s="1"/>
  <c r="S62" i="2" s="1"/>
  <c r="M61" i="2"/>
  <c r="R61" i="2" s="1"/>
  <c r="S61" i="2" s="1"/>
  <c r="M60" i="2"/>
  <c r="R60" i="2" s="1"/>
  <c r="S60" i="2" s="1"/>
  <c r="R59" i="2"/>
  <c r="S59" i="2" s="1"/>
  <c r="M59" i="2"/>
  <c r="R58" i="2"/>
  <c r="S58" i="2" s="1"/>
  <c r="M58" i="2"/>
  <c r="M57" i="2"/>
  <c r="R57" i="2" s="1"/>
  <c r="S57" i="2" s="1"/>
  <c r="R56" i="2"/>
  <c r="S56" i="2" s="1"/>
  <c r="M56" i="2"/>
  <c r="M55" i="2"/>
  <c r="R55" i="2" s="1"/>
  <c r="S55" i="2" s="1"/>
  <c r="M54" i="2"/>
  <c r="R54" i="2" s="1"/>
  <c r="S54" i="2" s="1"/>
  <c r="M53" i="2"/>
  <c r="R53" i="2" s="1"/>
  <c r="S53" i="2" s="1"/>
  <c r="M52" i="2"/>
  <c r="R52" i="2" s="1"/>
  <c r="S52" i="2" s="1"/>
  <c r="R51" i="2"/>
  <c r="S51" i="2" s="1"/>
  <c r="M51" i="2"/>
  <c r="R50" i="2"/>
  <c r="S50" i="2" s="1"/>
  <c r="M50" i="2"/>
  <c r="M49" i="2"/>
  <c r="R49" i="2" s="1"/>
  <c r="S49" i="2" s="1"/>
  <c r="M48" i="2"/>
  <c r="R48" i="2" s="1"/>
  <c r="S48" i="2" s="1"/>
  <c r="M47" i="2"/>
  <c r="R47" i="2" s="1"/>
  <c r="S47" i="2" s="1"/>
  <c r="M46" i="2"/>
  <c r="R46" i="2" s="1"/>
  <c r="S46" i="2" s="1"/>
  <c r="M45" i="2"/>
  <c r="R45" i="2" s="1"/>
  <c r="S45" i="2" s="1"/>
  <c r="M44" i="2"/>
  <c r="R44" i="2" s="1"/>
  <c r="S44" i="2" s="1"/>
  <c r="M43" i="2"/>
  <c r="R43" i="2" s="1"/>
  <c r="S43" i="2" s="1"/>
  <c r="M42" i="2"/>
  <c r="R42" i="2" s="1"/>
  <c r="S42" i="2" s="1"/>
  <c r="M41" i="2"/>
  <c r="R41" i="2" s="1"/>
  <c r="S41" i="2" s="1"/>
  <c r="R40" i="2"/>
  <c r="S40" i="2" s="1"/>
  <c r="M40" i="2"/>
  <c r="M39" i="2"/>
  <c r="R39" i="2" s="1"/>
  <c r="S39" i="2" s="1"/>
  <c r="M38" i="2"/>
  <c r="R38" i="2" s="1"/>
  <c r="S38" i="2" s="1"/>
  <c r="M37" i="2"/>
  <c r="R37" i="2" s="1"/>
  <c r="S37" i="2" s="1"/>
  <c r="M36" i="2"/>
  <c r="R36" i="2" s="1"/>
  <c r="S36" i="2" s="1"/>
  <c r="M35" i="2"/>
  <c r="R35" i="2" s="1"/>
  <c r="S35" i="2" s="1"/>
  <c r="M34" i="2"/>
  <c r="R34" i="2" s="1"/>
  <c r="S34" i="2" s="1"/>
  <c r="M33" i="2"/>
  <c r="R33" i="2" s="1"/>
  <c r="S33" i="2" s="1"/>
  <c r="R32" i="2"/>
  <c r="S32" i="2" s="1"/>
  <c r="M32" i="2"/>
  <c r="M31" i="2"/>
  <c r="R31" i="2" s="1"/>
  <c r="S31" i="2" s="1"/>
  <c r="M30" i="2"/>
  <c r="R30" i="2" s="1"/>
  <c r="S30" i="2" s="1"/>
  <c r="M29" i="2"/>
  <c r="R29" i="2" s="1"/>
  <c r="S29" i="2" s="1"/>
  <c r="M28" i="2"/>
  <c r="R28" i="2" s="1"/>
  <c r="S28" i="2" s="1"/>
  <c r="M27" i="2"/>
  <c r="R27" i="2" s="1"/>
  <c r="S27" i="2" s="1"/>
  <c r="M26" i="2"/>
  <c r="R26" i="2" s="1"/>
  <c r="S26" i="2" s="1"/>
  <c r="M25" i="2"/>
  <c r="R25" i="2" s="1"/>
  <c r="S25" i="2" s="1"/>
  <c r="R24" i="2"/>
  <c r="S24" i="2" s="1"/>
  <c r="M24" i="2"/>
  <c r="M23" i="2"/>
  <c r="R23" i="2" s="1"/>
  <c r="S23" i="2" s="1"/>
  <c r="M22" i="2"/>
  <c r="R22" i="2" s="1"/>
  <c r="S22" i="2" s="1"/>
  <c r="M21" i="2"/>
  <c r="R21" i="2" s="1"/>
  <c r="S21" i="2" s="1"/>
  <c r="M20" i="2"/>
  <c r="R20" i="2" s="1"/>
  <c r="M19" i="2"/>
  <c r="R19" i="2" s="1"/>
  <c r="S19" i="2" s="1"/>
  <c r="M18" i="2"/>
  <c r="R18" i="2" s="1"/>
  <c r="S18" i="2" s="1"/>
  <c r="M17" i="2"/>
  <c r="R17" i="2" s="1"/>
  <c r="S17" i="2" s="1"/>
  <c r="R16" i="2"/>
  <c r="S16" i="2" s="1"/>
  <c r="M16" i="2"/>
  <c r="M15" i="2"/>
  <c r="R15" i="2" s="1"/>
  <c r="S15" i="2" s="1"/>
  <c r="M14" i="2"/>
  <c r="R14" i="2" s="1"/>
  <c r="S14" i="2" s="1"/>
  <c r="M13" i="2"/>
  <c r="R13" i="2" s="1"/>
  <c r="S13" i="2" s="1"/>
  <c r="M12" i="2"/>
  <c r="R12" i="2" s="1"/>
  <c r="S12" i="2" s="1"/>
  <c r="M11" i="2"/>
  <c r="R11" i="2" s="1"/>
  <c r="S11" i="2" s="1"/>
  <c r="M10" i="2"/>
  <c r="R10" i="2" s="1"/>
  <c r="S10" i="2" s="1"/>
  <c r="M9" i="2"/>
  <c r="R9" i="2" s="1"/>
  <c r="S9" i="2" s="1"/>
  <c r="R8" i="2"/>
  <c r="S8" i="2" s="1"/>
  <c r="M8" i="2"/>
  <c r="M7" i="2"/>
  <c r="R7" i="2" s="1"/>
  <c r="S7" i="2" s="1"/>
  <c r="M6" i="2"/>
  <c r="R6" i="2" s="1"/>
  <c r="S6" i="2" s="1"/>
  <c r="M5" i="2"/>
  <c r="R5" i="2" s="1"/>
  <c r="S5" i="2" s="1"/>
  <c r="M4" i="2"/>
  <c r="R4" i="2" s="1"/>
  <c r="S4" i="2" s="1"/>
  <c r="M3" i="2"/>
  <c r="R3" i="2" s="1"/>
  <c r="M2" i="2"/>
  <c r="R2" i="2" s="1"/>
  <c r="S2" i="2" s="1"/>
</calcChain>
</file>

<file path=xl/sharedStrings.xml><?xml version="1.0" encoding="utf-8"?>
<sst xmlns="http://schemas.openxmlformats.org/spreadsheetml/2006/main" count="649" uniqueCount="324">
  <si>
    <t>comunidad</t>
  </si>
  <si>
    <t>tipo</t>
  </si>
  <si>
    <t>dias_letivos_mes</t>
  </si>
  <si>
    <t>dias_com_alimento_animal</t>
  </si>
  <si>
    <t>dias_com_carne</t>
  </si>
  <si>
    <t>dias_plant_based</t>
  </si>
  <si>
    <t>pct_dias_com_alimento_animal</t>
  </si>
  <si>
    <t>pct_dias_com_carne</t>
  </si>
  <si>
    <t>dias_com_duas_carnes</t>
  </si>
  <si>
    <t>Pratos_boi_decomposto</t>
  </si>
  <si>
    <t>Pratos_boi_principal</t>
  </si>
  <si>
    <t>Pratos_porco_decomposto</t>
  </si>
  <si>
    <t>Pratos_porco_principal</t>
  </si>
  <si>
    <t>Pratos_aves_decomposto</t>
  </si>
  <si>
    <t>Pratos_aves_principal</t>
  </si>
  <si>
    <t>Pratos_peixes_mariscos_decomposto</t>
  </si>
  <si>
    <t>Pratos_peixes_mariscos_principal</t>
  </si>
  <si>
    <t>Pratos_outras_carnes_decomposto</t>
  </si>
  <si>
    <t>Pratos_outras_carnes_principal</t>
  </si>
  <si>
    <t>Pratos com_lacteos</t>
  </si>
  <si>
    <t>Pratos com_ovos</t>
  </si>
  <si>
    <t>observacoes</t>
  </si>
  <si>
    <t>Total boi/gramas</t>
  </si>
  <si>
    <t>Total porco/gramas</t>
  </si>
  <si>
    <t>Total ave/gramas</t>
  </si>
  <si>
    <t>Total peixe/gramas</t>
  </si>
  <si>
    <t>Quantidade seafood</t>
  </si>
  <si>
    <t>Total proporcional dia boi e porco</t>
  </si>
  <si>
    <t>Total proporcional dia ave e peixe</t>
  </si>
  <si>
    <t xml:space="preserve">Total proporcional/dia todas carnes </t>
  </si>
  <si>
    <t>Limite de emissões dos 71,5 gramas (considerando a proporção boi/porco 30/70%) por menu/aluno</t>
  </si>
  <si>
    <t>ANDALUZIA</t>
  </si>
  <si>
    <t>CEIP Bernardo Barco - Sevilla (Outubro)</t>
  </si>
  <si>
    <t xml:space="preserve">Público </t>
  </si>
  <si>
    <t>1,23 kg co2e</t>
  </si>
  <si>
    <t>CEIP Borbolla - Sevilha (março/abril)</t>
  </si>
  <si>
    <t>1226 g</t>
  </si>
  <si>
    <t>CEIP García Lorca - Málaga (Set/Out)</t>
  </si>
  <si>
    <t>Mediterranea</t>
  </si>
  <si>
    <t>M</t>
  </si>
  <si>
    <t>Limite boi/porco: 558 g CO₂e</t>
  </si>
  <si>
    <t>CEIP Hernán Ruiz - Cordoba (Fev/Março)</t>
  </si>
  <si>
    <t>Limite frango/peixe: 668 g Co2e</t>
  </si>
  <si>
    <t>CEIP Palacios Rubio - La Carolina - Jaen (Out)</t>
  </si>
  <si>
    <t>CEIP Alfonso X El Sabio - Jerez (1o trimestre)</t>
  </si>
  <si>
    <t>1 frango, 1 peixe, 1 porco menus de 1/3</t>
  </si>
  <si>
    <t>CEIP Maestro José Fuentes - Sevilla (Nov-Dec)</t>
  </si>
  <si>
    <t>Colegio Andalucía - Malaga (Out)</t>
  </si>
  <si>
    <t>Concertado</t>
  </si>
  <si>
    <t>Colegio Antonio Gala - Sevilla (Out)</t>
  </si>
  <si>
    <t>(2 porcos, 2 bois e 2 frangos menos de 1/3)</t>
  </si>
  <si>
    <t>Colegio Compañía de María - Granada (Out)</t>
  </si>
  <si>
    <t xml:space="preserve">Aramark </t>
  </si>
  <si>
    <t>Ar</t>
  </si>
  <si>
    <t>Colegio Diocesano Virgen de Gracia - Granada (Out)</t>
  </si>
  <si>
    <t>Colegio La Milagrosa - Córdoba (Out)</t>
  </si>
  <si>
    <t>Colegio La Salle - Córdoba (Out)</t>
  </si>
  <si>
    <t>Colegio Nuestra Señora de Loreto - Malaga Andalucia (Out)</t>
  </si>
  <si>
    <t xml:space="preserve">Seral </t>
  </si>
  <si>
    <t>Sa</t>
  </si>
  <si>
    <t>Colegio Regina Mundi - Granada (Outubro)</t>
  </si>
  <si>
    <t>ARAGÃO</t>
  </si>
  <si>
    <t>CEIP Arcosur - Zaragoza (Outubro)</t>
  </si>
  <si>
    <t>CEIP Ciudad de Zaragoza - Zaragoza (Outubro)</t>
  </si>
  <si>
    <t>CEIP Cortes de Aragón - Zaragoza (Outubro)</t>
  </si>
  <si>
    <t>Colegio Público Doctor Azúa - Zaragoza (Outubro)</t>
  </si>
  <si>
    <t>Colegio Calasanz - Zaragoza (Outubro)</t>
  </si>
  <si>
    <t>Seral</t>
  </si>
  <si>
    <t>Colegio Salesianos - Huesca (Outubro)</t>
  </si>
  <si>
    <t>Colegio Santa Ana Monzón - Huesca (Outubro</t>
  </si>
  <si>
    <t>Serunion</t>
  </si>
  <si>
    <t>Sru</t>
  </si>
  <si>
    <t>ASTURIAS</t>
  </si>
  <si>
    <t>CEIP Cabuenes - Asturias (25-26)</t>
  </si>
  <si>
    <t>CEIP La Vallina - Asturias (Outubro)</t>
  </si>
  <si>
    <t>Ausolan</t>
  </si>
  <si>
    <t>Au</t>
  </si>
  <si>
    <t>Colegio Público “Manuel Martínez Blanco” - Gijon (Março)</t>
  </si>
  <si>
    <t>1 peixe e um frango dividindo o mesmo prato, ou seja, menos da metade pra cada um (paella)</t>
  </si>
  <si>
    <t>CP Lugo de Llanera - Asturias (Out)</t>
  </si>
  <si>
    <t>Colegio FEC San Manuel-Naranco - Oviedo (Setembro)</t>
  </si>
  <si>
    <t>Colegio Gesta – Oviedo (Outubro)</t>
  </si>
  <si>
    <t>Colegio de La Assuncion - Asturias (Outubro)</t>
  </si>
  <si>
    <t>BALEARES</t>
  </si>
  <si>
    <t>CEIP Aina Moll i Marquès - Maiorca (Out)</t>
  </si>
  <si>
    <t>1 frango e 1 boi menos da metade cada um</t>
  </si>
  <si>
    <t>CEIP Es Vivero - Maiorca (Out)</t>
  </si>
  <si>
    <t xml:space="preserve">1 frango e 1 boi menos da metade cada um </t>
  </si>
  <si>
    <t>CEIP S'albufera - Maiorca (Out)</t>
  </si>
  <si>
    <t>CEIP Son Basca - Maiorca (Out)</t>
  </si>
  <si>
    <t>1 frango e 1 peixe menos da metade cada um</t>
  </si>
  <si>
    <t>CIDE – Centre Internacional d’Educació - Palma (OUT)</t>
  </si>
  <si>
    <t>(1 frango, 1 porco, e 1 coelho menos do que 1/3, junto com arroz) (1 porco e 1 peixe menos do que metade, junto com arroz)</t>
  </si>
  <si>
    <t>Col·legi Fray Joan Ballester - Maiorca (Out)</t>
  </si>
  <si>
    <t>Scolarest</t>
  </si>
  <si>
    <t>(1 frango, 1 porco, e 1 coelho menos do que 1/3, junto com arroz)</t>
  </si>
  <si>
    <t>Sco</t>
  </si>
  <si>
    <t>Colegio Nuestra Senora de la consolacion - Menorca (Maio)</t>
  </si>
  <si>
    <t>CANARIAS</t>
  </si>
  <si>
    <t>CEIP Antonio Zerolo - Canarias (Out)</t>
  </si>
  <si>
    <t>(1 peixe e 1 porco menos da metade)</t>
  </si>
  <si>
    <t xml:space="preserve">CEIP Pintor Nestor - Canarias (Out) </t>
  </si>
  <si>
    <t>(1 porco e 1 boi menos da metade) (1 frango e 1 boi menos da metade)</t>
  </si>
  <si>
    <t>CEIP Salvador Manrique de Lara - La palma gran Canarias (Maio)</t>
  </si>
  <si>
    <t>1 boi e 1 porco menos da metade</t>
  </si>
  <si>
    <t>CEIP San Fernando - Tenerife (1o trimestre)</t>
  </si>
  <si>
    <t>(1 boi e 1 frango menos da metade)(1 boi e 1 porco menos da metade)</t>
  </si>
  <si>
    <t>CEIP Yaiza Lanzarote - Canarias (Out)</t>
  </si>
  <si>
    <t>(1 porco e 1 boi menos da metade) (1 frango e um boi menos da metade)</t>
  </si>
  <si>
    <t>Colegio Echeyde - Canarias (Out)</t>
  </si>
  <si>
    <t>(3 bois e 3 porcos menos da metade)</t>
  </si>
  <si>
    <t>Colegio La Milagrosa - Tenerife (Out)</t>
  </si>
  <si>
    <t>1 porco e 1 frango menos da metade</t>
  </si>
  <si>
    <t>Colegio Norte - Canarias (Jan-Março)</t>
  </si>
  <si>
    <t>(1 porco e 1 boi menos da metade)(1 frango e 1 porco menos da metade)</t>
  </si>
  <si>
    <t>Colegio Rodríguez Campos - Canarias (Out)</t>
  </si>
  <si>
    <t>CANTABRIA</t>
  </si>
  <si>
    <t>CEIP Cervantes - Torrelavega (Outubro)</t>
  </si>
  <si>
    <t>CEIP Ricardo Macías Picavea - Santoña(Out)</t>
  </si>
  <si>
    <t>CEIP Ramón Pelayo - Santander(Out)</t>
  </si>
  <si>
    <t>CEIP Sardinero - Santander (Out)</t>
  </si>
  <si>
    <t>Colegio Calasanz - Santander (Set)</t>
  </si>
  <si>
    <t>Colegio Sagrado Corazón Esclavas - Santander (Out)</t>
  </si>
  <si>
    <t>Colegio San José - La Mennais Reinosa (out)</t>
  </si>
  <si>
    <t>CASTELA E LEAO</t>
  </si>
  <si>
    <t>CEIP Benito León - Leon (Out)</t>
  </si>
  <si>
    <t>Colegio Ntra. Sra. del Carmen (Maio)</t>
  </si>
  <si>
    <t>1 porco e 1 peixe menos que a metade</t>
  </si>
  <si>
    <t>Castilla la Mancha</t>
  </si>
  <si>
    <t>2 bois e 2 frangos menos da metade</t>
  </si>
  <si>
    <t>concertado</t>
  </si>
  <si>
    <t>2 porcos, 2 bois e 2 frangos menos de 1/3</t>
  </si>
  <si>
    <t>CATALUNIA</t>
  </si>
  <si>
    <t>1 porco e 1 boi menos da metade</t>
  </si>
  <si>
    <t>1 porco e 1 coelho menos da metade</t>
  </si>
  <si>
    <t>SET</t>
  </si>
  <si>
    <t>Aramark</t>
  </si>
  <si>
    <t>1 boi e 1 frango menos do que a metade</t>
  </si>
  <si>
    <t>2 porcos e 2 frangos menos da metade</t>
  </si>
  <si>
    <t>COM. VALENCIANA</t>
  </si>
  <si>
    <t>2 porcos e 2 bois menos da metade</t>
  </si>
  <si>
    <t>1 peixe e 1 porco menos da metade</t>
  </si>
  <si>
    <t>1 frango e 1 coelho menos da metade e 1frango e 1 porco menos da metade</t>
  </si>
  <si>
    <t>1 frango e 1 porco menos da metade cada um</t>
  </si>
  <si>
    <t>(1 boi e 1 porco menos da metade)(1 boi e 1 frango menos da metade)</t>
  </si>
  <si>
    <t>EXTREMADURA</t>
  </si>
  <si>
    <t>(2 porcos e 2 bois menos da metade)(1 porco e 1 peixe menos da metade)</t>
  </si>
  <si>
    <t>(4 porcos e 4 frangos menos da metade)</t>
  </si>
  <si>
    <t>2 frangos,, 2 porcos e 2 bois menos de 1/3</t>
  </si>
  <si>
    <t>GALICIA</t>
  </si>
  <si>
    <t>1 peixe e 1 frango menos da metade</t>
  </si>
  <si>
    <t>ABR</t>
  </si>
  <si>
    <t>LA RIOJA</t>
  </si>
  <si>
    <t>Público</t>
  </si>
  <si>
    <t>1 porco e 1 peixe menos da metade</t>
  </si>
  <si>
    <t>MADRI</t>
  </si>
  <si>
    <t>1 boi e 1 frango menos da metade</t>
  </si>
  <si>
    <t>(2 bois, 2 frangos e 2 porcos menos de 1/3)(1 boi e 1 porco menos da metade)</t>
  </si>
  <si>
    <t>1 peixe e 1 porco menos da metade e (1 boi e 1 frango menos da metade)</t>
  </si>
  <si>
    <t>1 boi, 1 porco e 1 frango menos de 1/3</t>
  </si>
  <si>
    <t>(2 bois, 2 frangos e 2 porcos menos de 1/3)(1 peixe e 1 porco menos da metade)</t>
  </si>
  <si>
    <t>MURCIA</t>
  </si>
  <si>
    <t>NAVARRA</t>
  </si>
  <si>
    <t>1 coelho e 1 porco menos da metade</t>
  </si>
  <si>
    <t>PAÍS BASCO</t>
  </si>
  <si>
    <t>146 vermelhos nessa coluna</t>
  </si>
  <si>
    <t xml:space="preserve">87,7% dos colegios </t>
  </si>
  <si>
    <t>CATERINGS</t>
  </si>
  <si>
    <t>NÃO CATERINGS</t>
  </si>
  <si>
    <t>M - 12</t>
  </si>
  <si>
    <t xml:space="preserve">Ar - 13 </t>
  </si>
  <si>
    <t>Sa - 6</t>
  </si>
  <si>
    <t>Sru - 20</t>
  </si>
  <si>
    <t>Au - 10</t>
  </si>
  <si>
    <t>Sco - 6</t>
  </si>
  <si>
    <t xml:space="preserve">59 dos 67 menus ultrapassaram o adequado na categoria bife e porco. Isso significa 88% dos menus analisados. </t>
  </si>
  <si>
    <t>Públicos (91)</t>
  </si>
  <si>
    <t>Concertados (72)</t>
  </si>
  <si>
    <t>M Público</t>
  </si>
  <si>
    <t>M Concertado</t>
  </si>
  <si>
    <t>Ar Público</t>
  </si>
  <si>
    <t>Ar Concertado</t>
  </si>
  <si>
    <t>Sa Público</t>
  </si>
  <si>
    <t>Sa Concertado</t>
  </si>
  <si>
    <t>Sru Público</t>
  </si>
  <si>
    <t>Sru Concertado</t>
  </si>
  <si>
    <t>Au Público</t>
  </si>
  <si>
    <t>Au Concertado</t>
  </si>
  <si>
    <t>Sco Público</t>
  </si>
  <si>
    <t>Sco Concertado</t>
  </si>
  <si>
    <t>Total beef/pork day/grams</t>
  </si>
  <si>
    <t xml:space="preserve">Proportion beef/pork </t>
  </si>
  <si>
    <t>Amount beef</t>
  </si>
  <si>
    <t>Amount pork</t>
  </si>
  <si>
    <t>Total 4 meats day/grams</t>
  </si>
  <si>
    <t>Total poultry/fish (day/grams)</t>
  </si>
  <si>
    <t>Proportion poultry/fish</t>
  </si>
  <si>
    <t>Amount Poultry (day)</t>
  </si>
  <si>
    <t>Amount Fish (day)</t>
  </si>
  <si>
    <t>Total Emissions 4 meats day/grams</t>
  </si>
  <si>
    <t>Excess emissions days/grams (proportion 3/7)</t>
  </si>
  <si>
    <t>Excess emissions year/kg</t>
  </si>
  <si>
    <t>Average emissions sample</t>
  </si>
  <si>
    <t>Me P</t>
  </si>
  <si>
    <t>P</t>
  </si>
  <si>
    <t>C</t>
  </si>
  <si>
    <t>Ar P</t>
  </si>
  <si>
    <t>BOI</t>
  </si>
  <si>
    <t>Sco C</t>
  </si>
  <si>
    <t>Ar C</t>
  </si>
  <si>
    <t xml:space="preserve"> Ser C</t>
  </si>
  <si>
    <t>Ser C</t>
  </si>
  <si>
    <t>CEIP Camino del Norte - Leon (Out)</t>
  </si>
  <si>
    <t>CEIP Ignacio Martín-Baró - Valladolid (Out)</t>
  </si>
  <si>
    <t>CEIP RÍO ARLANZÓN - Burgos (Out)</t>
  </si>
  <si>
    <t>CEIP La Granja - Leon (Set)</t>
  </si>
  <si>
    <t>Colegio Ave María - Valladolid (Nov)</t>
  </si>
  <si>
    <t>Colegio Blanca de Castilla - Burgos (Out)</t>
  </si>
  <si>
    <t>Colegio Sagrada Familia - Valladolid (Out)</t>
  </si>
  <si>
    <t>Colegio San Juan Bosco - Salamanca (Set)</t>
  </si>
  <si>
    <t>CEIP Santisimo Cristo de las Injurias - Toledo (Out)</t>
  </si>
  <si>
    <t>CEIP Parque de la Muñeca - Guadalajara (Nov)</t>
  </si>
  <si>
    <t>CEIP Fernando de Rojas - Toledo (out)</t>
  </si>
  <si>
    <t>CEIP Parque Sur - Albacete (Out)</t>
  </si>
  <si>
    <t>CEIP La Ilustracion - Albacete (Nov)</t>
  </si>
  <si>
    <t>Colegio Escuelas Pias - Albacete (Out)</t>
  </si>
  <si>
    <t>Colegio Alborada - Castilla-La Mancha (Out)</t>
  </si>
  <si>
    <t>Colegio Maristas Santa Maria - Toledo (Nov)</t>
  </si>
  <si>
    <t>CEIP Marcel·lí Domingo - Tarragona (Out)</t>
  </si>
  <si>
    <t>ESC Font del Roure -Barcelona (Out)</t>
  </si>
  <si>
    <t>Escola Alba - Lerida (Out)</t>
  </si>
  <si>
    <t>Escola Bàrkeno - Barcelona (Out)</t>
  </si>
  <si>
    <t>Escola Ronçana - Barcelona (Out)</t>
  </si>
  <si>
    <t>Escola Ruiz Amado - Girona (Out)</t>
  </si>
  <si>
    <t>Escola Sant Salvador - Tarragona (SET)</t>
  </si>
  <si>
    <t>Escola Splai - Barcelona (Out)</t>
  </si>
  <si>
    <t>Colegio Sil - Barcelona (Out)</t>
  </si>
  <si>
    <t>Colegio Xaloc - Barcelona (Out)</t>
  </si>
  <si>
    <t>Collegi Claret - Sabadell(Out)</t>
  </si>
  <si>
    <t>Col·legi Escolàpies - Sabadell (Out)</t>
  </si>
  <si>
    <t>Col·legi Mater Salvatoris - Lleida (Out)</t>
  </si>
  <si>
    <t>Escola FEDAC - Lleida (Out)</t>
  </si>
  <si>
    <t>Saint Nicholas School - Barcelona (Out)</t>
  </si>
  <si>
    <t>CEIP Benalua - Alicante  (Out)</t>
  </si>
  <si>
    <t>CEIP Cervantes - Ibi (Outubro)</t>
  </si>
  <si>
    <t>CEIP Comunitat Valenciana - Valencia (Out)</t>
  </si>
  <si>
    <t>CEIP El Castell - Castellon (Out)</t>
  </si>
  <si>
    <t>CEIP Hispanidad - Elche (Out)</t>
  </si>
  <si>
    <t>CEIP Luis Vives - Elche (Out)</t>
  </si>
  <si>
    <t>CEIP San Juan de Ribera - Valência(Set)</t>
  </si>
  <si>
    <t>CEIP Azorin - Alicante (Nov)</t>
  </si>
  <si>
    <t>Colegio Albufereta - Alicante (Out)</t>
  </si>
  <si>
    <t>Colegio el Faro - Alicante (Out)</t>
  </si>
  <si>
    <t>Colegio Sagrados Corazones - Alicante (Rot)</t>
  </si>
  <si>
    <t>Colegio Liceo Corbí - Valencia (Out)</t>
  </si>
  <si>
    <t>Colegio Nuestra Señora del Pilar - Valencia (Out)</t>
  </si>
  <si>
    <t>Colegio Escolapias Valencia - Valência (Nov)</t>
  </si>
  <si>
    <t>Colegio Sagrada Familia Silla - Valência (Nov)</t>
  </si>
  <si>
    <t>Colegio Calasancio - Alicante (Out)</t>
  </si>
  <si>
    <t>C.E.I.P. EXTREMADURA - Caceres (Out)</t>
  </si>
  <si>
    <t>CEIP Arias Montano - Badajoz (Out)</t>
  </si>
  <si>
    <t>CEIP Juan Güell - Caceres (Out)</t>
  </si>
  <si>
    <t>CEIP Juan Vázquez - Badajoz (Out)</t>
  </si>
  <si>
    <t>CEIP San Andrés - Caceres (Out)</t>
  </si>
  <si>
    <t>CEIP Enrique Segura Covarsí - Badajos (Out)</t>
  </si>
  <si>
    <t>Colegio Diocesano José Luis Cotallo - Cáceres (Jun)</t>
  </si>
  <si>
    <t>Colegio Sagrado Corazón de Jesús - Cáceres (Maio)</t>
  </si>
  <si>
    <t>Salesianos “Ramón Izquierdo” - Badajoz (Out)</t>
  </si>
  <si>
    <t>Colegio Santo Ángel - Badajoz (Out)</t>
  </si>
  <si>
    <t>CEIP Flavia - Padron (Out)</t>
  </si>
  <si>
    <t>CEIP Rogelio García Yáñez, Galicia (Out)</t>
  </si>
  <si>
    <t>CEP Doutor Fleming - Vigo (Abr)</t>
  </si>
  <si>
    <t>CEIP Gregorio Sanz - Lugo (Mar)</t>
  </si>
  <si>
    <t>CPI Camiño de Santiago - Galícia (Out)</t>
  </si>
  <si>
    <t>CPI O Cruce - A Coruna (Out)</t>
  </si>
  <si>
    <t>Colegio Sagrado Corazon Franciscanas - A Coruna  (Nov)</t>
  </si>
  <si>
    <t>Colegio La Grande Obra de Atocha - A Coruña (Out)</t>
  </si>
  <si>
    <t>Colexio San Jorge - Santiago (Out)</t>
  </si>
  <si>
    <t>Liceo La Paz, A Coruna (Out)</t>
  </si>
  <si>
    <t>CEIP Eduardo González Gallarza - Lardero (OUT)</t>
  </si>
  <si>
    <t>CEIP El Arco - Logroño (Out)</t>
  </si>
  <si>
    <t>CEIP La Guindalera - Logroño (Nov)</t>
  </si>
  <si>
    <t>Colegio Escolapias Sotillo - Logrono (Out)</t>
  </si>
  <si>
    <t>Colegio Jesuitas - Logrono (Out)</t>
  </si>
  <si>
    <t>CEIP ALDEBARAN - Madri (Out)</t>
  </si>
  <si>
    <t>CEIP Bilingüe Hernán Cortés - Madri (Out)</t>
  </si>
  <si>
    <t>CEIP Carlos V - Madri(Out)</t>
  </si>
  <si>
    <t>CEIP Las Artes - Madri (Out)</t>
  </si>
  <si>
    <t>CEIP Madrid-Sur - Madri (Out)</t>
  </si>
  <si>
    <t>CEIP Pasamonte - Madri (Out)</t>
  </si>
  <si>
    <t>CEIP Pinar del Rey - Madri (Out)</t>
  </si>
  <si>
    <t>CEIP Príncipe Felipe - Madrid (Out)</t>
  </si>
  <si>
    <t>CEIP Rosa Luxemburgo - Madri(Out)</t>
  </si>
  <si>
    <t>Colegio San Agustin - Madri(Out)</t>
  </si>
  <si>
    <t>81 vermelhos nessa coluna</t>
  </si>
  <si>
    <t>Colegio Divino Maestro - Madrid (Out)</t>
  </si>
  <si>
    <t>Colegio San Alfonso - Madri (Out)</t>
  </si>
  <si>
    <t>El Valle Sanchinaro - Madri(Out)</t>
  </si>
  <si>
    <t>Stella Maris la Gavia - Madrid(Out)</t>
  </si>
  <si>
    <t>CEIP San Miguel - Murcia (Rot)</t>
  </si>
  <si>
    <t>CEIP Santa María de Gracia - Murcia (Rot)</t>
  </si>
  <si>
    <t>Colegio Carmelitas Murcia - Murcia (Out)</t>
  </si>
  <si>
    <t>Colegio Concertado Bilingüe Las Claras de la Flota - Murcia(Out)</t>
  </si>
  <si>
    <t>Colegio Concertado Reina Sofía - Murcia (Rot)</t>
  </si>
  <si>
    <t>Colegio San Jorge - Murcia (Rot)</t>
  </si>
  <si>
    <t>C.P. BUZTINTXURI - Navarra (Out)</t>
  </si>
  <si>
    <t>CEIP Principe de Viana Olite - Navarra (Out)</t>
  </si>
  <si>
    <t>Colegio Claret Larraona - Pamplona (out)</t>
  </si>
  <si>
    <t>Colegio Vedruna - Pamplona (Out)</t>
  </si>
  <si>
    <t>Colegio Vedruna - Cartagena (Out)</t>
  </si>
  <si>
    <t>Colegio Luis Amigó - Navarra (Out)</t>
  </si>
  <si>
    <t>Colegio Santa Catalina Labouré - Navarra (Out)</t>
  </si>
  <si>
    <t>Colegio Sagrado Corazon - Navarra (Out)</t>
  </si>
  <si>
    <t>CEIP AMARA-BERRI -País Basco (deciembre)</t>
  </si>
  <si>
    <t>CEIP AMOREBIETA-LARREA - País Basco (octubre)</t>
  </si>
  <si>
    <t>CEIP ANAITASUNA IKASTOLA - País Basco (octubre)</t>
  </si>
  <si>
    <t>CEIP ARANGOITI - País Basco (octubre)</t>
  </si>
  <si>
    <t>CEIP CERVANTES - País Basco (noviembre)</t>
  </si>
  <si>
    <t>CEIP Mendiola LHI - País Basco (Junio)</t>
  </si>
  <si>
    <t>Berrio Otxoa - País Basco (Out)</t>
  </si>
  <si>
    <t>Colegio Gaztelueta - País Basco (Out)</t>
  </si>
  <si>
    <t>Colegio Ntra. Sra. de la Merced - País Basco (Out)</t>
  </si>
  <si>
    <t>School - place (month)</t>
  </si>
  <si>
    <t>Dishes with 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</si>
</sst>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1DC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21" borderId="0" applyNumberFormat="0" applyBorder="0" applyAlignment="0" applyProtection="0"/>
  </cellStyleXfs>
  <cellXfs count="67">
    <xf numFmtId="0" fontId="0" fillId="0" borderId="0" xfId="0"/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0" xfId="0" applyFont="1"/>
    <xf numFmtId="0" fontId="4" fillId="0" borderId="0" xfId="0" applyFont="1"/>
    <xf numFmtId="0" fontId="4" fillId="3" borderId="0" xfId="0" applyFont="1" applyFill="1"/>
    <xf numFmtId="0" fontId="5" fillId="3" borderId="0" xfId="0" applyFont="1" applyFill="1"/>
    <xf numFmtId="9" fontId="5" fillId="4" borderId="0" xfId="0" applyNumberFormat="1" applyFont="1" applyFill="1"/>
    <xf numFmtId="9" fontId="5" fillId="5" borderId="0" xfId="0" applyNumberFormat="1" applyFont="1" applyFill="1"/>
    <xf numFmtId="0" fontId="5" fillId="6" borderId="0" xfId="0" applyFont="1" applyFill="1"/>
    <xf numFmtId="0" fontId="5" fillId="7" borderId="0" xfId="0" applyFont="1" applyFill="1"/>
    <xf numFmtId="2" fontId="5" fillId="7" borderId="0" xfId="0" applyNumberFormat="1" applyFont="1" applyFill="1"/>
    <xf numFmtId="0" fontId="2" fillId="8" borderId="0" xfId="0" applyFont="1" applyFill="1"/>
    <xf numFmtId="0" fontId="1" fillId="9" borderId="0" xfId="0" applyFont="1" applyFill="1"/>
    <xf numFmtId="9" fontId="5" fillId="10" borderId="0" xfId="0" applyNumberFormat="1" applyFont="1" applyFill="1"/>
    <xf numFmtId="0" fontId="5" fillId="11" borderId="0" xfId="0" applyFont="1" applyFill="1"/>
    <xf numFmtId="9" fontId="5" fillId="0" borderId="0" xfId="0" applyNumberFormat="1" applyFont="1"/>
    <xf numFmtId="0" fontId="5" fillId="12" borderId="0" xfId="0" applyFont="1" applyFill="1"/>
    <xf numFmtId="0" fontId="3" fillId="13" borderId="0" xfId="0" applyFont="1" applyFill="1"/>
    <xf numFmtId="9" fontId="3" fillId="4" borderId="0" xfId="0" applyNumberFormat="1" applyFont="1" applyFill="1"/>
    <xf numFmtId="9" fontId="3" fillId="13" borderId="0" xfId="0" applyNumberFormat="1" applyFont="1" applyFill="1"/>
    <xf numFmtId="0" fontId="3" fillId="0" borderId="0" xfId="0" applyFont="1"/>
    <xf numFmtId="9" fontId="3" fillId="10" borderId="0" xfId="0" applyNumberFormat="1" applyFont="1" applyFill="1"/>
    <xf numFmtId="0" fontId="6" fillId="12" borderId="0" xfId="0" applyFont="1" applyFill="1"/>
    <xf numFmtId="0" fontId="3" fillId="6" borderId="0" xfId="0" applyFont="1" applyFill="1"/>
    <xf numFmtId="0" fontId="7" fillId="0" borderId="0" xfId="0" applyFont="1"/>
    <xf numFmtId="9" fontId="3" fillId="5" borderId="0" xfId="0" applyNumberFormat="1" applyFont="1" applyFill="1"/>
    <xf numFmtId="0" fontId="3" fillId="14" borderId="0" xfId="0" applyFont="1" applyFill="1"/>
    <xf numFmtId="0" fontId="5" fillId="14" borderId="0" xfId="0" applyFont="1" applyFill="1"/>
    <xf numFmtId="0" fontId="5" fillId="15" borderId="0" xfId="0" applyFont="1" applyFill="1"/>
    <xf numFmtId="0" fontId="8" fillId="0" borderId="0" xfId="0" applyFont="1"/>
    <xf numFmtId="0" fontId="3" fillId="16" borderId="0" xfId="0" applyFont="1" applyFill="1"/>
    <xf numFmtId="0" fontId="3" fillId="12" borderId="0" xfId="0" applyFont="1" applyFill="1"/>
    <xf numFmtId="0" fontId="5" fillId="16" borderId="0" xfId="0" applyFont="1" applyFill="1"/>
    <xf numFmtId="9" fontId="5" fillId="17" borderId="0" xfId="0" applyNumberFormat="1" applyFont="1" applyFill="1"/>
    <xf numFmtId="0" fontId="5" fillId="4" borderId="0" xfId="0" applyFont="1" applyFill="1"/>
    <xf numFmtId="9" fontId="6" fillId="10" borderId="0" xfId="0" applyNumberFormat="1" applyFont="1" applyFill="1"/>
    <xf numFmtId="9" fontId="3" fillId="17" borderId="0" xfId="0" applyNumberFormat="1" applyFont="1" applyFill="1"/>
    <xf numFmtId="9" fontId="3" fillId="0" borderId="0" xfId="0" applyNumberFormat="1" applyFont="1"/>
    <xf numFmtId="0" fontId="6" fillId="0" borderId="0" xfId="0" applyFont="1"/>
    <xf numFmtId="9" fontId="6" fillId="4" borderId="0" xfId="0" applyNumberFormat="1" applyFont="1" applyFill="1"/>
    <xf numFmtId="10" fontId="6" fillId="10" borderId="0" xfId="0" applyNumberFormat="1" applyFont="1" applyFill="1"/>
    <xf numFmtId="0" fontId="2" fillId="0" borderId="0" xfId="0" applyFont="1"/>
    <xf numFmtId="10" fontId="6" fillId="5" borderId="0" xfId="0" applyNumberFormat="1" applyFont="1" applyFill="1"/>
    <xf numFmtId="9" fontId="6" fillId="5" borderId="0" xfId="0" applyNumberFormat="1" applyFont="1" applyFill="1"/>
    <xf numFmtId="2" fontId="2" fillId="8" borderId="0" xfId="0" applyNumberFormat="1" applyFont="1" applyFill="1"/>
    <xf numFmtId="2" fontId="1" fillId="9" borderId="0" xfId="0" applyNumberFormat="1" applyFont="1" applyFill="1"/>
    <xf numFmtId="0" fontId="9" fillId="0" borderId="0" xfId="0" applyFont="1"/>
    <xf numFmtId="164" fontId="5" fillId="0" borderId="0" xfId="0" applyNumberFormat="1" applyFont="1"/>
    <xf numFmtId="10" fontId="5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0" fontId="1" fillId="12" borderId="0" xfId="0" applyFont="1" applyFill="1"/>
    <xf numFmtId="0" fontId="0" fillId="19" borderId="0" xfId="0" applyFill="1"/>
    <xf numFmtId="0" fontId="0" fillId="20" borderId="0" xfId="0" applyFill="1"/>
    <xf numFmtId="0" fontId="2" fillId="2" borderId="0" xfId="1"/>
    <xf numFmtId="2" fontId="1" fillId="12" borderId="0" xfId="0" applyNumberFormat="1" applyFont="1" applyFill="1"/>
    <xf numFmtId="2" fontId="3" fillId="13" borderId="0" xfId="0" applyNumberFormat="1" applyFont="1" applyFill="1"/>
    <xf numFmtId="0" fontId="3" fillId="22" borderId="0" xfId="0" applyFont="1" applyFill="1"/>
    <xf numFmtId="2" fontId="1" fillId="21" borderId="0" xfId="2" applyNumberFormat="1"/>
    <xf numFmtId="0" fontId="4" fillId="18" borderId="0" xfId="0" applyFont="1" applyFill="1"/>
    <xf numFmtId="0" fontId="5" fillId="0" borderId="0" xfId="0" applyFont="1" applyFill="1"/>
    <xf numFmtId="0" fontId="3" fillId="0" borderId="0" xfId="0" applyFont="1" applyFill="1"/>
    <xf numFmtId="10" fontId="5" fillId="0" borderId="0" xfId="0" applyNumberFormat="1" applyFont="1" applyFill="1"/>
    <xf numFmtId="10" fontId="6" fillId="0" borderId="0" xfId="0" applyNumberFormat="1" applyFont="1" applyFill="1"/>
    <xf numFmtId="0" fontId="0" fillId="0" borderId="0" xfId="0" applyFill="1"/>
    <xf numFmtId="2" fontId="0" fillId="0" borderId="0" xfId="0" applyNumberFormat="1" applyFill="1"/>
  </cellXfs>
  <cellStyles count="3">
    <cellStyle name="Bom" xfId="2" builtinId="26"/>
    <cellStyle name="Normal" xfId="0" builtinId="0"/>
    <cellStyle name="Ruim" xfId="1" builtinId="27"/>
  </cellStyles>
  <dxfs count="0"/>
  <tableStyles count="0" defaultTableStyle="TableStyleMedium2" defaultPivotStyle="PivotStyleLight16"/>
  <colors>
    <mruColors>
      <color rgb="FFF1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D40B-E3B2-014E-9B01-431798794E6E}">
  <dimension ref="A1:AO204"/>
  <sheetViews>
    <sheetView topLeftCell="AD1" workbookViewId="0">
      <selection activeCell="AO12" sqref="AO12"/>
    </sheetView>
  </sheetViews>
  <sheetFormatPr baseColWidth="10" defaultRowHeight="16" x14ac:dyDescent="0.2"/>
  <sheetData>
    <row r="1" spans="1:41" x14ac:dyDescent="0.2">
      <c r="A1" s="1" t="s">
        <v>0</v>
      </c>
      <c r="B1" s="2" t="s">
        <v>322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4" t="s">
        <v>323</v>
      </c>
      <c r="Y1" s="3"/>
      <c r="Z1" s="3"/>
      <c r="AA1" s="4" t="s">
        <v>22</v>
      </c>
      <c r="AB1" s="4"/>
      <c r="AC1" s="4" t="s">
        <v>23</v>
      </c>
      <c r="AD1" s="4"/>
      <c r="AE1" s="4" t="s">
        <v>24</v>
      </c>
      <c r="AF1" s="4"/>
      <c r="AG1" s="4" t="s">
        <v>25</v>
      </c>
      <c r="AH1" s="4"/>
      <c r="AI1" s="4" t="s">
        <v>26</v>
      </c>
      <c r="AJ1" s="4"/>
      <c r="AK1" s="4" t="s">
        <v>27</v>
      </c>
      <c r="AL1" s="4" t="s">
        <v>28</v>
      </c>
      <c r="AM1" s="60" t="s">
        <v>29</v>
      </c>
      <c r="AN1" s="4"/>
      <c r="AO1" s="5" t="s">
        <v>30</v>
      </c>
    </row>
    <row r="2" spans="1:41" x14ac:dyDescent="0.2">
      <c r="A2" s="6" t="s">
        <v>31</v>
      </c>
      <c r="B2" s="3" t="s">
        <v>32</v>
      </c>
      <c r="C2" s="3" t="s">
        <v>33</v>
      </c>
      <c r="D2" s="3">
        <v>22</v>
      </c>
      <c r="E2" s="3">
        <v>22</v>
      </c>
      <c r="F2" s="3">
        <v>22</v>
      </c>
      <c r="G2" s="3">
        <v>0</v>
      </c>
      <c r="H2" s="7">
        <v>1</v>
      </c>
      <c r="I2" s="8">
        <v>1</v>
      </c>
      <c r="J2" s="3">
        <v>13</v>
      </c>
      <c r="K2" s="3">
        <v>3</v>
      </c>
      <c r="L2" s="3">
        <v>1</v>
      </c>
      <c r="M2" s="3">
        <v>13</v>
      </c>
      <c r="N2" s="3">
        <v>3</v>
      </c>
      <c r="O2" s="3">
        <v>5</v>
      </c>
      <c r="P2" s="3">
        <v>4</v>
      </c>
      <c r="Q2" s="3">
        <v>2</v>
      </c>
      <c r="R2" s="3">
        <v>6</v>
      </c>
      <c r="S2" s="3">
        <v>0</v>
      </c>
      <c r="T2" s="3">
        <v>0</v>
      </c>
      <c r="U2" s="3">
        <v>13</v>
      </c>
      <c r="V2" s="3">
        <v>11</v>
      </c>
      <c r="W2" s="3"/>
      <c r="X2" s="9">
        <f>SUM(K2:T2)</f>
        <v>37</v>
      </c>
      <c r="Y2" s="3"/>
      <c r="Z2" s="3"/>
      <c r="AA2" s="3">
        <v>175</v>
      </c>
      <c r="AB2" s="10">
        <f>(K2*25)+(L2*100)</f>
        <v>175</v>
      </c>
      <c r="AC2" s="3">
        <v>625</v>
      </c>
      <c r="AD2" s="10">
        <f>(M2*25)+(N2*100)</f>
        <v>625</v>
      </c>
      <c r="AE2" s="3">
        <v>525</v>
      </c>
      <c r="AF2" s="10">
        <f>(O2*25)+(P2*100)</f>
        <v>525</v>
      </c>
      <c r="AG2" s="3">
        <v>710</v>
      </c>
      <c r="AH2" s="10">
        <f>(Q2*25)+(R2*110)</f>
        <v>710</v>
      </c>
      <c r="AI2" s="3">
        <v>1</v>
      </c>
      <c r="AJ2" s="11">
        <f>AL2/AK2</f>
        <v>1.5454545454545456</v>
      </c>
      <c r="AK2" s="12">
        <v>36.299999999999997</v>
      </c>
      <c r="AL2" s="13">
        <v>56.1</v>
      </c>
      <c r="AM2" s="12">
        <v>92.4</v>
      </c>
      <c r="AN2" s="3"/>
      <c r="AO2" s="6" t="s">
        <v>34</v>
      </c>
    </row>
    <row r="3" spans="1:41" x14ac:dyDescent="0.2">
      <c r="A3" s="3"/>
      <c r="B3" s="3" t="s">
        <v>35</v>
      </c>
      <c r="C3" s="3" t="s">
        <v>33</v>
      </c>
      <c r="D3" s="3">
        <v>20</v>
      </c>
      <c r="E3" s="3">
        <v>20</v>
      </c>
      <c r="F3" s="3">
        <v>16</v>
      </c>
      <c r="G3" s="3">
        <v>0</v>
      </c>
      <c r="H3" s="7">
        <v>1</v>
      </c>
      <c r="I3" s="14">
        <v>0.8</v>
      </c>
      <c r="J3" s="3">
        <v>5</v>
      </c>
      <c r="K3" s="3">
        <v>1</v>
      </c>
      <c r="L3" s="3">
        <v>1</v>
      </c>
      <c r="M3" s="3">
        <v>3</v>
      </c>
      <c r="N3" s="3">
        <v>1</v>
      </c>
      <c r="O3" s="3">
        <v>0</v>
      </c>
      <c r="P3" s="3">
        <v>2</v>
      </c>
      <c r="Q3" s="3">
        <v>3</v>
      </c>
      <c r="R3" s="3">
        <v>8</v>
      </c>
      <c r="S3" s="3">
        <v>0</v>
      </c>
      <c r="T3" s="3">
        <v>0</v>
      </c>
      <c r="U3" s="3">
        <v>3</v>
      </c>
      <c r="V3" s="3">
        <v>7</v>
      </c>
      <c r="W3" s="3"/>
      <c r="X3" s="3">
        <f>SUM(K3:T3)</f>
        <v>19</v>
      </c>
      <c r="Y3" s="3"/>
      <c r="Z3" s="3"/>
      <c r="AA3" s="3">
        <v>125</v>
      </c>
      <c r="AB3" s="10">
        <f t="shared" ref="AB3:AB66" si="0">(K3*25)+(L3*100)</f>
        <v>125</v>
      </c>
      <c r="AC3" s="3">
        <v>175</v>
      </c>
      <c r="AD3" s="10">
        <f t="shared" ref="AD3:AD66" si="1">(M3*25)+(N3*100)</f>
        <v>175</v>
      </c>
      <c r="AE3" s="3">
        <v>200</v>
      </c>
      <c r="AF3" s="10">
        <f t="shared" ref="AF3:AF66" si="2">(O3*25)+(P3*100)</f>
        <v>200</v>
      </c>
      <c r="AG3" s="3">
        <v>955</v>
      </c>
      <c r="AH3" s="10">
        <f t="shared" ref="AH3:AH66" si="3">(Q3*25)+(R3*110)</f>
        <v>955</v>
      </c>
      <c r="AI3" s="3">
        <v>2</v>
      </c>
      <c r="AJ3" s="11">
        <f t="shared" ref="AJ3:AJ66" si="4">AL3/AK3</f>
        <v>3.85</v>
      </c>
      <c r="AK3" s="12">
        <v>15</v>
      </c>
      <c r="AL3" s="12">
        <v>57.75</v>
      </c>
      <c r="AM3" s="12">
        <v>72.75</v>
      </c>
      <c r="AN3" s="15"/>
      <c r="AO3" s="6" t="s">
        <v>36</v>
      </c>
    </row>
    <row r="4" spans="1:41" x14ac:dyDescent="0.2">
      <c r="A4" s="3"/>
      <c r="B4" s="3" t="s">
        <v>37</v>
      </c>
      <c r="C4" s="3" t="s">
        <v>33</v>
      </c>
      <c r="D4" s="3">
        <v>18</v>
      </c>
      <c r="E4" s="3">
        <v>18</v>
      </c>
      <c r="F4" s="3">
        <v>10</v>
      </c>
      <c r="G4" s="3">
        <v>0</v>
      </c>
      <c r="H4" s="7">
        <v>1</v>
      </c>
      <c r="I4" s="16">
        <v>0.56000000000000005</v>
      </c>
      <c r="J4" s="3">
        <v>1</v>
      </c>
      <c r="K4" s="3">
        <v>0</v>
      </c>
      <c r="L4" s="3">
        <v>0</v>
      </c>
      <c r="M4" s="3">
        <v>1</v>
      </c>
      <c r="N4" s="3">
        <v>2</v>
      </c>
      <c r="O4" s="3">
        <v>0</v>
      </c>
      <c r="P4" s="3">
        <v>5</v>
      </c>
      <c r="Q4" s="3">
        <v>0</v>
      </c>
      <c r="R4" s="3">
        <v>4</v>
      </c>
      <c r="S4" s="3">
        <v>0</v>
      </c>
      <c r="T4" s="3">
        <v>0</v>
      </c>
      <c r="U4" s="3">
        <v>7</v>
      </c>
      <c r="V4" s="3">
        <v>7</v>
      </c>
      <c r="W4" s="17" t="s">
        <v>38</v>
      </c>
      <c r="X4" s="3">
        <f t="shared" ref="X4:X120" si="5">SUM(K4:T4)</f>
        <v>12</v>
      </c>
      <c r="Y4" s="3"/>
      <c r="Z4" s="3"/>
      <c r="AA4" s="3">
        <v>0</v>
      </c>
      <c r="AB4" s="10">
        <f t="shared" si="0"/>
        <v>0</v>
      </c>
      <c r="AC4" s="3">
        <v>225</v>
      </c>
      <c r="AD4" s="10">
        <f t="shared" si="1"/>
        <v>225</v>
      </c>
      <c r="AE4" s="3">
        <v>500</v>
      </c>
      <c r="AF4" s="10">
        <f t="shared" si="2"/>
        <v>500</v>
      </c>
      <c r="AG4" s="3">
        <v>440</v>
      </c>
      <c r="AH4" s="10">
        <f t="shared" si="3"/>
        <v>440</v>
      </c>
      <c r="AI4" s="3">
        <v>0</v>
      </c>
      <c r="AJ4" s="11">
        <f t="shared" si="4"/>
        <v>4.1760000000000002</v>
      </c>
      <c r="AK4" s="13">
        <v>12.5</v>
      </c>
      <c r="AL4" s="13">
        <v>52.2</v>
      </c>
      <c r="AM4" s="13">
        <v>64.7</v>
      </c>
      <c r="AN4" s="15" t="s">
        <v>39</v>
      </c>
      <c r="AO4" s="6" t="s">
        <v>40</v>
      </c>
    </row>
    <row r="5" spans="1:41" x14ac:dyDescent="0.2">
      <c r="A5" s="3"/>
      <c r="B5" s="3" t="s">
        <v>41</v>
      </c>
      <c r="C5" s="3" t="s">
        <v>33</v>
      </c>
      <c r="D5" s="3">
        <v>20</v>
      </c>
      <c r="E5" s="3">
        <v>20</v>
      </c>
      <c r="F5" s="3">
        <v>13</v>
      </c>
      <c r="G5" s="3">
        <v>0</v>
      </c>
      <c r="H5" s="7">
        <v>1</v>
      </c>
      <c r="I5" s="16">
        <v>0.65</v>
      </c>
      <c r="J5" s="3">
        <v>0</v>
      </c>
      <c r="K5" s="3">
        <v>1</v>
      </c>
      <c r="L5" s="3">
        <v>1</v>
      </c>
      <c r="M5" s="3">
        <v>0</v>
      </c>
      <c r="N5" s="3">
        <v>2</v>
      </c>
      <c r="O5" s="3">
        <v>3</v>
      </c>
      <c r="P5" s="3">
        <v>2</v>
      </c>
      <c r="Q5" s="3">
        <v>1</v>
      </c>
      <c r="R5" s="3">
        <v>4</v>
      </c>
      <c r="S5" s="3">
        <v>0</v>
      </c>
      <c r="T5" s="3">
        <v>0</v>
      </c>
      <c r="U5" s="3">
        <v>6</v>
      </c>
      <c r="V5" s="3">
        <v>6</v>
      </c>
      <c r="W5" s="17" t="s">
        <v>38</v>
      </c>
      <c r="X5" s="3">
        <f t="shared" si="5"/>
        <v>14</v>
      </c>
      <c r="Y5" s="3"/>
      <c r="Z5" s="3"/>
      <c r="AA5" s="3">
        <v>125</v>
      </c>
      <c r="AB5" s="10">
        <f t="shared" si="0"/>
        <v>125</v>
      </c>
      <c r="AC5" s="3">
        <v>200</v>
      </c>
      <c r="AD5" s="10">
        <f t="shared" si="1"/>
        <v>200</v>
      </c>
      <c r="AE5" s="3">
        <v>275</v>
      </c>
      <c r="AF5" s="10">
        <f t="shared" si="2"/>
        <v>275</v>
      </c>
      <c r="AG5" s="3">
        <v>465</v>
      </c>
      <c r="AH5" s="10">
        <f t="shared" si="3"/>
        <v>465</v>
      </c>
      <c r="AI5" s="3">
        <v>1</v>
      </c>
      <c r="AJ5" s="11">
        <f t="shared" si="4"/>
        <v>2.2769230769230768</v>
      </c>
      <c r="AK5" s="12">
        <v>16.25</v>
      </c>
      <c r="AL5" s="13">
        <v>37</v>
      </c>
      <c r="AM5" s="13">
        <v>53.25</v>
      </c>
      <c r="AN5" s="15" t="s">
        <v>39</v>
      </c>
      <c r="AO5" s="6" t="s">
        <v>42</v>
      </c>
    </row>
    <row r="6" spans="1:41" x14ac:dyDescent="0.2">
      <c r="A6" s="3"/>
      <c r="B6" s="3" t="s">
        <v>43</v>
      </c>
      <c r="C6" s="3" t="s">
        <v>33</v>
      </c>
      <c r="D6" s="3">
        <v>23</v>
      </c>
      <c r="E6" s="3">
        <v>23</v>
      </c>
      <c r="F6" s="3">
        <v>18</v>
      </c>
      <c r="G6" s="3">
        <v>0</v>
      </c>
      <c r="H6" s="7">
        <v>1</v>
      </c>
      <c r="I6" s="16">
        <v>0.78</v>
      </c>
      <c r="J6" s="3">
        <v>7</v>
      </c>
      <c r="K6" s="3">
        <v>6</v>
      </c>
      <c r="L6" s="3">
        <v>1</v>
      </c>
      <c r="M6" s="3">
        <v>5</v>
      </c>
      <c r="N6" s="3">
        <v>2</v>
      </c>
      <c r="O6" s="3">
        <v>2</v>
      </c>
      <c r="P6" s="3">
        <v>5</v>
      </c>
      <c r="Q6" s="3">
        <v>4</v>
      </c>
      <c r="R6" s="3">
        <v>4</v>
      </c>
      <c r="S6" s="3">
        <v>0</v>
      </c>
      <c r="T6" s="3">
        <v>0</v>
      </c>
      <c r="U6" s="3">
        <v>5</v>
      </c>
      <c r="V6" s="3">
        <v>7</v>
      </c>
      <c r="W6" s="3"/>
      <c r="X6" s="9">
        <f>SUM(K6:T6)</f>
        <v>29</v>
      </c>
      <c r="Y6" s="3"/>
      <c r="Z6" s="3"/>
      <c r="AA6" s="3">
        <v>250</v>
      </c>
      <c r="AB6" s="10">
        <f t="shared" si="0"/>
        <v>250</v>
      </c>
      <c r="AC6" s="3">
        <v>325</v>
      </c>
      <c r="AD6" s="10">
        <f t="shared" si="1"/>
        <v>325</v>
      </c>
      <c r="AE6" s="3">
        <v>550</v>
      </c>
      <c r="AF6" s="10">
        <f t="shared" si="2"/>
        <v>550</v>
      </c>
      <c r="AG6" s="3">
        <v>540</v>
      </c>
      <c r="AH6" s="10">
        <f t="shared" si="3"/>
        <v>540</v>
      </c>
      <c r="AI6" s="3">
        <v>1</v>
      </c>
      <c r="AJ6" s="11">
        <f t="shared" si="4"/>
        <v>1.8959999999999999</v>
      </c>
      <c r="AK6" s="12">
        <v>25</v>
      </c>
      <c r="AL6" s="13">
        <v>47.4</v>
      </c>
      <c r="AM6" s="12">
        <v>72.400000000000006</v>
      </c>
      <c r="AN6" s="3"/>
      <c r="AO6" s="6"/>
    </row>
    <row r="7" spans="1:41" x14ac:dyDescent="0.2">
      <c r="A7" s="3"/>
      <c r="B7" s="3" t="s">
        <v>44</v>
      </c>
      <c r="C7" s="3" t="s">
        <v>33</v>
      </c>
      <c r="D7" s="3">
        <v>20</v>
      </c>
      <c r="E7" s="3">
        <v>20</v>
      </c>
      <c r="F7" s="3">
        <v>18</v>
      </c>
      <c r="G7" s="3">
        <v>2</v>
      </c>
      <c r="H7" s="7">
        <v>1</v>
      </c>
      <c r="I7" s="8">
        <v>1</v>
      </c>
      <c r="J7" s="3">
        <v>8</v>
      </c>
      <c r="K7" s="3">
        <v>2</v>
      </c>
      <c r="L7" s="3">
        <v>2</v>
      </c>
      <c r="M7" s="3">
        <v>6</v>
      </c>
      <c r="N7" s="3">
        <v>2</v>
      </c>
      <c r="O7" s="3">
        <v>1</v>
      </c>
      <c r="P7" s="3">
        <v>4</v>
      </c>
      <c r="Q7" s="3">
        <v>5</v>
      </c>
      <c r="R7" s="3">
        <v>6</v>
      </c>
      <c r="S7" s="3">
        <v>0</v>
      </c>
      <c r="T7" s="3">
        <v>0</v>
      </c>
      <c r="U7" s="3">
        <v>6</v>
      </c>
      <c r="V7" s="3">
        <v>7</v>
      </c>
      <c r="W7" s="3"/>
      <c r="X7" s="9">
        <f>SUM(K7:T7)</f>
        <v>28</v>
      </c>
      <c r="Y7" s="3" t="s">
        <v>45</v>
      </c>
      <c r="Z7" s="3"/>
      <c r="AA7" s="3">
        <v>250</v>
      </c>
      <c r="AB7" s="10">
        <f t="shared" si="0"/>
        <v>250</v>
      </c>
      <c r="AC7" s="3">
        <v>335</v>
      </c>
      <c r="AD7" s="10">
        <f t="shared" si="1"/>
        <v>350</v>
      </c>
      <c r="AE7" s="3">
        <v>410</v>
      </c>
      <c r="AF7" s="10">
        <f>(O7*25)+(P7*100)</f>
        <v>425</v>
      </c>
      <c r="AG7" s="3">
        <v>770</v>
      </c>
      <c r="AH7" s="10">
        <f t="shared" si="3"/>
        <v>785</v>
      </c>
      <c r="AI7" s="3">
        <v>2</v>
      </c>
      <c r="AJ7" s="11">
        <f t="shared" si="4"/>
        <v>2.017094017094017</v>
      </c>
      <c r="AK7" s="12">
        <v>29.25</v>
      </c>
      <c r="AL7" s="12">
        <v>59</v>
      </c>
      <c r="AM7" s="12">
        <v>88.25</v>
      </c>
      <c r="AN7" s="15"/>
      <c r="AO7" s="6"/>
    </row>
    <row r="8" spans="1:41" x14ac:dyDescent="0.2">
      <c r="A8" s="3"/>
      <c r="B8" s="3" t="s">
        <v>46</v>
      </c>
      <c r="C8" s="3" t="s">
        <v>33</v>
      </c>
      <c r="D8" s="3">
        <v>20</v>
      </c>
      <c r="E8" s="3">
        <v>20</v>
      </c>
      <c r="F8" s="3">
        <v>15</v>
      </c>
      <c r="G8" s="3">
        <v>0</v>
      </c>
      <c r="H8" s="7">
        <v>1</v>
      </c>
      <c r="I8" s="16">
        <v>0.75</v>
      </c>
      <c r="J8" s="3">
        <v>4</v>
      </c>
      <c r="K8" s="3">
        <v>0</v>
      </c>
      <c r="L8" s="3">
        <v>0</v>
      </c>
      <c r="M8" s="3">
        <v>0</v>
      </c>
      <c r="N8" s="3">
        <v>1</v>
      </c>
      <c r="O8" s="3">
        <v>2</v>
      </c>
      <c r="P8" s="3">
        <v>3</v>
      </c>
      <c r="Q8" s="3">
        <v>8</v>
      </c>
      <c r="R8" s="3">
        <v>5</v>
      </c>
      <c r="S8" s="3">
        <v>0</v>
      </c>
      <c r="T8" s="3">
        <v>0</v>
      </c>
      <c r="U8" s="3">
        <v>4</v>
      </c>
      <c r="V8" s="3">
        <v>8</v>
      </c>
      <c r="W8" s="3"/>
      <c r="X8" s="3">
        <f>SUM(K8:T8)</f>
        <v>19</v>
      </c>
      <c r="Y8" s="3"/>
      <c r="Z8" s="3"/>
      <c r="AA8" s="3">
        <v>0</v>
      </c>
      <c r="AB8" s="10">
        <f t="shared" si="0"/>
        <v>0</v>
      </c>
      <c r="AC8" s="3">
        <v>100</v>
      </c>
      <c r="AD8" s="10">
        <f t="shared" si="1"/>
        <v>100</v>
      </c>
      <c r="AE8" s="3">
        <v>350</v>
      </c>
      <c r="AF8" s="10">
        <f t="shared" si="2"/>
        <v>350</v>
      </c>
      <c r="AG8" s="3">
        <v>750</v>
      </c>
      <c r="AH8" s="10">
        <f t="shared" si="3"/>
        <v>750</v>
      </c>
      <c r="AI8" s="3">
        <v>1</v>
      </c>
      <c r="AJ8" s="11">
        <f t="shared" si="4"/>
        <v>11</v>
      </c>
      <c r="AK8" s="13">
        <v>5</v>
      </c>
      <c r="AL8" s="13">
        <v>55</v>
      </c>
      <c r="AM8" s="13">
        <v>60</v>
      </c>
      <c r="AN8" s="15"/>
      <c r="AO8" s="3"/>
    </row>
    <row r="9" spans="1:41" x14ac:dyDescent="0.2">
      <c r="A9" s="3"/>
      <c r="B9" s="21" t="s">
        <v>47</v>
      </c>
      <c r="C9" s="18" t="s">
        <v>48</v>
      </c>
      <c r="D9" s="18">
        <v>23</v>
      </c>
      <c r="E9" s="18">
        <v>23</v>
      </c>
      <c r="F9" s="18">
        <v>17</v>
      </c>
      <c r="G9" s="18">
        <v>0</v>
      </c>
      <c r="H9" s="19">
        <v>1</v>
      </c>
      <c r="I9" s="20">
        <v>0.74</v>
      </c>
      <c r="J9" s="18">
        <v>2</v>
      </c>
      <c r="K9" s="18">
        <v>0</v>
      </c>
      <c r="L9" s="18">
        <v>0</v>
      </c>
      <c r="M9" s="18">
        <v>0</v>
      </c>
      <c r="N9" s="18">
        <v>1</v>
      </c>
      <c r="O9" s="18">
        <v>3</v>
      </c>
      <c r="P9" s="18">
        <v>4</v>
      </c>
      <c r="Q9" s="18">
        <v>4</v>
      </c>
      <c r="R9" s="18">
        <v>7</v>
      </c>
      <c r="S9" s="18">
        <v>0</v>
      </c>
      <c r="T9" s="18">
        <v>0</v>
      </c>
      <c r="U9" s="18">
        <v>7</v>
      </c>
      <c r="V9" s="18">
        <v>18</v>
      </c>
      <c r="W9" s="18"/>
      <c r="X9" s="18">
        <f t="shared" si="5"/>
        <v>19</v>
      </c>
      <c r="Y9" s="18"/>
      <c r="Z9" s="18"/>
      <c r="AA9" s="3">
        <v>0</v>
      </c>
      <c r="AB9" s="10">
        <f t="shared" si="0"/>
        <v>0</v>
      </c>
      <c r="AC9" s="3">
        <v>100</v>
      </c>
      <c r="AD9" s="10">
        <f t="shared" si="1"/>
        <v>100</v>
      </c>
      <c r="AE9" s="3">
        <v>475</v>
      </c>
      <c r="AF9" s="10">
        <f t="shared" si="2"/>
        <v>475</v>
      </c>
      <c r="AG9" s="3">
        <v>870</v>
      </c>
      <c r="AH9" s="10">
        <f t="shared" si="3"/>
        <v>870</v>
      </c>
      <c r="AI9" s="3">
        <v>0</v>
      </c>
      <c r="AJ9" s="11">
        <f t="shared" si="4"/>
        <v>13.604651162790699</v>
      </c>
      <c r="AK9" s="13">
        <v>4.3</v>
      </c>
      <c r="AL9" s="12">
        <v>58.5</v>
      </c>
      <c r="AM9" s="13">
        <v>62.8</v>
      </c>
      <c r="AN9" s="3"/>
      <c r="AO9" s="3"/>
    </row>
    <row r="10" spans="1:41" x14ac:dyDescent="0.2">
      <c r="A10" s="3"/>
      <c r="B10" s="21" t="s">
        <v>49</v>
      </c>
      <c r="C10" s="18" t="s">
        <v>48</v>
      </c>
      <c r="D10" s="18">
        <v>23</v>
      </c>
      <c r="E10" s="18">
        <v>23</v>
      </c>
      <c r="F10" s="18">
        <v>15</v>
      </c>
      <c r="G10" s="18">
        <v>0</v>
      </c>
      <c r="H10" s="19">
        <v>1</v>
      </c>
      <c r="I10" s="20">
        <v>0.65</v>
      </c>
      <c r="J10" s="18">
        <v>3</v>
      </c>
      <c r="K10" s="18">
        <v>3</v>
      </c>
      <c r="L10" s="18">
        <v>1</v>
      </c>
      <c r="M10" s="18">
        <v>5</v>
      </c>
      <c r="N10" s="18">
        <v>0</v>
      </c>
      <c r="O10" s="18">
        <v>3</v>
      </c>
      <c r="P10" s="18">
        <v>2</v>
      </c>
      <c r="Q10" s="18">
        <v>2</v>
      </c>
      <c r="R10" s="18">
        <v>8</v>
      </c>
      <c r="S10" s="18">
        <v>0</v>
      </c>
      <c r="T10" s="18">
        <v>0</v>
      </c>
      <c r="U10" s="18">
        <v>7</v>
      </c>
      <c r="V10" s="18">
        <v>11</v>
      </c>
      <c r="W10" s="18"/>
      <c r="X10" s="18">
        <f t="shared" si="5"/>
        <v>24</v>
      </c>
      <c r="Y10" s="18" t="s">
        <v>50</v>
      </c>
      <c r="Z10" s="18"/>
      <c r="AA10" s="3">
        <v>145</v>
      </c>
      <c r="AB10" s="10">
        <f t="shared" si="0"/>
        <v>175</v>
      </c>
      <c r="AC10" s="3">
        <v>95</v>
      </c>
      <c r="AD10" s="10">
        <f t="shared" si="1"/>
        <v>125</v>
      </c>
      <c r="AE10" s="3">
        <v>245</v>
      </c>
      <c r="AF10" s="10">
        <f t="shared" si="2"/>
        <v>275</v>
      </c>
      <c r="AG10" s="3">
        <v>930</v>
      </c>
      <c r="AH10" s="10">
        <f t="shared" si="3"/>
        <v>930</v>
      </c>
      <c r="AI10" s="3">
        <v>1</v>
      </c>
      <c r="AJ10" s="11">
        <f t="shared" si="4"/>
        <v>4.9134615384615383</v>
      </c>
      <c r="AK10" s="13">
        <v>10.4</v>
      </c>
      <c r="AL10" s="13">
        <v>51.1</v>
      </c>
      <c r="AM10" s="13">
        <v>61.5</v>
      </c>
      <c r="AN10" s="3"/>
      <c r="AO10" s="3"/>
    </row>
    <row r="11" spans="1:41" x14ac:dyDescent="0.2">
      <c r="A11" s="3"/>
      <c r="B11" s="21" t="s">
        <v>51</v>
      </c>
      <c r="C11" s="18" t="s">
        <v>48</v>
      </c>
      <c r="D11" s="18">
        <v>22</v>
      </c>
      <c r="E11" s="18">
        <v>22</v>
      </c>
      <c r="F11" s="18">
        <v>19</v>
      </c>
      <c r="G11" s="18">
        <v>0</v>
      </c>
      <c r="H11" s="19">
        <v>1</v>
      </c>
      <c r="I11" s="22">
        <v>0.86</v>
      </c>
      <c r="J11" s="18">
        <v>6</v>
      </c>
      <c r="K11" s="18">
        <v>3</v>
      </c>
      <c r="L11" s="18">
        <v>1</v>
      </c>
      <c r="M11" s="18">
        <v>5</v>
      </c>
      <c r="N11" s="18">
        <v>2</v>
      </c>
      <c r="O11" s="18">
        <v>0</v>
      </c>
      <c r="P11" s="18">
        <v>2</v>
      </c>
      <c r="Q11" s="18">
        <v>3</v>
      </c>
      <c r="R11" s="18">
        <v>9</v>
      </c>
      <c r="S11" s="18">
        <v>0</v>
      </c>
      <c r="T11" s="18">
        <v>0</v>
      </c>
      <c r="U11" s="18">
        <v>11</v>
      </c>
      <c r="V11" s="18">
        <v>7</v>
      </c>
      <c r="W11" s="23" t="s">
        <v>52</v>
      </c>
      <c r="X11" s="24">
        <f t="shared" si="5"/>
        <v>25</v>
      </c>
      <c r="Y11" s="18"/>
      <c r="Z11" s="18"/>
      <c r="AA11" s="3">
        <v>175</v>
      </c>
      <c r="AB11" s="10">
        <f t="shared" si="0"/>
        <v>175</v>
      </c>
      <c r="AC11" s="3">
        <v>325</v>
      </c>
      <c r="AD11" s="10">
        <f t="shared" si="1"/>
        <v>325</v>
      </c>
      <c r="AE11" s="3">
        <v>200</v>
      </c>
      <c r="AF11" s="10">
        <f t="shared" si="2"/>
        <v>200</v>
      </c>
      <c r="AG11" s="3">
        <v>1065</v>
      </c>
      <c r="AH11" s="10">
        <f t="shared" si="3"/>
        <v>1065</v>
      </c>
      <c r="AI11" s="3">
        <v>1</v>
      </c>
      <c r="AJ11" s="11">
        <f t="shared" si="4"/>
        <v>2.5330396475770924</v>
      </c>
      <c r="AK11" s="12">
        <v>22.7</v>
      </c>
      <c r="AL11" s="12">
        <v>57.5</v>
      </c>
      <c r="AM11" s="12">
        <v>80.2</v>
      </c>
      <c r="AN11" s="25" t="s">
        <v>53</v>
      </c>
      <c r="AO11" s="3"/>
    </row>
    <row r="12" spans="1:41" x14ac:dyDescent="0.2">
      <c r="A12" s="3"/>
      <c r="B12" s="21" t="s">
        <v>54</v>
      </c>
      <c r="C12" s="18" t="s">
        <v>48</v>
      </c>
      <c r="D12" s="18">
        <v>22</v>
      </c>
      <c r="E12" s="18">
        <v>22</v>
      </c>
      <c r="F12" s="18">
        <v>21</v>
      </c>
      <c r="G12" s="18">
        <v>0</v>
      </c>
      <c r="H12" s="19">
        <v>1</v>
      </c>
      <c r="I12" s="22">
        <v>0.95</v>
      </c>
      <c r="J12" s="18">
        <v>12</v>
      </c>
      <c r="K12" s="18">
        <v>3</v>
      </c>
      <c r="L12" s="18">
        <v>1</v>
      </c>
      <c r="M12" s="18">
        <v>7</v>
      </c>
      <c r="N12" s="18">
        <v>1</v>
      </c>
      <c r="O12" s="18">
        <v>3</v>
      </c>
      <c r="P12" s="18">
        <v>3</v>
      </c>
      <c r="Q12" s="18">
        <v>6</v>
      </c>
      <c r="R12" s="18">
        <v>9</v>
      </c>
      <c r="S12" s="18">
        <v>0</v>
      </c>
      <c r="T12" s="18">
        <v>0</v>
      </c>
      <c r="U12" s="18">
        <v>15</v>
      </c>
      <c r="V12" s="18">
        <v>13</v>
      </c>
      <c r="W12" s="23" t="s">
        <v>52</v>
      </c>
      <c r="X12" s="24">
        <f t="shared" si="5"/>
        <v>33</v>
      </c>
      <c r="Y12" s="18"/>
      <c r="Z12" s="18"/>
      <c r="AA12" s="3">
        <v>175</v>
      </c>
      <c r="AB12" s="10">
        <f t="shared" si="0"/>
        <v>175</v>
      </c>
      <c r="AC12" s="3">
        <v>275</v>
      </c>
      <c r="AD12" s="10">
        <f t="shared" si="1"/>
        <v>275</v>
      </c>
      <c r="AE12" s="3">
        <v>375</v>
      </c>
      <c r="AF12" s="10">
        <f t="shared" si="2"/>
        <v>375</v>
      </c>
      <c r="AG12" s="3">
        <v>1140</v>
      </c>
      <c r="AH12" s="10">
        <f t="shared" si="3"/>
        <v>1140</v>
      </c>
      <c r="AI12" s="3">
        <v>2</v>
      </c>
      <c r="AJ12" s="11">
        <f t="shared" si="4"/>
        <v>3.3774509803921573</v>
      </c>
      <c r="AK12" s="12">
        <v>20.399999999999999</v>
      </c>
      <c r="AL12" s="12">
        <v>68.900000000000006</v>
      </c>
      <c r="AM12" s="12">
        <v>89.3</v>
      </c>
      <c r="AN12" s="25" t="s">
        <v>53</v>
      </c>
      <c r="AO12" s="3"/>
    </row>
    <row r="13" spans="1:41" x14ac:dyDescent="0.2">
      <c r="A13" s="3"/>
      <c r="B13" s="21" t="s">
        <v>55</v>
      </c>
      <c r="C13" s="18" t="s">
        <v>48</v>
      </c>
      <c r="D13" s="18">
        <v>23</v>
      </c>
      <c r="E13" s="18">
        <v>23</v>
      </c>
      <c r="F13" s="18">
        <v>23</v>
      </c>
      <c r="G13" s="18">
        <v>0</v>
      </c>
      <c r="H13" s="19">
        <v>1</v>
      </c>
      <c r="I13" s="26">
        <v>1</v>
      </c>
      <c r="J13" s="18">
        <v>10</v>
      </c>
      <c r="K13" s="18">
        <v>0</v>
      </c>
      <c r="L13" s="18">
        <v>1</v>
      </c>
      <c r="M13" s="18">
        <v>4</v>
      </c>
      <c r="N13" s="18">
        <v>2</v>
      </c>
      <c r="O13" s="18">
        <v>9</v>
      </c>
      <c r="P13" s="18">
        <v>5</v>
      </c>
      <c r="Q13" s="18">
        <v>5</v>
      </c>
      <c r="R13" s="18">
        <v>10</v>
      </c>
      <c r="S13" s="18">
        <v>0</v>
      </c>
      <c r="T13" s="18">
        <v>0</v>
      </c>
      <c r="U13" s="18">
        <v>0</v>
      </c>
      <c r="V13" s="18">
        <v>0</v>
      </c>
      <c r="W13" s="18"/>
      <c r="X13" s="24">
        <f t="shared" si="5"/>
        <v>36</v>
      </c>
      <c r="Y13" s="18"/>
      <c r="Z13" s="18"/>
      <c r="AA13" s="3">
        <v>100</v>
      </c>
      <c r="AB13" s="10">
        <f t="shared" si="0"/>
        <v>100</v>
      </c>
      <c r="AC13" s="3">
        <v>300</v>
      </c>
      <c r="AD13" s="10">
        <f t="shared" si="1"/>
        <v>300</v>
      </c>
      <c r="AE13" s="3">
        <v>725</v>
      </c>
      <c r="AF13" s="10">
        <f t="shared" si="2"/>
        <v>725</v>
      </c>
      <c r="AG13" s="3">
        <v>1225</v>
      </c>
      <c r="AH13" s="10">
        <f t="shared" si="3"/>
        <v>1225</v>
      </c>
      <c r="AI13" s="3">
        <v>1</v>
      </c>
      <c r="AJ13" s="11">
        <f t="shared" si="4"/>
        <v>4.8678160919540234</v>
      </c>
      <c r="AK13" s="12">
        <v>17.399999999999999</v>
      </c>
      <c r="AL13" s="12">
        <v>84.7</v>
      </c>
      <c r="AM13" s="12">
        <v>102.1</v>
      </c>
      <c r="AN13" s="3"/>
      <c r="AO13" s="3"/>
    </row>
    <row r="14" spans="1:41" x14ac:dyDescent="0.2">
      <c r="A14" s="3"/>
      <c r="B14" s="21" t="s">
        <v>56</v>
      </c>
      <c r="C14" s="18" t="s">
        <v>48</v>
      </c>
      <c r="D14" s="18">
        <v>21</v>
      </c>
      <c r="E14" s="18">
        <v>21</v>
      </c>
      <c r="F14" s="18">
        <v>19</v>
      </c>
      <c r="G14" s="18">
        <v>0</v>
      </c>
      <c r="H14" s="19">
        <v>1</v>
      </c>
      <c r="I14" s="22">
        <v>0.86</v>
      </c>
      <c r="J14" s="18">
        <v>6</v>
      </c>
      <c r="K14" s="18">
        <v>2</v>
      </c>
      <c r="L14" s="18">
        <v>2</v>
      </c>
      <c r="M14" s="18">
        <v>8</v>
      </c>
      <c r="N14" s="18">
        <v>2</v>
      </c>
      <c r="O14" s="18">
        <v>1</v>
      </c>
      <c r="P14" s="18">
        <v>3</v>
      </c>
      <c r="Q14" s="18">
        <v>2</v>
      </c>
      <c r="R14" s="18">
        <v>6</v>
      </c>
      <c r="S14" s="18">
        <v>0</v>
      </c>
      <c r="T14" s="18">
        <v>0</v>
      </c>
      <c r="U14" s="18">
        <v>8</v>
      </c>
      <c r="V14" s="18">
        <v>6</v>
      </c>
      <c r="W14" s="23" t="s">
        <v>52</v>
      </c>
      <c r="X14" s="24">
        <f t="shared" si="5"/>
        <v>26</v>
      </c>
      <c r="Y14" s="18"/>
      <c r="Z14" s="18"/>
      <c r="AA14" s="3">
        <v>250</v>
      </c>
      <c r="AB14" s="10">
        <f t="shared" si="0"/>
        <v>250</v>
      </c>
      <c r="AC14" s="3">
        <v>400</v>
      </c>
      <c r="AD14" s="10">
        <f t="shared" si="1"/>
        <v>400</v>
      </c>
      <c r="AE14" s="3">
        <v>325</v>
      </c>
      <c r="AF14" s="10">
        <f t="shared" si="2"/>
        <v>325</v>
      </c>
      <c r="AG14" s="3">
        <v>710</v>
      </c>
      <c r="AH14" s="10">
        <f t="shared" si="3"/>
        <v>710</v>
      </c>
      <c r="AI14" s="3">
        <v>1</v>
      </c>
      <c r="AJ14" s="11">
        <f t="shared" si="4"/>
        <v>1.5954692556634305</v>
      </c>
      <c r="AK14" s="12">
        <v>30.9</v>
      </c>
      <c r="AL14" s="13">
        <v>49.3</v>
      </c>
      <c r="AM14" s="12">
        <v>80.2</v>
      </c>
      <c r="AN14" s="25" t="s">
        <v>53</v>
      </c>
      <c r="AO14" s="3"/>
    </row>
    <row r="15" spans="1:41" x14ac:dyDescent="0.2">
      <c r="A15" s="3"/>
      <c r="B15" s="21" t="s">
        <v>57</v>
      </c>
      <c r="C15" s="18" t="s">
        <v>48</v>
      </c>
      <c r="D15" s="18">
        <v>18</v>
      </c>
      <c r="E15" s="18">
        <v>18</v>
      </c>
      <c r="F15" s="18">
        <v>16</v>
      </c>
      <c r="G15" s="18">
        <v>0</v>
      </c>
      <c r="H15" s="19">
        <v>1</v>
      </c>
      <c r="I15" s="22">
        <v>0.89</v>
      </c>
      <c r="J15" s="18">
        <v>6</v>
      </c>
      <c r="K15" s="18">
        <v>2</v>
      </c>
      <c r="L15" s="18">
        <v>1</v>
      </c>
      <c r="M15" s="18">
        <v>2</v>
      </c>
      <c r="N15" s="18">
        <v>5</v>
      </c>
      <c r="O15" s="18">
        <v>2</v>
      </c>
      <c r="P15" s="18">
        <v>3</v>
      </c>
      <c r="Q15" s="18">
        <v>3</v>
      </c>
      <c r="R15" s="18">
        <v>4</v>
      </c>
      <c r="S15" s="18">
        <v>0</v>
      </c>
      <c r="T15" s="18">
        <v>0</v>
      </c>
      <c r="U15" s="18">
        <v>13</v>
      </c>
      <c r="V15" s="18">
        <v>14</v>
      </c>
      <c r="W15" s="23" t="s">
        <v>58</v>
      </c>
      <c r="X15" s="24">
        <f t="shared" si="5"/>
        <v>22</v>
      </c>
      <c r="Y15" s="18"/>
      <c r="Z15" s="18"/>
      <c r="AA15" s="3">
        <v>150</v>
      </c>
      <c r="AB15" s="10">
        <f t="shared" si="0"/>
        <v>150</v>
      </c>
      <c r="AC15" s="3">
        <v>550</v>
      </c>
      <c r="AD15" s="10">
        <f t="shared" si="1"/>
        <v>550</v>
      </c>
      <c r="AE15" s="3">
        <v>350</v>
      </c>
      <c r="AF15" s="10">
        <f t="shared" si="2"/>
        <v>350</v>
      </c>
      <c r="AG15" s="3">
        <v>515</v>
      </c>
      <c r="AH15" s="10">
        <f t="shared" si="3"/>
        <v>515</v>
      </c>
      <c r="AI15" s="3">
        <v>1</v>
      </c>
      <c r="AJ15" s="11">
        <f t="shared" si="4"/>
        <v>1.2396907216494846</v>
      </c>
      <c r="AK15" s="12">
        <v>38.799999999999997</v>
      </c>
      <c r="AL15" s="13">
        <v>48.1</v>
      </c>
      <c r="AM15" s="12">
        <v>86.9</v>
      </c>
      <c r="AN15" s="3" t="s">
        <v>59</v>
      </c>
      <c r="AO15" s="3"/>
    </row>
    <row r="16" spans="1:41" x14ac:dyDescent="0.2">
      <c r="A16" s="3"/>
      <c r="B16" s="21" t="s">
        <v>60</v>
      </c>
      <c r="C16" s="18" t="s">
        <v>48</v>
      </c>
      <c r="D16" s="18">
        <v>22</v>
      </c>
      <c r="E16" s="18">
        <v>22</v>
      </c>
      <c r="F16" s="18">
        <v>21</v>
      </c>
      <c r="G16" s="18">
        <v>0</v>
      </c>
      <c r="H16" s="19">
        <v>1</v>
      </c>
      <c r="I16" s="22">
        <v>0.95</v>
      </c>
      <c r="J16" s="18">
        <v>7</v>
      </c>
      <c r="K16" s="18">
        <v>1</v>
      </c>
      <c r="L16" s="18">
        <v>1</v>
      </c>
      <c r="M16" s="18">
        <v>5</v>
      </c>
      <c r="N16" s="18">
        <v>5</v>
      </c>
      <c r="O16" s="18">
        <v>2</v>
      </c>
      <c r="P16" s="18">
        <v>1</v>
      </c>
      <c r="Q16" s="18">
        <v>7</v>
      </c>
      <c r="R16" s="18">
        <v>7</v>
      </c>
      <c r="S16" s="18">
        <v>0</v>
      </c>
      <c r="T16" s="18">
        <v>0</v>
      </c>
      <c r="U16" s="18">
        <v>14</v>
      </c>
      <c r="V16" s="18">
        <v>14</v>
      </c>
      <c r="W16" s="23" t="s">
        <v>58</v>
      </c>
      <c r="X16" s="24">
        <f t="shared" si="5"/>
        <v>29</v>
      </c>
      <c r="Y16" s="18"/>
      <c r="Z16" s="18"/>
      <c r="AA16" s="3">
        <v>125</v>
      </c>
      <c r="AB16" s="10">
        <f t="shared" si="0"/>
        <v>125</v>
      </c>
      <c r="AC16" s="3">
        <v>625</v>
      </c>
      <c r="AD16" s="10">
        <f t="shared" si="1"/>
        <v>625</v>
      </c>
      <c r="AE16" s="3">
        <v>150</v>
      </c>
      <c r="AF16" s="10">
        <f t="shared" si="2"/>
        <v>150</v>
      </c>
      <c r="AG16" s="3">
        <v>945</v>
      </c>
      <c r="AH16" s="10">
        <f t="shared" si="3"/>
        <v>945</v>
      </c>
      <c r="AI16" s="3">
        <v>2</v>
      </c>
      <c r="AJ16" s="11">
        <f t="shared" si="4"/>
        <v>1.4647058823529411</v>
      </c>
      <c r="AK16" s="12">
        <v>34</v>
      </c>
      <c r="AL16" s="13">
        <v>49.8</v>
      </c>
      <c r="AM16" s="12">
        <v>83.8</v>
      </c>
      <c r="AN16" s="3" t="s">
        <v>59</v>
      </c>
      <c r="AO16" s="3"/>
    </row>
    <row r="17" spans="1:41" x14ac:dyDescent="0.2">
      <c r="A17" s="6" t="s">
        <v>61</v>
      </c>
      <c r="B17" s="3" t="s">
        <v>62</v>
      </c>
      <c r="C17" s="3" t="s">
        <v>33</v>
      </c>
      <c r="D17" s="3">
        <v>21</v>
      </c>
      <c r="E17" s="3">
        <v>21</v>
      </c>
      <c r="F17" s="3">
        <v>18</v>
      </c>
      <c r="G17" s="3">
        <v>0</v>
      </c>
      <c r="H17" s="7">
        <v>1</v>
      </c>
      <c r="I17" s="14">
        <v>0.85</v>
      </c>
      <c r="J17" s="3">
        <v>4</v>
      </c>
      <c r="K17" s="3">
        <v>1</v>
      </c>
      <c r="L17" s="3">
        <v>0</v>
      </c>
      <c r="M17" s="3">
        <v>4</v>
      </c>
      <c r="N17" s="3">
        <v>4</v>
      </c>
      <c r="O17" s="3">
        <v>1</v>
      </c>
      <c r="P17" s="3">
        <v>5</v>
      </c>
      <c r="Q17" s="3">
        <v>1</v>
      </c>
      <c r="R17" s="3">
        <v>6</v>
      </c>
      <c r="S17" s="3">
        <v>0</v>
      </c>
      <c r="T17" s="3">
        <v>0</v>
      </c>
      <c r="U17" s="3">
        <v>6</v>
      </c>
      <c r="V17" s="3">
        <v>6</v>
      </c>
      <c r="W17" s="17" t="s">
        <v>52</v>
      </c>
      <c r="X17" s="9">
        <f t="shared" si="5"/>
        <v>22</v>
      </c>
      <c r="Y17" s="3"/>
      <c r="Z17" s="3"/>
      <c r="AA17" s="3">
        <v>25</v>
      </c>
      <c r="AB17" s="10">
        <f t="shared" si="0"/>
        <v>25</v>
      </c>
      <c r="AC17" s="3">
        <v>500</v>
      </c>
      <c r="AD17" s="10">
        <f t="shared" si="1"/>
        <v>500</v>
      </c>
      <c r="AE17" s="3">
        <v>525</v>
      </c>
      <c r="AF17" s="10">
        <f t="shared" si="2"/>
        <v>525</v>
      </c>
      <c r="AG17" s="3">
        <v>685</v>
      </c>
      <c r="AH17" s="10">
        <f t="shared" si="3"/>
        <v>685</v>
      </c>
      <c r="AI17" s="3">
        <v>1</v>
      </c>
      <c r="AJ17" s="11">
        <f t="shared" si="4"/>
        <v>2.3040000000000003</v>
      </c>
      <c r="AK17" s="12">
        <v>25</v>
      </c>
      <c r="AL17" s="12">
        <v>57.6</v>
      </c>
      <c r="AM17" s="12">
        <v>82.6</v>
      </c>
      <c r="AN17" s="25" t="s">
        <v>53</v>
      </c>
      <c r="AO17" s="3"/>
    </row>
    <row r="18" spans="1:41" x14ac:dyDescent="0.2">
      <c r="A18" s="3"/>
      <c r="B18" s="3" t="s">
        <v>63</v>
      </c>
      <c r="C18" s="3" t="s">
        <v>33</v>
      </c>
      <c r="D18" s="3">
        <v>21</v>
      </c>
      <c r="E18" s="3">
        <v>21</v>
      </c>
      <c r="F18" s="3">
        <v>20</v>
      </c>
      <c r="G18" s="3">
        <v>0</v>
      </c>
      <c r="H18" s="7">
        <v>1</v>
      </c>
      <c r="I18" s="14">
        <v>0.95</v>
      </c>
      <c r="J18" s="3">
        <v>10</v>
      </c>
      <c r="K18" s="27">
        <v>5</v>
      </c>
      <c r="L18" s="3">
        <v>1.5</v>
      </c>
      <c r="M18" s="28">
        <v>7</v>
      </c>
      <c r="N18" s="28">
        <v>2.5</v>
      </c>
      <c r="O18" s="3">
        <v>3</v>
      </c>
      <c r="P18" s="3">
        <v>5</v>
      </c>
      <c r="Q18" s="3">
        <v>3</v>
      </c>
      <c r="R18" s="3">
        <v>6</v>
      </c>
      <c r="S18" s="3">
        <v>0</v>
      </c>
      <c r="T18" s="3">
        <v>0</v>
      </c>
      <c r="U18" s="3">
        <v>14</v>
      </c>
      <c r="V18" s="3">
        <v>4</v>
      </c>
      <c r="W18" s="3"/>
      <c r="X18" s="9">
        <f t="shared" si="5"/>
        <v>33</v>
      </c>
      <c r="Y18" s="3"/>
      <c r="Z18" s="3"/>
      <c r="AA18" s="3">
        <v>275</v>
      </c>
      <c r="AB18" s="10">
        <f t="shared" si="0"/>
        <v>275</v>
      </c>
      <c r="AC18" s="3">
        <v>425</v>
      </c>
      <c r="AD18" s="10">
        <f t="shared" si="1"/>
        <v>425</v>
      </c>
      <c r="AE18" s="3">
        <v>575</v>
      </c>
      <c r="AF18" s="10">
        <f t="shared" si="2"/>
        <v>575</v>
      </c>
      <c r="AG18" s="3">
        <v>735</v>
      </c>
      <c r="AH18" s="10">
        <f t="shared" si="3"/>
        <v>735</v>
      </c>
      <c r="AI18" s="3">
        <v>0</v>
      </c>
      <c r="AJ18" s="11">
        <f t="shared" si="4"/>
        <v>1.8738738738738741</v>
      </c>
      <c r="AK18" s="12">
        <v>33.299999999999997</v>
      </c>
      <c r="AL18" s="12">
        <v>62.4</v>
      </c>
      <c r="AM18" s="12">
        <v>95.7</v>
      </c>
      <c r="AN18" s="3"/>
      <c r="AO18" s="3"/>
    </row>
    <row r="19" spans="1:41" x14ac:dyDescent="0.2">
      <c r="A19" s="29"/>
      <c r="B19" s="3" t="s">
        <v>64</v>
      </c>
      <c r="C19" s="3" t="s">
        <v>33</v>
      </c>
      <c r="D19" s="3">
        <v>21</v>
      </c>
      <c r="E19" s="3">
        <v>21</v>
      </c>
      <c r="F19" s="3">
        <v>16</v>
      </c>
      <c r="G19" s="3">
        <v>0</v>
      </c>
      <c r="H19" s="7">
        <v>1</v>
      </c>
      <c r="I19" s="16">
        <v>0.76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5</v>
      </c>
      <c r="Q19" s="3">
        <v>1</v>
      </c>
      <c r="R19" s="3">
        <v>6</v>
      </c>
      <c r="S19" s="3">
        <v>0</v>
      </c>
      <c r="T19" s="3">
        <v>0</v>
      </c>
      <c r="U19" s="3">
        <v>5</v>
      </c>
      <c r="V19" s="3">
        <v>7</v>
      </c>
      <c r="W19" s="17" t="s">
        <v>52</v>
      </c>
      <c r="X19" s="3">
        <f t="shared" si="5"/>
        <v>17</v>
      </c>
      <c r="Y19" s="3"/>
      <c r="Z19" s="3"/>
      <c r="AA19" s="3">
        <v>125</v>
      </c>
      <c r="AB19" s="10">
        <f t="shared" si="0"/>
        <v>125</v>
      </c>
      <c r="AC19" s="3">
        <v>125</v>
      </c>
      <c r="AD19" s="10">
        <f t="shared" si="1"/>
        <v>125</v>
      </c>
      <c r="AE19" s="3">
        <v>525</v>
      </c>
      <c r="AF19" s="10">
        <f t="shared" si="2"/>
        <v>525</v>
      </c>
      <c r="AG19" s="3">
        <v>685</v>
      </c>
      <c r="AH19" s="10">
        <f t="shared" si="3"/>
        <v>685</v>
      </c>
      <c r="AI19" s="3">
        <v>0</v>
      </c>
      <c r="AJ19" s="11">
        <f t="shared" si="4"/>
        <v>4.8403361344537812</v>
      </c>
      <c r="AK19" s="13">
        <v>11.9</v>
      </c>
      <c r="AL19" s="12">
        <v>57.6</v>
      </c>
      <c r="AM19" s="13">
        <v>69.5</v>
      </c>
      <c r="AN19" s="30" t="s">
        <v>53</v>
      </c>
      <c r="AO19" s="3"/>
    </row>
    <row r="20" spans="1:41" x14ac:dyDescent="0.2">
      <c r="A20" s="3"/>
      <c r="B20" s="3" t="s">
        <v>65</v>
      </c>
      <c r="C20" s="3" t="s">
        <v>33</v>
      </c>
      <c r="D20" s="3">
        <v>21</v>
      </c>
      <c r="E20" s="3">
        <v>21</v>
      </c>
      <c r="F20" s="3">
        <v>21</v>
      </c>
      <c r="G20" s="3">
        <v>0</v>
      </c>
      <c r="H20" s="7">
        <v>1</v>
      </c>
      <c r="I20" s="8">
        <v>1</v>
      </c>
      <c r="J20" s="3">
        <v>8</v>
      </c>
      <c r="K20" s="3">
        <v>1</v>
      </c>
      <c r="L20" s="3">
        <v>1</v>
      </c>
      <c r="M20" s="3">
        <v>5</v>
      </c>
      <c r="N20" s="3">
        <v>2</v>
      </c>
      <c r="O20" s="3">
        <v>2</v>
      </c>
      <c r="P20" s="3">
        <v>5</v>
      </c>
      <c r="Q20" s="3">
        <v>5</v>
      </c>
      <c r="R20" s="3">
        <v>8</v>
      </c>
      <c r="S20" s="3">
        <v>0</v>
      </c>
      <c r="T20" s="3">
        <v>0</v>
      </c>
      <c r="U20" s="3">
        <v>5</v>
      </c>
      <c r="V20" s="3">
        <v>4</v>
      </c>
      <c r="W20" s="3"/>
      <c r="X20" s="9">
        <f t="shared" si="5"/>
        <v>29</v>
      </c>
      <c r="Y20" s="3"/>
      <c r="Z20" s="3"/>
      <c r="AA20" s="3">
        <v>125</v>
      </c>
      <c r="AB20" s="10">
        <f t="shared" si="0"/>
        <v>125</v>
      </c>
      <c r="AC20" s="3">
        <v>325</v>
      </c>
      <c r="AD20" s="10">
        <f t="shared" si="1"/>
        <v>325</v>
      </c>
      <c r="AE20" s="3">
        <v>550</v>
      </c>
      <c r="AF20" s="10">
        <f t="shared" si="2"/>
        <v>550</v>
      </c>
      <c r="AG20" s="3">
        <v>1005</v>
      </c>
      <c r="AH20" s="10">
        <f t="shared" si="3"/>
        <v>1005</v>
      </c>
      <c r="AI20" s="3">
        <v>1</v>
      </c>
      <c r="AJ20" s="11">
        <f t="shared" si="4"/>
        <v>3.457943925233645</v>
      </c>
      <c r="AK20" s="12">
        <v>21.4</v>
      </c>
      <c r="AL20" s="12">
        <v>74</v>
      </c>
      <c r="AM20" s="12">
        <v>95.4</v>
      </c>
      <c r="AN20" s="3"/>
      <c r="AO20" s="3"/>
    </row>
    <row r="21" spans="1:41" x14ac:dyDescent="0.2">
      <c r="A21" s="3"/>
      <c r="B21" s="21" t="s">
        <v>66</v>
      </c>
      <c r="C21" s="18" t="s">
        <v>48</v>
      </c>
      <c r="D21" s="18">
        <v>21</v>
      </c>
      <c r="E21" s="18">
        <v>21</v>
      </c>
      <c r="F21" s="18">
        <v>20</v>
      </c>
      <c r="G21" s="18">
        <v>0</v>
      </c>
      <c r="H21" s="19">
        <v>1</v>
      </c>
      <c r="I21" s="22">
        <v>0.95</v>
      </c>
      <c r="J21" s="18">
        <v>8</v>
      </c>
      <c r="K21" s="18">
        <v>1</v>
      </c>
      <c r="L21" s="18">
        <v>1</v>
      </c>
      <c r="M21" s="18">
        <v>7</v>
      </c>
      <c r="N21" s="18">
        <v>4</v>
      </c>
      <c r="O21" s="18">
        <v>3</v>
      </c>
      <c r="P21" s="18">
        <v>3</v>
      </c>
      <c r="Q21" s="18">
        <v>3</v>
      </c>
      <c r="R21" s="18">
        <v>6</v>
      </c>
      <c r="S21" s="18">
        <v>0</v>
      </c>
      <c r="T21" s="18">
        <v>0</v>
      </c>
      <c r="U21" s="18">
        <v>17</v>
      </c>
      <c r="V21" s="18">
        <v>19</v>
      </c>
      <c r="W21" s="23" t="s">
        <v>67</v>
      </c>
      <c r="X21" s="24">
        <f t="shared" si="5"/>
        <v>28</v>
      </c>
      <c r="Y21" s="18"/>
      <c r="Z21" s="18"/>
      <c r="AA21" s="18">
        <v>125</v>
      </c>
      <c r="AB21" s="10">
        <f t="shared" si="0"/>
        <v>125</v>
      </c>
      <c r="AC21" s="18">
        <v>575</v>
      </c>
      <c r="AD21" s="10">
        <f t="shared" si="1"/>
        <v>575</v>
      </c>
      <c r="AE21" s="18">
        <v>375</v>
      </c>
      <c r="AF21" s="10">
        <f t="shared" si="2"/>
        <v>375</v>
      </c>
      <c r="AG21" s="18">
        <v>735</v>
      </c>
      <c r="AH21" s="10">
        <f t="shared" si="3"/>
        <v>735</v>
      </c>
      <c r="AI21" s="3">
        <v>2</v>
      </c>
      <c r="AJ21" s="11">
        <f t="shared" si="4"/>
        <v>1.5885885885885886</v>
      </c>
      <c r="AK21" s="12">
        <v>33.299999999999997</v>
      </c>
      <c r="AL21" s="13">
        <v>52.9</v>
      </c>
      <c r="AM21" s="12">
        <v>86.2</v>
      </c>
      <c r="AN21" s="3" t="s">
        <v>59</v>
      </c>
      <c r="AO21" s="3"/>
    </row>
    <row r="22" spans="1:41" x14ac:dyDescent="0.2">
      <c r="A22" s="3"/>
      <c r="B22" s="21" t="s">
        <v>68</v>
      </c>
      <c r="C22" s="18" t="s">
        <v>48</v>
      </c>
      <c r="D22" s="18">
        <v>22</v>
      </c>
      <c r="E22" s="18">
        <v>22</v>
      </c>
      <c r="F22" s="18">
        <v>20</v>
      </c>
      <c r="G22" s="18">
        <v>0</v>
      </c>
      <c r="H22" s="19">
        <v>1</v>
      </c>
      <c r="I22" s="22">
        <v>0.91</v>
      </c>
      <c r="J22" s="18">
        <v>2</v>
      </c>
      <c r="K22" s="18">
        <v>0</v>
      </c>
      <c r="L22" s="18">
        <v>2</v>
      </c>
      <c r="M22" s="18">
        <v>5</v>
      </c>
      <c r="N22" s="18">
        <v>0</v>
      </c>
      <c r="O22" s="18">
        <v>0</v>
      </c>
      <c r="P22" s="18">
        <v>6</v>
      </c>
      <c r="Q22" s="18">
        <v>0</v>
      </c>
      <c r="R22" s="18">
        <v>9</v>
      </c>
      <c r="S22" s="18">
        <v>0</v>
      </c>
      <c r="T22" s="18">
        <v>0</v>
      </c>
      <c r="U22" s="18">
        <v>11</v>
      </c>
      <c r="V22" s="18">
        <v>11</v>
      </c>
      <c r="W22" s="18"/>
      <c r="X22" s="24">
        <f t="shared" si="5"/>
        <v>22</v>
      </c>
      <c r="Y22" s="18"/>
      <c r="Z22" s="18"/>
      <c r="AA22" s="18">
        <v>200</v>
      </c>
      <c r="AB22" s="10">
        <f t="shared" si="0"/>
        <v>200</v>
      </c>
      <c r="AC22" s="18">
        <v>125</v>
      </c>
      <c r="AD22" s="10">
        <f t="shared" si="1"/>
        <v>125</v>
      </c>
      <c r="AE22" s="18">
        <v>600</v>
      </c>
      <c r="AF22" s="10">
        <f t="shared" si="2"/>
        <v>600</v>
      </c>
      <c r="AG22" s="18">
        <v>990</v>
      </c>
      <c r="AH22" s="10">
        <f t="shared" si="3"/>
        <v>990</v>
      </c>
      <c r="AI22" s="3">
        <v>0</v>
      </c>
      <c r="AJ22" s="11">
        <f t="shared" si="4"/>
        <v>4.9183673469387754</v>
      </c>
      <c r="AK22" s="12">
        <v>14.7</v>
      </c>
      <c r="AL22" s="12">
        <v>72.3</v>
      </c>
      <c r="AM22" s="12">
        <v>87</v>
      </c>
      <c r="AN22" s="3"/>
      <c r="AO22" s="3"/>
    </row>
    <row r="23" spans="1:41" x14ac:dyDescent="0.2">
      <c r="A23" s="3"/>
      <c r="B23" s="21" t="s">
        <v>69</v>
      </c>
      <c r="C23" s="18" t="s">
        <v>48</v>
      </c>
      <c r="D23" s="18">
        <v>22</v>
      </c>
      <c r="E23" s="18">
        <v>19</v>
      </c>
      <c r="F23" s="18">
        <v>15</v>
      </c>
      <c r="G23" s="18">
        <v>3</v>
      </c>
      <c r="H23" s="20">
        <v>0.86</v>
      </c>
      <c r="I23" s="20">
        <v>0.68</v>
      </c>
      <c r="J23" s="18">
        <v>4</v>
      </c>
      <c r="K23" s="18">
        <v>1</v>
      </c>
      <c r="L23" s="18">
        <v>1</v>
      </c>
      <c r="M23" s="18">
        <v>3</v>
      </c>
      <c r="N23" s="18">
        <v>3</v>
      </c>
      <c r="O23" s="18">
        <v>1</v>
      </c>
      <c r="P23" s="18">
        <v>3</v>
      </c>
      <c r="Q23" s="18">
        <v>1</v>
      </c>
      <c r="R23" s="18">
        <v>6</v>
      </c>
      <c r="S23" s="18">
        <v>0</v>
      </c>
      <c r="T23" s="18">
        <v>0</v>
      </c>
      <c r="U23" s="18">
        <v>5</v>
      </c>
      <c r="V23" s="18">
        <v>6</v>
      </c>
      <c r="W23" s="23" t="s">
        <v>70</v>
      </c>
      <c r="X23" s="18">
        <f t="shared" si="5"/>
        <v>19</v>
      </c>
      <c r="Y23" s="18"/>
      <c r="Z23" s="18"/>
      <c r="AA23" s="18">
        <v>125</v>
      </c>
      <c r="AB23" s="10">
        <f t="shared" si="0"/>
        <v>125</v>
      </c>
      <c r="AC23" s="18">
        <v>375</v>
      </c>
      <c r="AD23" s="10">
        <f t="shared" si="1"/>
        <v>375</v>
      </c>
      <c r="AE23" s="18">
        <v>325</v>
      </c>
      <c r="AF23" s="10">
        <f t="shared" si="2"/>
        <v>325</v>
      </c>
      <c r="AG23" s="18">
        <v>685</v>
      </c>
      <c r="AH23" s="10">
        <f t="shared" si="3"/>
        <v>685</v>
      </c>
      <c r="AI23" s="3">
        <v>0</v>
      </c>
      <c r="AJ23" s="11">
        <f t="shared" si="4"/>
        <v>2.0220264317180616</v>
      </c>
      <c r="AK23" s="12">
        <v>22.7</v>
      </c>
      <c r="AL23" s="13">
        <v>45.9</v>
      </c>
      <c r="AM23" s="13">
        <v>68.599999999999994</v>
      </c>
      <c r="AN23" s="3" t="s">
        <v>71</v>
      </c>
      <c r="AO23" s="3"/>
    </row>
    <row r="24" spans="1:41" x14ac:dyDescent="0.2">
      <c r="A24" s="6" t="s">
        <v>72</v>
      </c>
      <c r="B24" s="3" t="s">
        <v>73</v>
      </c>
      <c r="C24" s="3" t="s">
        <v>33</v>
      </c>
      <c r="D24" s="3">
        <v>20</v>
      </c>
      <c r="E24" s="3">
        <v>20</v>
      </c>
      <c r="F24" s="3">
        <v>19</v>
      </c>
      <c r="G24" s="3">
        <v>0</v>
      </c>
      <c r="H24" s="7">
        <v>1</v>
      </c>
      <c r="I24" s="14">
        <v>0.95</v>
      </c>
      <c r="J24" s="3">
        <v>7</v>
      </c>
      <c r="K24" s="3">
        <v>2</v>
      </c>
      <c r="L24" s="3">
        <v>2</v>
      </c>
      <c r="M24" s="3">
        <v>5</v>
      </c>
      <c r="N24" s="3">
        <v>6</v>
      </c>
      <c r="O24" s="3">
        <v>0</v>
      </c>
      <c r="P24" s="3">
        <v>2</v>
      </c>
      <c r="Q24" s="3">
        <v>3</v>
      </c>
      <c r="R24" s="3">
        <v>6</v>
      </c>
      <c r="S24" s="3">
        <v>0</v>
      </c>
      <c r="T24" s="3">
        <v>0</v>
      </c>
      <c r="U24" s="3">
        <v>6</v>
      </c>
      <c r="V24" s="3">
        <v>3</v>
      </c>
      <c r="W24" s="3"/>
      <c r="X24" s="9">
        <f t="shared" si="5"/>
        <v>26</v>
      </c>
      <c r="Y24" s="3"/>
      <c r="Z24" s="3"/>
      <c r="AA24" s="3">
        <v>250</v>
      </c>
      <c r="AB24" s="10">
        <f t="shared" si="0"/>
        <v>250</v>
      </c>
      <c r="AC24" s="3">
        <v>725</v>
      </c>
      <c r="AD24" s="10">
        <f t="shared" si="1"/>
        <v>725</v>
      </c>
      <c r="AE24" s="3">
        <v>200</v>
      </c>
      <c r="AF24" s="10">
        <f t="shared" si="2"/>
        <v>200</v>
      </c>
      <c r="AG24" s="3">
        <v>735</v>
      </c>
      <c r="AH24" s="10">
        <f t="shared" si="3"/>
        <v>735</v>
      </c>
      <c r="AI24" s="3">
        <v>1</v>
      </c>
      <c r="AJ24" s="11">
        <f t="shared" si="4"/>
        <v>0.95897435897435901</v>
      </c>
      <c r="AK24" s="12">
        <v>48.75</v>
      </c>
      <c r="AL24" s="13">
        <v>46.75</v>
      </c>
      <c r="AM24" s="12">
        <v>95.5</v>
      </c>
      <c r="AN24" s="15"/>
      <c r="AO24" s="3"/>
    </row>
    <row r="25" spans="1:41" x14ac:dyDescent="0.2">
      <c r="A25" s="3"/>
      <c r="B25" s="3" t="s">
        <v>74</v>
      </c>
      <c r="C25" s="3" t="s">
        <v>33</v>
      </c>
      <c r="D25" s="3">
        <v>22</v>
      </c>
      <c r="E25" s="3">
        <v>18</v>
      </c>
      <c r="F25" s="3">
        <v>14</v>
      </c>
      <c r="G25" s="3">
        <v>3</v>
      </c>
      <c r="H25" s="16">
        <v>0.82</v>
      </c>
      <c r="I25" s="16">
        <v>0.63</v>
      </c>
      <c r="J25" s="3">
        <v>1</v>
      </c>
      <c r="K25" s="3">
        <v>2</v>
      </c>
      <c r="L25" s="3">
        <v>1</v>
      </c>
      <c r="M25" s="3">
        <v>1</v>
      </c>
      <c r="N25" s="3">
        <v>0</v>
      </c>
      <c r="O25" s="3">
        <v>0</v>
      </c>
      <c r="P25" s="3">
        <v>5</v>
      </c>
      <c r="Q25" s="3">
        <v>1</v>
      </c>
      <c r="R25" s="3">
        <v>5</v>
      </c>
      <c r="S25" s="3">
        <v>0</v>
      </c>
      <c r="T25" s="3">
        <v>0</v>
      </c>
      <c r="U25" s="3">
        <v>4</v>
      </c>
      <c r="V25" s="3">
        <v>3</v>
      </c>
      <c r="W25" s="17" t="s">
        <v>75</v>
      </c>
      <c r="X25" s="3">
        <f t="shared" si="5"/>
        <v>15</v>
      </c>
      <c r="Y25" s="3"/>
      <c r="Z25" s="3"/>
      <c r="AA25" s="3">
        <v>150</v>
      </c>
      <c r="AB25" s="10">
        <f t="shared" si="0"/>
        <v>150</v>
      </c>
      <c r="AC25" s="3">
        <v>25</v>
      </c>
      <c r="AD25" s="10">
        <f t="shared" si="1"/>
        <v>25</v>
      </c>
      <c r="AE25" s="3">
        <v>500</v>
      </c>
      <c r="AF25" s="10">
        <f t="shared" si="2"/>
        <v>500</v>
      </c>
      <c r="AG25" s="3">
        <v>575</v>
      </c>
      <c r="AH25" s="10">
        <f t="shared" si="3"/>
        <v>575</v>
      </c>
      <c r="AI25" s="3">
        <v>1</v>
      </c>
      <c r="AJ25" s="11">
        <f t="shared" si="4"/>
        <v>6.1124999999999998</v>
      </c>
      <c r="AK25" s="13">
        <v>8</v>
      </c>
      <c r="AL25" s="13">
        <v>48.9</v>
      </c>
      <c r="AM25" s="13">
        <v>56.9</v>
      </c>
      <c r="AN25" s="3" t="s">
        <v>76</v>
      </c>
      <c r="AO25" s="3"/>
    </row>
    <row r="26" spans="1:41" x14ac:dyDescent="0.2">
      <c r="A26" s="3"/>
      <c r="B26" s="3" t="s">
        <v>77</v>
      </c>
      <c r="C26" s="3" t="s">
        <v>33</v>
      </c>
      <c r="D26" s="3">
        <v>19</v>
      </c>
      <c r="E26" s="3">
        <v>19</v>
      </c>
      <c r="F26" s="3">
        <v>18</v>
      </c>
      <c r="G26" s="3">
        <v>0</v>
      </c>
      <c r="H26" s="7">
        <v>1</v>
      </c>
      <c r="I26" s="14">
        <v>0.95</v>
      </c>
      <c r="J26" s="3">
        <v>8</v>
      </c>
      <c r="K26" s="28">
        <v>3</v>
      </c>
      <c r="L26" s="28">
        <v>2.5</v>
      </c>
      <c r="M26" s="28">
        <v>6</v>
      </c>
      <c r="N26" s="3">
        <v>1.5</v>
      </c>
      <c r="O26" s="3">
        <v>2</v>
      </c>
      <c r="P26" s="3">
        <v>2</v>
      </c>
      <c r="Q26" s="3">
        <v>2</v>
      </c>
      <c r="R26" s="3">
        <v>6</v>
      </c>
      <c r="S26" s="3">
        <v>0</v>
      </c>
      <c r="T26" s="3">
        <v>0</v>
      </c>
      <c r="U26" s="3">
        <v>4</v>
      </c>
      <c r="V26" s="3">
        <v>4</v>
      </c>
      <c r="W26" s="17" t="s">
        <v>70</v>
      </c>
      <c r="X26" s="9">
        <f t="shared" si="5"/>
        <v>25</v>
      </c>
      <c r="Y26" s="3" t="s">
        <v>78</v>
      </c>
      <c r="Z26" s="3"/>
      <c r="AA26" s="3">
        <v>325</v>
      </c>
      <c r="AB26" s="10">
        <f t="shared" si="0"/>
        <v>325</v>
      </c>
      <c r="AC26" s="3">
        <v>300</v>
      </c>
      <c r="AD26" s="10">
        <f t="shared" si="1"/>
        <v>300</v>
      </c>
      <c r="AE26" s="3">
        <v>240</v>
      </c>
      <c r="AF26" s="10">
        <f t="shared" si="2"/>
        <v>250</v>
      </c>
      <c r="AG26" s="3">
        <v>700</v>
      </c>
      <c r="AH26" s="10">
        <f t="shared" si="3"/>
        <v>710</v>
      </c>
      <c r="AI26" s="3">
        <v>1</v>
      </c>
      <c r="AJ26" s="11">
        <f t="shared" si="4"/>
        <v>1.5045592705167175</v>
      </c>
      <c r="AK26" s="12">
        <v>32.9</v>
      </c>
      <c r="AL26" s="13">
        <v>49.5</v>
      </c>
      <c r="AM26" s="12">
        <v>82.4</v>
      </c>
      <c r="AN26" s="15" t="s">
        <v>71</v>
      </c>
      <c r="AO26" s="3"/>
    </row>
    <row r="27" spans="1:41" x14ac:dyDescent="0.2">
      <c r="A27" s="3"/>
      <c r="B27" s="3" t="s">
        <v>79</v>
      </c>
      <c r="C27" s="3" t="s">
        <v>33</v>
      </c>
      <c r="D27" s="3">
        <v>23</v>
      </c>
      <c r="E27" s="3">
        <v>23</v>
      </c>
      <c r="F27" s="3">
        <v>20</v>
      </c>
      <c r="G27" s="3">
        <v>0</v>
      </c>
      <c r="H27" s="7">
        <v>1</v>
      </c>
      <c r="I27" s="14">
        <v>0.87</v>
      </c>
      <c r="J27" s="3">
        <v>5</v>
      </c>
      <c r="K27" s="28">
        <v>4</v>
      </c>
      <c r="L27" s="3">
        <v>0.5</v>
      </c>
      <c r="M27" s="28">
        <v>5</v>
      </c>
      <c r="N27" s="28">
        <v>3.5</v>
      </c>
      <c r="O27" s="3">
        <v>1</v>
      </c>
      <c r="P27" s="3">
        <v>4</v>
      </c>
      <c r="Q27" s="3">
        <v>1</v>
      </c>
      <c r="R27" s="3">
        <v>7</v>
      </c>
      <c r="S27" s="3">
        <v>0</v>
      </c>
      <c r="T27" s="3">
        <v>0</v>
      </c>
      <c r="U27" s="3">
        <v>6</v>
      </c>
      <c r="V27" s="3">
        <v>4</v>
      </c>
      <c r="W27" s="3"/>
      <c r="X27" s="9">
        <f t="shared" si="5"/>
        <v>26</v>
      </c>
      <c r="Y27" s="3"/>
      <c r="Z27" s="3"/>
      <c r="AA27" s="3">
        <v>150</v>
      </c>
      <c r="AB27" s="10">
        <f t="shared" si="0"/>
        <v>150</v>
      </c>
      <c r="AC27" s="3">
        <v>475</v>
      </c>
      <c r="AD27" s="10">
        <f t="shared" si="1"/>
        <v>475</v>
      </c>
      <c r="AE27" s="3">
        <v>425</v>
      </c>
      <c r="AF27" s="10">
        <f t="shared" si="2"/>
        <v>425</v>
      </c>
      <c r="AG27" s="3">
        <v>795</v>
      </c>
      <c r="AH27" s="10">
        <f t="shared" si="3"/>
        <v>795</v>
      </c>
      <c r="AI27" s="3">
        <v>0</v>
      </c>
      <c r="AJ27" s="11">
        <f t="shared" si="4"/>
        <v>1.9485294117647058</v>
      </c>
      <c r="AK27" s="12">
        <v>27.2</v>
      </c>
      <c r="AL27" s="13">
        <v>53</v>
      </c>
      <c r="AM27" s="12">
        <v>80.2</v>
      </c>
      <c r="AN27" s="3"/>
      <c r="AO27" s="3"/>
    </row>
    <row r="28" spans="1:41" x14ac:dyDescent="0.2">
      <c r="A28" s="3"/>
      <c r="B28" s="21" t="s">
        <v>80</v>
      </c>
      <c r="C28" s="18" t="s">
        <v>48</v>
      </c>
      <c r="D28" s="18">
        <v>22</v>
      </c>
      <c r="E28" s="18">
        <v>22</v>
      </c>
      <c r="F28" s="18">
        <v>17</v>
      </c>
      <c r="G28" s="18">
        <v>0</v>
      </c>
      <c r="H28" s="19">
        <v>1</v>
      </c>
      <c r="I28" s="20">
        <v>0.77</v>
      </c>
      <c r="J28" s="18">
        <v>5</v>
      </c>
      <c r="K28" s="31">
        <v>2</v>
      </c>
      <c r="L28" s="31">
        <v>1</v>
      </c>
      <c r="M28" s="31">
        <v>3</v>
      </c>
      <c r="N28" s="31">
        <v>3</v>
      </c>
      <c r="O28" s="18">
        <v>1</v>
      </c>
      <c r="P28" s="18">
        <v>4</v>
      </c>
      <c r="Q28" s="18">
        <v>0</v>
      </c>
      <c r="R28" s="18">
        <v>8</v>
      </c>
      <c r="S28" s="18">
        <v>0</v>
      </c>
      <c r="T28" s="18">
        <v>0</v>
      </c>
      <c r="U28" s="18">
        <v>6</v>
      </c>
      <c r="V28" s="18">
        <v>5</v>
      </c>
      <c r="W28" s="32" t="s">
        <v>75</v>
      </c>
      <c r="X28" s="24">
        <f t="shared" si="5"/>
        <v>22</v>
      </c>
      <c r="Y28" s="18"/>
      <c r="Z28" s="18"/>
      <c r="AA28" s="18">
        <v>150</v>
      </c>
      <c r="AB28" s="10">
        <f t="shared" si="0"/>
        <v>150</v>
      </c>
      <c r="AC28" s="18">
        <v>375</v>
      </c>
      <c r="AD28" s="10">
        <f t="shared" si="1"/>
        <v>375</v>
      </c>
      <c r="AE28" s="18">
        <v>425</v>
      </c>
      <c r="AF28" s="10">
        <f t="shared" si="2"/>
        <v>425</v>
      </c>
      <c r="AG28" s="18">
        <v>880</v>
      </c>
      <c r="AH28" s="10">
        <f t="shared" si="3"/>
        <v>880</v>
      </c>
      <c r="AI28" s="3">
        <v>0</v>
      </c>
      <c r="AJ28" s="11">
        <f t="shared" si="4"/>
        <v>2.481171548117155</v>
      </c>
      <c r="AK28" s="12">
        <v>23.9</v>
      </c>
      <c r="AL28" s="12">
        <v>59.3</v>
      </c>
      <c r="AM28" s="12">
        <v>83.2</v>
      </c>
      <c r="AN28" s="15" t="s">
        <v>76</v>
      </c>
      <c r="AO28" s="3"/>
    </row>
    <row r="29" spans="1:41" x14ac:dyDescent="0.2">
      <c r="A29" s="3"/>
      <c r="B29" s="21" t="s">
        <v>81</v>
      </c>
      <c r="C29" s="21" t="s">
        <v>48</v>
      </c>
      <c r="D29" s="21">
        <v>23</v>
      </c>
      <c r="E29" s="21">
        <v>23</v>
      </c>
      <c r="F29" s="21">
        <v>20</v>
      </c>
      <c r="G29" s="21">
        <v>0</v>
      </c>
      <c r="H29" s="19">
        <v>1</v>
      </c>
      <c r="I29" s="22">
        <v>0.87</v>
      </c>
      <c r="J29" s="21">
        <v>5</v>
      </c>
      <c r="K29" s="27">
        <v>4</v>
      </c>
      <c r="L29" s="21">
        <v>0.5</v>
      </c>
      <c r="M29" s="27">
        <v>5</v>
      </c>
      <c r="N29" s="27">
        <v>3.5</v>
      </c>
      <c r="O29" s="21">
        <v>1</v>
      </c>
      <c r="P29" s="21">
        <v>4</v>
      </c>
      <c r="Q29" s="21">
        <v>1</v>
      </c>
      <c r="R29" s="21">
        <v>7</v>
      </c>
      <c r="S29" s="21">
        <v>0</v>
      </c>
      <c r="T29" s="21">
        <v>0</v>
      </c>
      <c r="U29" s="21">
        <v>6</v>
      </c>
      <c r="V29" s="21">
        <v>4</v>
      </c>
      <c r="W29" s="21"/>
      <c r="X29" s="24">
        <f t="shared" si="5"/>
        <v>26</v>
      </c>
      <c r="Y29" s="21"/>
      <c r="Z29" s="21"/>
      <c r="AA29" s="21">
        <v>150</v>
      </c>
      <c r="AB29" s="10">
        <f t="shared" si="0"/>
        <v>150</v>
      </c>
      <c r="AC29" s="21">
        <v>475</v>
      </c>
      <c r="AD29" s="10">
        <f t="shared" si="1"/>
        <v>475</v>
      </c>
      <c r="AE29" s="21">
        <v>425</v>
      </c>
      <c r="AF29" s="10">
        <f t="shared" si="2"/>
        <v>425</v>
      </c>
      <c r="AG29" s="21">
        <v>795</v>
      </c>
      <c r="AH29" s="10">
        <f t="shared" si="3"/>
        <v>795</v>
      </c>
      <c r="AI29" s="3">
        <v>0</v>
      </c>
      <c r="AJ29" s="11">
        <f t="shared" si="4"/>
        <v>1.9485294117647058</v>
      </c>
      <c r="AK29" s="12">
        <v>27.2</v>
      </c>
      <c r="AL29" s="13">
        <v>53</v>
      </c>
      <c r="AM29" s="12">
        <v>80.2</v>
      </c>
      <c r="AN29" s="3"/>
      <c r="AO29" s="3"/>
    </row>
    <row r="30" spans="1:41" x14ac:dyDescent="0.2">
      <c r="A30" s="3"/>
      <c r="B30" s="21" t="s">
        <v>82</v>
      </c>
      <c r="C30" s="18" t="s">
        <v>48</v>
      </c>
      <c r="D30" s="18">
        <v>22</v>
      </c>
      <c r="E30" s="18">
        <v>22</v>
      </c>
      <c r="F30" s="18">
        <v>16</v>
      </c>
      <c r="G30" s="18">
        <v>0</v>
      </c>
      <c r="H30" s="19">
        <v>1</v>
      </c>
      <c r="I30" s="20">
        <v>0.73</v>
      </c>
      <c r="J30" s="18">
        <v>6</v>
      </c>
      <c r="K30" s="31">
        <v>2</v>
      </c>
      <c r="L30" s="31">
        <v>1</v>
      </c>
      <c r="M30" s="31">
        <v>3</v>
      </c>
      <c r="N30" s="31">
        <v>5</v>
      </c>
      <c r="O30" s="18">
        <v>2</v>
      </c>
      <c r="P30" s="18">
        <v>4</v>
      </c>
      <c r="Q30" s="18">
        <v>0</v>
      </c>
      <c r="R30" s="18">
        <v>5</v>
      </c>
      <c r="S30" s="18">
        <v>0</v>
      </c>
      <c r="T30" s="18">
        <v>0</v>
      </c>
      <c r="U30" s="18">
        <v>6</v>
      </c>
      <c r="V30" s="18">
        <v>6</v>
      </c>
      <c r="W30" s="32" t="s">
        <v>75</v>
      </c>
      <c r="X30" s="24">
        <f t="shared" si="5"/>
        <v>22</v>
      </c>
      <c r="Y30" s="18"/>
      <c r="Z30" s="18"/>
      <c r="AA30" s="18">
        <v>150</v>
      </c>
      <c r="AB30" s="10">
        <f t="shared" si="0"/>
        <v>150</v>
      </c>
      <c r="AC30" s="18">
        <v>575</v>
      </c>
      <c r="AD30" s="10">
        <f>(M30*25)+(N30*100)</f>
        <v>575</v>
      </c>
      <c r="AE30" s="18">
        <v>450</v>
      </c>
      <c r="AF30" s="10">
        <f t="shared" si="2"/>
        <v>450</v>
      </c>
      <c r="AG30" s="18">
        <v>550</v>
      </c>
      <c r="AH30" s="10">
        <f t="shared" si="3"/>
        <v>550</v>
      </c>
      <c r="AI30" s="3">
        <v>0</v>
      </c>
      <c r="AJ30" s="11">
        <f t="shared" si="4"/>
        <v>1.3778452200303488</v>
      </c>
      <c r="AK30" s="12">
        <v>32.950000000000003</v>
      </c>
      <c r="AL30" s="13">
        <v>45.4</v>
      </c>
      <c r="AM30" s="12">
        <v>78.3</v>
      </c>
      <c r="AN30" s="3" t="s">
        <v>76</v>
      </c>
      <c r="AO30" s="3"/>
    </row>
    <row r="31" spans="1:41" x14ac:dyDescent="0.2">
      <c r="A31" s="6" t="s">
        <v>83</v>
      </c>
      <c r="B31" s="3" t="s">
        <v>84</v>
      </c>
      <c r="C31" s="3" t="s">
        <v>33</v>
      </c>
      <c r="D31" s="3">
        <v>23</v>
      </c>
      <c r="E31" s="3">
        <v>23</v>
      </c>
      <c r="F31" s="3">
        <v>21</v>
      </c>
      <c r="G31" s="3">
        <v>0</v>
      </c>
      <c r="H31" s="7">
        <v>1</v>
      </c>
      <c r="I31" s="14">
        <v>0.91</v>
      </c>
      <c r="J31" s="3">
        <v>3</v>
      </c>
      <c r="K31" s="3">
        <v>2</v>
      </c>
      <c r="L31" s="3">
        <v>0</v>
      </c>
      <c r="M31" s="3">
        <v>1</v>
      </c>
      <c r="N31" s="3">
        <v>2</v>
      </c>
      <c r="O31" s="3">
        <v>2</v>
      </c>
      <c r="P31" s="3">
        <v>6</v>
      </c>
      <c r="Q31" s="3">
        <v>5</v>
      </c>
      <c r="R31" s="3">
        <v>8</v>
      </c>
      <c r="S31" s="3">
        <v>0</v>
      </c>
      <c r="T31" s="3">
        <v>0</v>
      </c>
      <c r="U31" s="3">
        <v>7</v>
      </c>
      <c r="V31" s="3">
        <v>12</v>
      </c>
      <c r="W31" s="3"/>
      <c r="X31" s="9">
        <f t="shared" si="5"/>
        <v>26</v>
      </c>
      <c r="Y31" s="3" t="s">
        <v>85</v>
      </c>
      <c r="Z31" s="3"/>
      <c r="AA31" s="3">
        <v>40</v>
      </c>
      <c r="AB31" s="10">
        <f>(K31*25)+(L31*100)</f>
        <v>50</v>
      </c>
      <c r="AC31" s="3">
        <v>225</v>
      </c>
      <c r="AD31" s="10">
        <f t="shared" si="1"/>
        <v>225</v>
      </c>
      <c r="AE31" s="3">
        <v>640</v>
      </c>
      <c r="AF31" s="10">
        <f t="shared" si="2"/>
        <v>650</v>
      </c>
      <c r="AG31" s="3">
        <v>1005</v>
      </c>
      <c r="AH31" s="10">
        <f t="shared" si="3"/>
        <v>1005</v>
      </c>
      <c r="AI31" s="3">
        <v>4</v>
      </c>
      <c r="AJ31" s="11">
        <f t="shared" si="4"/>
        <v>6.2173913043478262</v>
      </c>
      <c r="AK31" s="13">
        <v>11.5</v>
      </c>
      <c r="AL31" s="12">
        <v>71.5</v>
      </c>
      <c r="AM31" s="12">
        <v>83</v>
      </c>
      <c r="AN31" s="3"/>
      <c r="AO31" s="3"/>
    </row>
    <row r="32" spans="1:41" x14ac:dyDescent="0.2">
      <c r="A32" s="3"/>
      <c r="B32" s="3" t="s">
        <v>86</v>
      </c>
      <c r="C32" s="3" t="s">
        <v>33</v>
      </c>
      <c r="D32" s="3">
        <v>23</v>
      </c>
      <c r="E32" s="3">
        <v>23</v>
      </c>
      <c r="F32" s="3">
        <v>21</v>
      </c>
      <c r="G32" s="3">
        <v>0</v>
      </c>
      <c r="H32" s="7">
        <v>1</v>
      </c>
      <c r="I32" s="14">
        <v>0.91</v>
      </c>
      <c r="J32" s="3">
        <v>3</v>
      </c>
      <c r="K32" s="3">
        <v>2</v>
      </c>
      <c r="L32" s="3">
        <v>0</v>
      </c>
      <c r="M32" s="3">
        <v>1</v>
      </c>
      <c r="N32" s="3">
        <v>2</v>
      </c>
      <c r="O32" s="3">
        <v>2</v>
      </c>
      <c r="P32" s="3">
        <v>6</v>
      </c>
      <c r="Q32" s="3">
        <v>5</v>
      </c>
      <c r="R32" s="3">
        <v>8</v>
      </c>
      <c r="S32" s="3">
        <v>0</v>
      </c>
      <c r="T32" s="3">
        <v>0</v>
      </c>
      <c r="U32" s="3">
        <v>7</v>
      </c>
      <c r="V32" s="3">
        <v>12</v>
      </c>
      <c r="W32" s="3"/>
      <c r="X32" s="9">
        <f t="shared" si="5"/>
        <v>26</v>
      </c>
      <c r="Y32" s="3" t="s">
        <v>87</v>
      </c>
      <c r="Z32" s="3"/>
      <c r="AA32" s="3">
        <v>40</v>
      </c>
      <c r="AB32" s="10">
        <f t="shared" si="0"/>
        <v>50</v>
      </c>
      <c r="AC32" s="3">
        <v>225</v>
      </c>
      <c r="AD32" s="10">
        <f t="shared" si="1"/>
        <v>225</v>
      </c>
      <c r="AE32" s="3">
        <v>640</v>
      </c>
      <c r="AF32" s="10">
        <f t="shared" si="2"/>
        <v>650</v>
      </c>
      <c r="AG32" s="3">
        <v>1005</v>
      </c>
      <c r="AH32" s="10">
        <f t="shared" si="3"/>
        <v>1005</v>
      </c>
      <c r="AI32" s="3">
        <v>4</v>
      </c>
      <c r="AJ32" s="11">
        <f t="shared" si="4"/>
        <v>6.2173913043478262</v>
      </c>
      <c r="AK32" s="13">
        <v>11.5</v>
      </c>
      <c r="AL32" s="12">
        <v>71.5</v>
      </c>
      <c r="AM32" s="12">
        <v>83</v>
      </c>
      <c r="AN32" s="3"/>
      <c r="AO32" s="3"/>
    </row>
    <row r="33" spans="1:41" x14ac:dyDescent="0.2">
      <c r="A33" s="3"/>
      <c r="B33" s="3" t="s">
        <v>88</v>
      </c>
      <c r="C33" s="3" t="s">
        <v>33</v>
      </c>
      <c r="D33" s="3">
        <v>23</v>
      </c>
      <c r="E33" s="3">
        <v>23</v>
      </c>
      <c r="F33" s="3">
        <v>20</v>
      </c>
      <c r="G33" s="3">
        <v>0</v>
      </c>
      <c r="H33" s="7">
        <v>1</v>
      </c>
      <c r="I33" s="14">
        <v>0.87</v>
      </c>
      <c r="J33" s="3">
        <v>2</v>
      </c>
      <c r="K33" s="33">
        <v>0</v>
      </c>
      <c r="L33" s="33">
        <v>1</v>
      </c>
      <c r="M33" s="33">
        <v>2</v>
      </c>
      <c r="N33" s="33">
        <v>3</v>
      </c>
      <c r="O33" s="3">
        <v>0</v>
      </c>
      <c r="P33" s="3">
        <v>7</v>
      </c>
      <c r="Q33" s="3">
        <v>1</v>
      </c>
      <c r="R33" s="3">
        <v>8</v>
      </c>
      <c r="S33" s="3">
        <v>0</v>
      </c>
      <c r="T33" s="3">
        <v>0</v>
      </c>
      <c r="U33" s="3">
        <v>12</v>
      </c>
      <c r="V33" s="3">
        <v>12</v>
      </c>
      <c r="W33" s="3"/>
      <c r="X33" s="9">
        <f t="shared" si="5"/>
        <v>22</v>
      </c>
      <c r="Y33" s="3"/>
      <c r="Z33" s="3"/>
      <c r="AA33" s="3">
        <v>100</v>
      </c>
      <c r="AB33" s="10">
        <f t="shared" si="0"/>
        <v>100</v>
      </c>
      <c r="AC33" s="3">
        <v>350</v>
      </c>
      <c r="AD33" s="10">
        <f t="shared" si="1"/>
        <v>350</v>
      </c>
      <c r="AE33" s="3">
        <v>700</v>
      </c>
      <c r="AF33" s="10">
        <f t="shared" si="2"/>
        <v>700</v>
      </c>
      <c r="AG33" s="3">
        <v>905</v>
      </c>
      <c r="AH33" s="10">
        <f t="shared" si="3"/>
        <v>905</v>
      </c>
      <c r="AI33" s="3">
        <v>1</v>
      </c>
      <c r="AJ33" s="11">
        <f t="shared" si="4"/>
        <v>3.5794871794871792</v>
      </c>
      <c r="AK33" s="12">
        <v>19.5</v>
      </c>
      <c r="AL33" s="12">
        <v>69.8</v>
      </c>
      <c r="AM33" s="12">
        <v>89.3</v>
      </c>
      <c r="AN33" s="3"/>
      <c r="AO33" s="3"/>
    </row>
    <row r="34" spans="1:41" x14ac:dyDescent="0.2">
      <c r="A34" s="3"/>
      <c r="B34" s="3" t="s">
        <v>89</v>
      </c>
      <c r="C34" s="3" t="s">
        <v>33</v>
      </c>
      <c r="D34" s="3">
        <v>23</v>
      </c>
      <c r="E34" s="3">
        <v>23</v>
      </c>
      <c r="F34" s="3">
        <v>22</v>
      </c>
      <c r="G34" s="3">
        <v>0</v>
      </c>
      <c r="H34" s="7">
        <v>1</v>
      </c>
      <c r="I34" s="14">
        <v>0.96</v>
      </c>
      <c r="J34" s="3">
        <v>8</v>
      </c>
      <c r="K34" s="3">
        <v>2</v>
      </c>
      <c r="L34" s="3">
        <v>2</v>
      </c>
      <c r="M34" s="3">
        <v>2</v>
      </c>
      <c r="N34" s="3">
        <v>2</v>
      </c>
      <c r="O34" s="3">
        <v>4</v>
      </c>
      <c r="P34" s="3">
        <v>6</v>
      </c>
      <c r="Q34" s="3">
        <v>6</v>
      </c>
      <c r="R34" s="3">
        <v>7</v>
      </c>
      <c r="S34" s="3">
        <v>0</v>
      </c>
      <c r="T34" s="3">
        <v>0</v>
      </c>
      <c r="U34" s="3">
        <v>10</v>
      </c>
      <c r="V34" s="3">
        <v>15</v>
      </c>
      <c r="W34" s="3"/>
      <c r="X34" s="9">
        <f t="shared" si="5"/>
        <v>31</v>
      </c>
      <c r="Y34" s="3" t="s">
        <v>90</v>
      </c>
      <c r="Z34" s="3"/>
      <c r="AA34" s="3">
        <v>250</v>
      </c>
      <c r="AB34" s="10">
        <f t="shared" si="0"/>
        <v>250</v>
      </c>
      <c r="AC34" s="3">
        <v>250</v>
      </c>
      <c r="AD34" s="10">
        <f t="shared" si="1"/>
        <v>250</v>
      </c>
      <c r="AE34" s="3">
        <v>700</v>
      </c>
      <c r="AF34" s="10">
        <f t="shared" si="2"/>
        <v>700</v>
      </c>
      <c r="AG34" s="3">
        <v>920</v>
      </c>
      <c r="AH34" s="10">
        <f t="shared" si="3"/>
        <v>920</v>
      </c>
      <c r="AI34" s="3">
        <v>3</v>
      </c>
      <c r="AJ34" s="11">
        <f t="shared" si="4"/>
        <v>3.5918367346938775</v>
      </c>
      <c r="AK34" s="12">
        <v>19.600000000000001</v>
      </c>
      <c r="AL34" s="12">
        <v>70.400000000000006</v>
      </c>
      <c r="AM34" s="12">
        <v>90</v>
      </c>
      <c r="AN34" s="3"/>
      <c r="AO34" s="3"/>
    </row>
    <row r="35" spans="1:41" x14ac:dyDescent="0.2">
      <c r="A35" s="3"/>
      <c r="B35" s="21" t="s">
        <v>91</v>
      </c>
      <c r="C35" s="18" t="s">
        <v>48</v>
      </c>
      <c r="D35" s="18">
        <v>22</v>
      </c>
      <c r="E35" s="18">
        <v>22</v>
      </c>
      <c r="F35" s="18">
        <v>21</v>
      </c>
      <c r="G35" s="18">
        <v>0</v>
      </c>
      <c r="H35" s="19">
        <v>1</v>
      </c>
      <c r="I35" s="22">
        <v>0.95</v>
      </c>
      <c r="J35" s="18">
        <v>6</v>
      </c>
      <c r="K35" s="31">
        <v>1</v>
      </c>
      <c r="L35" s="31">
        <v>1</v>
      </c>
      <c r="M35" s="31">
        <v>4</v>
      </c>
      <c r="N35" s="31">
        <v>1</v>
      </c>
      <c r="O35" s="18">
        <v>2</v>
      </c>
      <c r="P35" s="18">
        <v>7</v>
      </c>
      <c r="Q35" s="18">
        <v>5</v>
      </c>
      <c r="R35" s="18">
        <v>8</v>
      </c>
      <c r="S35" s="18">
        <v>1</v>
      </c>
      <c r="T35" s="18">
        <v>0</v>
      </c>
      <c r="U35" s="18">
        <v>12</v>
      </c>
      <c r="V35" s="18">
        <v>12</v>
      </c>
      <c r="W35" s="18"/>
      <c r="X35" s="24">
        <f t="shared" si="5"/>
        <v>30</v>
      </c>
      <c r="Y35" s="18" t="s">
        <v>92</v>
      </c>
      <c r="Z35" s="18"/>
      <c r="AA35" s="18">
        <v>125</v>
      </c>
      <c r="AB35" s="10">
        <f t="shared" si="0"/>
        <v>125</v>
      </c>
      <c r="AC35" s="18">
        <v>175</v>
      </c>
      <c r="AD35" s="10">
        <f t="shared" si="1"/>
        <v>200</v>
      </c>
      <c r="AE35" s="18">
        <v>745</v>
      </c>
      <c r="AF35" s="10">
        <f t="shared" si="2"/>
        <v>750</v>
      </c>
      <c r="AG35" s="18">
        <v>995</v>
      </c>
      <c r="AH35" s="10">
        <f t="shared" si="3"/>
        <v>1005</v>
      </c>
      <c r="AI35" s="18">
        <v>2</v>
      </c>
      <c r="AJ35" s="11">
        <f t="shared" si="4"/>
        <v>5.8161764705882346</v>
      </c>
      <c r="AK35" s="13">
        <v>13.6</v>
      </c>
      <c r="AL35" s="12">
        <v>79.099999999999994</v>
      </c>
      <c r="AM35" s="12">
        <v>92.5</v>
      </c>
      <c r="AN35" s="3"/>
      <c r="AO35" s="3"/>
    </row>
    <row r="36" spans="1:41" x14ac:dyDescent="0.2">
      <c r="A36" s="3"/>
      <c r="B36" s="21" t="s">
        <v>93</v>
      </c>
      <c r="C36" s="18" t="s">
        <v>48</v>
      </c>
      <c r="D36" s="18">
        <v>23</v>
      </c>
      <c r="E36" s="18">
        <v>23</v>
      </c>
      <c r="F36" s="18">
        <v>18</v>
      </c>
      <c r="G36" s="18">
        <v>0</v>
      </c>
      <c r="H36" s="19">
        <v>1</v>
      </c>
      <c r="I36" s="20">
        <v>0.78</v>
      </c>
      <c r="J36" s="18">
        <v>3</v>
      </c>
      <c r="K36" s="27">
        <v>2</v>
      </c>
      <c r="L36" s="18">
        <v>1.5</v>
      </c>
      <c r="M36" s="27">
        <v>6</v>
      </c>
      <c r="N36" s="27">
        <v>2.5</v>
      </c>
      <c r="O36" s="18">
        <v>1</v>
      </c>
      <c r="P36" s="18">
        <v>5</v>
      </c>
      <c r="Q36" s="18">
        <v>0</v>
      </c>
      <c r="R36" s="18">
        <v>6</v>
      </c>
      <c r="S36" s="18">
        <v>1</v>
      </c>
      <c r="T36" s="18">
        <v>0</v>
      </c>
      <c r="U36" s="18">
        <v>9</v>
      </c>
      <c r="V36" s="18">
        <v>4</v>
      </c>
      <c r="W36" s="32" t="s">
        <v>94</v>
      </c>
      <c r="X36" s="24">
        <f t="shared" si="5"/>
        <v>25</v>
      </c>
      <c r="Y36" s="18" t="s">
        <v>95</v>
      </c>
      <c r="Z36" s="18"/>
      <c r="AA36" s="18">
        <v>200</v>
      </c>
      <c r="AB36" s="10">
        <f t="shared" si="0"/>
        <v>200</v>
      </c>
      <c r="AC36" s="18">
        <v>385</v>
      </c>
      <c r="AD36" s="10">
        <f>(M36*25)+(N36*100)-15</f>
        <v>385</v>
      </c>
      <c r="AE36" s="18">
        <v>520</v>
      </c>
      <c r="AF36" s="10">
        <f t="shared" si="2"/>
        <v>525</v>
      </c>
      <c r="AG36" s="18">
        <v>660</v>
      </c>
      <c r="AH36" s="10">
        <f t="shared" si="3"/>
        <v>660</v>
      </c>
      <c r="AI36" s="18">
        <v>0</v>
      </c>
      <c r="AJ36" s="11">
        <f t="shared" si="4"/>
        <v>2.0196850393700787</v>
      </c>
      <c r="AK36" s="12">
        <v>25.4</v>
      </c>
      <c r="AL36" s="13">
        <v>51.3</v>
      </c>
      <c r="AM36" s="12">
        <v>76.7</v>
      </c>
      <c r="AN36" s="3" t="s">
        <v>96</v>
      </c>
      <c r="AO36" s="18"/>
    </row>
    <row r="37" spans="1:41" x14ac:dyDescent="0.2">
      <c r="A37" s="3"/>
      <c r="B37" s="21" t="s">
        <v>97</v>
      </c>
      <c r="C37" s="18" t="s">
        <v>48</v>
      </c>
      <c r="D37" s="18">
        <v>21</v>
      </c>
      <c r="E37" s="18">
        <v>21</v>
      </c>
      <c r="F37" s="18">
        <v>18</v>
      </c>
      <c r="G37" s="18">
        <v>0</v>
      </c>
      <c r="H37" s="19">
        <v>1</v>
      </c>
      <c r="I37" s="22">
        <v>0.81</v>
      </c>
      <c r="J37" s="18">
        <v>7</v>
      </c>
      <c r="K37" s="18">
        <v>1</v>
      </c>
      <c r="L37" s="18">
        <v>2</v>
      </c>
      <c r="M37" s="18">
        <v>5</v>
      </c>
      <c r="N37" s="18">
        <v>2</v>
      </c>
      <c r="O37" s="18">
        <v>1</v>
      </c>
      <c r="P37" s="18">
        <v>4</v>
      </c>
      <c r="Q37" s="18">
        <v>2</v>
      </c>
      <c r="R37" s="18">
        <v>8</v>
      </c>
      <c r="S37" s="18">
        <v>0</v>
      </c>
      <c r="T37" s="18">
        <v>0</v>
      </c>
      <c r="U37" s="18">
        <v>14</v>
      </c>
      <c r="V37" s="18">
        <v>11</v>
      </c>
      <c r="W37" s="32" t="s">
        <v>67</v>
      </c>
      <c r="X37" s="24">
        <f t="shared" si="5"/>
        <v>25</v>
      </c>
      <c r="Y37" s="18"/>
      <c r="Z37" s="18"/>
      <c r="AA37" s="18">
        <v>225</v>
      </c>
      <c r="AB37" s="10">
        <f t="shared" si="0"/>
        <v>225</v>
      </c>
      <c r="AC37" s="18">
        <v>325</v>
      </c>
      <c r="AD37" s="10">
        <f t="shared" si="1"/>
        <v>325</v>
      </c>
      <c r="AE37" s="18">
        <v>425</v>
      </c>
      <c r="AF37" s="10">
        <f t="shared" si="2"/>
        <v>425</v>
      </c>
      <c r="AG37" s="18">
        <v>930</v>
      </c>
      <c r="AH37" s="10">
        <f t="shared" si="3"/>
        <v>930</v>
      </c>
      <c r="AI37" s="18">
        <v>2</v>
      </c>
      <c r="AJ37" s="11">
        <f t="shared" si="4"/>
        <v>2.4618320610687023</v>
      </c>
      <c r="AK37" s="12">
        <v>26.2</v>
      </c>
      <c r="AL37" s="12">
        <v>64.5</v>
      </c>
      <c r="AM37" s="12">
        <v>90.7</v>
      </c>
      <c r="AN37" s="15" t="s">
        <v>59</v>
      </c>
      <c r="AO37" s="3"/>
    </row>
    <row r="38" spans="1:41" x14ac:dyDescent="0.2">
      <c r="A38" s="6" t="s">
        <v>98</v>
      </c>
      <c r="B38" s="3" t="s">
        <v>99</v>
      </c>
      <c r="C38" s="3" t="s">
        <v>33</v>
      </c>
      <c r="D38" s="3">
        <v>23</v>
      </c>
      <c r="E38" s="3">
        <v>23</v>
      </c>
      <c r="F38" s="3">
        <v>21</v>
      </c>
      <c r="G38" s="3">
        <v>0</v>
      </c>
      <c r="H38" s="7">
        <v>1</v>
      </c>
      <c r="I38" s="14">
        <v>0.91</v>
      </c>
      <c r="J38" s="3">
        <v>5</v>
      </c>
      <c r="K38" s="3">
        <v>0</v>
      </c>
      <c r="L38" s="3">
        <v>0</v>
      </c>
      <c r="M38" s="3">
        <v>3</v>
      </c>
      <c r="N38" s="3">
        <v>5</v>
      </c>
      <c r="O38" s="3">
        <v>2</v>
      </c>
      <c r="P38" s="3">
        <v>6</v>
      </c>
      <c r="Q38" s="3">
        <v>5</v>
      </c>
      <c r="R38" s="3">
        <v>6</v>
      </c>
      <c r="S38" s="3">
        <v>0</v>
      </c>
      <c r="T38" s="3">
        <v>0</v>
      </c>
      <c r="U38" s="3">
        <v>7</v>
      </c>
      <c r="V38" s="3">
        <v>10</v>
      </c>
      <c r="W38" s="3"/>
      <c r="X38" s="9">
        <f t="shared" si="5"/>
        <v>27</v>
      </c>
      <c r="Y38" s="3" t="s">
        <v>100</v>
      </c>
      <c r="Z38" s="3"/>
      <c r="AA38" s="18">
        <v>0</v>
      </c>
      <c r="AB38" s="10">
        <f t="shared" si="0"/>
        <v>0</v>
      </c>
      <c r="AC38" s="18">
        <v>565</v>
      </c>
      <c r="AD38" s="10">
        <f t="shared" si="1"/>
        <v>575</v>
      </c>
      <c r="AE38" s="18">
        <v>650</v>
      </c>
      <c r="AF38" s="10">
        <f t="shared" si="2"/>
        <v>650</v>
      </c>
      <c r="AG38" s="18">
        <v>775</v>
      </c>
      <c r="AH38" s="10">
        <f t="shared" si="3"/>
        <v>785</v>
      </c>
      <c r="AI38" s="21">
        <v>1</v>
      </c>
      <c r="AJ38" s="11">
        <f t="shared" si="4"/>
        <v>2.5203252032520322</v>
      </c>
      <c r="AK38" s="12">
        <v>24.6</v>
      </c>
      <c r="AL38" s="12">
        <v>62</v>
      </c>
      <c r="AM38" s="12">
        <v>86.6</v>
      </c>
      <c r="AN38" s="3"/>
      <c r="AO38" s="3"/>
    </row>
    <row r="39" spans="1:41" x14ac:dyDescent="0.2">
      <c r="A39" s="3"/>
      <c r="B39" s="3" t="s">
        <v>101</v>
      </c>
      <c r="C39" s="3" t="s">
        <v>33</v>
      </c>
      <c r="D39" s="3">
        <v>23</v>
      </c>
      <c r="E39" s="3">
        <v>23</v>
      </c>
      <c r="F39" s="3">
        <v>19</v>
      </c>
      <c r="G39" s="3">
        <v>0</v>
      </c>
      <c r="H39" s="7">
        <v>1</v>
      </c>
      <c r="I39" s="14">
        <v>0.83</v>
      </c>
      <c r="J39" s="3">
        <v>2</v>
      </c>
      <c r="K39" s="3">
        <v>3</v>
      </c>
      <c r="L39" s="3">
        <v>1</v>
      </c>
      <c r="M39" s="3">
        <v>6</v>
      </c>
      <c r="N39" s="3">
        <v>1</v>
      </c>
      <c r="O39" s="3">
        <v>3</v>
      </c>
      <c r="P39" s="3">
        <v>4</v>
      </c>
      <c r="Q39" s="3">
        <v>1</v>
      </c>
      <c r="R39" s="3">
        <v>4</v>
      </c>
      <c r="S39" s="3">
        <v>0</v>
      </c>
      <c r="T39" s="3">
        <v>0</v>
      </c>
      <c r="U39" s="3">
        <v>8</v>
      </c>
      <c r="V39" s="3">
        <v>14</v>
      </c>
      <c r="W39" s="3"/>
      <c r="X39" s="9">
        <f t="shared" si="5"/>
        <v>23</v>
      </c>
      <c r="Y39" s="3" t="s">
        <v>102</v>
      </c>
      <c r="Z39" s="3"/>
      <c r="AA39" s="3">
        <v>155</v>
      </c>
      <c r="AB39" s="10">
        <f t="shared" si="0"/>
        <v>175</v>
      </c>
      <c r="AC39" s="3">
        <v>240</v>
      </c>
      <c r="AD39" s="10">
        <f t="shared" si="1"/>
        <v>250</v>
      </c>
      <c r="AE39" s="3">
        <v>465</v>
      </c>
      <c r="AF39" s="10">
        <f t="shared" si="2"/>
        <v>475</v>
      </c>
      <c r="AG39" s="3">
        <v>465</v>
      </c>
      <c r="AH39" s="10">
        <f t="shared" si="3"/>
        <v>465</v>
      </c>
      <c r="AI39" s="21">
        <v>0</v>
      </c>
      <c r="AJ39" s="11">
        <f t="shared" si="4"/>
        <v>2.3488372093023258</v>
      </c>
      <c r="AK39" s="12">
        <v>17.2</v>
      </c>
      <c r="AL39" s="13">
        <v>40.4</v>
      </c>
      <c r="AM39" s="13">
        <v>57.6</v>
      </c>
      <c r="AN39" s="3"/>
      <c r="AO39" s="3"/>
    </row>
    <row r="40" spans="1:41" x14ac:dyDescent="0.2">
      <c r="A40" s="3"/>
      <c r="B40" s="3" t="s">
        <v>103</v>
      </c>
      <c r="C40" s="3" t="s">
        <v>33</v>
      </c>
      <c r="D40" s="3">
        <v>18</v>
      </c>
      <c r="E40" s="3">
        <v>17</v>
      </c>
      <c r="F40" s="3">
        <v>14</v>
      </c>
      <c r="G40" s="3">
        <v>1</v>
      </c>
      <c r="H40" s="34">
        <v>0.94</v>
      </c>
      <c r="I40" s="16">
        <v>0.78</v>
      </c>
      <c r="J40" s="3">
        <v>3</v>
      </c>
      <c r="K40" s="3">
        <v>2</v>
      </c>
      <c r="L40" s="3">
        <v>1</v>
      </c>
      <c r="M40" s="3">
        <v>2</v>
      </c>
      <c r="N40" s="3">
        <v>1</v>
      </c>
      <c r="O40" s="3">
        <v>2</v>
      </c>
      <c r="P40" s="3">
        <v>3</v>
      </c>
      <c r="Q40" s="3">
        <v>4</v>
      </c>
      <c r="R40" s="3">
        <v>3</v>
      </c>
      <c r="S40" s="3">
        <v>0</v>
      </c>
      <c r="T40" s="3">
        <v>0</v>
      </c>
      <c r="U40" s="3">
        <v>7</v>
      </c>
      <c r="V40" s="3">
        <v>10</v>
      </c>
      <c r="W40" s="3"/>
      <c r="X40" s="9">
        <f t="shared" si="5"/>
        <v>18</v>
      </c>
      <c r="Y40" s="3" t="s">
        <v>104</v>
      </c>
      <c r="Z40" s="3"/>
      <c r="AA40" s="3">
        <v>140</v>
      </c>
      <c r="AB40" s="10">
        <f t="shared" si="0"/>
        <v>150</v>
      </c>
      <c r="AC40" s="3">
        <v>140</v>
      </c>
      <c r="AD40" s="10">
        <f t="shared" si="1"/>
        <v>150</v>
      </c>
      <c r="AE40" s="3">
        <v>350</v>
      </c>
      <c r="AF40" s="10">
        <f t="shared" si="2"/>
        <v>350</v>
      </c>
      <c r="AG40" s="3">
        <v>430</v>
      </c>
      <c r="AH40" s="10">
        <f t="shared" si="3"/>
        <v>430</v>
      </c>
      <c r="AI40" s="21">
        <v>0</v>
      </c>
      <c r="AJ40" s="11">
        <f t="shared" si="4"/>
        <v>2.7935483870967741</v>
      </c>
      <c r="AK40" s="12">
        <v>15.5</v>
      </c>
      <c r="AL40" s="13">
        <v>43.3</v>
      </c>
      <c r="AM40" s="13">
        <v>58.8</v>
      </c>
      <c r="AN40" s="15"/>
      <c r="AO40" s="3"/>
    </row>
    <row r="41" spans="1:41" x14ac:dyDescent="0.2">
      <c r="A41" s="3"/>
      <c r="B41" s="3" t="s">
        <v>105</v>
      </c>
      <c r="C41" s="3" t="s">
        <v>33</v>
      </c>
      <c r="D41" s="3">
        <v>20</v>
      </c>
      <c r="E41" s="3">
        <v>18</v>
      </c>
      <c r="F41" s="3">
        <v>16</v>
      </c>
      <c r="G41" s="3">
        <v>2</v>
      </c>
      <c r="H41" s="34">
        <v>0.9</v>
      </c>
      <c r="I41" s="14">
        <v>0.8</v>
      </c>
      <c r="J41" s="3">
        <v>4</v>
      </c>
      <c r="K41" s="3">
        <v>4</v>
      </c>
      <c r="L41" s="3">
        <v>2</v>
      </c>
      <c r="M41" s="3">
        <v>4</v>
      </c>
      <c r="N41" s="3">
        <v>1</v>
      </c>
      <c r="O41" s="3">
        <v>3</v>
      </c>
      <c r="P41" s="3">
        <v>2</v>
      </c>
      <c r="Q41" s="3">
        <v>2</v>
      </c>
      <c r="R41" s="3">
        <v>4</v>
      </c>
      <c r="S41" s="3">
        <v>0</v>
      </c>
      <c r="T41" s="3">
        <v>0</v>
      </c>
      <c r="U41" s="3">
        <v>4</v>
      </c>
      <c r="V41" s="3">
        <v>12</v>
      </c>
      <c r="W41" s="3"/>
      <c r="X41" s="9">
        <f t="shared" si="5"/>
        <v>22</v>
      </c>
      <c r="Y41" s="3" t="s">
        <v>106</v>
      </c>
      <c r="Z41" s="3"/>
      <c r="AA41" s="3">
        <v>280</v>
      </c>
      <c r="AB41" s="10">
        <f t="shared" si="0"/>
        <v>300</v>
      </c>
      <c r="AC41" s="3">
        <v>190</v>
      </c>
      <c r="AD41" s="10">
        <f t="shared" si="1"/>
        <v>200</v>
      </c>
      <c r="AE41" s="3">
        <v>265</v>
      </c>
      <c r="AF41" s="10">
        <f t="shared" si="2"/>
        <v>275</v>
      </c>
      <c r="AG41" s="3">
        <v>490</v>
      </c>
      <c r="AH41" s="10">
        <f t="shared" si="3"/>
        <v>490</v>
      </c>
      <c r="AI41" s="21">
        <v>0</v>
      </c>
      <c r="AJ41" s="11">
        <f t="shared" si="4"/>
        <v>1.6063829787234043</v>
      </c>
      <c r="AK41" s="12">
        <v>23.5</v>
      </c>
      <c r="AL41" s="13">
        <v>37.75</v>
      </c>
      <c r="AM41" s="13">
        <v>61.2</v>
      </c>
      <c r="AN41" s="15"/>
      <c r="AO41" s="3"/>
    </row>
    <row r="42" spans="1:41" x14ac:dyDescent="0.2">
      <c r="A42" s="3"/>
      <c r="B42" s="3" t="s">
        <v>107</v>
      </c>
      <c r="C42" s="3" t="s">
        <v>33</v>
      </c>
      <c r="D42" s="3">
        <v>22</v>
      </c>
      <c r="E42" s="3">
        <v>22</v>
      </c>
      <c r="F42" s="3">
        <v>17</v>
      </c>
      <c r="G42" s="3">
        <v>0</v>
      </c>
      <c r="H42" s="7">
        <v>1</v>
      </c>
      <c r="I42" s="16">
        <v>0.77</v>
      </c>
      <c r="J42" s="3">
        <v>7</v>
      </c>
      <c r="K42" s="3">
        <v>3</v>
      </c>
      <c r="L42" s="3">
        <v>1</v>
      </c>
      <c r="M42" s="3">
        <v>2</v>
      </c>
      <c r="N42" s="3">
        <v>1</v>
      </c>
      <c r="O42" s="3">
        <v>5</v>
      </c>
      <c r="P42" s="3">
        <v>6</v>
      </c>
      <c r="Q42" s="3">
        <v>3</v>
      </c>
      <c r="R42" s="3">
        <v>5</v>
      </c>
      <c r="S42" s="3">
        <v>0</v>
      </c>
      <c r="T42" s="3">
        <v>0</v>
      </c>
      <c r="U42" s="3">
        <v>7</v>
      </c>
      <c r="V42" s="3">
        <v>11</v>
      </c>
      <c r="W42" s="3"/>
      <c r="X42" s="9">
        <f t="shared" si="5"/>
        <v>26</v>
      </c>
      <c r="Y42" s="3" t="s">
        <v>108</v>
      </c>
      <c r="Z42" s="3"/>
      <c r="AA42" s="3">
        <v>155</v>
      </c>
      <c r="AB42" s="10">
        <f t="shared" si="0"/>
        <v>175</v>
      </c>
      <c r="AC42" s="3">
        <v>140</v>
      </c>
      <c r="AD42" s="10">
        <f t="shared" si="1"/>
        <v>150</v>
      </c>
      <c r="AE42" s="3">
        <v>715</v>
      </c>
      <c r="AF42" s="10">
        <f t="shared" si="2"/>
        <v>725</v>
      </c>
      <c r="AG42" s="3">
        <v>625</v>
      </c>
      <c r="AH42" s="10">
        <f t="shared" si="3"/>
        <v>625</v>
      </c>
      <c r="AI42" s="21">
        <v>1</v>
      </c>
      <c r="AJ42" s="11">
        <f t="shared" si="4"/>
        <v>4.544776119402985</v>
      </c>
      <c r="AK42" s="13">
        <v>13.4</v>
      </c>
      <c r="AL42" s="12">
        <v>60.9</v>
      </c>
      <c r="AM42" s="12">
        <v>74.3</v>
      </c>
      <c r="AN42" s="3"/>
      <c r="AO42" s="3"/>
    </row>
    <row r="43" spans="1:41" x14ac:dyDescent="0.2">
      <c r="A43" s="3"/>
      <c r="B43" s="21" t="s">
        <v>109</v>
      </c>
      <c r="C43" s="18" t="s">
        <v>48</v>
      </c>
      <c r="D43" s="18">
        <v>23</v>
      </c>
      <c r="E43" s="18">
        <v>23</v>
      </c>
      <c r="F43" s="18">
        <v>19</v>
      </c>
      <c r="G43" s="18">
        <v>0</v>
      </c>
      <c r="H43" s="19">
        <v>1</v>
      </c>
      <c r="I43" s="22">
        <v>0.83</v>
      </c>
      <c r="J43" s="18">
        <v>5</v>
      </c>
      <c r="K43" s="18">
        <v>4</v>
      </c>
      <c r="L43" s="18">
        <v>1</v>
      </c>
      <c r="M43" s="18">
        <v>6</v>
      </c>
      <c r="N43" s="18">
        <v>2</v>
      </c>
      <c r="O43" s="18">
        <v>1</v>
      </c>
      <c r="P43" s="18">
        <v>5</v>
      </c>
      <c r="Q43" s="18">
        <v>3</v>
      </c>
      <c r="R43" s="18">
        <v>5</v>
      </c>
      <c r="S43" s="18">
        <v>0</v>
      </c>
      <c r="T43" s="18">
        <v>0</v>
      </c>
      <c r="U43" s="18">
        <v>11</v>
      </c>
      <c r="V43" s="18">
        <v>8</v>
      </c>
      <c r="W43" s="18"/>
      <c r="X43" s="24">
        <f t="shared" si="5"/>
        <v>27</v>
      </c>
      <c r="Y43" s="18" t="s">
        <v>110</v>
      </c>
      <c r="Z43" s="18"/>
      <c r="AA43" s="18">
        <v>170</v>
      </c>
      <c r="AB43" s="10">
        <f t="shared" si="0"/>
        <v>200</v>
      </c>
      <c r="AC43" s="18">
        <v>320</v>
      </c>
      <c r="AD43" s="10">
        <f t="shared" si="1"/>
        <v>350</v>
      </c>
      <c r="AE43" s="18">
        <v>525</v>
      </c>
      <c r="AF43" s="10">
        <f t="shared" si="2"/>
        <v>525</v>
      </c>
      <c r="AG43" s="3">
        <v>625</v>
      </c>
      <c r="AH43" s="10">
        <f t="shared" si="3"/>
        <v>625</v>
      </c>
      <c r="AI43" s="21">
        <v>1</v>
      </c>
      <c r="AJ43" s="11">
        <f t="shared" si="4"/>
        <v>1.5974440894568689</v>
      </c>
      <c r="AK43" s="12">
        <v>31.3</v>
      </c>
      <c r="AL43" s="13">
        <v>50</v>
      </c>
      <c r="AM43" s="13">
        <v>71.3</v>
      </c>
      <c r="AN43" s="3"/>
      <c r="AO43" s="3"/>
    </row>
    <row r="44" spans="1:41" x14ac:dyDescent="0.2">
      <c r="A44" s="35"/>
      <c r="B44" s="21" t="s">
        <v>111</v>
      </c>
      <c r="C44" s="18" t="s">
        <v>48</v>
      </c>
      <c r="D44" s="18">
        <v>23</v>
      </c>
      <c r="E44" s="18">
        <v>23</v>
      </c>
      <c r="F44" s="18">
        <v>22</v>
      </c>
      <c r="G44" s="18">
        <v>0</v>
      </c>
      <c r="H44" s="19">
        <v>1</v>
      </c>
      <c r="I44" s="36">
        <v>0.96</v>
      </c>
      <c r="J44" s="18">
        <v>3</v>
      </c>
      <c r="K44" s="18">
        <v>2</v>
      </c>
      <c r="L44" s="18">
        <v>0</v>
      </c>
      <c r="M44" s="18">
        <v>3</v>
      </c>
      <c r="N44" s="18">
        <v>3</v>
      </c>
      <c r="O44" s="18">
        <v>4</v>
      </c>
      <c r="P44" s="18">
        <v>4</v>
      </c>
      <c r="Q44" s="18">
        <v>5</v>
      </c>
      <c r="R44" s="18">
        <v>5</v>
      </c>
      <c r="S44" s="18">
        <v>0</v>
      </c>
      <c r="T44" s="18">
        <v>0</v>
      </c>
      <c r="U44" s="18">
        <v>8</v>
      </c>
      <c r="V44" s="18">
        <v>13</v>
      </c>
      <c r="W44" s="3"/>
      <c r="X44" s="24">
        <f t="shared" si="5"/>
        <v>26</v>
      </c>
      <c r="Y44" s="18" t="s">
        <v>112</v>
      </c>
      <c r="Z44" s="18"/>
      <c r="AA44" s="18">
        <v>50</v>
      </c>
      <c r="AB44" s="10">
        <f t="shared" si="0"/>
        <v>50</v>
      </c>
      <c r="AC44" s="18">
        <v>365</v>
      </c>
      <c r="AD44" s="10">
        <f t="shared" si="1"/>
        <v>375</v>
      </c>
      <c r="AE44" s="18">
        <v>490</v>
      </c>
      <c r="AF44" s="10">
        <f t="shared" si="2"/>
        <v>500</v>
      </c>
      <c r="AG44" s="18">
        <v>675</v>
      </c>
      <c r="AH44" s="10">
        <f t="shared" si="3"/>
        <v>675</v>
      </c>
      <c r="AI44" s="13"/>
      <c r="AJ44" s="11">
        <f t="shared" si="4"/>
        <v>2.8111111111111113</v>
      </c>
      <c r="AK44" s="12">
        <v>18</v>
      </c>
      <c r="AL44" s="13">
        <v>50.6</v>
      </c>
      <c r="AM44" s="13">
        <v>68.599999999999994</v>
      </c>
      <c r="AN44" s="3"/>
      <c r="AO44" s="3"/>
    </row>
    <row r="45" spans="1:41" x14ac:dyDescent="0.2">
      <c r="A45" s="35"/>
      <c r="B45" s="21" t="s">
        <v>113</v>
      </c>
      <c r="C45" s="18" t="s">
        <v>48</v>
      </c>
      <c r="D45" s="18">
        <v>20</v>
      </c>
      <c r="E45" s="18">
        <v>20</v>
      </c>
      <c r="F45" s="18">
        <v>18</v>
      </c>
      <c r="G45" s="18">
        <v>0</v>
      </c>
      <c r="H45" s="19">
        <v>1</v>
      </c>
      <c r="I45" s="36">
        <v>0.9</v>
      </c>
      <c r="J45" s="18">
        <v>3</v>
      </c>
      <c r="K45" s="27">
        <v>1</v>
      </c>
      <c r="L45" s="18">
        <v>0.5</v>
      </c>
      <c r="M45" s="27">
        <v>6</v>
      </c>
      <c r="N45" s="27">
        <v>0.5</v>
      </c>
      <c r="O45" s="18">
        <v>5</v>
      </c>
      <c r="P45" s="18">
        <v>5</v>
      </c>
      <c r="Q45" s="18">
        <v>1</v>
      </c>
      <c r="R45" s="18">
        <v>4</v>
      </c>
      <c r="S45" s="18">
        <v>0</v>
      </c>
      <c r="T45" s="18">
        <v>0</v>
      </c>
      <c r="U45" s="18">
        <v>4</v>
      </c>
      <c r="V45" s="18">
        <v>4</v>
      </c>
      <c r="W45" s="32" t="s">
        <v>94</v>
      </c>
      <c r="X45" s="24">
        <f t="shared" si="5"/>
        <v>23</v>
      </c>
      <c r="Y45" s="18" t="s">
        <v>114</v>
      </c>
      <c r="Z45" s="18"/>
      <c r="AA45" s="18">
        <v>65</v>
      </c>
      <c r="AB45" s="10">
        <f t="shared" si="0"/>
        <v>75</v>
      </c>
      <c r="AC45" s="18">
        <v>180</v>
      </c>
      <c r="AD45" s="10">
        <f t="shared" si="1"/>
        <v>200</v>
      </c>
      <c r="AE45" s="18">
        <v>615</v>
      </c>
      <c r="AF45" s="10">
        <f t="shared" si="2"/>
        <v>625</v>
      </c>
      <c r="AG45" s="3">
        <v>465</v>
      </c>
      <c r="AH45" s="10">
        <f t="shared" si="3"/>
        <v>465</v>
      </c>
      <c r="AI45" s="13"/>
      <c r="AJ45" s="11">
        <f t="shared" si="4"/>
        <v>4.408163265306122</v>
      </c>
      <c r="AK45" s="13">
        <v>12.25</v>
      </c>
      <c r="AL45" s="13">
        <v>54</v>
      </c>
      <c r="AM45" s="13">
        <v>66.25</v>
      </c>
      <c r="AN45" s="15" t="s">
        <v>96</v>
      </c>
      <c r="AO45" s="3"/>
    </row>
    <row r="46" spans="1:41" x14ac:dyDescent="0.2">
      <c r="A46" s="3"/>
      <c r="B46" s="21" t="s">
        <v>115</v>
      </c>
      <c r="C46" s="18" t="s">
        <v>48</v>
      </c>
      <c r="D46" s="18">
        <v>23</v>
      </c>
      <c r="E46" s="18">
        <v>23</v>
      </c>
      <c r="F46" s="18">
        <v>18</v>
      </c>
      <c r="G46" s="18">
        <v>0</v>
      </c>
      <c r="H46" s="19">
        <v>1</v>
      </c>
      <c r="I46" s="20">
        <v>0.78</v>
      </c>
      <c r="J46" s="18">
        <v>3</v>
      </c>
      <c r="K46" s="18">
        <v>1</v>
      </c>
      <c r="L46" s="18">
        <v>1</v>
      </c>
      <c r="M46" s="18">
        <v>3</v>
      </c>
      <c r="N46" s="18">
        <v>3</v>
      </c>
      <c r="O46" s="18">
        <v>2</v>
      </c>
      <c r="P46" s="18">
        <v>3</v>
      </c>
      <c r="Q46" s="18">
        <v>2</v>
      </c>
      <c r="R46" s="18">
        <v>7</v>
      </c>
      <c r="S46" s="18">
        <v>0</v>
      </c>
      <c r="T46" s="18">
        <v>0</v>
      </c>
      <c r="U46" s="18">
        <v>6</v>
      </c>
      <c r="V46" s="18">
        <v>5</v>
      </c>
      <c r="W46" s="18"/>
      <c r="X46" s="18">
        <f t="shared" si="5"/>
        <v>22</v>
      </c>
      <c r="Y46" s="18"/>
      <c r="Z46" s="18"/>
      <c r="AA46" s="18">
        <v>125</v>
      </c>
      <c r="AB46" s="10">
        <f t="shared" si="0"/>
        <v>125</v>
      </c>
      <c r="AC46" s="18">
        <v>375</v>
      </c>
      <c r="AD46" s="10">
        <f t="shared" si="1"/>
        <v>375</v>
      </c>
      <c r="AE46" s="18">
        <v>350</v>
      </c>
      <c r="AF46" s="10">
        <f t="shared" si="2"/>
        <v>350</v>
      </c>
      <c r="AG46" s="3">
        <v>820</v>
      </c>
      <c r="AH46" s="10">
        <f t="shared" si="3"/>
        <v>820</v>
      </c>
      <c r="AI46" s="21">
        <v>1</v>
      </c>
      <c r="AJ46" s="11">
        <f t="shared" si="4"/>
        <v>2.2422907488986783</v>
      </c>
      <c r="AK46" s="12">
        <v>22.7</v>
      </c>
      <c r="AL46" s="13">
        <v>50.9</v>
      </c>
      <c r="AM46" s="12">
        <v>73.599999999999994</v>
      </c>
      <c r="AN46" s="3"/>
      <c r="AO46" s="3"/>
    </row>
    <row r="47" spans="1:41" x14ac:dyDescent="0.2">
      <c r="A47" s="6" t="s">
        <v>116</v>
      </c>
      <c r="B47" s="3" t="s">
        <v>117</v>
      </c>
      <c r="C47" s="3" t="s">
        <v>33</v>
      </c>
      <c r="D47" s="3">
        <v>18</v>
      </c>
      <c r="E47" s="3">
        <v>18</v>
      </c>
      <c r="F47" s="3">
        <v>15</v>
      </c>
      <c r="G47" s="3">
        <v>0</v>
      </c>
      <c r="H47" s="7">
        <v>1</v>
      </c>
      <c r="I47" s="14">
        <v>0.83</v>
      </c>
      <c r="J47" s="3">
        <v>6</v>
      </c>
      <c r="K47" s="28">
        <v>2</v>
      </c>
      <c r="L47" s="28">
        <v>0.5</v>
      </c>
      <c r="M47" s="28">
        <v>3</v>
      </c>
      <c r="N47" s="3">
        <v>3.5</v>
      </c>
      <c r="O47" s="3">
        <v>2</v>
      </c>
      <c r="P47" s="3">
        <v>3</v>
      </c>
      <c r="Q47" s="3">
        <v>1</v>
      </c>
      <c r="R47" s="3">
        <v>6</v>
      </c>
      <c r="S47" s="3">
        <v>0</v>
      </c>
      <c r="T47" s="3">
        <v>0</v>
      </c>
      <c r="U47" s="3">
        <v>5</v>
      </c>
      <c r="V47" s="3">
        <v>5</v>
      </c>
      <c r="W47" s="17" t="s">
        <v>75</v>
      </c>
      <c r="X47" s="9">
        <f t="shared" si="5"/>
        <v>21</v>
      </c>
      <c r="Y47" s="3"/>
      <c r="Z47" s="3"/>
      <c r="AA47" s="3">
        <v>100</v>
      </c>
      <c r="AB47" s="10">
        <f t="shared" si="0"/>
        <v>100</v>
      </c>
      <c r="AC47" s="3">
        <v>425</v>
      </c>
      <c r="AD47" s="10">
        <f t="shared" si="1"/>
        <v>425</v>
      </c>
      <c r="AE47" s="3">
        <v>350</v>
      </c>
      <c r="AF47" s="10">
        <f t="shared" si="2"/>
        <v>350</v>
      </c>
      <c r="AG47" s="3">
        <v>685</v>
      </c>
      <c r="AH47" s="10">
        <f t="shared" si="3"/>
        <v>685</v>
      </c>
      <c r="AI47" s="21">
        <v>0</v>
      </c>
      <c r="AJ47" s="11">
        <f t="shared" si="4"/>
        <v>1.9759450171821304</v>
      </c>
      <c r="AK47" s="12">
        <v>29.1</v>
      </c>
      <c r="AL47" s="12">
        <v>57.5</v>
      </c>
      <c r="AM47" s="12">
        <v>86.6</v>
      </c>
      <c r="AN47" s="3" t="s">
        <v>76</v>
      </c>
      <c r="AO47" s="3"/>
    </row>
    <row r="48" spans="1:41" x14ac:dyDescent="0.2">
      <c r="A48" s="3"/>
      <c r="B48" s="3" t="s">
        <v>118</v>
      </c>
      <c r="C48" s="3" t="s">
        <v>33</v>
      </c>
      <c r="D48" s="3">
        <v>23</v>
      </c>
      <c r="E48" s="3">
        <v>23</v>
      </c>
      <c r="F48" s="3">
        <v>20</v>
      </c>
      <c r="G48" s="3">
        <v>0</v>
      </c>
      <c r="H48" s="7">
        <v>1</v>
      </c>
      <c r="I48" s="14">
        <v>0.87</v>
      </c>
      <c r="J48" s="3">
        <v>3</v>
      </c>
      <c r="K48" s="28">
        <v>1</v>
      </c>
      <c r="L48" s="3">
        <v>1.5</v>
      </c>
      <c r="M48" s="28">
        <v>2</v>
      </c>
      <c r="N48" s="28">
        <v>3.5</v>
      </c>
      <c r="O48" s="3">
        <v>2</v>
      </c>
      <c r="P48" s="3">
        <v>6</v>
      </c>
      <c r="Q48" s="3">
        <v>1</v>
      </c>
      <c r="R48" s="3">
        <v>6</v>
      </c>
      <c r="S48" s="3">
        <v>0</v>
      </c>
      <c r="T48" s="3">
        <v>0</v>
      </c>
      <c r="U48" s="3">
        <v>10</v>
      </c>
      <c r="V48" s="3">
        <v>4</v>
      </c>
      <c r="W48" s="3"/>
      <c r="X48" s="9">
        <f t="shared" si="5"/>
        <v>23</v>
      </c>
      <c r="Y48" s="3"/>
      <c r="Z48" s="3"/>
      <c r="AA48" s="3">
        <v>175</v>
      </c>
      <c r="AB48" s="10">
        <f>(K48*25)+(L48*100)</f>
        <v>175</v>
      </c>
      <c r="AC48" s="3">
        <v>400</v>
      </c>
      <c r="AD48" s="10">
        <f t="shared" si="1"/>
        <v>400</v>
      </c>
      <c r="AE48" s="3">
        <v>650</v>
      </c>
      <c r="AF48" s="10">
        <f t="shared" si="2"/>
        <v>650</v>
      </c>
      <c r="AG48" s="3">
        <v>685</v>
      </c>
      <c r="AH48" s="10">
        <f t="shared" si="3"/>
        <v>685</v>
      </c>
      <c r="AI48" s="21">
        <v>1</v>
      </c>
      <c r="AJ48" s="11">
        <f t="shared" si="4"/>
        <v>2.3199999999999998</v>
      </c>
      <c r="AK48" s="12">
        <v>25</v>
      </c>
      <c r="AL48" s="12">
        <v>58</v>
      </c>
      <c r="AM48" s="12">
        <v>83</v>
      </c>
      <c r="AN48" s="3"/>
      <c r="AO48" s="3"/>
    </row>
    <row r="49" spans="1:41" x14ac:dyDescent="0.2">
      <c r="A49" s="3"/>
      <c r="B49" s="3" t="s">
        <v>119</v>
      </c>
      <c r="C49" s="3" t="s">
        <v>33</v>
      </c>
      <c r="D49" s="3">
        <v>18</v>
      </c>
      <c r="E49" s="3">
        <v>18</v>
      </c>
      <c r="F49" s="3">
        <v>16</v>
      </c>
      <c r="G49" s="3">
        <v>0</v>
      </c>
      <c r="H49" s="7">
        <v>1</v>
      </c>
      <c r="I49" s="14">
        <v>0.89</v>
      </c>
      <c r="J49" s="3">
        <v>2</v>
      </c>
      <c r="K49" s="3">
        <v>3</v>
      </c>
      <c r="L49" s="3">
        <v>0</v>
      </c>
      <c r="M49" s="3">
        <v>2</v>
      </c>
      <c r="N49" s="3">
        <v>1</v>
      </c>
      <c r="O49" s="3">
        <v>2</v>
      </c>
      <c r="P49" s="3">
        <v>3</v>
      </c>
      <c r="Q49" s="3">
        <v>0</v>
      </c>
      <c r="R49" s="3">
        <v>7</v>
      </c>
      <c r="S49" s="3">
        <v>0</v>
      </c>
      <c r="T49" s="3">
        <v>0</v>
      </c>
      <c r="U49" s="3">
        <v>9</v>
      </c>
      <c r="V49" s="3">
        <v>12</v>
      </c>
      <c r="W49" s="3"/>
      <c r="X49" s="9">
        <f t="shared" si="5"/>
        <v>18</v>
      </c>
      <c r="Y49" s="3"/>
      <c r="Z49" s="3"/>
      <c r="AA49" s="3">
        <v>75</v>
      </c>
      <c r="AB49" s="10">
        <f t="shared" si="0"/>
        <v>75</v>
      </c>
      <c r="AC49" s="3">
        <v>150</v>
      </c>
      <c r="AD49" s="10">
        <f t="shared" si="1"/>
        <v>150</v>
      </c>
      <c r="AE49" s="3">
        <v>350</v>
      </c>
      <c r="AF49" s="10">
        <f t="shared" si="2"/>
        <v>350</v>
      </c>
      <c r="AG49" s="3">
        <v>770</v>
      </c>
      <c r="AH49" s="10">
        <f t="shared" si="3"/>
        <v>770</v>
      </c>
      <c r="AI49" s="21">
        <v>0</v>
      </c>
      <c r="AJ49" s="11">
        <f t="shared" si="4"/>
        <v>4.976</v>
      </c>
      <c r="AK49" s="13">
        <v>12.5</v>
      </c>
      <c r="AL49" s="12">
        <v>62.2</v>
      </c>
      <c r="AM49" s="12">
        <v>74.7</v>
      </c>
      <c r="AN49" s="3"/>
      <c r="AO49" s="3"/>
    </row>
    <row r="50" spans="1:41" x14ac:dyDescent="0.2">
      <c r="A50" s="3"/>
      <c r="B50" s="3" t="s">
        <v>120</v>
      </c>
      <c r="C50" s="3" t="s">
        <v>33</v>
      </c>
      <c r="D50" s="3">
        <v>18</v>
      </c>
      <c r="E50" s="3">
        <v>18</v>
      </c>
      <c r="F50" s="3">
        <v>15</v>
      </c>
      <c r="G50" s="3">
        <v>0</v>
      </c>
      <c r="H50" s="7">
        <v>1</v>
      </c>
      <c r="I50" s="14">
        <v>0.83</v>
      </c>
      <c r="J50" s="3">
        <v>6</v>
      </c>
      <c r="K50" s="3">
        <v>3</v>
      </c>
      <c r="L50" s="3">
        <v>0</v>
      </c>
      <c r="M50" s="3">
        <v>4</v>
      </c>
      <c r="N50" s="3">
        <v>3</v>
      </c>
      <c r="O50" s="3">
        <v>2</v>
      </c>
      <c r="P50" s="3">
        <v>3</v>
      </c>
      <c r="Q50" s="3">
        <v>1</v>
      </c>
      <c r="R50" s="3">
        <v>6</v>
      </c>
      <c r="S50" s="3">
        <v>0</v>
      </c>
      <c r="T50" s="3">
        <v>0</v>
      </c>
      <c r="U50" s="3">
        <v>5</v>
      </c>
      <c r="V50" s="3">
        <v>5</v>
      </c>
      <c r="W50" s="17" t="s">
        <v>75</v>
      </c>
      <c r="X50" s="9">
        <f t="shared" si="5"/>
        <v>22</v>
      </c>
      <c r="Y50" s="3"/>
      <c r="Z50" s="3"/>
      <c r="AA50" s="3">
        <v>75</v>
      </c>
      <c r="AB50" s="10">
        <f t="shared" si="0"/>
        <v>75</v>
      </c>
      <c r="AC50" s="3">
        <v>400</v>
      </c>
      <c r="AD50" s="10">
        <f t="shared" si="1"/>
        <v>400</v>
      </c>
      <c r="AE50" s="3">
        <v>350</v>
      </c>
      <c r="AF50" s="10">
        <f t="shared" si="2"/>
        <v>350</v>
      </c>
      <c r="AG50" s="3">
        <v>685</v>
      </c>
      <c r="AH50" s="10">
        <f t="shared" si="3"/>
        <v>685</v>
      </c>
      <c r="AI50" s="21">
        <v>0</v>
      </c>
      <c r="AJ50" s="11">
        <f t="shared" si="4"/>
        <v>2.1780303030303032</v>
      </c>
      <c r="AK50" s="12">
        <v>26.4</v>
      </c>
      <c r="AL50" s="12">
        <v>57.5</v>
      </c>
      <c r="AM50" s="12">
        <v>83.9</v>
      </c>
      <c r="AN50" s="3" t="s">
        <v>76</v>
      </c>
      <c r="AO50" s="3"/>
    </row>
    <row r="51" spans="1:41" x14ac:dyDescent="0.2">
      <c r="A51" s="3"/>
      <c r="B51" s="21" t="s">
        <v>121</v>
      </c>
      <c r="C51" s="18" t="s">
        <v>48</v>
      </c>
      <c r="D51" s="18">
        <v>16</v>
      </c>
      <c r="E51" s="18">
        <v>16</v>
      </c>
      <c r="F51" s="18">
        <v>14</v>
      </c>
      <c r="G51" s="18">
        <v>0</v>
      </c>
      <c r="H51" s="19">
        <v>1</v>
      </c>
      <c r="I51" s="22">
        <v>0.87</v>
      </c>
      <c r="J51" s="18">
        <v>5</v>
      </c>
      <c r="K51" s="18">
        <v>3</v>
      </c>
      <c r="L51" s="18">
        <v>1</v>
      </c>
      <c r="M51" s="18">
        <v>4</v>
      </c>
      <c r="N51" s="18">
        <v>0</v>
      </c>
      <c r="O51" s="18">
        <v>1</v>
      </c>
      <c r="P51" s="18">
        <v>3</v>
      </c>
      <c r="Q51" s="18">
        <v>0</v>
      </c>
      <c r="R51" s="18">
        <v>7</v>
      </c>
      <c r="S51" s="18">
        <v>0</v>
      </c>
      <c r="T51" s="18">
        <v>0</v>
      </c>
      <c r="U51" s="18">
        <v>6</v>
      </c>
      <c r="V51" s="18">
        <v>9</v>
      </c>
      <c r="W51" s="18"/>
      <c r="X51" s="24">
        <f t="shared" si="5"/>
        <v>19</v>
      </c>
      <c r="Y51" s="18"/>
      <c r="Z51" s="18"/>
      <c r="AA51" s="18">
        <v>175</v>
      </c>
      <c r="AB51" s="10">
        <f t="shared" si="0"/>
        <v>175</v>
      </c>
      <c r="AC51" s="3">
        <v>100</v>
      </c>
      <c r="AD51" s="10">
        <f t="shared" si="1"/>
        <v>100</v>
      </c>
      <c r="AE51" s="3">
        <v>325</v>
      </c>
      <c r="AF51" s="10">
        <f t="shared" si="2"/>
        <v>325</v>
      </c>
      <c r="AG51" s="3">
        <v>770</v>
      </c>
      <c r="AH51" s="10">
        <f t="shared" si="3"/>
        <v>770</v>
      </c>
      <c r="AI51" s="21">
        <v>0</v>
      </c>
      <c r="AJ51" s="11">
        <f t="shared" si="4"/>
        <v>3.976744186046512</v>
      </c>
      <c r="AK51" s="12">
        <v>17.2</v>
      </c>
      <c r="AL51" s="12">
        <v>68.400000000000006</v>
      </c>
      <c r="AM51" s="12">
        <v>85.6</v>
      </c>
      <c r="AN51" s="15"/>
      <c r="AO51" s="3"/>
    </row>
    <row r="52" spans="1:41" x14ac:dyDescent="0.2">
      <c r="A52" s="3"/>
      <c r="B52" s="21" t="s">
        <v>122</v>
      </c>
      <c r="C52" s="18" t="s">
        <v>48</v>
      </c>
      <c r="D52" s="18">
        <v>18</v>
      </c>
      <c r="E52" s="18">
        <v>18</v>
      </c>
      <c r="F52" s="18">
        <v>16</v>
      </c>
      <c r="G52" s="18">
        <v>0</v>
      </c>
      <c r="H52" s="19">
        <v>1</v>
      </c>
      <c r="I52" s="22">
        <v>0.89</v>
      </c>
      <c r="J52" s="18">
        <v>5</v>
      </c>
      <c r="K52" s="18">
        <v>0</v>
      </c>
      <c r="L52" s="18">
        <v>3</v>
      </c>
      <c r="M52" s="18">
        <v>5</v>
      </c>
      <c r="N52" s="18">
        <v>1</v>
      </c>
      <c r="O52" s="18">
        <v>0</v>
      </c>
      <c r="P52" s="18">
        <v>4</v>
      </c>
      <c r="Q52" s="18">
        <v>1</v>
      </c>
      <c r="R52" s="18">
        <v>7</v>
      </c>
      <c r="S52" s="18">
        <v>0</v>
      </c>
      <c r="T52" s="18">
        <v>0</v>
      </c>
      <c r="U52" s="18">
        <v>4</v>
      </c>
      <c r="V52" s="18">
        <v>3</v>
      </c>
      <c r="W52" s="32" t="s">
        <v>70</v>
      </c>
      <c r="X52" s="24">
        <f t="shared" si="5"/>
        <v>21</v>
      </c>
      <c r="Y52" s="18"/>
      <c r="Z52" s="18"/>
      <c r="AA52" s="18">
        <v>300</v>
      </c>
      <c r="AB52" s="10">
        <f t="shared" si="0"/>
        <v>300</v>
      </c>
      <c r="AC52" s="3">
        <v>225</v>
      </c>
      <c r="AD52" s="10">
        <f>(M52*25)+(N52*100)</f>
        <v>225</v>
      </c>
      <c r="AE52" s="3">
        <v>400</v>
      </c>
      <c r="AF52" s="10">
        <f t="shared" si="2"/>
        <v>400</v>
      </c>
      <c r="AG52" s="3">
        <v>795</v>
      </c>
      <c r="AH52" s="10">
        <f t="shared" si="3"/>
        <v>795</v>
      </c>
      <c r="AI52" s="21">
        <v>1</v>
      </c>
      <c r="AJ52" s="11">
        <f t="shared" si="4"/>
        <v>2.2739726027397262</v>
      </c>
      <c r="AK52" s="12">
        <v>29.2</v>
      </c>
      <c r="AL52" s="12">
        <v>66.400000000000006</v>
      </c>
      <c r="AM52" s="12">
        <v>95.6</v>
      </c>
      <c r="AN52" s="3" t="s">
        <v>71</v>
      </c>
      <c r="AO52" s="3"/>
    </row>
    <row r="53" spans="1:41" x14ac:dyDescent="0.2">
      <c r="A53" s="3"/>
      <c r="B53" s="21" t="s">
        <v>123</v>
      </c>
      <c r="C53" s="18" t="s">
        <v>48</v>
      </c>
      <c r="D53" s="18">
        <v>18</v>
      </c>
      <c r="E53" s="18">
        <v>18</v>
      </c>
      <c r="F53" s="18">
        <v>17</v>
      </c>
      <c r="G53" s="18">
        <v>0</v>
      </c>
      <c r="H53" s="19">
        <v>1</v>
      </c>
      <c r="I53" s="22">
        <v>0.94</v>
      </c>
      <c r="J53" s="18">
        <v>2</v>
      </c>
      <c r="K53" s="18">
        <v>1</v>
      </c>
      <c r="L53" s="18">
        <v>2</v>
      </c>
      <c r="M53" s="18">
        <v>4</v>
      </c>
      <c r="N53" s="18">
        <v>2</v>
      </c>
      <c r="O53" s="18">
        <v>0</v>
      </c>
      <c r="P53" s="18">
        <v>3</v>
      </c>
      <c r="Q53" s="18">
        <v>0</v>
      </c>
      <c r="R53" s="18">
        <v>7</v>
      </c>
      <c r="S53" s="18">
        <v>0</v>
      </c>
      <c r="T53" s="18">
        <v>0</v>
      </c>
      <c r="U53" s="18">
        <v>4</v>
      </c>
      <c r="V53" s="18">
        <v>4</v>
      </c>
      <c r="W53" s="18"/>
      <c r="X53" s="24">
        <f t="shared" si="5"/>
        <v>19</v>
      </c>
      <c r="Y53" s="18"/>
      <c r="Z53" s="18"/>
      <c r="AA53" s="18">
        <v>225</v>
      </c>
      <c r="AB53" s="10">
        <f t="shared" si="0"/>
        <v>225</v>
      </c>
      <c r="AC53" s="3">
        <v>300</v>
      </c>
      <c r="AD53" s="10">
        <f t="shared" si="1"/>
        <v>300</v>
      </c>
      <c r="AE53" s="3">
        <v>300</v>
      </c>
      <c r="AF53" s="10">
        <f t="shared" si="2"/>
        <v>300</v>
      </c>
      <c r="AG53" s="3">
        <v>770</v>
      </c>
      <c r="AH53" s="10">
        <f t="shared" si="3"/>
        <v>770</v>
      </c>
      <c r="AI53" s="21">
        <v>0</v>
      </c>
      <c r="AJ53" s="11">
        <f t="shared" si="4"/>
        <v>2.0342465753424657</v>
      </c>
      <c r="AK53" s="12">
        <v>29.2</v>
      </c>
      <c r="AL53" s="12">
        <v>59.4</v>
      </c>
      <c r="AM53" s="12">
        <v>86.6</v>
      </c>
      <c r="AN53" s="3"/>
      <c r="AO53" s="3"/>
    </row>
    <row r="54" spans="1:41" x14ac:dyDescent="0.2">
      <c r="A54" s="6" t="s">
        <v>124</v>
      </c>
      <c r="B54" s="3" t="s">
        <v>125</v>
      </c>
      <c r="C54" s="3" t="s">
        <v>33</v>
      </c>
      <c r="D54" s="3">
        <v>21</v>
      </c>
      <c r="E54" s="3">
        <v>21</v>
      </c>
      <c r="F54" s="3">
        <v>19</v>
      </c>
      <c r="G54" s="3">
        <v>0</v>
      </c>
      <c r="H54" s="7">
        <v>1</v>
      </c>
      <c r="I54" s="14">
        <v>0.9</v>
      </c>
      <c r="J54" s="3">
        <v>11</v>
      </c>
      <c r="K54" s="3">
        <v>4</v>
      </c>
      <c r="L54" s="3">
        <v>3</v>
      </c>
      <c r="M54" s="3">
        <v>9</v>
      </c>
      <c r="N54" s="3">
        <v>2</v>
      </c>
      <c r="O54" s="3">
        <v>1</v>
      </c>
      <c r="P54" s="3">
        <v>3</v>
      </c>
      <c r="Q54" s="3">
        <v>0</v>
      </c>
      <c r="R54" s="3">
        <v>8</v>
      </c>
      <c r="S54" s="3">
        <v>0</v>
      </c>
      <c r="T54" s="3">
        <v>0</v>
      </c>
      <c r="U54" s="3">
        <v>6</v>
      </c>
      <c r="V54" s="3">
        <v>4</v>
      </c>
      <c r="W54" s="17" t="s">
        <v>70</v>
      </c>
      <c r="X54" s="9">
        <f t="shared" si="5"/>
        <v>30</v>
      </c>
      <c r="Y54" s="3"/>
      <c r="Z54" s="3"/>
      <c r="AA54" s="21">
        <v>400</v>
      </c>
      <c r="AB54" s="10">
        <f t="shared" si="0"/>
        <v>400</v>
      </c>
      <c r="AC54" s="3">
        <v>425</v>
      </c>
      <c r="AD54" s="10">
        <f t="shared" si="1"/>
        <v>425</v>
      </c>
      <c r="AE54" s="3">
        <v>325</v>
      </c>
      <c r="AF54" s="10">
        <f t="shared" si="2"/>
        <v>325</v>
      </c>
      <c r="AG54" s="3">
        <v>880</v>
      </c>
      <c r="AH54" s="10">
        <f t="shared" si="3"/>
        <v>880</v>
      </c>
      <c r="AI54" s="21">
        <v>2</v>
      </c>
      <c r="AJ54" s="11">
        <f t="shared" si="4"/>
        <v>1.4605597964376591</v>
      </c>
      <c r="AK54" s="12">
        <v>39.299999999999997</v>
      </c>
      <c r="AL54" s="12">
        <v>57.4</v>
      </c>
      <c r="AM54" s="12">
        <v>96.7</v>
      </c>
      <c r="AN54" s="3" t="s">
        <v>71</v>
      </c>
      <c r="AO54" s="3"/>
    </row>
    <row r="55" spans="1:41" x14ac:dyDescent="0.2">
      <c r="A55" s="3"/>
      <c r="B55" s="3" t="s">
        <v>212</v>
      </c>
      <c r="C55" s="3" t="s">
        <v>33</v>
      </c>
      <c r="D55" s="3">
        <v>21</v>
      </c>
      <c r="E55" s="3">
        <v>21</v>
      </c>
      <c r="F55" s="3">
        <v>20</v>
      </c>
      <c r="G55" s="3">
        <v>0</v>
      </c>
      <c r="H55" s="7">
        <v>1</v>
      </c>
      <c r="I55" s="14">
        <v>0.95</v>
      </c>
      <c r="J55" s="3">
        <v>7</v>
      </c>
      <c r="K55" s="28">
        <v>2</v>
      </c>
      <c r="L55" s="28">
        <v>3.5</v>
      </c>
      <c r="M55" s="28">
        <v>8</v>
      </c>
      <c r="N55" s="3">
        <v>1.5</v>
      </c>
      <c r="O55" s="3">
        <v>1</v>
      </c>
      <c r="P55" s="3">
        <v>3</v>
      </c>
      <c r="Q55" s="3">
        <v>0</v>
      </c>
      <c r="R55" s="3">
        <v>8</v>
      </c>
      <c r="S55" s="3">
        <v>0</v>
      </c>
      <c r="T55" s="3">
        <v>0</v>
      </c>
      <c r="U55" s="3">
        <v>5</v>
      </c>
      <c r="V55" s="3">
        <v>5</v>
      </c>
      <c r="W55" s="17" t="s">
        <v>70</v>
      </c>
      <c r="X55" s="9">
        <f t="shared" si="5"/>
        <v>27</v>
      </c>
      <c r="Y55" s="3"/>
      <c r="Z55" s="3"/>
      <c r="AA55" s="21">
        <v>400</v>
      </c>
      <c r="AB55" s="10">
        <f t="shared" si="0"/>
        <v>400</v>
      </c>
      <c r="AC55" s="3">
        <v>350</v>
      </c>
      <c r="AD55" s="10">
        <f t="shared" si="1"/>
        <v>350</v>
      </c>
      <c r="AE55" s="3">
        <v>325</v>
      </c>
      <c r="AF55" s="10">
        <f t="shared" si="2"/>
        <v>325</v>
      </c>
      <c r="AG55" s="3">
        <v>880</v>
      </c>
      <c r="AH55" s="10">
        <f t="shared" si="3"/>
        <v>880</v>
      </c>
      <c r="AI55" s="21">
        <v>2</v>
      </c>
      <c r="AJ55" s="11">
        <f t="shared" si="4"/>
        <v>1.6078431372549018</v>
      </c>
      <c r="AK55" s="12">
        <v>35.700000000000003</v>
      </c>
      <c r="AL55" s="12">
        <v>57.4</v>
      </c>
      <c r="AM55" s="12">
        <v>93.1</v>
      </c>
      <c r="AN55" s="3" t="s">
        <v>71</v>
      </c>
      <c r="AO55" s="3"/>
    </row>
    <row r="56" spans="1:41" x14ac:dyDescent="0.2">
      <c r="A56" s="3"/>
      <c r="B56" s="3" t="s">
        <v>213</v>
      </c>
      <c r="C56" s="3" t="s">
        <v>33</v>
      </c>
      <c r="D56" s="3">
        <v>21</v>
      </c>
      <c r="E56" s="3">
        <v>21</v>
      </c>
      <c r="F56" s="3">
        <v>20</v>
      </c>
      <c r="G56" s="3">
        <v>0</v>
      </c>
      <c r="H56" s="7">
        <v>1</v>
      </c>
      <c r="I56" s="14">
        <v>0.95</v>
      </c>
      <c r="J56" s="3">
        <v>7</v>
      </c>
      <c r="K56" s="28">
        <v>2</v>
      </c>
      <c r="L56" s="3">
        <v>3.5</v>
      </c>
      <c r="M56" s="28">
        <v>8</v>
      </c>
      <c r="N56" s="28">
        <v>1.5</v>
      </c>
      <c r="O56" s="3">
        <v>1</v>
      </c>
      <c r="P56" s="3">
        <v>3</v>
      </c>
      <c r="Q56" s="3">
        <v>0</v>
      </c>
      <c r="R56" s="3">
        <v>8</v>
      </c>
      <c r="S56" s="3">
        <v>0</v>
      </c>
      <c r="T56" s="3">
        <v>0</v>
      </c>
      <c r="U56" s="3">
        <v>5</v>
      </c>
      <c r="V56" s="3">
        <v>5</v>
      </c>
      <c r="W56" s="17" t="s">
        <v>70</v>
      </c>
      <c r="X56" s="9">
        <f t="shared" si="5"/>
        <v>27</v>
      </c>
      <c r="Y56" s="3"/>
      <c r="Z56" s="3"/>
      <c r="AA56" s="21">
        <v>400</v>
      </c>
      <c r="AB56" s="10">
        <f t="shared" si="0"/>
        <v>400</v>
      </c>
      <c r="AC56" s="3">
        <v>350</v>
      </c>
      <c r="AD56" s="10">
        <f t="shared" si="1"/>
        <v>350</v>
      </c>
      <c r="AE56" s="3">
        <v>325</v>
      </c>
      <c r="AF56" s="10">
        <f t="shared" si="2"/>
        <v>325</v>
      </c>
      <c r="AG56" s="3">
        <v>880</v>
      </c>
      <c r="AH56" s="10">
        <f t="shared" si="3"/>
        <v>880</v>
      </c>
      <c r="AI56" s="21">
        <v>2</v>
      </c>
      <c r="AJ56" s="11">
        <f t="shared" si="4"/>
        <v>1.6078431372549018</v>
      </c>
      <c r="AK56" s="12">
        <v>35.700000000000003</v>
      </c>
      <c r="AL56" s="12">
        <v>57.4</v>
      </c>
      <c r="AM56" s="12">
        <v>93.1</v>
      </c>
      <c r="AN56" s="3" t="s">
        <v>71</v>
      </c>
      <c r="AO56" s="3"/>
    </row>
    <row r="57" spans="1:41" x14ac:dyDescent="0.2">
      <c r="A57" s="3"/>
      <c r="B57" s="3" t="s">
        <v>214</v>
      </c>
      <c r="C57" s="3" t="s">
        <v>33</v>
      </c>
      <c r="D57" s="3">
        <v>21</v>
      </c>
      <c r="E57" s="3">
        <v>21</v>
      </c>
      <c r="F57" s="3">
        <v>18</v>
      </c>
      <c r="G57" s="3">
        <v>0</v>
      </c>
      <c r="H57" s="7">
        <v>1</v>
      </c>
      <c r="I57" s="14">
        <v>0.86</v>
      </c>
      <c r="J57" s="3">
        <v>3</v>
      </c>
      <c r="K57" s="28">
        <v>1</v>
      </c>
      <c r="L57" s="28">
        <v>1.5</v>
      </c>
      <c r="M57" s="28">
        <v>5</v>
      </c>
      <c r="N57" s="3">
        <v>3.5</v>
      </c>
      <c r="O57" s="3">
        <v>0</v>
      </c>
      <c r="P57" s="3">
        <v>3</v>
      </c>
      <c r="Q57" s="3">
        <v>1</v>
      </c>
      <c r="R57" s="3">
        <v>6</v>
      </c>
      <c r="S57" s="3">
        <v>0</v>
      </c>
      <c r="T57" s="3">
        <v>0</v>
      </c>
      <c r="U57" s="3">
        <v>8</v>
      </c>
      <c r="V57" s="3">
        <v>4</v>
      </c>
      <c r="W57" s="17" t="s">
        <v>75</v>
      </c>
      <c r="X57" s="9">
        <f t="shared" si="5"/>
        <v>21</v>
      </c>
      <c r="Y57" s="3"/>
      <c r="Z57" s="3"/>
      <c r="AA57" s="21">
        <v>175</v>
      </c>
      <c r="AB57" s="10">
        <f t="shared" si="0"/>
        <v>175</v>
      </c>
      <c r="AC57" s="3">
        <v>475</v>
      </c>
      <c r="AD57" s="10">
        <f t="shared" si="1"/>
        <v>475</v>
      </c>
      <c r="AE57" s="3">
        <v>300</v>
      </c>
      <c r="AF57" s="10">
        <f t="shared" si="2"/>
        <v>300</v>
      </c>
      <c r="AG57" s="3">
        <v>685</v>
      </c>
      <c r="AH57" s="10">
        <f t="shared" si="3"/>
        <v>685</v>
      </c>
      <c r="AI57" s="21">
        <v>1</v>
      </c>
      <c r="AJ57" s="11">
        <f t="shared" si="4"/>
        <v>1.5177993527508091</v>
      </c>
      <c r="AK57" s="12">
        <v>30.9</v>
      </c>
      <c r="AL57" s="13">
        <v>46.9</v>
      </c>
      <c r="AM57" s="12">
        <v>77.8</v>
      </c>
      <c r="AN57" s="3" t="s">
        <v>76</v>
      </c>
      <c r="AO57" s="3"/>
    </row>
    <row r="58" spans="1:41" x14ac:dyDescent="0.2">
      <c r="A58" s="3"/>
      <c r="B58" s="3" t="s">
        <v>215</v>
      </c>
      <c r="C58" s="3" t="s">
        <v>33</v>
      </c>
      <c r="D58" s="3">
        <v>17</v>
      </c>
      <c r="E58" s="3">
        <v>17</v>
      </c>
      <c r="F58" s="3">
        <v>14</v>
      </c>
      <c r="G58" s="3">
        <v>0</v>
      </c>
      <c r="H58" s="7">
        <v>1</v>
      </c>
      <c r="I58" s="14">
        <v>0.82</v>
      </c>
      <c r="J58" s="3">
        <v>7</v>
      </c>
      <c r="K58" s="3">
        <v>2</v>
      </c>
      <c r="L58" s="3">
        <v>3</v>
      </c>
      <c r="M58" s="3">
        <v>4</v>
      </c>
      <c r="N58" s="3">
        <v>2</v>
      </c>
      <c r="O58" s="3">
        <v>0</v>
      </c>
      <c r="P58" s="3">
        <v>2</v>
      </c>
      <c r="Q58" s="3">
        <v>1</v>
      </c>
      <c r="R58" s="3">
        <v>7</v>
      </c>
      <c r="S58" s="3">
        <v>0</v>
      </c>
      <c r="T58" s="3">
        <v>0</v>
      </c>
      <c r="U58" s="3">
        <v>4</v>
      </c>
      <c r="V58" s="3">
        <v>3</v>
      </c>
      <c r="W58" s="17" t="s">
        <v>70</v>
      </c>
      <c r="X58" s="9">
        <f t="shared" si="5"/>
        <v>21</v>
      </c>
      <c r="Y58" s="3"/>
      <c r="Z58" s="3"/>
      <c r="AA58" s="21">
        <v>350</v>
      </c>
      <c r="AB58" s="10">
        <f t="shared" si="0"/>
        <v>350</v>
      </c>
      <c r="AC58" s="3">
        <v>300</v>
      </c>
      <c r="AD58" s="10">
        <f t="shared" si="1"/>
        <v>300</v>
      </c>
      <c r="AE58" s="3">
        <v>200</v>
      </c>
      <c r="AF58" s="10">
        <f t="shared" si="2"/>
        <v>200</v>
      </c>
      <c r="AG58" s="3">
        <v>795</v>
      </c>
      <c r="AH58" s="10">
        <f t="shared" si="3"/>
        <v>795</v>
      </c>
      <c r="AI58" s="21">
        <v>1</v>
      </c>
      <c r="AJ58" s="11">
        <f t="shared" si="4"/>
        <v>1.5340314136125655</v>
      </c>
      <c r="AK58" s="12">
        <v>38.200000000000003</v>
      </c>
      <c r="AL58" s="12">
        <v>58.6</v>
      </c>
      <c r="AM58" s="12">
        <v>96.7</v>
      </c>
      <c r="AN58" s="15" t="s">
        <v>71</v>
      </c>
      <c r="AO58" s="3"/>
    </row>
    <row r="59" spans="1:41" x14ac:dyDescent="0.2">
      <c r="A59" s="3"/>
      <c r="B59" s="21" t="s">
        <v>216</v>
      </c>
      <c r="C59" s="18" t="s">
        <v>48</v>
      </c>
      <c r="D59" s="18">
        <v>20</v>
      </c>
      <c r="E59" s="18">
        <v>19</v>
      </c>
      <c r="F59" s="18">
        <v>15</v>
      </c>
      <c r="G59" s="18">
        <v>1</v>
      </c>
      <c r="H59" s="37">
        <v>0.95</v>
      </c>
      <c r="I59" s="38">
        <v>0.75</v>
      </c>
      <c r="J59" s="18">
        <v>6</v>
      </c>
      <c r="K59" s="27">
        <v>6</v>
      </c>
      <c r="L59" s="18">
        <v>0.5</v>
      </c>
      <c r="M59" s="27">
        <v>3</v>
      </c>
      <c r="N59" s="27">
        <v>4.5</v>
      </c>
      <c r="O59" s="18">
        <v>2</v>
      </c>
      <c r="P59" s="18">
        <v>3</v>
      </c>
      <c r="Q59" s="18">
        <v>0</v>
      </c>
      <c r="R59" s="18">
        <v>4</v>
      </c>
      <c r="S59" s="18">
        <v>0</v>
      </c>
      <c r="T59" s="18">
        <v>0</v>
      </c>
      <c r="U59" s="18">
        <v>6</v>
      </c>
      <c r="V59" s="18">
        <v>5</v>
      </c>
      <c r="W59" s="18"/>
      <c r="X59" s="24">
        <f t="shared" si="5"/>
        <v>23</v>
      </c>
      <c r="Y59" s="18"/>
      <c r="Z59" s="18"/>
      <c r="AA59" s="18">
        <v>200</v>
      </c>
      <c r="AB59" s="10">
        <f t="shared" si="0"/>
        <v>200</v>
      </c>
      <c r="AC59" s="3">
        <v>525</v>
      </c>
      <c r="AD59" s="10">
        <f t="shared" si="1"/>
        <v>525</v>
      </c>
      <c r="AE59" s="3">
        <v>350</v>
      </c>
      <c r="AF59" s="10">
        <f t="shared" si="2"/>
        <v>350</v>
      </c>
      <c r="AG59" s="3">
        <v>440</v>
      </c>
      <c r="AH59" s="10">
        <f t="shared" si="3"/>
        <v>440</v>
      </c>
      <c r="AI59" s="21">
        <v>0</v>
      </c>
      <c r="AJ59" s="11">
        <f t="shared" si="4"/>
        <v>1.0896551724137931</v>
      </c>
      <c r="AK59" s="12">
        <v>36.25</v>
      </c>
      <c r="AL59" s="13">
        <v>39.5</v>
      </c>
      <c r="AM59" s="12">
        <v>75.75</v>
      </c>
      <c r="AN59" s="15"/>
      <c r="AO59" s="3"/>
    </row>
    <row r="60" spans="1:41" x14ac:dyDescent="0.2">
      <c r="A60" s="3"/>
      <c r="B60" s="21" t="s">
        <v>217</v>
      </c>
      <c r="C60" s="18" t="s">
        <v>48</v>
      </c>
      <c r="D60" s="18">
        <v>21</v>
      </c>
      <c r="E60" s="18">
        <v>21</v>
      </c>
      <c r="F60" s="18">
        <v>19</v>
      </c>
      <c r="G60" s="18">
        <v>0</v>
      </c>
      <c r="H60" s="19">
        <v>1</v>
      </c>
      <c r="I60" s="22">
        <v>0.9</v>
      </c>
      <c r="J60" s="18">
        <v>1</v>
      </c>
      <c r="K60" s="18">
        <v>0</v>
      </c>
      <c r="L60" s="18">
        <v>2</v>
      </c>
      <c r="M60" s="18">
        <v>4</v>
      </c>
      <c r="N60" s="18">
        <v>2</v>
      </c>
      <c r="O60" s="18">
        <v>0</v>
      </c>
      <c r="P60" s="18">
        <v>5</v>
      </c>
      <c r="Q60" s="18">
        <v>0</v>
      </c>
      <c r="R60" s="18">
        <v>7</v>
      </c>
      <c r="S60" s="18">
        <v>0</v>
      </c>
      <c r="T60" s="18">
        <v>0</v>
      </c>
      <c r="U60" s="18">
        <v>9</v>
      </c>
      <c r="V60" s="18">
        <v>3</v>
      </c>
      <c r="W60" s="32" t="s">
        <v>75</v>
      </c>
      <c r="X60" s="24">
        <f t="shared" si="5"/>
        <v>20</v>
      </c>
      <c r="Y60" s="18"/>
      <c r="Z60" s="18"/>
      <c r="AA60" s="18">
        <v>200</v>
      </c>
      <c r="AB60" s="10">
        <f t="shared" si="0"/>
        <v>200</v>
      </c>
      <c r="AC60" s="3">
        <v>300</v>
      </c>
      <c r="AD60" s="10">
        <f t="shared" si="1"/>
        <v>300</v>
      </c>
      <c r="AE60" s="3">
        <v>500</v>
      </c>
      <c r="AF60" s="10">
        <f t="shared" si="2"/>
        <v>500</v>
      </c>
      <c r="AG60" s="3">
        <v>770</v>
      </c>
      <c r="AH60" s="10">
        <f t="shared" si="3"/>
        <v>770</v>
      </c>
      <c r="AI60" s="21">
        <v>3</v>
      </c>
      <c r="AJ60" s="11">
        <f t="shared" si="4"/>
        <v>2.5420168067226889</v>
      </c>
      <c r="AK60" s="12">
        <v>23.8</v>
      </c>
      <c r="AL60" s="12">
        <v>60.5</v>
      </c>
      <c r="AM60" s="12">
        <v>84.3</v>
      </c>
      <c r="AN60" s="3" t="s">
        <v>76</v>
      </c>
      <c r="AO60" s="3"/>
    </row>
    <row r="61" spans="1:41" x14ac:dyDescent="0.2">
      <c r="A61" s="3"/>
      <c r="B61" s="21" t="s">
        <v>126</v>
      </c>
      <c r="C61" s="18" t="s">
        <v>48</v>
      </c>
      <c r="D61" s="18">
        <v>19</v>
      </c>
      <c r="E61" s="18">
        <v>19</v>
      </c>
      <c r="F61" s="18">
        <v>18</v>
      </c>
      <c r="G61" s="18">
        <v>0</v>
      </c>
      <c r="H61" s="19">
        <v>1</v>
      </c>
      <c r="I61" s="22">
        <v>0.95</v>
      </c>
      <c r="J61" s="18">
        <v>4</v>
      </c>
      <c r="K61" s="18">
        <v>1</v>
      </c>
      <c r="L61" s="18">
        <v>4</v>
      </c>
      <c r="M61" s="18">
        <v>3</v>
      </c>
      <c r="N61" s="18">
        <v>3</v>
      </c>
      <c r="O61" s="18">
        <v>0</v>
      </c>
      <c r="P61" s="18">
        <v>6</v>
      </c>
      <c r="Q61" s="18">
        <v>0</v>
      </c>
      <c r="R61" s="18">
        <v>5</v>
      </c>
      <c r="S61" s="18">
        <v>0</v>
      </c>
      <c r="T61" s="18">
        <v>0</v>
      </c>
      <c r="U61" s="18">
        <v>6</v>
      </c>
      <c r="V61" s="18">
        <v>2</v>
      </c>
      <c r="W61" s="18"/>
      <c r="X61" s="24">
        <f t="shared" si="5"/>
        <v>22</v>
      </c>
      <c r="Y61" s="18"/>
      <c r="Z61" s="18"/>
      <c r="AA61" s="18">
        <v>425</v>
      </c>
      <c r="AB61" s="10">
        <f t="shared" si="0"/>
        <v>425</v>
      </c>
      <c r="AC61" s="3">
        <v>375</v>
      </c>
      <c r="AD61" s="10">
        <f t="shared" si="1"/>
        <v>375</v>
      </c>
      <c r="AE61" s="3">
        <v>600</v>
      </c>
      <c r="AF61" s="10">
        <f t="shared" si="2"/>
        <v>600</v>
      </c>
      <c r="AG61" s="3">
        <v>550</v>
      </c>
      <c r="AH61" s="10">
        <f t="shared" si="3"/>
        <v>550</v>
      </c>
      <c r="AI61" s="21">
        <v>0</v>
      </c>
      <c r="AJ61" s="11">
        <f t="shared" si="4"/>
        <v>1.4370546318289785</v>
      </c>
      <c r="AK61" s="12">
        <v>42.1</v>
      </c>
      <c r="AL61" s="12">
        <v>60.5</v>
      </c>
      <c r="AM61" s="12">
        <v>102.6</v>
      </c>
      <c r="AN61" s="15"/>
      <c r="AO61" s="3"/>
    </row>
    <row r="62" spans="1:41" x14ac:dyDescent="0.2">
      <c r="A62" s="3"/>
      <c r="B62" s="21" t="s">
        <v>218</v>
      </c>
      <c r="C62" s="18" t="s">
        <v>48</v>
      </c>
      <c r="D62" s="18">
        <v>20</v>
      </c>
      <c r="E62" s="18">
        <v>19</v>
      </c>
      <c r="F62" s="18">
        <v>17</v>
      </c>
      <c r="G62" s="18">
        <v>1</v>
      </c>
      <c r="H62" s="37">
        <v>0.95</v>
      </c>
      <c r="I62" s="22">
        <v>0.85</v>
      </c>
      <c r="J62" s="18">
        <v>5</v>
      </c>
      <c r="K62" s="31">
        <v>2</v>
      </c>
      <c r="L62" s="31">
        <v>3</v>
      </c>
      <c r="M62" s="31">
        <v>5</v>
      </c>
      <c r="N62" s="31">
        <v>3</v>
      </c>
      <c r="O62" s="18">
        <v>1</v>
      </c>
      <c r="P62" s="18">
        <v>2</v>
      </c>
      <c r="Q62" s="18">
        <v>1</v>
      </c>
      <c r="R62" s="18">
        <v>7</v>
      </c>
      <c r="S62" s="18">
        <v>0</v>
      </c>
      <c r="T62" s="18">
        <v>0</v>
      </c>
      <c r="U62" s="18">
        <v>6</v>
      </c>
      <c r="V62" s="18">
        <v>3</v>
      </c>
      <c r="W62" s="18"/>
      <c r="X62" s="24">
        <f t="shared" si="5"/>
        <v>24</v>
      </c>
      <c r="Y62" s="18" t="s">
        <v>127</v>
      </c>
      <c r="Z62" s="18"/>
      <c r="AA62" s="18">
        <v>350</v>
      </c>
      <c r="AB62" s="10">
        <f t="shared" si="0"/>
        <v>350</v>
      </c>
      <c r="AC62" s="3">
        <v>415</v>
      </c>
      <c r="AD62" s="10">
        <f t="shared" si="1"/>
        <v>425</v>
      </c>
      <c r="AE62" s="3">
        <v>225</v>
      </c>
      <c r="AF62" s="10">
        <f t="shared" si="2"/>
        <v>225</v>
      </c>
      <c r="AG62" s="3">
        <v>785</v>
      </c>
      <c r="AH62" s="10">
        <f t="shared" si="3"/>
        <v>795</v>
      </c>
      <c r="AI62" s="21">
        <v>0</v>
      </c>
      <c r="AJ62" s="11">
        <f t="shared" si="4"/>
        <v>1.3202614379084967</v>
      </c>
      <c r="AK62" s="12">
        <v>38.25</v>
      </c>
      <c r="AL62" s="13">
        <v>50.5</v>
      </c>
      <c r="AM62" s="12">
        <v>88.75</v>
      </c>
      <c r="AN62" s="3"/>
      <c r="AO62" s="3"/>
    </row>
    <row r="63" spans="1:41" x14ac:dyDescent="0.2">
      <c r="A63" s="3"/>
      <c r="B63" s="21" t="s">
        <v>219</v>
      </c>
      <c r="C63" s="18" t="s">
        <v>48</v>
      </c>
      <c r="D63" s="18">
        <v>16</v>
      </c>
      <c r="E63" s="18">
        <v>16</v>
      </c>
      <c r="F63" s="18">
        <v>16</v>
      </c>
      <c r="G63" s="18">
        <v>0</v>
      </c>
      <c r="H63" s="26">
        <v>1</v>
      </c>
      <c r="I63" s="26">
        <v>1</v>
      </c>
      <c r="J63" s="18">
        <v>3</v>
      </c>
      <c r="K63" s="31">
        <v>2</v>
      </c>
      <c r="L63" s="31">
        <v>1</v>
      </c>
      <c r="M63" s="31">
        <v>5</v>
      </c>
      <c r="N63" s="31">
        <v>3</v>
      </c>
      <c r="O63" s="18">
        <v>1</v>
      </c>
      <c r="P63" s="18">
        <v>2</v>
      </c>
      <c r="Q63" s="18">
        <v>0</v>
      </c>
      <c r="R63" s="18">
        <v>6</v>
      </c>
      <c r="S63" s="18">
        <v>0</v>
      </c>
      <c r="T63" s="18">
        <v>0</v>
      </c>
      <c r="U63" s="18">
        <v>6</v>
      </c>
      <c r="V63" s="18">
        <v>3</v>
      </c>
      <c r="W63" s="32" t="s">
        <v>70</v>
      </c>
      <c r="X63" s="24">
        <f t="shared" si="5"/>
        <v>20</v>
      </c>
      <c r="Y63" s="18"/>
      <c r="Z63" s="18"/>
      <c r="AA63" s="18">
        <v>150</v>
      </c>
      <c r="AB63" s="10">
        <f t="shared" si="0"/>
        <v>150</v>
      </c>
      <c r="AC63" s="3">
        <v>425</v>
      </c>
      <c r="AD63" s="10">
        <f t="shared" si="1"/>
        <v>425</v>
      </c>
      <c r="AE63" s="3">
        <v>225</v>
      </c>
      <c r="AF63" s="10">
        <f t="shared" si="2"/>
        <v>225</v>
      </c>
      <c r="AG63" s="3">
        <v>660</v>
      </c>
      <c r="AH63" s="10">
        <f t="shared" si="3"/>
        <v>660</v>
      </c>
      <c r="AI63" s="21">
        <v>0</v>
      </c>
      <c r="AJ63" s="11">
        <f t="shared" si="4"/>
        <v>1.5403899721448469</v>
      </c>
      <c r="AK63" s="12">
        <v>35.9</v>
      </c>
      <c r="AL63" s="13">
        <v>55.3</v>
      </c>
      <c r="AM63" s="12">
        <v>91.2</v>
      </c>
      <c r="AN63" s="15" t="s">
        <v>71</v>
      </c>
      <c r="AO63" s="3"/>
    </row>
    <row r="64" spans="1:41" x14ac:dyDescent="0.2">
      <c r="A64" s="6" t="s">
        <v>128</v>
      </c>
      <c r="B64" s="3" t="s">
        <v>222</v>
      </c>
      <c r="C64" s="3" t="s">
        <v>33</v>
      </c>
      <c r="D64" s="3">
        <v>22</v>
      </c>
      <c r="E64" s="3">
        <v>22</v>
      </c>
      <c r="F64" s="3">
        <v>19</v>
      </c>
      <c r="G64" s="3">
        <v>0</v>
      </c>
      <c r="H64" s="7">
        <v>1</v>
      </c>
      <c r="I64" s="14">
        <v>0.86</v>
      </c>
      <c r="J64" s="3">
        <v>2</v>
      </c>
      <c r="K64" s="3">
        <v>3</v>
      </c>
      <c r="L64" s="3">
        <v>2</v>
      </c>
      <c r="M64" s="3">
        <v>2</v>
      </c>
      <c r="N64" s="3">
        <v>2</v>
      </c>
      <c r="O64" s="3">
        <v>0</v>
      </c>
      <c r="P64" s="3">
        <v>3</v>
      </c>
      <c r="Q64" s="3">
        <v>0</v>
      </c>
      <c r="R64" s="3">
        <v>9</v>
      </c>
      <c r="S64" s="3">
        <v>0</v>
      </c>
      <c r="T64" s="3">
        <v>0</v>
      </c>
      <c r="U64" s="3">
        <v>3</v>
      </c>
      <c r="V64" s="3">
        <v>5</v>
      </c>
      <c r="W64" s="17" t="s">
        <v>38</v>
      </c>
      <c r="X64" s="3">
        <f t="shared" si="5"/>
        <v>21</v>
      </c>
      <c r="Y64" s="3"/>
      <c r="Z64" s="3"/>
      <c r="AA64" s="21">
        <v>275</v>
      </c>
      <c r="AB64" s="10">
        <f t="shared" si="0"/>
        <v>275</v>
      </c>
      <c r="AC64" s="3">
        <v>250</v>
      </c>
      <c r="AD64" s="10">
        <f t="shared" si="1"/>
        <v>250</v>
      </c>
      <c r="AE64" s="3">
        <v>300</v>
      </c>
      <c r="AF64" s="10">
        <f t="shared" si="2"/>
        <v>300</v>
      </c>
      <c r="AG64" s="3">
        <v>990</v>
      </c>
      <c r="AH64" s="10">
        <f t="shared" si="3"/>
        <v>990</v>
      </c>
      <c r="AI64" s="21">
        <v>0</v>
      </c>
      <c r="AJ64" s="11">
        <f t="shared" si="4"/>
        <v>2.4518828451882846</v>
      </c>
      <c r="AK64" s="12">
        <v>23.9</v>
      </c>
      <c r="AL64" s="12">
        <v>58.6</v>
      </c>
      <c r="AM64" s="12">
        <v>82.5</v>
      </c>
      <c r="AN64" s="3" t="s">
        <v>39</v>
      </c>
      <c r="AO64" s="3"/>
    </row>
    <row r="65" spans="1:41" x14ac:dyDescent="0.2">
      <c r="A65" s="3"/>
      <c r="B65" s="3" t="s">
        <v>221</v>
      </c>
      <c r="C65" s="3"/>
      <c r="D65" s="21">
        <v>19</v>
      </c>
      <c r="E65" s="21">
        <v>19</v>
      </c>
      <c r="F65" s="21">
        <v>15</v>
      </c>
      <c r="G65" s="21">
        <v>0</v>
      </c>
      <c r="H65" s="7">
        <v>1</v>
      </c>
      <c r="I65" s="16">
        <v>0.78</v>
      </c>
      <c r="J65" s="21">
        <v>3</v>
      </c>
      <c r="K65" s="21">
        <v>5</v>
      </c>
      <c r="L65" s="21">
        <v>0</v>
      </c>
      <c r="M65" s="21">
        <v>2</v>
      </c>
      <c r="N65" s="21">
        <v>2</v>
      </c>
      <c r="O65" s="21">
        <v>0</v>
      </c>
      <c r="P65" s="21">
        <v>3</v>
      </c>
      <c r="Q65" s="21">
        <v>2</v>
      </c>
      <c r="R65" s="21">
        <v>6</v>
      </c>
      <c r="S65" s="21">
        <v>0</v>
      </c>
      <c r="T65" s="21">
        <v>0</v>
      </c>
      <c r="U65" s="21">
        <v>4</v>
      </c>
      <c r="V65" s="21">
        <v>4</v>
      </c>
      <c r="W65" s="17" t="s">
        <v>38</v>
      </c>
      <c r="X65" s="24">
        <f t="shared" si="5"/>
        <v>20</v>
      </c>
      <c r="Y65" s="3"/>
      <c r="Z65" s="3"/>
      <c r="AA65" s="21">
        <v>125</v>
      </c>
      <c r="AB65" s="10">
        <f t="shared" si="0"/>
        <v>125</v>
      </c>
      <c r="AC65" s="3">
        <v>250</v>
      </c>
      <c r="AD65" s="10">
        <f t="shared" si="1"/>
        <v>250</v>
      </c>
      <c r="AE65" s="3">
        <v>300</v>
      </c>
      <c r="AF65" s="10">
        <f t="shared" si="2"/>
        <v>300</v>
      </c>
      <c r="AG65" s="3">
        <v>710</v>
      </c>
      <c r="AH65" s="10">
        <f t="shared" si="3"/>
        <v>710</v>
      </c>
      <c r="AI65" s="21">
        <v>0</v>
      </c>
      <c r="AJ65" s="11">
        <f t="shared" si="4"/>
        <v>2.6842105263157898</v>
      </c>
      <c r="AK65" s="12">
        <v>20.9</v>
      </c>
      <c r="AL65" s="13">
        <v>56.1</v>
      </c>
      <c r="AM65" s="12">
        <v>77</v>
      </c>
      <c r="AN65" s="3" t="s">
        <v>39</v>
      </c>
      <c r="AO65" s="3"/>
    </row>
    <row r="66" spans="1:41" x14ac:dyDescent="0.2">
      <c r="A66" s="3"/>
      <c r="B66" s="3" t="s">
        <v>220</v>
      </c>
      <c r="C66" s="3" t="s">
        <v>33</v>
      </c>
      <c r="D66" s="3">
        <v>22</v>
      </c>
      <c r="E66" s="3">
        <v>22</v>
      </c>
      <c r="F66" s="3">
        <v>19</v>
      </c>
      <c r="G66" s="3">
        <v>0</v>
      </c>
      <c r="H66" s="7">
        <v>1</v>
      </c>
      <c r="I66" s="14">
        <v>0.86</v>
      </c>
      <c r="J66" s="3">
        <v>2</v>
      </c>
      <c r="K66" s="3">
        <v>3</v>
      </c>
      <c r="L66" s="3">
        <v>2</v>
      </c>
      <c r="M66" s="3">
        <v>2</v>
      </c>
      <c r="N66" s="3">
        <v>2</v>
      </c>
      <c r="O66" s="3">
        <v>0</v>
      </c>
      <c r="P66" s="3">
        <v>3</v>
      </c>
      <c r="Q66" s="3">
        <v>0</v>
      </c>
      <c r="R66" s="3">
        <v>9</v>
      </c>
      <c r="S66" s="3">
        <v>0</v>
      </c>
      <c r="T66" s="3">
        <v>0</v>
      </c>
      <c r="U66" s="3">
        <v>3</v>
      </c>
      <c r="V66" s="3">
        <v>5</v>
      </c>
      <c r="W66" s="17" t="s">
        <v>38</v>
      </c>
      <c r="X66" s="3">
        <f t="shared" si="5"/>
        <v>21</v>
      </c>
      <c r="Y66" s="3"/>
      <c r="Z66" s="3"/>
      <c r="AA66" s="21">
        <v>275</v>
      </c>
      <c r="AB66" s="10">
        <f t="shared" si="0"/>
        <v>275</v>
      </c>
      <c r="AC66" s="3">
        <v>250</v>
      </c>
      <c r="AD66" s="10">
        <f t="shared" si="1"/>
        <v>250</v>
      </c>
      <c r="AE66" s="3">
        <v>300</v>
      </c>
      <c r="AF66" s="10">
        <f t="shared" si="2"/>
        <v>300</v>
      </c>
      <c r="AG66" s="3">
        <v>990</v>
      </c>
      <c r="AH66" s="10">
        <f t="shared" si="3"/>
        <v>990</v>
      </c>
      <c r="AI66" s="21">
        <v>0</v>
      </c>
      <c r="AJ66" s="11">
        <f t="shared" si="4"/>
        <v>2.4518828451882846</v>
      </c>
      <c r="AK66" s="12">
        <v>23.9</v>
      </c>
      <c r="AL66" s="12">
        <v>58.6</v>
      </c>
      <c r="AM66" s="12">
        <v>82.5</v>
      </c>
      <c r="AN66" s="3" t="s">
        <v>39</v>
      </c>
      <c r="AO66" s="3"/>
    </row>
    <row r="67" spans="1:41" x14ac:dyDescent="0.2">
      <c r="A67" s="3"/>
      <c r="B67" s="3" t="s">
        <v>223</v>
      </c>
      <c r="C67" s="3" t="s">
        <v>33</v>
      </c>
      <c r="D67" s="3">
        <v>22</v>
      </c>
      <c r="E67" s="3">
        <v>22</v>
      </c>
      <c r="F67" s="3">
        <v>18</v>
      </c>
      <c r="G67" s="3">
        <v>0</v>
      </c>
      <c r="H67" s="7">
        <v>1</v>
      </c>
      <c r="I67" s="14">
        <v>0.82</v>
      </c>
      <c r="J67" s="3">
        <v>3</v>
      </c>
      <c r="K67" s="3">
        <v>2</v>
      </c>
      <c r="L67" s="3">
        <v>0</v>
      </c>
      <c r="M67" s="3">
        <v>0</v>
      </c>
      <c r="N67" s="3">
        <v>2</v>
      </c>
      <c r="O67" s="3">
        <v>2</v>
      </c>
      <c r="P67" s="3">
        <v>4</v>
      </c>
      <c r="Q67" s="3">
        <v>3</v>
      </c>
      <c r="R67" s="3">
        <v>9</v>
      </c>
      <c r="S67" s="3">
        <v>0</v>
      </c>
      <c r="T67" s="3">
        <v>0</v>
      </c>
      <c r="U67" s="3">
        <v>5</v>
      </c>
      <c r="V67" s="3">
        <v>11</v>
      </c>
      <c r="W67" s="3"/>
      <c r="X67" s="9">
        <f t="shared" si="5"/>
        <v>22</v>
      </c>
      <c r="Y67" s="3"/>
      <c r="Z67" s="3"/>
      <c r="AA67" s="21">
        <v>50</v>
      </c>
      <c r="AB67" s="10">
        <f t="shared" ref="AB67:AB71" si="6">(K67*25)+(L67*100)</f>
        <v>50</v>
      </c>
      <c r="AC67" s="3">
        <v>200</v>
      </c>
      <c r="AD67" s="10">
        <f t="shared" ref="AD67:AD77" si="7">(M67*25)+(N67*100)</f>
        <v>200</v>
      </c>
      <c r="AE67" s="3">
        <v>450</v>
      </c>
      <c r="AF67" s="10">
        <f t="shared" ref="AF67:AF131" si="8">(O67*25)+(P67*100)</f>
        <v>450</v>
      </c>
      <c r="AG67" s="3">
        <v>1065</v>
      </c>
      <c r="AH67" s="10">
        <f t="shared" ref="AH67:AH131" si="9">(Q67*25)+(R67*110)</f>
        <v>1065</v>
      </c>
      <c r="AI67" s="21">
        <v>2</v>
      </c>
      <c r="AJ67" s="11">
        <f t="shared" ref="AJ67:AJ130" si="10">AL67/AK67</f>
        <v>6.0438596491228074</v>
      </c>
      <c r="AK67" s="13">
        <v>11.4</v>
      </c>
      <c r="AL67" s="12">
        <v>68.900000000000006</v>
      </c>
      <c r="AM67" s="12">
        <v>80.3</v>
      </c>
      <c r="AN67" s="3"/>
      <c r="AO67" s="3"/>
    </row>
    <row r="68" spans="1:41" x14ac:dyDescent="0.2">
      <c r="A68" s="3"/>
      <c r="B68" s="3" t="s">
        <v>224</v>
      </c>
      <c r="C68" s="3" t="s">
        <v>33</v>
      </c>
      <c r="D68" s="3">
        <v>18</v>
      </c>
      <c r="E68" s="3">
        <v>18</v>
      </c>
      <c r="F68" s="3">
        <v>15</v>
      </c>
      <c r="G68" s="3">
        <v>0</v>
      </c>
      <c r="H68" s="8">
        <v>1</v>
      </c>
      <c r="I68" s="16">
        <v>0.83</v>
      </c>
      <c r="J68" s="3">
        <v>3</v>
      </c>
      <c r="K68" s="3">
        <v>1</v>
      </c>
      <c r="L68" s="3">
        <v>0</v>
      </c>
      <c r="M68" s="3">
        <v>0</v>
      </c>
      <c r="N68" s="3">
        <v>2</v>
      </c>
      <c r="O68" s="3">
        <v>1</v>
      </c>
      <c r="P68" s="3">
        <v>4</v>
      </c>
      <c r="Q68" s="3">
        <v>4</v>
      </c>
      <c r="R68" s="3">
        <v>7</v>
      </c>
      <c r="S68" s="3">
        <v>0</v>
      </c>
      <c r="T68" s="3">
        <v>0</v>
      </c>
      <c r="U68" s="3">
        <v>4</v>
      </c>
      <c r="V68" s="3">
        <v>5</v>
      </c>
      <c r="W68" s="3"/>
      <c r="X68" s="3">
        <f t="shared" si="5"/>
        <v>19</v>
      </c>
      <c r="Y68" s="3"/>
      <c r="Z68" s="3"/>
      <c r="AA68" s="21">
        <v>25</v>
      </c>
      <c r="AB68" s="10">
        <f t="shared" si="6"/>
        <v>25</v>
      </c>
      <c r="AC68" s="3">
        <v>200</v>
      </c>
      <c r="AD68" s="10">
        <f t="shared" si="7"/>
        <v>200</v>
      </c>
      <c r="AE68" s="3">
        <v>425</v>
      </c>
      <c r="AF68" s="10">
        <f t="shared" si="8"/>
        <v>425</v>
      </c>
      <c r="AG68" s="3">
        <v>870</v>
      </c>
      <c r="AH68" s="10">
        <f t="shared" si="9"/>
        <v>870</v>
      </c>
      <c r="AI68" s="21">
        <v>2</v>
      </c>
      <c r="AJ68" s="11">
        <f t="shared" si="10"/>
        <v>5.7520000000000007</v>
      </c>
      <c r="AK68" s="13">
        <v>12.5</v>
      </c>
      <c r="AL68" s="12">
        <v>71.900000000000006</v>
      </c>
      <c r="AM68" s="12">
        <v>84.4</v>
      </c>
      <c r="AN68" s="3"/>
      <c r="AO68" s="3"/>
    </row>
    <row r="69" spans="1:41" x14ac:dyDescent="0.2">
      <c r="A69" s="3"/>
      <c r="B69" s="21" t="s">
        <v>227</v>
      </c>
      <c r="C69" s="18" t="s">
        <v>48</v>
      </c>
      <c r="D69" s="18">
        <v>19</v>
      </c>
      <c r="E69" s="18">
        <v>19</v>
      </c>
      <c r="F69" s="18">
        <v>16</v>
      </c>
      <c r="G69" s="18">
        <v>0</v>
      </c>
      <c r="H69" s="8">
        <v>1</v>
      </c>
      <c r="I69" s="16">
        <v>0.84</v>
      </c>
      <c r="J69" s="18">
        <v>8</v>
      </c>
      <c r="K69" s="18">
        <v>2</v>
      </c>
      <c r="L69" s="18">
        <v>0</v>
      </c>
      <c r="M69" s="18">
        <v>6</v>
      </c>
      <c r="N69" s="18">
        <v>2</v>
      </c>
      <c r="O69" s="18">
        <v>0</v>
      </c>
      <c r="P69" s="18">
        <v>5</v>
      </c>
      <c r="Q69" s="18">
        <v>1</v>
      </c>
      <c r="R69" s="18">
        <v>7</v>
      </c>
      <c r="S69" s="18">
        <v>0</v>
      </c>
      <c r="T69" s="18">
        <v>0</v>
      </c>
      <c r="U69" s="18">
        <v>8</v>
      </c>
      <c r="V69" s="18">
        <v>4</v>
      </c>
      <c r="W69" s="3"/>
      <c r="X69" s="9">
        <f t="shared" si="5"/>
        <v>23</v>
      </c>
      <c r="Y69" s="3"/>
      <c r="Z69" s="3"/>
      <c r="AA69" s="21">
        <v>50</v>
      </c>
      <c r="AB69" s="10">
        <f t="shared" si="6"/>
        <v>50</v>
      </c>
      <c r="AC69" s="3">
        <v>350</v>
      </c>
      <c r="AD69" s="10">
        <f t="shared" si="7"/>
        <v>350</v>
      </c>
      <c r="AE69" s="3">
        <v>500</v>
      </c>
      <c r="AF69" s="10">
        <f t="shared" si="8"/>
        <v>500</v>
      </c>
      <c r="AG69" s="3">
        <v>795</v>
      </c>
      <c r="AH69" s="10">
        <f t="shared" si="9"/>
        <v>795</v>
      </c>
      <c r="AI69" s="3">
        <v>1</v>
      </c>
      <c r="AJ69" s="11">
        <f t="shared" si="10"/>
        <v>3.2375296912114018</v>
      </c>
      <c r="AK69" s="12">
        <v>21.05</v>
      </c>
      <c r="AL69" s="12">
        <v>68.150000000000006</v>
      </c>
      <c r="AM69" s="12">
        <v>89.2</v>
      </c>
      <c r="AN69" s="3"/>
      <c r="AO69" s="3"/>
    </row>
    <row r="70" spans="1:41" x14ac:dyDescent="0.2">
      <c r="A70" s="3"/>
      <c r="B70" s="21" t="s">
        <v>226</v>
      </c>
      <c r="C70" s="18" t="s">
        <v>48</v>
      </c>
      <c r="D70" s="18">
        <v>21</v>
      </c>
      <c r="E70" s="18">
        <v>20</v>
      </c>
      <c r="F70" s="18">
        <v>16</v>
      </c>
      <c r="G70" s="18">
        <v>1</v>
      </c>
      <c r="H70" s="37">
        <v>0.95</v>
      </c>
      <c r="I70" s="20">
        <v>0.76</v>
      </c>
      <c r="J70" s="18">
        <v>3</v>
      </c>
      <c r="K70" s="27">
        <v>4</v>
      </c>
      <c r="L70" s="27">
        <v>0.5</v>
      </c>
      <c r="M70" s="27">
        <v>3</v>
      </c>
      <c r="N70" s="18">
        <v>1.5</v>
      </c>
      <c r="O70" s="18">
        <v>2</v>
      </c>
      <c r="P70" s="18">
        <v>5</v>
      </c>
      <c r="Q70" s="18">
        <v>0</v>
      </c>
      <c r="R70" s="18">
        <v>5</v>
      </c>
      <c r="S70" s="18">
        <v>0</v>
      </c>
      <c r="T70" s="18">
        <v>0</v>
      </c>
      <c r="U70" s="18">
        <v>5</v>
      </c>
      <c r="V70" s="18">
        <v>4</v>
      </c>
      <c r="W70" s="32" t="s">
        <v>94</v>
      </c>
      <c r="X70" s="24">
        <f t="shared" si="5"/>
        <v>21</v>
      </c>
      <c r="Y70" s="18" t="s">
        <v>129</v>
      </c>
      <c r="Z70" s="18"/>
      <c r="AA70" s="18">
        <v>130</v>
      </c>
      <c r="AB70" s="10">
        <f t="shared" si="6"/>
        <v>150</v>
      </c>
      <c r="AC70" s="3">
        <v>225</v>
      </c>
      <c r="AD70" s="10">
        <f t="shared" si="7"/>
        <v>225</v>
      </c>
      <c r="AE70" s="3">
        <v>530</v>
      </c>
      <c r="AF70" s="10">
        <f t="shared" si="8"/>
        <v>550</v>
      </c>
      <c r="AG70" s="3">
        <v>550</v>
      </c>
      <c r="AH70" s="10">
        <f t="shared" si="9"/>
        <v>550</v>
      </c>
      <c r="AI70" s="13"/>
      <c r="AJ70" s="11">
        <f t="shared" si="10"/>
        <v>3.0414201183431953</v>
      </c>
      <c r="AK70" s="12">
        <v>16.899999999999999</v>
      </c>
      <c r="AL70" s="13">
        <v>51.4</v>
      </c>
      <c r="AM70" s="13">
        <v>68.3</v>
      </c>
      <c r="AN70" s="3" t="s">
        <v>96</v>
      </c>
      <c r="AO70" s="3"/>
    </row>
    <row r="71" spans="1:41" x14ac:dyDescent="0.2">
      <c r="A71" s="3"/>
      <c r="B71" s="21" t="s">
        <v>225</v>
      </c>
      <c r="C71" s="18" t="s">
        <v>130</v>
      </c>
      <c r="D71" s="18">
        <v>22</v>
      </c>
      <c r="E71" s="18">
        <v>22</v>
      </c>
      <c r="F71" s="18">
        <v>20</v>
      </c>
      <c r="G71" s="18">
        <v>0</v>
      </c>
      <c r="H71" s="19">
        <v>1</v>
      </c>
      <c r="I71" s="22">
        <v>0.91</v>
      </c>
      <c r="J71" s="18">
        <v>6</v>
      </c>
      <c r="K71" s="18">
        <v>4</v>
      </c>
      <c r="L71" s="18">
        <v>3</v>
      </c>
      <c r="M71" s="18">
        <v>8</v>
      </c>
      <c r="N71" s="18">
        <v>1</v>
      </c>
      <c r="O71" s="18">
        <v>3</v>
      </c>
      <c r="P71" s="18">
        <v>4</v>
      </c>
      <c r="Q71" s="18">
        <v>0</v>
      </c>
      <c r="R71" s="18">
        <v>8</v>
      </c>
      <c r="S71" s="18">
        <v>0</v>
      </c>
      <c r="T71" s="18">
        <v>0</v>
      </c>
      <c r="U71" s="18">
        <v>7</v>
      </c>
      <c r="V71" s="18">
        <v>11</v>
      </c>
      <c r="W71" s="18"/>
      <c r="X71" s="24">
        <f t="shared" si="5"/>
        <v>31</v>
      </c>
      <c r="Y71" s="18" t="s">
        <v>131</v>
      </c>
      <c r="Z71" s="18"/>
      <c r="AA71" s="18">
        <v>370</v>
      </c>
      <c r="AB71" s="10">
        <f t="shared" si="6"/>
        <v>400</v>
      </c>
      <c r="AC71" s="3">
        <v>270</v>
      </c>
      <c r="AD71" s="10">
        <f t="shared" si="7"/>
        <v>300</v>
      </c>
      <c r="AE71" s="3">
        <v>445</v>
      </c>
      <c r="AF71" s="10">
        <f t="shared" si="8"/>
        <v>475</v>
      </c>
      <c r="AG71" s="3">
        <v>880</v>
      </c>
      <c r="AH71" s="10">
        <f t="shared" si="9"/>
        <v>880</v>
      </c>
      <c r="AI71" s="21">
        <v>0</v>
      </c>
      <c r="AJ71" s="11">
        <f t="shared" si="10"/>
        <v>1.8523076923076924</v>
      </c>
      <c r="AK71" s="12">
        <v>32.5</v>
      </c>
      <c r="AL71" s="12">
        <v>60.2</v>
      </c>
      <c r="AM71" s="12">
        <v>92.7</v>
      </c>
      <c r="AN71" s="3"/>
      <c r="AO71" s="3"/>
    </row>
    <row r="72" spans="1:41" x14ac:dyDescent="0.2">
      <c r="A72" s="6" t="s">
        <v>132</v>
      </c>
      <c r="B72" s="3" t="s">
        <v>228</v>
      </c>
      <c r="C72" s="3" t="s">
        <v>33</v>
      </c>
      <c r="D72" s="3">
        <v>23</v>
      </c>
      <c r="E72" s="3">
        <v>20</v>
      </c>
      <c r="F72" s="3">
        <v>17</v>
      </c>
      <c r="G72" s="3">
        <v>3</v>
      </c>
      <c r="H72" s="16">
        <v>0.87</v>
      </c>
      <c r="I72" s="16">
        <v>0.74</v>
      </c>
      <c r="J72" s="3">
        <v>3</v>
      </c>
      <c r="K72" s="3">
        <v>1</v>
      </c>
      <c r="L72" s="3">
        <v>1</v>
      </c>
      <c r="M72" s="3">
        <v>2</v>
      </c>
      <c r="N72" s="3">
        <v>3</v>
      </c>
      <c r="O72" s="3">
        <v>3</v>
      </c>
      <c r="P72" s="3">
        <v>6</v>
      </c>
      <c r="Q72" s="3">
        <v>0</v>
      </c>
      <c r="R72" s="3">
        <v>5</v>
      </c>
      <c r="S72" s="3">
        <v>0</v>
      </c>
      <c r="T72" s="3">
        <v>0</v>
      </c>
      <c r="U72" s="3">
        <v>4</v>
      </c>
      <c r="V72" s="3">
        <v>4</v>
      </c>
      <c r="W72" s="3"/>
      <c r="X72" s="3">
        <f t="shared" si="5"/>
        <v>21</v>
      </c>
      <c r="Y72" s="3" t="s">
        <v>133</v>
      </c>
      <c r="Z72" s="3"/>
      <c r="AA72" s="21">
        <v>115</v>
      </c>
      <c r="AB72" s="10">
        <f>(K72*25)+(L72*100)</f>
        <v>125</v>
      </c>
      <c r="AC72" s="3">
        <v>340</v>
      </c>
      <c r="AD72" s="10">
        <f t="shared" si="7"/>
        <v>350</v>
      </c>
      <c r="AE72" s="3">
        <v>675</v>
      </c>
      <c r="AF72" s="10">
        <f t="shared" si="8"/>
        <v>675</v>
      </c>
      <c r="AG72" s="3">
        <v>550</v>
      </c>
      <c r="AH72" s="10">
        <f t="shared" si="9"/>
        <v>550</v>
      </c>
      <c r="AI72" s="21">
        <v>0</v>
      </c>
      <c r="AJ72" s="11">
        <f t="shared" si="10"/>
        <v>2.702020202020202</v>
      </c>
      <c r="AK72" s="12">
        <v>19.8</v>
      </c>
      <c r="AL72" s="13">
        <v>53.5</v>
      </c>
      <c r="AM72" s="12">
        <v>73.3</v>
      </c>
      <c r="AN72" s="3"/>
      <c r="AO72" s="3"/>
    </row>
    <row r="73" spans="1:41" x14ac:dyDescent="0.2">
      <c r="A73" s="3"/>
      <c r="B73" s="3" t="s">
        <v>229</v>
      </c>
      <c r="C73" s="3" t="s">
        <v>33</v>
      </c>
      <c r="D73" s="3">
        <v>22</v>
      </c>
      <c r="E73" s="3">
        <v>20</v>
      </c>
      <c r="F73" s="3">
        <v>16</v>
      </c>
      <c r="G73" s="3">
        <v>2</v>
      </c>
      <c r="H73" s="34">
        <v>0.91</v>
      </c>
      <c r="I73" s="16">
        <v>0.73</v>
      </c>
      <c r="J73" s="3">
        <v>0</v>
      </c>
      <c r="K73" s="3">
        <v>1</v>
      </c>
      <c r="L73" s="3">
        <v>0</v>
      </c>
      <c r="M73" s="3">
        <v>3</v>
      </c>
      <c r="N73" s="3">
        <v>3</v>
      </c>
      <c r="O73" s="3">
        <v>0</v>
      </c>
      <c r="P73" s="3">
        <v>4</v>
      </c>
      <c r="Q73" s="3">
        <v>1</v>
      </c>
      <c r="R73" s="3">
        <v>4</v>
      </c>
      <c r="S73" s="3">
        <v>1</v>
      </c>
      <c r="T73" s="3">
        <v>0</v>
      </c>
      <c r="U73" s="3">
        <v>4</v>
      </c>
      <c r="V73" s="3">
        <v>5</v>
      </c>
      <c r="W73" s="17" t="s">
        <v>38</v>
      </c>
      <c r="X73" s="3">
        <f t="shared" si="5"/>
        <v>17</v>
      </c>
      <c r="Y73" s="3" t="s">
        <v>134</v>
      </c>
      <c r="Z73" s="3"/>
      <c r="AA73" s="21">
        <v>25</v>
      </c>
      <c r="AB73" s="10">
        <f t="shared" ref="AB73:AB86" si="11">(K73*25)+(L73*100)</f>
        <v>25</v>
      </c>
      <c r="AC73" s="3">
        <v>365</v>
      </c>
      <c r="AD73" s="10">
        <f t="shared" si="7"/>
        <v>375</v>
      </c>
      <c r="AE73" s="3">
        <v>415</v>
      </c>
      <c r="AF73" s="10">
        <f t="shared" si="8"/>
        <v>400</v>
      </c>
      <c r="AG73" s="3">
        <v>465</v>
      </c>
      <c r="AH73" s="10">
        <f t="shared" si="9"/>
        <v>465</v>
      </c>
      <c r="AI73" s="13"/>
      <c r="AJ73" s="11">
        <f t="shared" si="10"/>
        <v>2.2598870056497176</v>
      </c>
      <c r="AK73" s="12">
        <v>17.7</v>
      </c>
      <c r="AL73" s="13">
        <v>40</v>
      </c>
      <c r="AM73" s="13">
        <v>57.7</v>
      </c>
      <c r="AN73" s="3" t="s">
        <v>39</v>
      </c>
      <c r="AO73" s="3"/>
    </row>
    <row r="74" spans="1:41" x14ac:dyDescent="0.2">
      <c r="A74" s="3"/>
      <c r="B74" s="3" t="s">
        <v>230</v>
      </c>
      <c r="C74" s="3" t="s">
        <v>33</v>
      </c>
      <c r="D74" s="3">
        <v>20</v>
      </c>
      <c r="E74" s="3">
        <v>19</v>
      </c>
      <c r="F74" s="3">
        <v>13</v>
      </c>
      <c r="G74" s="3">
        <v>1</v>
      </c>
      <c r="H74" s="34">
        <v>0.95</v>
      </c>
      <c r="I74" s="16">
        <v>0.65</v>
      </c>
      <c r="J74" s="3">
        <v>1</v>
      </c>
      <c r="K74" s="3">
        <v>0</v>
      </c>
      <c r="L74" s="3">
        <v>2</v>
      </c>
      <c r="M74" s="3">
        <v>0</v>
      </c>
      <c r="N74" s="3">
        <v>2</v>
      </c>
      <c r="O74" s="3">
        <v>1</v>
      </c>
      <c r="P74" s="3">
        <v>4</v>
      </c>
      <c r="Q74" s="3">
        <v>2</v>
      </c>
      <c r="R74" s="3">
        <v>3</v>
      </c>
      <c r="S74" s="3">
        <v>0</v>
      </c>
      <c r="T74" s="3">
        <v>0</v>
      </c>
      <c r="U74" s="3">
        <v>10</v>
      </c>
      <c r="V74" s="3">
        <v>8</v>
      </c>
      <c r="W74" s="3"/>
      <c r="X74" s="3">
        <f t="shared" si="5"/>
        <v>14</v>
      </c>
      <c r="Y74" s="3"/>
      <c r="Z74" s="3"/>
      <c r="AA74" s="21">
        <v>200</v>
      </c>
      <c r="AB74" s="10">
        <f t="shared" si="11"/>
        <v>200</v>
      </c>
      <c r="AC74" s="3">
        <v>200</v>
      </c>
      <c r="AD74" s="10">
        <f t="shared" si="7"/>
        <v>200</v>
      </c>
      <c r="AE74" s="3">
        <v>425</v>
      </c>
      <c r="AF74" s="10">
        <f t="shared" si="8"/>
        <v>425</v>
      </c>
      <c r="AG74" s="3">
        <v>380</v>
      </c>
      <c r="AH74" s="10">
        <f t="shared" si="9"/>
        <v>380</v>
      </c>
      <c r="AI74" s="13"/>
      <c r="AJ74" s="11">
        <f t="shared" si="10"/>
        <v>2.0125000000000002</v>
      </c>
      <c r="AK74" s="12">
        <v>20</v>
      </c>
      <c r="AL74" s="13">
        <v>40.25</v>
      </c>
      <c r="AM74" s="13">
        <v>60.25</v>
      </c>
      <c r="AN74" s="3"/>
      <c r="AO74" s="3"/>
    </row>
    <row r="75" spans="1:41" x14ac:dyDescent="0.2">
      <c r="A75" s="3"/>
      <c r="B75" s="3" t="s">
        <v>231</v>
      </c>
      <c r="C75" s="3" t="s">
        <v>33</v>
      </c>
      <c r="D75" s="3">
        <v>22</v>
      </c>
      <c r="E75" s="3">
        <v>21</v>
      </c>
      <c r="F75" s="3">
        <v>18</v>
      </c>
      <c r="G75" s="3">
        <v>1</v>
      </c>
      <c r="H75" s="34">
        <v>0.95</v>
      </c>
      <c r="I75" s="14">
        <v>0.82</v>
      </c>
      <c r="J75" s="3">
        <v>1</v>
      </c>
      <c r="K75" s="28">
        <v>0</v>
      </c>
      <c r="L75" s="3">
        <v>1.5</v>
      </c>
      <c r="M75" s="28">
        <v>4</v>
      </c>
      <c r="N75" s="28">
        <v>1.5</v>
      </c>
      <c r="O75" s="3">
        <v>0</v>
      </c>
      <c r="P75" s="3">
        <v>5</v>
      </c>
      <c r="Q75" s="3">
        <v>1</v>
      </c>
      <c r="R75" s="3">
        <v>6</v>
      </c>
      <c r="S75" s="3">
        <v>0</v>
      </c>
      <c r="T75" s="3">
        <v>0</v>
      </c>
      <c r="U75" s="3">
        <v>7</v>
      </c>
      <c r="V75" s="3">
        <v>5</v>
      </c>
      <c r="W75" s="3"/>
      <c r="X75" s="3">
        <f t="shared" si="5"/>
        <v>19</v>
      </c>
      <c r="Y75" s="3"/>
      <c r="Z75" s="3"/>
      <c r="AA75" s="21">
        <v>150</v>
      </c>
      <c r="AB75" s="10">
        <f t="shared" si="11"/>
        <v>150</v>
      </c>
      <c r="AC75" s="3">
        <v>250</v>
      </c>
      <c r="AD75" s="10">
        <f t="shared" si="7"/>
        <v>250</v>
      </c>
      <c r="AE75" s="3">
        <v>500</v>
      </c>
      <c r="AF75" s="10">
        <f t="shared" si="8"/>
        <v>500</v>
      </c>
      <c r="AG75" s="3">
        <v>685</v>
      </c>
      <c r="AH75" s="10">
        <f t="shared" si="9"/>
        <v>685</v>
      </c>
      <c r="AI75" s="13"/>
      <c r="AJ75" s="11">
        <f t="shared" si="10"/>
        <v>2.9615384615384617</v>
      </c>
      <c r="AK75" s="12">
        <v>18.2</v>
      </c>
      <c r="AL75" s="13">
        <v>53.9</v>
      </c>
      <c r="AM75" s="12">
        <v>72.099999999999994</v>
      </c>
      <c r="AN75" s="3"/>
      <c r="AO75" s="3"/>
    </row>
    <row r="76" spans="1:41" x14ac:dyDescent="0.2">
      <c r="A76" s="3"/>
      <c r="B76" s="3" t="s">
        <v>232</v>
      </c>
      <c r="C76" s="3" t="s">
        <v>33</v>
      </c>
      <c r="D76" s="3">
        <v>23</v>
      </c>
      <c r="E76" s="3">
        <v>20</v>
      </c>
      <c r="F76" s="3">
        <v>16</v>
      </c>
      <c r="G76" s="3">
        <v>3</v>
      </c>
      <c r="H76" s="16">
        <v>0.87</v>
      </c>
      <c r="I76" s="16">
        <v>0.7</v>
      </c>
      <c r="J76" s="3">
        <v>1</v>
      </c>
      <c r="K76" s="3">
        <v>1</v>
      </c>
      <c r="L76" s="3">
        <v>2</v>
      </c>
      <c r="M76" s="3">
        <v>2</v>
      </c>
      <c r="N76" s="3">
        <v>3</v>
      </c>
      <c r="O76" s="3">
        <v>0</v>
      </c>
      <c r="P76" s="3">
        <v>4</v>
      </c>
      <c r="Q76" s="3">
        <v>0</v>
      </c>
      <c r="R76" s="3">
        <v>5</v>
      </c>
      <c r="S76" s="3">
        <v>0</v>
      </c>
      <c r="T76" s="3">
        <v>0</v>
      </c>
      <c r="U76" s="3">
        <v>10</v>
      </c>
      <c r="V76" s="3">
        <v>4</v>
      </c>
      <c r="W76" s="3"/>
      <c r="X76" s="3">
        <f t="shared" si="5"/>
        <v>17</v>
      </c>
      <c r="Y76" s="3"/>
      <c r="Z76" s="3"/>
      <c r="AA76" s="21">
        <v>225</v>
      </c>
      <c r="AB76" s="10">
        <f t="shared" si="11"/>
        <v>225</v>
      </c>
      <c r="AC76" s="3">
        <v>350</v>
      </c>
      <c r="AD76" s="10">
        <f t="shared" si="7"/>
        <v>350</v>
      </c>
      <c r="AE76" s="3">
        <v>400</v>
      </c>
      <c r="AF76" s="10">
        <f t="shared" si="8"/>
        <v>400</v>
      </c>
      <c r="AG76" s="3">
        <v>550</v>
      </c>
      <c r="AH76" s="10">
        <f t="shared" si="9"/>
        <v>550</v>
      </c>
      <c r="AI76" s="13"/>
      <c r="AJ76" s="11">
        <f t="shared" si="10"/>
        <v>1.6519999999999999</v>
      </c>
      <c r="AK76" s="12">
        <v>25</v>
      </c>
      <c r="AL76" s="13">
        <v>41.3</v>
      </c>
      <c r="AM76" s="13">
        <v>66.3</v>
      </c>
      <c r="AN76" s="3"/>
      <c r="AO76" s="3"/>
    </row>
    <row r="77" spans="1:41" x14ac:dyDescent="0.2">
      <c r="A77" s="3"/>
      <c r="B77" s="3" t="s">
        <v>233</v>
      </c>
      <c r="C77" s="3" t="s">
        <v>33</v>
      </c>
      <c r="D77" s="3">
        <v>23</v>
      </c>
      <c r="E77" s="3">
        <v>23</v>
      </c>
      <c r="F77" s="3">
        <v>18</v>
      </c>
      <c r="G77" s="3">
        <v>0</v>
      </c>
      <c r="H77" s="7">
        <v>1</v>
      </c>
      <c r="I77" s="16">
        <v>0.78</v>
      </c>
      <c r="J77" s="3">
        <v>0</v>
      </c>
      <c r="K77" s="3">
        <v>1</v>
      </c>
      <c r="L77" s="3">
        <v>3</v>
      </c>
      <c r="M77" s="3">
        <v>1</v>
      </c>
      <c r="N77" s="3">
        <v>2</v>
      </c>
      <c r="O77" s="3">
        <v>0</v>
      </c>
      <c r="P77" s="3">
        <v>7</v>
      </c>
      <c r="Q77" s="3">
        <v>1</v>
      </c>
      <c r="R77" s="3">
        <v>3</v>
      </c>
      <c r="S77" s="3">
        <v>0</v>
      </c>
      <c r="T77" s="3">
        <v>0</v>
      </c>
      <c r="U77" s="3">
        <v>6</v>
      </c>
      <c r="V77" s="3">
        <v>5</v>
      </c>
      <c r="W77" s="3"/>
      <c r="X77" s="3">
        <f t="shared" si="5"/>
        <v>18</v>
      </c>
      <c r="Y77" s="3"/>
      <c r="Z77" s="3"/>
      <c r="AA77" s="21">
        <v>325</v>
      </c>
      <c r="AB77" s="10">
        <f t="shared" si="11"/>
        <v>325</v>
      </c>
      <c r="AC77" s="3">
        <v>225</v>
      </c>
      <c r="AD77" s="10">
        <f t="shared" si="7"/>
        <v>225</v>
      </c>
      <c r="AE77" s="3">
        <v>700</v>
      </c>
      <c r="AF77" s="10">
        <f t="shared" si="8"/>
        <v>700</v>
      </c>
      <c r="AG77" s="3">
        <v>355</v>
      </c>
      <c r="AH77" s="10">
        <f t="shared" si="9"/>
        <v>355</v>
      </c>
      <c r="AI77" s="13"/>
      <c r="AJ77" s="11">
        <f t="shared" si="10"/>
        <v>1.9205020920502092</v>
      </c>
      <c r="AK77" s="12">
        <v>23.9</v>
      </c>
      <c r="AL77" s="13">
        <v>45.9</v>
      </c>
      <c r="AM77" s="13">
        <v>69.8</v>
      </c>
      <c r="AN77" s="3"/>
      <c r="AO77" s="3"/>
    </row>
    <row r="78" spans="1:41" x14ac:dyDescent="0.2">
      <c r="A78" s="3" t="s">
        <v>135</v>
      </c>
      <c r="B78" s="3" t="s">
        <v>234</v>
      </c>
      <c r="C78" s="3" t="s">
        <v>33</v>
      </c>
      <c r="D78" s="3">
        <v>15</v>
      </c>
      <c r="E78" s="3">
        <v>15</v>
      </c>
      <c r="F78" s="3">
        <v>13</v>
      </c>
      <c r="G78" s="3">
        <v>0</v>
      </c>
      <c r="H78" s="7">
        <v>1</v>
      </c>
      <c r="I78" s="14">
        <v>0.87</v>
      </c>
      <c r="J78" s="3">
        <v>4</v>
      </c>
      <c r="K78" s="3">
        <v>0</v>
      </c>
      <c r="L78" s="3">
        <v>3</v>
      </c>
      <c r="M78" s="3">
        <v>4</v>
      </c>
      <c r="N78" s="3">
        <v>1</v>
      </c>
      <c r="O78" s="3">
        <v>1</v>
      </c>
      <c r="P78" s="3">
        <v>2</v>
      </c>
      <c r="Q78" s="3">
        <v>0</v>
      </c>
      <c r="R78" s="3">
        <v>6</v>
      </c>
      <c r="S78" s="3">
        <v>0</v>
      </c>
      <c r="T78" s="3">
        <v>0</v>
      </c>
      <c r="U78" s="3">
        <v>2</v>
      </c>
      <c r="V78" s="3">
        <v>2</v>
      </c>
      <c r="W78" s="17" t="s">
        <v>52</v>
      </c>
      <c r="X78" s="9">
        <f t="shared" si="5"/>
        <v>17</v>
      </c>
      <c r="Y78" s="3"/>
      <c r="Z78" s="3"/>
      <c r="AA78" s="21">
        <v>300</v>
      </c>
      <c r="AB78" s="10">
        <f t="shared" si="11"/>
        <v>300</v>
      </c>
      <c r="AC78" s="3">
        <v>200</v>
      </c>
      <c r="AD78" s="10">
        <f>(M78*25)+(N78*100)</f>
        <v>200</v>
      </c>
      <c r="AE78" s="3">
        <v>225</v>
      </c>
      <c r="AF78" s="10">
        <f t="shared" si="8"/>
        <v>225</v>
      </c>
      <c r="AG78" s="3">
        <v>660</v>
      </c>
      <c r="AH78" s="10">
        <f t="shared" si="9"/>
        <v>660</v>
      </c>
      <c r="AI78" s="3">
        <v>0</v>
      </c>
      <c r="AJ78" s="11">
        <f t="shared" si="10"/>
        <v>1.771771771771772</v>
      </c>
      <c r="AK78" s="12">
        <v>33.299999999999997</v>
      </c>
      <c r="AL78" s="12">
        <v>59</v>
      </c>
      <c r="AM78" s="12">
        <v>92.3</v>
      </c>
      <c r="AN78" s="25" t="s">
        <v>53</v>
      </c>
      <c r="AO78" s="3"/>
    </row>
    <row r="79" spans="1:41" x14ac:dyDescent="0.2">
      <c r="A79" s="3"/>
      <c r="B79" s="3" t="s">
        <v>235</v>
      </c>
      <c r="C79" s="3" t="s">
        <v>33</v>
      </c>
      <c r="D79" s="3">
        <v>22</v>
      </c>
      <c r="E79" s="3">
        <v>21</v>
      </c>
      <c r="F79" s="3">
        <v>17</v>
      </c>
      <c r="G79" s="3">
        <v>1</v>
      </c>
      <c r="H79" s="34">
        <v>0.95</v>
      </c>
      <c r="I79" s="16">
        <v>0.77</v>
      </c>
      <c r="J79" s="3">
        <v>1</v>
      </c>
      <c r="K79" s="33">
        <v>0</v>
      </c>
      <c r="L79" s="33">
        <v>3</v>
      </c>
      <c r="M79" s="33">
        <v>2</v>
      </c>
      <c r="N79" s="33">
        <v>3</v>
      </c>
      <c r="O79" s="3">
        <v>0</v>
      </c>
      <c r="P79" s="3">
        <v>6</v>
      </c>
      <c r="Q79" s="3">
        <v>1</v>
      </c>
      <c r="R79" s="3">
        <v>4</v>
      </c>
      <c r="S79" s="3">
        <v>0</v>
      </c>
      <c r="T79" s="3">
        <v>0</v>
      </c>
      <c r="U79" s="3">
        <v>7</v>
      </c>
      <c r="V79" s="3">
        <v>4</v>
      </c>
      <c r="W79" s="3"/>
      <c r="X79" s="3">
        <f t="shared" si="5"/>
        <v>19</v>
      </c>
      <c r="Y79" s="3"/>
      <c r="Z79" s="3"/>
      <c r="AA79" s="21">
        <v>300</v>
      </c>
      <c r="AB79" s="10">
        <f t="shared" si="11"/>
        <v>300</v>
      </c>
      <c r="AC79" s="3">
        <v>350</v>
      </c>
      <c r="AD79" s="10">
        <f t="shared" ref="AD79:AD116" si="12">(M79*25)+(N79*100)</f>
        <v>350</v>
      </c>
      <c r="AE79" s="3">
        <v>600</v>
      </c>
      <c r="AF79" s="10">
        <f t="shared" si="8"/>
        <v>600</v>
      </c>
      <c r="AG79" s="3">
        <v>465</v>
      </c>
      <c r="AH79" s="10">
        <f t="shared" si="9"/>
        <v>465</v>
      </c>
      <c r="AI79" s="13"/>
      <c r="AJ79" s="11">
        <f t="shared" si="10"/>
        <v>1.6406779661016948</v>
      </c>
      <c r="AK79" s="12">
        <v>29.5</v>
      </c>
      <c r="AL79" s="13">
        <v>48.4</v>
      </c>
      <c r="AM79" s="12">
        <v>77.900000000000006</v>
      </c>
      <c r="AN79" s="3"/>
      <c r="AO79" s="3"/>
    </row>
    <row r="80" spans="1:41" x14ac:dyDescent="0.2">
      <c r="A80" s="29"/>
      <c r="B80" s="21" t="s">
        <v>236</v>
      </c>
      <c r="C80" s="18" t="s">
        <v>48</v>
      </c>
      <c r="D80" s="18">
        <v>22</v>
      </c>
      <c r="E80" s="18">
        <v>18</v>
      </c>
      <c r="F80" s="18">
        <v>14</v>
      </c>
      <c r="G80" s="18">
        <v>4</v>
      </c>
      <c r="H80" s="20">
        <v>0.82</v>
      </c>
      <c r="I80" s="20">
        <v>0.64</v>
      </c>
      <c r="J80" s="18">
        <v>3</v>
      </c>
      <c r="K80" s="18">
        <v>1</v>
      </c>
      <c r="L80" s="18">
        <v>0</v>
      </c>
      <c r="M80" s="18">
        <v>3</v>
      </c>
      <c r="N80" s="18">
        <v>4</v>
      </c>
      <c r="O80" s="18">
        <v>3</v>
      </c>
      <c r="P80" s="18">
        <v>3</v>
      </c>
      <c r="Q80" s="18">
        <v>0</v>
      </c>
      <c r="R80" s="18">
        <v>3</v>
      </c>
      <c r="S80" s="18">
        <v>0</v>
      </c>
      <c r="T80" s="18">
        <v>0</v>
      </c>
      <c r="U80" s="18">
        <v>7</v>
      </c>
      <c r="V80" s="18">
        <v>7</v>
      </c>
      <c r="W80" s="32" t="s">
        <v>136</v>
      </c>
      <c r="X80" s="18">
        <f t="shared" si="5"/>
        <v>17</v>
      </c>
      <c r="Y80" s="18"/>
      <c r="Z80" s="18"/>
      <c r="AA80" s="18">
        <v>25</v>
      </c>
      <c r="AB80" s="10">
        <f t="shared" si="11"/>
        <v>25</v>
      </c>
      <c r="AC80" s="18">
        <v>475</v>
      </c>
      <c r="AD80" s="10">
        <f t="shared" si="12"/>
        <v>475</v>
      </c>
      <c r="AE80" s="3">
        <v>375</v>
      </c>
      <c r="AF80" s="10">
        <f t="shared" si="8"/>
        <v>375</v>
      </c>
      <c r="AG80" s="3">
        <v>330</v>
      </c>
      <c r="AH80" s="10">
        <f t="shared" si="9"/>
        <v>330</v>
      </c>
      <c r="AI80" s="13"/>
      <c r="AJ80" s="11">
        <f t="shared" si="10"/>
        <v>1.4096916299559472</v>
      </c>
      <c r="AK80" s="12">
        <v>22.7</v>
      </c>
      <c r="AL80" s="13">
        <v>32</v>
      </c>
      <c r="AM80" s="13">
        <v>54.7</v>
      </c>
      <c r="AN80" s="30" t="s">
        <v>53</v>
      </c>
      <c r="AO80" s="3"/>
    </row>
    <row r="81" spans="1:41" x14ac:dyDescent="0.2">
      <c r="A81" s="3"/>
      <c r="B81" s="21" t="s">
        <v>237</v>
      </c>
      <c r="C81" s="18" t="s">
        <v>48</v>
      </c>
      <c r="D81" s="18">
        <v>23</v>
      </c>
      <c r="E81" s="18">
        <v>23</v>
      </c>
      <c r="F81" s="18">
        <v>20</v>
      </c>
      <c r="G81" s="18">
        <v>0</v>
      </c>
      <c r="H81" s="19">
        <v>1</v>
      </c>
      <c r="I81" s="22">
        <v>0.87</v>
      </c>
      <c r="J81" s="18">
        <v>5</v>
      </c>
      <c r="K81" s="31">
        <v>2</v>
      </c>
      <c r="L81" s="31">
        <v>1</v>
      </c>
      <c r="M81" s="31">
        <v>4</v>
      </c>
      <c r="N81" s="31">
        <v>4</v>
      </c>
      <c r="O81" s="18">
        <v>2</v>
      </c>
      <c r="P81" s="18">
        <v>6</v>
      </c>
      <c r="Q81" s="18">
        <v>3</v>
      </c>
      <c r="R81" s="18">
        <v>4</v>
      </c>
      <c r="S81" s="18">
        <v>0</v>
      </c>
      <c r="T81" s="18">
        <v>0</v>
      </c>
      <c r="U81" s="18">
        <v>11</v>
      </c>
      <c r="V81" s="18">
        <v>10</v>
      </c>
      <c r="W81" s="18"/>
      <c r="X81" s="24">
        <f t="shared" si="5"/>
        <v>26</v>
      </c>
      <c r="Y81" s="18"/>
      <c r="Z81" s="18"/>
      <c r="AA81" s="18">
        <v>150</v>
      </c>
      <c r="AB81" s="10">
        <f t="shared" si="11"/>
        <v>150</v>
      </c>
      <c r="AC81" s="18">
        <v>500</v>
      </c>
      <c r="AD81" s="10">
        <f t="shared" si="12"/>
        <v>500</v>
      </c>
      <c r="AE81" s="3">
        <v>650</v>
      </c>
      <c r="AF81" s="10">
        <f t="shared" si="8"/>
        <v>650</v>
      </c>
      <c r="AG81" s="3">
        <v>515</v>
      </c>
      <c r="AH81" s="10">
        <f t="shared" si="9"/>
        <v>515</v>
      </c>
      <c r="AI81" s="3">
        <v>0</v>
      </c>
      <c r="AJ81" s="11">
        <f t="shared" si="10"/>
        <v>1.7978723404255321</v>
      </c>
      <c r="AK81" s="12">
        <v>28.2</v>
      </c>
      <c r="AL81" s="13">
        <v>50.7</v>
      </c>
      <c r="AM81" s="12">
        <v>78.900000000000006</v>
      </c>
      <c r="AN81" s="3"/>
      <c r="AO81" s="3"/>
    </row>
    <row r="82" spans="1:41" x14ac:dyDescent="0.2">
      <c r="A82" s="3"/>
      <c r="B82" s="21" t="s">
        <v>238</v>
      </c>
      <c r="C82" s="18" t="s">
        <v>48</v>
      </c>
      <c r="D82" s="18">
        <v>23</v>
      </c>
      <c r="E82" s="18">
        <v>22</v>
      </c>
      <c r="F82" s="18">
        <v>19</v>
      </c>
      <c r="G82" s="18">
        <v>1</v>
      </c>
      <c r="H82" s="37">
        <v>0.96</v>
      </c>
      <c r="I82" s="22">
        <v>0.83</v>
      </c>
      <c r="J82" s="18">
        <v>2</v>
      </c>
      <c r="K82" s="18">
        <v>2</v>
      </c>
      <c r="L82" s="18">
        <v>1</v>
      </c>
      <c r="M82" s="18">
        <v>1</v>
      </c>
      <c r="N82" s="18">
        <v>0</v>
      </c>
      <c r="O82" s="18">
        <v>4</v>
      </c>
      <c r="P82" s="18">
        <v>7</v>
      </c>
      <c r="Q82" s="18">
        <v>2</v>
      </c>
      <c r="R82" s="18">
        <v>5</v>
      </c>
      <c r="S82" s="18">
        <v>0</v>
      </c>
      <c r="T82" s="18">
        <v>0</v>
      </c>
      <c r="U82" s="18">
        <v>6</v>
      </c>
      <c r="V82" s="18">
        <v>5</v>
      </c>
      <c r="W82" s="32" t="s">
        <v>38</v>
      </c>
      <c r="X82" s="18">
        <f t="shared" si="5"/>
        <v>22</v>
      </c>
      <c r="Y82" s="18" t="s">
        <v>137</v>
      </c>
      <c r="Z82" s="18"/>
      <c r="AA82" s="18">
        <v>140</v>
      </c>
      <c r="AB82" s="10">
        <f t="shared" si="11"/>
        <v>150</v>
      </c>
      <c r="AC82" s="18">
        <v>25</v>
      </c>
      <c r="AD82" s="10">
        <f t="shared" si="12"/>
        <v>25</v>
      </c>
      <c r="AE82" s="3">
        <v>790</v>
      </c>
      <c r="AF82" s="10">
        <f t="shared" si="8"/>
        <v>800</v>
      </c>
      <c r="AG82" s="3">
        <v>600</v>
      </c>
      <c r="AH82" s="10">
        <f t="shared" si="9"/>
        <v>600</v>
      </c>
      <c r="AI82" s="13"/>
      <c r="AJ82" s="11">
        <f t="shared" si="10"/>
        <v>8.5070422535211279</v>
      </c>
      <c r="AK82" s="13">
        <v>7.1</v>
      </c>
      <c r="AL82" s="12">
        <v>60.4</v>
      </c>
      <c r="AM82" s="13">
        <v>67.5</v>
      </c>
      <c r="AN82" s="3" t="s">
        <v>39</v>
      </c>
      <c r="AO82" s="3"/>
    </row>
    <row r="83" spans="1:41" x14ac:dyDescent="0.2">
      <c r="A83" s="3"/>
      <c r="B83" s="21" t="s">
        <v>239</v>
      </c>
      <c r="C83" s="18" t="s">
        <v>48</v>
      </c>
      <c r="D83" s="18">
        <v>23</v>
      </c>
      <c r="E83" s="18">
        <v>23</v>
      </c>
      <c r="F83" s="18">
        <v>20</v>
      </c>
      <c r="G83" s="18">
        <v>0</v>
      </c>
      <c r="H83" s="19">
        <v>1</v>
      </c>
      <c r="I83" s="22">
        <v>0.87</v>
      </c>
      <c r="J83" s="18">
        <v>6</v>
      </c>
      <c r="K83" s="18">
        <v>1</v>
      </c>
      <c r="L83" s="18">
        <v>2</v>
      </c>
      <c r="M83" s="18">
        <v>6</v>
      </c>
      <c r="N83" s="18">
        <v>4</v>
      </c>
      <c r="O83" s="18">
        <v>3</v>
      </c>
      <c r="P83" s="18">
        <v>4</v>
      </c>
      <c r="Q83" s="18">
        <v>0</v>
      </c>
      <c r="R83" s="18">
        <v>8</v>
      </c>
      <c r="S83" s="18">
        <v>0</v>
      </c>
      <c r="T83" s="18">
        <v>0</v>
      </c>
      <c r="U83" s="18">
        <v>5</v>
      </c>
      <c r="V83" s="18">
        <v>3</v>
      </c>
      <c r="W83" s="18"/>
      <c r="X83" s="24">
        <f t="shared" si="5"/>
        <v>28</v>
      </c>
      <c r="Y83" s="18" t="s">
        <v>138</v>
      </c>
      <c r="Z83" s="18"/>
      <c r="AA83" s="18">
        <v>225</v>
      </c>
      <c r="AB83" s="10">
        <f t="shared" si="11"/>
        <v>225</v>
      </c>
      <c r="AC83" s="18">
        <v>530</v>
      </c>
      <c r="AD83" s="10">
        <f t="shared" si="12"/>
        <v>550</v>
      </c>
      <c r="AE83" s="3">
        <v>455</v>
      </c>
      <c r="AF83" s="10">
        <f t="shared" si="8"/>
        <v>475</v>
      </c>
      <c r="AG83" s="3">
        <v>880</v>
      </c>
      <c r="AH83" s="10">
        <f t="shared" si="9"/>
        <v>880</v>
      </c>
      <c r="AI83" s="3">
        <v>0</v>
      </c>
      <c r="AJ83" s="11">
        <f t="shared" si="10"/>
        <v>1.7682926829268295</v>
      </c>
      <c r="AK83" s="12">
        <v>32.799999999999997</v>
      </c>
      <c r="AL83" s="12">
        <v>58</v>
      </c>
      <c r="AM83" s="12">
        <v>90.8</v>
      </c>
      <c r="AN83" s="3"/>
      <c r="AO83" s="3"/>
    </row>
    <row r="84" spans="1:41" x14ac:dyDescent="0.2">
      <c r="A84" s="3"/>
      <c r="B84" s="21" t="s">
        <v>240</v>
      </c>
      <c r="C84" s="18" t="s">
        <v>48</v>
      </c>
      <c r="D84" s="18">
        <v>22</v>
      </c>
      <c r="E84" s="18">
        <v>22</v>
      </c>
      <c r="F84" s="18">
        <v>22</v>
      </c>
      <c r="G84" s="18">
        <v>0</v>
      </c>
      <c r="H84" s="19">
        <v>1</v>
      </c>
      <c r="I84" s="26">
        <v>1</v>
      </c>
      <c r="J84" s="18">
        <v>2</v>
      </c>
      <c r="K84" s="31">
        <v>1</v>
      </c>
      <c r="L84" s="31">
        <v>2</v>
      </c>
      <c r="M84" s="31">
        <v>0</v>
      </c>
      <c r="N84" s="31">
        <v>8</v>
      </c>
      <c r="O84" s="18">
        <v>3</v>
      </c>
      <c r="P84" s="18">
        <v>5</v>
      </c>
      <c r="Q84" s="18">
        <v>0</v>
      </c>
      <c r="R84" s="18">
        <v>4</v>
      </c>
      <c r="S84" s="18">
        <v>0</v>
      </c>
      <c r="T84" s="18">
        <v>0</v>
      </c>
      <c r="U84" s="18">
        <v>6</v>
      </c>
      <c r="V84" s="18">
        <v>0</v>
      </c>
      <c r="W84" s="18"/>
      <c r="X84" s="24">
        <f t="shared" si="5"/>
        <v>23</v>
      </c>
      <c r="Y84" s="18"/>
      <c r="Z84" s="18"/>
      <c r="AA84" s="18">
        <v>225</v>
      </c>
      <c r="AB84" s="10">
        <f t="shared" si="11"/>
        <v>225</v>
      </c>
      <c r="AC84" s="18">
        <v>800</v>
      </c>
      <c r="AD84" s="10">
        <f t="shared" si="12"/>
        <v>800</v>
      </c>
      <c r="AE84" s="3">
        <v>575</v>
      </c>
      <c r="AF84" s="10">
        <f t="shared" si="8"/>
        <v>575</v>
      </c>
      <c r="AG84" s="3">
        <v>440</v>
      </c>
      <c r="AH84" s="10">
        <f t="shared" si="9"/>
        <v>440</v>
      </c>
      <c r="AI84" s="3">
        <v>1</v>
      </c>
      <c r="AJ84" s="11">
        <f t="shared" si="10"/>
        <v>0.98927038626609443</v>
      </c>
      <c r="AK84" s="12">
        <v>46.6</v>
      </c>
      <c r="AL84" s="13">
        <v>46.1</v>
      </c>
      <c r="AM84" s="12">
        <v>92.7</v>
      </c>
      <c r="AN84" s="3"/>
      <c r="AO84" s="3"/>
    </row>
    <row r="85" spans="1:41" x14ac:dyDescent="0.2">
      <c r="A85" s="3"/>
      <c r="B85" s="21" t="s">
        <v>241</v>
      </c>
      <c r="C85" s="18" t="s">
        <v>48</v>
      </c>
      <c r="D85" s="18">
        <v>22</v>
      </c>
      <c r="E85" s="18">
        <v>22</v>
      </c>
      <c r="F85" s="18">
        <v>19</v>
      </c>
      <c r="G85" s="18">
        <v>0</v>
      </c>
      <c r="H85" s="19">
        <v>1</v>
      </c>
      <c r="I85" s="22">
        <v>0.86</v>
      </c>
      <c r="J85" s="18">
        <v>1</v>
      </c>
      <c r="K85" s="27">
        <v>0</v>
      </c>
      <c r="L85" s="27">
        <v>1.5</v>
      </c>
      <c r="M85" s="27">
        <v>3</v>
      </c>
      <c r="N85" s="18">
        <v>1.5</v>
      </c>
      <c r="O85" s="18">
        <v>0</v>
      </c>
      <c r="P85" s="18">
        <v>6</v>
      </c>
      <c r="Q85" s="18">
        <v>1</v>
      </c>
      <c r="R85" s="18">
        <v>7</v>
      </c>
      <c r="S85" s="18">
        <v>0</v>
      </c>
      <c r="T85" s="18">
        <v>0</v>
      </c>
      <c r="U85" s="18">
        <v>6</v>
      </c>
      <c r="V85" s="18">
        <v>4</v>
      </c>
      <c r="W85" s="18"/>
      <c r="X85" s="18">
        <f t="shared" si="5"/>
        <v>20</v>
      </c>
      <c r="Y85" s="18"/>
      <c r="Z85" s="18"/>
      <c r="AA85" s="18">
        <v>150</v>
      </c>
      <c r="AB85" s="10">
        <f t="shared" si="11"/>
        <v>150</v>
      </c>
      <c r="AC85" s="18">
        <v>225</v>
      </c>
      <c r="AD85" s="10">
        <f t="shared" si="12"/>
        <v>225</v>
      </c>
      <c r="AE85" s="3">
        <v>600</v>
      </c>
      <c r="AF85" s="10">
        <f t="shared" si="8"/>
        <v>600</v>
      </c>
      <c r="AG85" s="3">
        <v>795</v>
      </c>
      <c r="AH85" s="10">
        <f t="shared" si="9"/>
        <v>795</v>
      </c>
      <c r="AI85" s="3">
        <v>2</v>
      </c>
      <c r="AJ85" s="11">
        <f t="shared" si="10"/>
        <v>3.7294117647058824</v>
      </c>
      <c r="AK85" s="12">
        <v>17</v>
      </c>
      <c r="AL85" s="12">
        <v>63.4</v>
      </c>
      <c r="AM85" s="12">
        <v>78.2</v>
      </c>
      <c r="AN85" s="3"/>
      <c r="AO85" s="3"/>
    </row>
    <row r="86" spans="1:41" x14ac:dyDescent="0.2">
      <c r="A86" s="3"/>
      <c r="B86" s="21" t="s">
        <v>242</v>
      </c>
      <c r="C86" s="18" t="s">
        <v>48</v>
      </c>
      <c r="D86" s="18">
        <v>22</v>
      </c>
      <c r="E86" s="18">
        <v>21</v>
      </c>
      <c r="F86" s="18">
        <v>17</v>
      </c>
      <c r="G86" s="18">
        <v>1</v>
      </c>
      <c r="H86" s="37">
        <v>0.95</v>
      </c>
      <c r="I86" s="20">
        <v>0.77</v>
      </c>
      <c r="J86" s="18">
        <v>5</v>
      </c>
      <c r="K86" s="27">
        <v>0</v>
      </c>
      <c r="L86" s="18">
        <v>2.5</v>
      </c>
      <c r="M86" s="27">
        <v>2</v>
      </c>
      <c r="N86" s="27">
        <v>2.5</v>
      </c>
      <c r="O86" s="18">
        <v>1</v>
      </c>
      <c r="P86" s="18">
        <v>6</v>
      </c>
      <c r="Q86" s="18">
        <v>4</v>
      </c>
      <c r="R86" s="18">
        <v>4</v>
      </c>
      <c r="S86" s="18">
        <v>0</v>
      </c>
      <c r="T86" s="18">
        <v>0</v>
      </c>
      <c r="U86" s="18">
        <v>8</v>
      </c>
      <c r="V86" s="18">
        <v>6</v>
      </c>
      <c r="W86" s="32" t="s">
        <v>70</v>
      </c>
      <c r="X86" s="24">
        <f t="shared" si="5"/>
        <v>22</v>
      </c>
      <c r="Y86" s="18"/>
      <c r="Z86" s="18"/>
      <c r="AA86" s="18">
        <v>250</v>
      </c>
      <c r="AB86" s="10">
        <f t="shared" si="11"/>
        <v>250</v>
      </c>
      <c r="AC86" s="18">
        <v>300</v>
      </c>
      <c r="AD86" s="10">
        <f t="shared" si="12"/>
        <v>300</v>
      </c>
      <c r="AE86" s="3">
        <v>625</v>
      </c>
      <c r="AF86" s="10">
        <f t="shared" si="8"/>
        <v>625</v>
      </c>
      <c r="AG86" s="3">
        <v>540</v>
      </c>
      <c r="AH86" s="10">
        <f t="shared" si="9"/>
        <v>540</v>
      </c>
      <c r="AI86" s="3">
        <v>0</v>
      </c>
      <c r="AJ86" s="11">
        <f t="shared" si="10"/>
        <v>2.12</v>
      </c>
      <c r="AK86" s="12">
        <v>25</v>
      </c>
      <c r="AL86" s="13">
        <v>53</v>
      </c>
      <c r="AM86" s="12">
        <v>78</v>
      </c>
      <c r="AN86" s="3" t="s">
        <v>71</v>
      </c>
      <c r="AO86" s="3"/>
    </row>
    <row r="87" spans="1:41" x14ac:dyDescent="0.2">
      <c r="A87" s="6" t="s">
        <v>139</v>
      </c>
      <c r="B87" s="3" t="s">
        <v>243</v>
      </c>
      <c r="C87" s="3" t="s">
        <v>33</v>
      </c>
      <c r="D87" s="3">
        <v>21</v>
      </c>
      <c r="E87" s="3">
        <v>21</v>
      </c>
      <c r="F87" s="3">
        <v>18</v>
      </c>
      <c r="G87" s="3">
        <v>0</v>
      </c>
      <c r="H87" s="7">
        <v>1</v>
      </c>
      <c r="I87" s="14">
        <v>0.86</v>
      </c>
      <c r="J87" s="3">
        <v>4</v>
      </c>
      <c r="K87" s="3">
        <v>1</v>
      </c>
      <c r="L87" s="3">
        <v>1</v>
      </c>
      <c r="M87" s="3">
        <v>1</v>
      </c>
      <c r="N87" s="3">
        <v>4</v>
      </c>
      <c r="O87" s="3">
        <v>0</v>
      </c>
      <c r="P87" s="3">
        <v>5</v>
      </c>
      <c r="Q87" s="3">
        <v>3</v>
      </c>
      <c r="R87" s="3">
        <v>7</v>
      </c>
      <c r="S87" s="3">
        <v>0</v>
      </c>
      <c r="T87" s="3">
        <v>0</v>
      </c>
      <c r="U87" s="3">
        <v>0</v>
      </c>
      <c r="V87" s="3">
        <v>5</v>
      </c>
      <c r="W87" s="3"/>
      <c r="X87" s="24">
        <f t="shared" si="5"/>
        <v>22</v>
      </c>
      <c r="Y87" s="3"/>
      <c r="Z87" s="3"/>
      <c r="AA87" s="21">
        <v>125</v>
      </c>
      <c r="AB87" s="10">
        <f>(K87*25)+(L87*100)</f>
        <v>125</v>
      </c>
      <c r="AC87" s="21">
        <v>425</v>
      </c>
      <c r="AD87" s="10">
        <f t="shared" si="12"/>
        <v>425</v>
      </c>
      <c r="AE87" s="3">
        <v>500</v>
      </c>
      <c r="AF87" s="10">
        <f t="shared" si="8"/>
        <v>500</v>
      </c>
      <c r="AG87" s="3">
        <v>845</v>
      </c>
      <c r="AH87" s="10">
        <f t="shared" si="9"/>
        <v>845</v>
      </c>
      <c r="AI87" s="3">
        <v>3</v>
      </c>
      <c r="AJ87" s="11">
        <f t="shared" si="10"/>
        <v>2.4427480916030535</v>
      </c>
      <c r="AK87" s="12">
        <v>26.2</v>
      </c>
      <c r="AL87" s="12">
        <v>64</v>
      </c>
      <c r="AM87" s="12">
        <v>90.2</v>
      </c>
      <c r="AN87" s="3"/>
      <c r="AO87" s="3"/>
    </row>
    <row r="88" spans="1:41" x14ac:dyDescent="0.2">
      <c r="A88" s="3"/>
      <c r="B88" s="3" t="s">
        <v>244</v>
      </c>
      <c r="C88" s="3" t="s">
        <v>33</v>
      </c>
      <c r="D88" s="3">
        <v>21</v>
      </c>
      <c r="E88" s="3">
        <v>21</v>
      </c>
      <c r="F88" s="3">
        <v>20</v>
      </c>
      <c r="G88" s="3">
        <v>0</v>
      </c>
      <c r="H88" s="7">
        <v>1</v>
      </c>
      <c r="I88" s="14">
        <v>0.95</v>
      </c>
      <c r="J88" s="3">
        <v>6</v>
      </c>
      <c r="K88" s="3">
        <v>1</v>
      </c>
      <c r="L88" s="3">
        <v>2</v>
      </c>
      <c r="M88" s="3">
        <v>5</v>
      </c>
      <c r="N88" s="3">
        <v>2</v>
      </c>
      <c r="O88" s="3">
        <v>2</v>
      </c>
      <c r="P88" s="3">
        <v>2</v>
      </c>
      <c r="Q88" s="3">
        <v>7</v>
      </c>
      <c r="R88" s="3">
        <v>5</v>
      </c>
      <c r="S88" s="3">
        <v>0</v>
      </c>
      <c r="T88" s="3">
        <v>0</v>
      </c>
      <c r="U88" s="3">
        <v>15</v>
      </c>
      <c r="V88" s="3">
        <v>12</v>
      </c>
      <c r="W88" s="17" t="s">
        <v>70</v>
      </c>
      <c r="X88" s="24">
        <f t="shared" si="5"/>
        <v>26</v>
      </c>
      <c r="Y88" s="3"/>
      <c r="Z88" s="3"/>
      <c r="AA88" s="21">
        <v>225</v>
      </c>
      <c r="AB88" s="10">
        <f t="shared" ref="AB88:AB104" si="13">(K88*25)+(L88*100)</f>
        <v>225</v>
      </c>
      <c r="AC88" s="21">
        <v>325</v>
      </c>
      <c r="AD88" s="10">
        <f t="shared" si="12"/>
        <v>325</v>
      </c>
      <c r="AE88" s="3">
        <v>250</v>
      </c>
      <c r="AF88" s="10">
        <f t="shared" si="8"/>
        <v>250</v>
      </c>
      <c r="AG88" s="3">
        <v>725</v>
      </c>
      <c r="AH88" s="10">
        <f t="shared" si="9"/>
        <v>725</v>
      </c>
      <c r="AI88" s="3">
        <v>2</v>
      </c>
      <c r="AJ88" s="11">
        <f t="shared" si="10"/>
        <v>1.7709923664122138</v>
      </c>
      <c r="AK88" s="12">
        <v>26.2</v>
      </c>
      <c r="AL88" s="13">
        <v>46.4</v>
      </c>
      <c r="AM88" s="12">
        <v>72.599999999999994</v>
      </c>
      <c r="AN88" s="3" t="s">
        <v>71</v>
      </c>
      <c r="AO88" s="3"/>
    </row>
    <row r="89" spans="1:41" x14ac:dyDescent="0.2">
      <c r="A89" s="3"/>
      <c r="B89" s="3" t="s">
        <v>245</v>
      </c>
      <c r="C89" s="3" t="s">
        <v>33</v>
      </c>
      <c r="D89" s="3">
        <v>21</v>
      </c>
      <c r="E89" s="3">
        <v>21</v>
      </c>
      <c r="F89" s="3">
        <v>20</v>
      </c>
      <c r="G89" s="3">
        <v>0</v>
      </c>
      <c r="H89" s="7">
        <v>1</v>
      </c>
      <c r="I89" s="14">
        <v>0.95</v>
      </c>
      <c r="J89" s="3">
        <v>6</v>
      </c>
      <c r="K89" s="3">
        <v>2</v>
      </c>
      <c r="L89" s="3">
        <v>1</v>
      </c>
      <c r="M89" s="3">
        <v>8</v>
      </c>
      <c r="N89" s="3">
        <v>3</v>
      </c>
      <c r="O89" s="3">
        <v>1</v>
      </c>
      <c r="P89" s="3">
        <v>4</v>
      </c>
      <c r="Q89" s="3">
        <v>2</v>
      </c>
      <c r="R89" s="3">
        <v>7</v>
      </c>
      <c r="S89" s="3">
        <v>0</v>
      </c>
      <c r="T89" s="3">
        <v>0</v>
      </c>
      <c r="U89" s="3">
        <v>21</v>
      </c>
      <c r="V89" s="3">
        <v>10</v>
      </c>
      <c r="W89" s="3"/>
      <c r="X89" s="24">
        <f t="shared" si="5"/>
        <v>28</v>
      </c>
      <c r="Y89" s="3" t="s">
        <v>140</v>
      </c>
      <c r="Z89" s="3"/>
      <c r="AA89" s="21">
        <v>130</v>
      </c>
      <c r="AB89" s="10">
        <f t="shared" si="13"/>
        <v>150</v>
      </c>
      <c r="AC89" s="21">
        <v>480</v>
      </c>
      <c r="AD89" s="10">
        <f t="shared" si="12"/>
        <v>500</v>
      </c>
      <c r="AE89" s="3">
        <v>425</v>
      </c>
      <c r="AF89" s="10">
        <f t="shared" si="8"/>
        <v>425</v>
      </c>
      <c r="AG89" s="3">
        <v>820</v>
      </c>
      <c r="AH89" s="10">
        <f t="shared" si="9"/>
        <v>820</v>
      </c>
      <c r="AI89" s="3">
        <v>4</v>
      </c>
      <c r="AJ89" s="11">
        <f t="shared" si="10"/>
        <v>2.0448275862068965</v>
      </c>
      <c r="AK89" s="12">
        <v>29</v>
      </c>
      <c r="AL89" s="12">
        <v>59.3</v>
      </c>
      <c r="AM89" s="12">
        <v>88.3</v>
      </c>
      <c r="AN89" s="3"/>
      <c r="AO89" s="3"/>
    </row>
    <row r="90" spans="1:41" x14ac:dyDescent="0.2">
      <c r="A90" s="3"/>
      <c r="B90" s="3" t="s">
        <v>246</v>
      </c>
      <c r="C90" s="3" t="s">
        <v>33</v>
      </c>
      <c r="D90" s="3">
        <v>21</v>
      </c>
      <c r="E90" s="3">
        <v>21</v>
      </c>
      <c r="F90" s="3">
        <v>19</v>
      </c>
      <c r="G90" s="3">
        <v>0</v>
      </c>
      <c r="H90" s="7">
        <v>1</v>
      </c>
      <c r="I90" s="14">
        <v>0.9</v>
      </c>
      <c r="J90" s="3">
        <v>7</v>
      </c>
      <c r="K90" s="3">
        <v>0</v>
      </c>
      <c r="L90" s="3">
        <v>1</v>
      </c>
      <c r="M90" s="3">
        <v>8</v>
      </c>
      <c r="N90" s="3">
        <v>1</v>
      </c>
      <c r="O90" s="3">
        <v>2</v>
      </c>
      <c r="P90" s="3">
        <v>4</v>
      </c>
      <c r="Q90" s="3">
        <v>4</v>
      </c>
      <c r="R90" s="3">
        <v>7</v>
      </c>
      <c r="S90" s="3">
        <v>0</v>
      </c>
      <c r="T90" s="3">
        <v>0</v>
      </c>
      <c r="U90" s="3">
        <v>15</v>
      </c>
      <c r="V90" s="3">
        <v>28</v>
      </c>
      <c r="W90" s="3"/>
      <c r="X90" s="24">
        <f t="shared" si="5"/>
        <v>27</v>
      </c>
      <c r="Y90" s="3" t="s">
        <v>141</v>
      </c>
      <c r="Z90" s="3"/>
      <c r="AA90" s="21">
        <v>100</v>
      </c>
      <c r="AB90" s="10">
        <f t="shared" si="13"/>
        <v>100</v>
      </c>
      <c r="AC90" s="21">
        <v>290</v>
      </c>
      <c r="AD90" s="10">
        <f t="shared" si="12"/>
        <v>300</v>
      </c>
      <c r="AE90" s="3">
        <v>450</v>
      </c>
      <c r="AF90" s="10">
        <f t="shared" si="8"/>
        <v>450</v>
      </c>
      <c r="AG90" s="3">
        <v>860</v>
      </c>
      <c r="AH90" s="10">
        <f t="shared" si="9"/>
        <v>870</v>
      </c>
      <c r="AI90" s="3">
        <v>1</v>
      </c>
      <c r="AJ90" s="11">
        <f t="shared" si="10"/>
        <v>3.354838709677419</v>
      </c>
      <c r="AK90" s="12">
        <v>18.600000000000001</v>
      </c>
      <c r="AL90" s="12">
        <v>62.4</v>
      </c>
      <c r="AM90" s="12">
        <v>81</v>
      </c>
      <c r="AN90" s="3"/>
      <c r="AO90" s="3"/>
    </row>
    <row r="91" spans="1:41" x14ac:dyDescent="0.2">
      <c r="A91" s="3"/>
      <c r="B91" s="3" t="s">
        <v>247</v>
      </c>
      <c r="C91" s="3" t="s">
        <v>33</v>
      </c>
      <c r="D91" s="3">
        <v>21</v>
      </c>
      <c r="E91" s="3">
        <v>21</v>
      </c>
      <c r="F91" s="3">
        <v>18</v>
      </c>
      <c r="G91" s="3">
        <v>0</v>
      </c>
      <c r="H91" s="7">
        <v>1</v>
      </c>
      <c r="I91" s="14">
        <v>0.86</v>
      </c>
      <c r="J91" s="3">
        <v>4</v>
      </c>
      <c r="K91" s="3">
        <v>0</v>
      </c>
      <c r="L91" s="3">
        <v>0</v>
      </c>
      <c r="M91" s="3">
        <v>5</v>
      </c>
      <c r="N91" s="3">
        <v>4</v>
      </c>
      <c r="O91" s="3">
        <v>1</v>
      </c>
      <c r="P91" s="3">
        <v>5</v>
      </c>
      <c r="Q91" s="3">
        <v>1</v>
      </c>
      <c r="R91" s="3">
        <v>6</v>
      </c>
      <c r="S91" s="3">
        <v>0</v>
      </c>
      <c r="T91" s="3">
        <v>0</v>
      </c>
      <c r="U91" s="3">
        <v>6</v>
      </c>
      <c r="V91" s="3">
        <v>6</v>
      </c>
      <c r="W91" s="17" t="s">
        <v>136</v>
      </c>
      <c r="X91" s="24">
        <f t="shared" si="5"/>
        <v>22</v>
      </c>
      <c r="Y91" s="3"/>
      <c r="Z91" s="3"/>
      <c r="AA91" s="21">
        <v>0</v>
      </c>
      <c r="AB91" s="10">
        <f t="shared" si="13"/>
        <v>0</v>
      </c>
      <c r="AC91" s="21">
        <v>525</v>
      </c>
      <c r="AD91" s="10">
        <f t="shared" si="12"/>
        <v>525</v>
      </c>
      <c r="AE91" s="3">
        <v>525</v>
      </c>
      <c r="AF91" s="10">
        <f t="shared" si="8"/>
        <v>525</v>
      </c>
      <c r="AG91" s="3">
        <v>685</v>
      </c>
      <c r="AH91" s="10">
        <f t="shared" si="9"/>
        <v>685</v>
      </c>
      <c r="AI91" s="3">
        <v>1</v>
      </c>
      <c r="AJ91" s="11">
        <f t="shared" si="10"/>
        <v>2.3040000000000003</v>
      </c>
      <c r="AK91" s="12">
        <v>25</v>
      </c>
      <c r="AL91" s="12">
        <v>57.6</v>
      </c>
      <c r="AM91" s="12">
        <v>82.6</v>
      </c>
      <c r="AN91" s="25" t="s">
        <v>53</v>
      </c>
      <c r="AO91" s="3"/>
    </row>
    <row r="92" spans="1:41" x14ac:dyDescent="0.2">
      <c r="A92" s="3"/>
      <c r="B92" s="3" t="s">
        <v>248</v>
      </c>
      <c r="C92" s="3" t="s">
        <v>33</v>
      </c>
      <c r="D92" s="3">
        <v>22</v>
      </c>
      <c r="E92" s="3">
        <v>22</v>
      </c>
      <c r="F92" s="3">
        <v>18</v>
      </c>
      <c r="G92" s="3">
        <v>0</v>
      </c>
      <c r="H92" s="7">
        <v>1</v>
      </c>
      <c r="I92" s="14">
        <v>0.82</v>
      </c>
      <c r="J92" s="3">
        <v>5</v>
      </c>
      <c r="K92" s="28">
        <v>0</v>
      </c>
      <c r="L92" s="28">
        <v>1.5</v>
      </c>
      <c r="M92" s="28">
        <v>6</v>
      </c>
      <c r="N92" s="3">
        <v>2.5</v>
      </c>
      <c r="O92" s="3">
        <v>3</v>
      </c>
      <c r="P92" s="3">
        <v>5</v>
      </c>
      <c r="Q92" s="3">
        <v>1</v>
      </c>
      <c r="R92" s="3">
        <v>5</v>
      </c>
      <c r="S92" s="3">
        <v>1</v>
      </c>
      <c r="T92" s="3">
        <v>0</v>
      </c>
      <c r="U92" s="3">
        <v>9</v>
      </c>
      <c r="V92" s="3">
        <v>5</v>
      </c>
      <c r="W92" s="3"/>
      <c r="X92" s="24">
        <f t="shared" si="5"/>
        <v>25</v>
      </c>
      <c r="Y92" s="3" t="s">
        <v>142</v>
      </c>
      <c r="Z92" s="3"/>
      <c r="AA92" s="21">
        <v>150</v>
      </c>
      <c r="AB92" s="10">
        <f t="shared" si="13"/>
        <v>150</v>
      </c>
      <c r="AC92" s="21">
        <v>490</v>
      </c>
      <c r="AD92" s="10">
        <f t="shared" si="12"/>
        <v>400</v>
      </c>
      <c r="AE92" s="3">
        <v>570</v>
      </c>
      <c r="AF92" s="10">
        <f t="shared" si="8"/>
        <v>575</v>
      </c>
      <c r="AG92" s="3">
        <v>575</v>
      </c>
      <c r="AH92" s="10">
        <f t="shared" si="9"/>
        <v>575</v>
      </c>
      <c r="AI92" s="3">
        <v>1</v>
      </c>
      <c r="AJ92" s="11">
        <f t="shared" si="10"/>
        <v>1.7869415807560136</v>
      </c>
      <c r="AK92" s="12">
        <v>29.1</v>
      </c>
      <c r="AL92" s="13">
        <v>52</v>
      </c>
      <c r="AM92" s="12">
        <v>81.099999999999994</v>
      </c>
      <c r="AN92" s="3"/>
      <c r="AO92" s="3"/>
    </row>
    <row r="93" spans="1:41" x14ac:dyDescent="0.2">
      <c r="A93" s="3"/>
      <c r="B93" s="3" t="s">
        <v>249</v>
      </c>
      <c r="C93" s="3" t="s">
        <v>33</v>
      </c>
      <c r="D93" s="3">
        <v>17</v>
      </c>
      <c r="E93" s="3">
        <v>17</v>
      </c>
      <c r="F93" s="3">
        <v>14</v>
      </c>
      <c r="G93" s="3">
        <v>0</v>
      </c>
      <c r="H93" s="7">
        <v>1</v>
      </c>
      <c r="I93" s="14">
        <v>0.82</v>
      </c>
      <c r="J93" s="3">
        <v>5</v>
      </c>
      <c r="K93" s="28">
        <v>0</v>
      </c>
      <c r="L93" s="3">
        <v>1.5</v>
      </c>
      <c r="M93" s="28">
        <v>4</v>
      </c>
      <c r="N93" s="28">
        <v>4.5</v>
      </c>
      <c r="O93" s="3">
        <v>1</v>
      </c>
      <c r="P93" s="3">
        <v>2</v>
      </c>
      <c r="Q93" s="3">
        <v>2</v>
      </c>
      <c r="R93" s="3">
        <v>4</v>
      </c>
      <c r="S93" s="3">
        <v>0</v>
      </c>
      <c r="T93" s="3">
        <v>0</v>
      </c>
      <c r="U93" s="3">
        <v>4</v>
      </c>
      <c r="V93" s="3">
        <v>3</v>
      </c>
      <c r="W93" s="17" t="s">
        <v>70</v>
      </c>
      <c r="X93" s="24">
        <f t="shared" si="5"/>
        <v>19</v>
      </c>
      <c r="Y93" s="3"/>
      <c r="Z93" s="3"/>
      <c r="AA93" s="21">
        <v>150</v>
      </c>
      <c r="AB93" s="10">
        <f t="shared" si="13"/>
        <v>150</v>
      </c>
      <c r="AC93" s="21">
        <v>550</v>
      </c>
      <c r="AD93" s="10">
        <f t="shared" si="12"/>
        <v>550</v>
      </c>
      <c r="AE93" s="3">
        <v>225</v>
      </c>
      <c r="AF93" s="10">
        <f t="shared" si="8"/>
        <v>225</v>
      </c>
      <c r="AG93" s="3">
        <v>490</v>
      </c>
      <c r="AH93" s="10">
        <f t="shared" si="9"/>
        <v>490</v>
      </c>
      <c r="AI93" s="3">
        <v>0</v>
      </c>
      <c r="AJ93" s="11">
        <f t="shared" si="10"/>
        <v>1.0194174757281553</v>
      </c>
      <c r="AK93" s="12">
        <v>41.2</v>
      </c>
      <c r="AL93" s="13">
        <v>42</v>
      </c>
      <c r="AM93" s="12">
        <v>83.2</v>
      </c>
      <c r="AN93" s="3" t="s">
        <v>71</v>
      </c>
      <c r="AO93" s="3"/>
    </row>
    <row r="94" spans="1:41" x14ac:dyDescent="0.2">
      <c r="A94" s="3"/>
      <c r="B94" s="3" t="s">
        <v>250</v>
      </c>
      <c r="C94" s="3" t="s">
        <v>33</v>
      </c>
      <c r="D94" s="3">
        <v>20</v>
      </c>
      <c r="E94" s="3">
        <v>20</v>
      </c>
      <c r="F94" s="3">
        <v>16</v>
      </c>
      <c r="G94" s="3">
        <v>0</v>
      </c>
      <c r="H94" s="7">
        <v>1</v>
      </c>
      <c r="I94" s="14">
        <v>0.8</v>
      </c>
      <c r="J94" s="3">
        <v>5</v>
      </c>
      <c r="K94" s="28">
        <v>1</v>
      </c>
      <c r="L94" s="28">
        <v>0.5</v>
      </c>
      <c r="M94" s="28">
        <v>5</v>
      </c>
      <c r="N94" s="3">
        <v>4.5</v>
      </c>
      <c r="O94" s="3">
        <v>3</v>
      </c>
      <c r="P94" s="3">
        <v>2</v>
      </c>
      <c r="Q94" s="3">
        <v>1</v>
      </c>
      <c r="R94" s="3">
        <v>6</v>
      </c>
      <c r="S94" s="3">
        <v>0</v>
      </c>
      <c r="T94" s="3">
        <v>0</v>
      </c>
      <c r="U94" s="3">
        <v>6</v>
      </c>
      <c r="V94" s="3">
        <v>7</v>
      </c>
      <c r="W94" s="3"/>
      <c r="X94" s="24">
        <f t="shared" si="5"/>
        <v>23</v>
      </c>
      <c r="Y94" s="3" t="s">
        <v>143</v>
      </c>
      <c r="Z94" s="3"/>
      <c r="AA94" s="21">
        <v>75</v>
      </c>
      <c r="AB94" s="10">
        <f t="shared" si="13"/>
        <v>75</v>
      </c>
      <c r="AC94" s="21">
        <v>540</v>
      </c>
      <c r="AD94" s="10">
        <f t="shared" si="12"/>
        <v>575</v>
      </c>
      <c r="AE94" s="3">
        <v>265</v>
      </c>
      <c r="AF94" s="10">
        <f t="shared" si="8"/>
        <v>275</v>
      </c>
      <c r="AG94" s="3">
        <v>685</v>
      </c>
      <c r="AH94" s="10">
        <f t="shared" si="9"/>
        <v>685</v>
      </c>
      <c r="AI94" s="3">
        <v>2</v>
      </c>
      <c r="AJ94" s="11">
        <f t="shared" si="10"/>
        <v>1.5447154471544715</v>
      </c>
      <c r="AK94" s="12">
        <v>30.75</v>
      </c>
      <c r="AL94" s="13">
        <v>47.5</v>
      </c>
      <c r="AM94" s="12">
        <v>80</v>
      </c>
      <c r="AN94" s="3"/>
      <c r="AO94" s="3"/>
    </row>
    <row r="95" spans="1:41" x14ac:dyDescent="0.2">
      <c r="A95" s="3"/>
      <c r="B95" s="3" t="s">
        <v>251</v>
      </c>
      <c r="C95" s="3" t="s">
        <v>33</v>
      </c>
      <c r="D95" s="3">
        <v>21</v>
      </c>
      <c r="E95" s="3">
        <v>21</v>
      </c>
      <c r="F95" s="3">
        <v>19</v>
      </c>
      <c r="G95" s="3">
        <v>0</v>
      </c>
      <c r="H95" s="7">
        <v>1</v>
      </c>
      <c r="I95" s="14">
        <v>0.9</v>
      </c>
      <c r="J95" s="3">
        <v>4</v>
      </c>
      <c r="K95" s="28">
        <v>1</v>
      </c>
      <c r="L95" s="28">
        <v>2.5</v>
      </c>
      <c r="M95" s="28">
        <v>4</v>
      </c>
      <c r="N95" s="3">
        <v>3.5</v>
      </c>
      <c r="O95" s="3">
        <v>1</v>
      </c>
      <c r="P95" s="3">
        <v>4</v>
      </c>
      <c r="Q95" s="3">
        <v>2</v>
      </c>
      <c r="R95" s="3">
        <v>3</v>
      </c>
      <c r="S95" s="3">
        <v>0</v>
      </c>
      <c r="T95" s="3">
        <v>0</v>
      </c>
      <c r="U95" s="3">
        <v>9</v>
      </c>
      <c r="V95" s="3">
        <v>6</v>
      </c>
      <c r="W95" s="17" t="s">
        <v>136</v>
      </c>
      <c r="X95" s="24">
        <f t="shared" si="5"/>
        <v>21</v>
      </c>
      <c r="Y95" s="3"/>
      <c r="Z95" s="3"/>
      <c r="AA95" s="21">
        <v>275</v>
      </c>
      <c r="AB95" s="10">
        <f t="shared" si="13"/>
        <v>275</v>
      </c>
      <c r="AC95" s="21">
        <v>450</v>
      </c>
      <c r="AD95" s="10">
        <f t="shared" si="12"/>
        <v>450</v>
      </c>
      <c r="AE95" s="3">
        <v>425</v>
      </c>
      <c r="AF95" s="10">
        <f t="shared" si="8"/>
        <v>425</v>
      </c>
      <c r="AG95" s="3">
        <v>380</v>
      </c>
      <c r="AH95" s="10">
        <f t="shared" si="9"/>
        <v>380</v>
      </c>
      <c r="AI95" s="13"/>
      <c r="AJ95" s="11">
        <f t="shared" si="10"/>
        <v>1.1101449275362318</v>
      </c>
      <c r="AK95" s="12">
        <v>34.5</v>
      </c>
      <c r="AL95" s="13">
        <v>38.299999999999997</v>
      </c>
      <c r="AM95" s="12">
        <v>72.8</v>
      </c>
      <c r="AN95" s="25" t="s">
        <v>53</v>
      </c>
      <c r="AO95" s="3"/>
    </row>
    <row r="96" spans="1:41" x14ac:dyDescent="0.2">
      <c r="A96" s="3"/>
      <c r="B96" s="3" t="s">
        <v>252</v>
      </c>
      <c r="C96" s="3" t="s">
        <v>33</v>
      </c>
      <c r="D96" s="3">
        <v>22</v>
      </c>
      <c r="E96" s="3">
        <v>22</v>
      </c>
      <c r="F96" s="3">
        <v>21</v>
      </c>
      <c r="G96" s="3">
        <v>0</v>
      </c>
      <c r="H96" s="7">
        <v>1</v>
      </c>
      <c r="I96" s="14">
        <v>0.95</v>
      </c>
      <c r="J96" s="3">
        <v>6</v>
      </c>
      <c r="K96" s="3">
        <v>1</v>
      </c>
      <c r="L96" s="3">
        <v>2</v>
      </c>
      <c r="M96" s="3">
        <v>5</v>
      </c>
      <c r="N96" s="3">
        <v>3</v>
      </c>
      <c r="O96" s="3">
        <v>2</v>
      </c>
      <c r="P96" s="3">
        <v>2</v>
      </c>
      <c r="Q96" s="3">
        <v>7</v>
      </c>
      <c r="R96" s="3">
        <v>5</v>
      </c>
      <c r="S96" s="3">
        <v>0</v>
      </c>
      <c r="T96" s="3">
        <v>0</v>
      </c>
      <c r="U96" s="3">
        <v>15</v>
      </c>
      <c r="V96" s="3">
        <v>12</v>
      </c>
      <c r="W96" s="17" t="s">
        <v>70</v>
      </c>
      <c r="X96" s="24">
        <f t="shared" si="5"/>
        <v>27</v>
      </c>
      <c r="Y96" s="3"/>
      <c r="Z96" s="3"/>
      <c r="AA96" s="21">
        <v>225</v>
      </c>
      <c r="AB96" s="10">
        <f t="shared" si="13"/>
        <v>225</v>
      </c>
      <c r="AC96" s="21">
        <v>425</v>
      </c>
      <c r="AD96" s="10">
        <f t="shared" si="12"/>
        <v>425</v>
      </c>
      <c r="AE96" s="3">
        <v>250</v>
      </c>
      <c r="AF96" s="10">
        <f t="shared" si="8"/>
        <v>250</v>
      </c>
      <c r="AG96" s="3">
        <v>725</v>
      </c>
      <c r="AH96" s="10">
        <f t="shared" si="9"/>
        <v>725</v>
      </c>
      <c r="AI96" s="3">
        <v>3</v>
      </c>
      <c r="AJ96" s="11">
        <f t="shared" si="10"/>
        <v>1.5016949152542372</v>
      </c>
      <c r="AK96" s="12">
        <v>29.5</v>
      </c>
      <c r="AL96" s="13">
        <v>44.3</v>
      </c>
      <c r="AM96" s="12">
        <v>73.8</v>
      </c>
      <c r="AN96" s="3" t="s">
        <v>71</v>
      </c>
      <c r="AO96" s="3"/>
    </row>
    <row r="97" spans="1:41" x14ac:dyDescent="0.2">
      <c r="A97" s="9"/>
      <c r="B97" s="21" t="s">
        <v>253</v>
      </c>
      <c r="C97" s="18" t="s">
        <v>48</v>
      </c>
      <c r="D97" s="18">
        <v>25</v>
      </c>
      <c r="E97" s="18">
        <v>24</v>
      </c>
      <c r="F97" s="18">
        <v>23</v>
      </c>
      <c r="G97" s="18">
        <v>1</v>
      </c>
      <c r="H97" s="19"/>
      <c r="I97" s="26"/>
      <c r="J97" s="18">
        <v>7</v>
      </c>
      <c r="K97" s="27">
        <v>3</v>
      </c>
      <c r="L97" s="18">
        <v>2.5</v>
      </c>
      <c r="M97" s="27">
        <v>4</v>
      </c>
      <c r="N97" s="27">
        <v>1.5</v>
      </c>
      <c r="O97" s="18">
        <v>4</v>
      </c>
      <c r="P97" s="18">
        <v>6</v>
      </c>
      <c r="Q97" s="18">
        <v>4</v>
      </c>
      <c r="R97" s="18">
        <v>6</v>
      </c>
      <c r="S97" s="18">
        <v>1</v>
      </c>
      <c r="T97" s="18">
        <v>0</v>
      </c>
      <c r="U97" s="18">
        <v>5</v>
      </c>
      <c r="V97" s="18">
        <v>2</v>
      </c>
      <c r="W97" s="18"/>
      <c r="X97" s="24">
        <f t="shared" si="5"/>
        <v>32</v>
      </c>
      <c r="Y97" s="18" t="s">
        <v>142</v>
      </c>
      <c r="Z97" s="18"/>
      <c r="AA97" s="18">
        <v>325</v>
      </c>
      <c r="AB97" s="10">
        <f t="shared" si="13"/>
        <v>325</v>
      </c>
      <c r="AC97" s="18">
        <v>250</v>
      </c>
      <c r="AD97" s="10">
        <f t="shared" si="12"/>
        <v>250</v>
      </c>
      <c r="AE97" s="18">
        <v>690</v>
      </c>
      <c r="AF97" s="10">
        <f t="shared" si="8"/>
        <v>700</v>
      </c>
      <c r="AG97" s="3">
        <v>760</v>
      </c>
      <c r="AH97" s="10">
        <f t="shared" si="9"/>
        <v>760</v>
      </c>
      <c r="AI97" s="3">
        <v>1</v>
      </c>
      <c r="AJ97" s="11">
        <f t="shared" si="10"/>
        <v>2.5478260869565217</v>
      </c>
      <c r="AK97" s="12">
        <v>23</v>
      </c>
      <c r="AL97" s="12">
        <v>58.6</v>
      </c>
      <c r="AM97" s="12">
        <v>81.599999999999994</v>
      </c>
      <c r="AN97" s="3"/>
      <c r="AO97" s="3"/>
    </row>
    <row r="98" spans="1:41" x14ac:dyDescent="0.2">
      <c r="A98" s="3"/>
      <c r="B98" s="21" t="s">
        <v>254</v>
      </c>
      <c r="C98" s="18" t="s">
        <v>48</v>
      </c>
      <c r="D98" s="18">
        <v>23</v>
      </c>
      <c r="E98" s="18">
        <v>23</v>
      </c>
      <c r="F98" s="18">
        <v>20</v>
      </c>
      <c r="G98" s="18">
        <v>0</v>
      </c>
      <c r="H98" s="19">
        <v>1</v>
      </c>
      <c r="I98" s="22">
        <v>0.87</v>
      </c>
      <c r="J98" s="18">
        <v>6</v>
      </c>
      <c r="K98" s="18">
        <v>4</v>
      </c>
      <c r="L98" s="18">
        <v>0</v>
      </c>
      <c r="M98" s="18">
        <v>5</v>
      </c>
      <c r="N98" s="18">
        <v>2</v>
      </c>
      <c r="O98" s="18">
        <v>4</v>
      </c>
      <c r="P98" s="18">
        <v>6</v>
      </c>
      <c r="Q98" s="18">
        <v>2</v>
      </c>
      <c r="R98" s="18">
        <v>5</v>
      </c>
      <c r="S98" s="18">
        <v>0</v>
      </c>
      <c r="T98" s="18">
        <v>0</v>
      </c>
      <c r="U98" s="18">
        <v>11</v>
      </c>
      <c r="V98" s="18">
        <v>5</v>
      </c>
      <c r="W98" s="32" t="s">
        <v>94</v>
      </c>
      <c r="X98" s="24">
        <f t="shared" si="5"/>
        <v>28</v>
      </c>
      <c r="Y98" s="18" t="s">
        <v>144</v>
      </c>
      <c r="Z98" s="18"/>
      <c r="AA98" s="18">
        <v>80</v>
      </c>
      <c r="AB98" s="10">
        <f t="shared" si="13"/>
        <v>100</v>
      </c>
      <c r="AC98" s="18">
        <v>315</v>
      </c>
      <c r="AD98" s="10">
        <f t="shared" si="12"/>
        <v>325</v>
      </c>
      <c r="AE98" s="18">
        <v>700</v>
      </c>
      <c r="AF98" s="10">
        <f t="shared" si="8"/>
        <v>700</v>
      </c>
      <c r="AG98" s="3">
        <v>600</v>
      </c>
      <c r="AH98" s="10">
        <f t="shared" si="9"/>
        <v>600</v>
      </c>
      <c r="AI98" s="3">
        <v>1</v>
      </c>
      <c r="AJ98" s="11">
        <f t="shared" si="10"/>
        <v>3.2848837209302326</v>
      </c>
      <c r="AK98" s="12">
        <v>17.2</v>
      </c>
      <c r="AL98" s="13">
        <v>56.5</v>
      </c>
      <c r="AM98" s="12">
        <v>73.7</v>
      </c>
      <c r="AN98" s="3" t="s">
        <v>96</v>
      </c>
      <c r="AO98" s="3"/>
    </row>
    <row r="99" spans="1:41" x14ac:dyDescent="0.2">
      <c r="A99" s="35"/>
      <c r="B99" s="21" t="s">
        <v>255</v>
      </c>
      <c r="C99" s="18" t="s">
        <v>48</v>
      </c>
      <c r="D99" s="18">
        <v>21</v>
      </c>
      <c r="E99" s="18">
        <v>21</v>
      </c>
      <c r="F99" s="18">
        <v>19</v>
      </c>
      <c r="G99" s="18">
        <v>0</v>
      </c>
      <c r="H99" s="19">
        <v>1</v>
      </c>
      <c r="I99" s="22">
        <v>0.9</v>
      </c>
      <c r="J99" s="18">
        <v>4</v>
      </c>
      <c r="K99" s="18">
        <v>2</v>
      </c>
      <c r="L99" s="18">
        <v>0</v>
      </c>
      <c r="M99" s="18">
        <v>5</v>
      </c>
      <c r="N99" s="18">
        <v>2</v>
      </c>
      <c r="O99" s="18">
        <v>3</v>
      </c>
      <c r="P99" s="18">
        <v>0</v>
      </c>
      <c r="Q99" s="18">
        <v>6</v>
      </c>
      <c r="R99" s="18">
        <v>5</v>
      </c>
      <c r="S99" s="18">
        <v>0</v>
      </c>
      <c r="T99" s="18">
        <v>0</v>
      </c>
      <c r="U99" s="18">
        <v>7</v>
      </c>
      <c r="V99" s="18">
        <v>5</v>
      </c>
      <c r="W99" s="32" t="s">
        <v>70</v>
      </c>
      <c r="X99" s="24">
        <f t="shared" si="5"/>
        <v>23</v>
      </c>
      <c r="Y99" s="18"/>
      <c r="Z99" s="18"/>
      <c r="AA99" s="18">
        <v>50</v>
      </c>
      <c r="AB99" s="10">
        <f t="shared" si="13"/>
        <v>50</v>
      </c>
      <c r="AC99" s="18">
        <v>325</v>
      </c>
      <c r="AD99" s="10">
        <f t="shared" si="12"/>
        <v>325</v>
      </c>
      <c r="AE99" s="18">
        <v>75</v>
      </c>
      <c r="AF99" s="10">
        <f t="shared" si="8"/>
        <v>75</v>
      </c>
      <c r="AG99" s="3">
        <v>700</v>
      </c>
      <c r="AH99" s="10">
        <f t="shared" si="9"/>
        <v>700</v>
      </c>
      <c r="AI99" s="13"/>
      <c r="AJ99" s="11">
        <f t="shared" si="10"/>
        <v>2.0614525139664805</v>
      </c>
      <c r="AK99" s="12">
        <v>17.899999999999999</v>
      </c>
      <c r="AL99" s="13">
        <v>36.9</v>
      </c>
      <c r="AM99" s="13">
        <v>54.8</v>
      </c>
      <c r="AN99" s="3" t="s">
        <v>71</v>
      </c>
      <c r="AO99" s="3"/>
    </row>
    <row r="100" spans="1:41" x14ac:dyDescent="0.2">
      <c r="A100" s="3"/>
      <c r="B100" s="21" t="s">
        <v>256</v>
      </c>
      <c r="C100" s="18" t="s">
        <v>48</v>
      </c>
      <c r="D100" s="18">
        <v>20</v>
      </c>
      <c r="E100" s="18">
        <v>20</v>
      </c>
      <c r="F100" s="18">
        <v>19</v>
      </c>
      <c r="G100" s="18">
        <v>0</v>
      </c>
      <c r="H100" s="19">
        <v>1</v>
      </c>
      <c r="I100" s="22">
        <v>0.95</v>
      </c>
      <c r="J100" s="18">
        <v>10</v>
      </c>
      <c r="K100" s="18">
        <v>3</v>
      </c>
      <c r="L100" s="18">
        <v>3</v>
      </c>
      <c r="M100" s="18">
        <v>3</v>
      </c>
      <c r="N100" s="18">
        <v>8</v>
      </c>
      <c r="O100" s="18">
        <v>2</v>
      </c>
      <c r="P100" s="18">
        <v>1</v>
      </c>
      <c r="Q100" s="18">
        <v>5</v>
      </c>
      <c r="R100" s="18">
        <v>4</v>
      </c>
      <c r="S100" s="18">
        <v>0</v>
      </c>
      <c r="T100" s="18">
        <v>0</v>
      </c>
      <c r="U100" s="18">
        <v>7</v>
      </c>
      <c r="V100" s="18">
        <v>5</v>
      </c>
      <c r="W100" s="32"/>
      <c r="X100" s="24">
        <f t="shared" si="5"/>
        <v>29</v>
      </c>
      <c r="Y100" s="18"/>
      <c r="Z100" s="18"/>
      <c r="AA100" s="18">
        <v>375</v>
      </c>
      <c r="AB100" s="10">
        <f t="shared" si="13"/>
        <v>375</v>
      </c>
      <c r="AC100" s="18">
        <v>875</v>
      </c>
      <c r="AD100" s="10">
        <f t="shared" si="12"/>
        <v>875</v>
      </c>
      <c r="AE100" s="18">
        <v>150</v>
      </c>
      <c r="AF100" s="10">
        <f t="shared" si="8"/>
        <v>150</v>
      </c>
      <c r="AG100" s="3">
        <v>565</v>
      </c>
      <c r="AH100" s="10">
        <f t="shared" si="9"/>
        <v>565</v>
      </c>
      <c r="AI100" s="3">
        <v>1</v>
      </c>
      <c r="AJ100" s="11">
        <f t="shared" si="10"/>
        <v>0.57199999999999995</v>
      </c>
      <c r="AK100" s="12">
        <v>62.5</v>
      </c>
      <c r="AL100" s="13">
        <v>35.75</v>
      </c>
      <c r="AM100" s="12">
        <v>98.3</v>
      </c>
      <c r="AN100" s="3"/>
      <c r="AO100" s="3"/>
    </row>
    <row r="101" spans="1:41" x14ac:dyDescent="0.2">
      <c r="A101" s="3"/>
      <c r="B101" s="21" t="s">
        <v>257</v>
      </c>
      <c r="C101" s="18" t="s">
        <v>48</v>
      </c>
      <c r="D101" s="18">
        <v>20</v>
      </c>
      <c r="E101" s="18">
        <v>20</v>
      </c>
      <c r="F101" s="18">
        <v>17</v>
      </c>
      <c r="G101" s="18">
        <v>0</v>
      </c>
      <c r="H101" s="19">
        <v>1</v>
      </c>
      <c r="I101" s="22">
        <v>0.85</v>
      </c>
      <c r="J101" s="18">
        <v>2</v>
      </c>
      <c r="K101" s="27">
        <v>1</v>
      </c>
      <c r="L101" s="27">
        <v>0.5</v>
      </c>
      <c r="M101" s="27">
        <v>5</v>
      </c>
      <c r="N101" s="18">
        <v>3.5</v>
      </c>
      <c r="O101" s="18">
        <v>1</v>
      </c>
      <c r="P101" s="18">
        <v>3</v>
      </c>
      <c r="Q101" s="18">
        <v>2</v>
      </c>
      <c r="R101" s="18">
        <v>4</v>
      </c>
      <c r="S101" s="18">
        <v>0</v>
      </c>
      <c r="T101" s="18">
        <v>0</v>
      </c>
      <c r="U101" s="18">
        <v>7</v>
      </c>
      <c r="V101" s="18">
        <v>8</v>
      </c>
      <c r="W101" s="32" t="s">
        <v>70</v>
      </c>
      <c r="X101" s="24">
        <f t="shared" si="5"/>
        <v>20</v>
      </c>
      <c r="Y101" s="18"/>
      <c r="Z101" s="18"/>
      <c r="AA101" s="18">
        <v>75</v>
      </c>
      <c r="AB101" s="10">
        <f t="shared" si="13"/>
        <v>75</v>
      </c>
      <c r="AC101" s="18">
        <v>475</v>
      </c>
      <c r="AD101" s="10">
        <f t="shared" si="12"/>
        <v>475</v>
      </c>
      <c r="AE101" s="18">
        <v>325</v>
      </c>
      <c r="AF101" s="10">
        <f t="shared" si="8"/>
        <v>325</v>
      </c>
      <c r="AG101" s="3">
        <v>490</v>
      </c>
      <c r="AH101" s="10">
        <f t="shared" si="9"/>
        <v>490</v>
      </c>
      <c r="AI101" s="13"/>
      <c r="AJ101" s="11">
        <f t="shared" si="10"/>
        <v>1.4818181818181819</v>
      </c>
      <c r="AK101" s="12">
        <v>27.5</v>
      </c>
      <c r="AL101" s="13">
        <v>40.75</v>
      </c>
      <c r="AM101" s="13">
        <v>68.25</v>
      </c>
      <c r="AN101" s="3" t="s">
        <v>71</v>
      </c>
      <c r="AO101" s="3"/>
    </row>
    <row r="102" spans="1:41" x14ac:dyDescent="0.2">
      <c r="A102" s="3"/>
      <c r="B102" s="21" t="s">
        <v>258</v>
      </c>
      <c r="C102" s="18" t="s">
        <v>48</v>
      </c>
      <c r="D102" s="18">
        <v>21</v>
      </c>
      <c r="E102" s="18">
        <v>21</v>
      </c>
      <c r="F102" s="18">
        <v>19</v>
      </c>
      <c r="G102" s="18">
        <v>0</v>
      </c>
      <c r="H102" s="19">
        <v>1</v>
      </c>
      <c r="I102" s="22">
        <v>0.9</v>
      </c>
      <c r="J102" s="18">
        <v>7</v>
      </c>
      <c r="K102" s="27">
        <v>2</v>
      </c>
      <c r="L102" s="18">
        <v>1.5</v>
      </c>
      <c r="M102" s="27">
        <v>4</v>
      </c>
      <c r="N102" s="27">
        <v>2.5</v>
      </c>
      <c r="O102" s="18">
        <v>1</v>
      </c>
      <c r="P102" s="18">
        <v>5</v>
      </c>
      <c r="Q102" s="18">
        <v>2</v>
      </c>
      <c r="R102" s="18">
        <v>7</v>
      </c>
      <c r="S102" s="18">
        <v>0</v>
      </c>
      <c r="T102" s="18">
        <v>0</v>
      </c>
      <c r="U102" s="18">
        <v>6</v>
      </c>
      <c r="V102" s="18">
        <v>5</v>
      </c>
      <c r="W102" s="18"/>
      <c r="X102" s="24">
        <f t="shared" si="5"/>
        <v>25</v>
      </c>
      <c r="Y102" s="18"/>
      <c r="Z102" s="18"/>
      <c r="AA102" s="18">
        <v>200</v>
      </c>
      <c r="AB102" s="10">
        <f t="shared" si="13"/>
        <v>200</v>
      </c>
      <c r="AC102" s="18">
        <v>350</v>
      </c>
      <c r="AD102" s="10">
        <f t="shared" si="12"/>
        <v>350</v>
      </c>
      <c r="AE102" s="18">
        <v>525</v>
      </c>
      <c r="AF102" s="10">
        <f t="shared" si="8"/>
        <v>525</v>
      </c>
      <c r="AG102" s="3">
        <v>820</v>
      </c>
      <c r="AH102" s="10">
        <f t="shared" si="9"/>
        <v>820</v>
      </c>
      <c r="AI102" s="3">
        <v>0</v>
      </c>
      <c r="AJ102" s="11">
        <f t="shared" si="10"/>
        <v>2.4427480916030535</v>
      </c>
      <c r="AK102" s="12">
        <v>26.2</v>
      </c>
      <c r="AL102" s="12">
        <v>64</v>
      </c>
      <c r="AM102" s="12">
        <v>90.2</v>
      </c>
      <c r="AN102" s="3"/>
      <c r="AO102" s="3"/>
    </row>
    <row r="103" spans="1:41" x14ac:dyDescent="0.2">
      <c r="A103" s="6" t="s">
        <v>145</v>
      </c>
      <c r="B103" s="3" t="s">
        <v>259</v>
      </c>
      <c r="C103" s="3" t="s">
        <v>33</v>
      </c>
      <c r="D103" s="3">
        <v>22</v>
      </c>
      <c r="E103" s="3">
        <v>22</v>
      </c>
      <c r="F103" s="3">
        <v>22</v>
      </c>
      <c r="G103" s="3">
        <v>0</v>
      </c>
      <c r="H103" s="7">
        <v>1</v>
      </c>
      <c r="I103" s="8">
        <v>1</v>
      </c>
      <c r="J103" s="3">
        <v>6</v>
      </c>
      <c r="K103" s="28">
        <v>5</v>
      </c>
      <c r="L103" s="28">
        <v>2.5</v>
      </c>
      <c r="M103" s="28">
        <v>10</v>
      </c>
      <c r="N103" s="3">
        <v>2.5</v>
      </c>
      <c r="O103" s="3">
        <v>0</v>
      </c>
      <c r="P103" s="3">
        <v>3</v>
      </c>
      <c r="Q103" s="3">
        <v>1</v>
      </c>
      <c r="R103" s="3">
        <v>8</v>
      </c>
      <c r="S103" s="3">
        <v>0</v>
      </c>
      <c r="T103" s="3">
        <v>0</v>
      </c>
      <c r="U103" s="3">
        <v>5</v>
      </c>
      <c r="V103" s="3">
        <v>3</v>
      </c>
      <c r="W103" s="3"/>
      <c r="X103" s="9">
        <f t="shared" si="5"/>
        <v>32</v>
      </c>
      <c r="Y103" s="3" t="s">
        <v>146</v>
      </c>
      <c r="Z103" s="3"/>
      <c r="AA103" s="21">
        <v>355</v>
      </c>
      <c r="AB103" s="10">
        <f t="shared" si="13"/>
        <v>375</v>
      </c>
      <c r="AC103" s="21">
        <v>480</v>
      </c>
      <c r="AD103" s="10">
        <f t="shared" si="12"/>
        <v>500</v>
      </c>
      <c r="AE103" s="21">
        <v>300</v>
      </c>
      <c r="AF103" s="10">
        <f t="shared" si="8"/>
        <v>300</v>
      </c>
      <c r="AG103" s="3">
        <v>905</v>
      </c>
      <c r="AH103" s="10">
        <f t="shared" si="9"/>
        <v>905</v>
      </c>
      <c r="AI103" s="3">
        <v>1</v>
      </c>
      <c r="AJ103" s="11">
        <f t="shared" si="10"/>
        <v>1.3047619047619048</v>
      </c>
      <c r="AK103" s="12">
        <v>42</v>
      </c>
      <c r="AL103" s="13">
        <v>54.8</v>
      </c>
      <c r="AM103" s="12">
        <v>96.8</v>
      </c>
      <c r="AN103" s="3"/>
      <c r="AO103" s="3"/>
    </row>
    <row r="104" spans="1:41" x14ac:dyDescent="0.2">
      <c r="A104" s="3"/>
      <c r="B104" s="3" t="s">
        <v>260</v>
      </c>
      <c r="C104" s="3" t="s">
        <v>33</v>
      </c>
      <c r="D104" s="3">
        <v>22</v>
      </c>
      <c r="E104" s="3">
        <v>22</v>
      </c>
      <c r="F104" s="3">
        <v>22</v>
      </c>
      <c r="G104" s="3">
        <v>0</v>
      </c>
      <c r="H104" s="7">
        <v>1</v>
      </c>
      <c r="I104" s="8">
        <v>1</v>
      </c>
      <c r="J104" s="3">
        <v>4</v>
      </c>
      <c r="K104" s="3">
        <v>0</v>
      </c>
      <c r="L104" s="3">
        <v>3</v>
      </c>
      <c r="M104" s="3">
        <v>4</v>
      </c>
      <c r="N104" s="3">
        <v>2</v>
      </c>
      <c r="O104" s="3">
        <v>1</v>
      </c>
      <c r="P104" s="3">
        <v>6</v>
      </c>
      <c r="Q104" s="3">
        <v>2</v>
      </c>
      <c r="R104" s="3">
        <v>8</v>
      </c>
      <c r="S104" s="3">
        <v>0</v>
      </c>
      <c r="T104" s="3">
        <v>0</v>
      </c>
      <c r="U104" s="3">
        <v>10</v>
      </c>
      <c r="V104" s="3">
        <v>2</v>
      </c>
      <c r="W104" s="17" t="s">
        <v>70</v>
      </c>
      <c r="X104" s="24">
        <f t="shared" si="5"/>
        <v>26</v>
      </c>
      <c r="Y104" s="3"/>
      <c r="Z104" s="3"/>
      <c r="AA104" s="21">
        <v>300</v>
      </c>
      <c r="AB104" s="10">
        <f t="shared" si="13"/>
        <v>300</v>
      </c>
      <c r="AC104" s="21">
        <v>300</v>
      </c>
      <c r="AD104" s="10">
        <f t="shared" si="12"/>
        <v>300</v>
      </c>
      <c r="AE104" s="21">
        <v>625</v>
      </c>
      <c r="AF104" s="10">
        <f t="shared" si="8"/>
        <v>625</v>
      </c>
      <c r="AG104" s="3">
        <v>930</v>
      </c>
      <c r="AH104" s="10">
        <f t="shared" si="9"/>
        <v>930</v>
      </c>
      <c r="AI104" s="3">
        <v>1</v>
      </c>
      <c r="AJ104" s="11">
        <f t="shared" si="10"/>
        <v>2.5897435897435899</v>
      </c>
      <c r="AK104" s="12">
        <v>27.3</v>
      </c>
      <c r="AL104" s="12">
        <v>70.7</v>
      </c>
      <c r="AM104" s="12">
        <v>98</v>
      </c>
      <c r="AN104" s="3" t="s">
        <v>71</v>
      </c>
      <c r="AO104" s="3"/>
    </row>
    <row r="105" spans="1:41" x14ac:dyDescent="0.2">
      <c r="A105" s="3"/>
      <c r="B105" s="3" t="s">
        <v>261</v>
      </c>
      <c r="C105" s="3" t="s">
        <v>33</v>
      </c>
      <c r="D105" s="3">
        <v>22</v>
      </c>
      <c r="E105" s="3">
        <v>22</v>
      </c>
      <c r="F105" s="3">
        <v>19</v>
      </c>
      <c r="G105" s="3">
        <v>0</v>
      </c>
      <c r="H105" s="7">
        <v>1</v>
      </c>
      <c r="I105" s="14">
        <v>0.86</v>
      </c>
      <c r="J105" s="3">
        <v>3</v>
      </c>
      <c r="K105" s="3">
        <v>0</v>
      </c>
      <c r="L105" s="3">
        <v>1</v>
      </c>
      <c r="M105" s="3">
        <v>3</v>
      </c>
      <c r="N105" s="3">
        <v>2</v>
      </c>
      <c r="O105" s="3">
        <v>0</v>
      </c>
      <c r="P105" s="3">
        <v>6</v>
      </c>
      <c r="Q105" s="3">
        <v>1</v>
      </c>
      <c r="R105" s="3">
        <v>9</v>
      </c>
      <c r="S105" s="3">
        <v>0</v>
      </c>
      <c r="T105" s="3">
        <v>0</v>
      </c>
      <c r="U105" s="3">
        <v>12</v>
      </c>
      <c r="V105" s="3">
        <v>4</v>
      </c>
      <c r="W105" s="17" t="s">
        <v>38</v>
      </c>
      <c r="X105" s="24">
        <f t="shared" si="5"/>
        <v>22</v>
      </c>
      <c r="Y105" s="3"/>
      <c r="Z105" s="3"/>
      <c r="AA105" s="21">
        <v>100</v>
      </c>
      <c r="AB105" s="10">
        <f>(K105*25)+(L105*100)</f>
        <v>100</v>
      </c>
      <c r="AC105" s="21">
        <v>275</v>
      </c>
      <c r="AD105" s="10">
        <f t="shared" si="12"/>
        <v>275</v>
      </c>
      <c r="AE105" s="21">
        <v>600</v>
      </c>
      <c r="AF105" s="10">
        <f t="shared" si="8"/>
        <v>600</v>
      </c>
      <c r="AG105" s="3">
        <v>1015</v>
      </c>
      <c r="AH105" s="10">
        <f t="shared" si="9"/>
        <v>1015</v>
      </c>
      <c r="AI105" s="3">
        <v>1</v>
      </c>
      <c r="AJ105" s="11">
        <f t="shared" si="10"/>
        <v>4.3176470588235301</v>
      </c>
      <c r="AK105" s="12">
        <v>17</v>
      </c>
      <c r="AL105" s="12">
        <v>73.400000000000006</v>
      </c>
      <c r="AM105" s="12">
        <v>90.4</v>
      </c>
      <c r="AN105" s="3" t="s">
        <v>39</v>
      </c>
      <c r="AO105" s="3"/>
    </row>
    <row r="106" spans="1:41" x14ac:dyDescent="0.2">
      <c r="A106" s="3"/>
      <c r="B106" s="3" t="s">
        <v>262</v>
      </c>
      <c r="C106" s="3" t="s">
        <v>33</v>
      </c>
      <c r="D106" s="3">
        <v>22</v>
      </c>
      <c r="E106" s="3">
        <v>22</v>
      </c>
      <c r="F106" s="3">
        <v>19</v>
      </c>
      <c r="G106" s="3">
        <v>0</v>
      </c>
      <c r="H106" s="7">
        <v>1</v>
      </c>
      <c r="I106" s="14">
        <v>0.86</v>
      </c>
      <c r="J106" s="3">
        <v>3</v>
      </c>
      <c r="K106" s="3">
        <v>0</v>
      </c>
      <c r="L106" s="3">
        <v>1</v>
      </c>
      <c r="M106" s="3">
        <v>5</v>
      </c>
      <c r="N106" s="3">
        <v>2</v>
      </c>
      <c r="O106" s="3">
        <v>0</v>
      </c>
      <c r="P106" s="3">
        <v>5</v>
      </c>
      <c r="Q106" s="3">
        <v>2</v>
      </c>
      <c r="R106" s="3">
        <v>7</v>
      </c>
      <c r="S106" s="3">
        <v>0</v>
      </c>
      <c r="T106" s="3">
        <v>0</v>
      </c>
      <c r="U106" s="3">
        <v>11</v>
      </c>
      <c r="V106" s="3">
        <v>5</v>
      </c>
      <c r="W106" s="17" t="s">
        <v>38</v>
      </c>
      <c r="X106" s="24">
        <f t="shared" si="5"/>
        <v>22</v>
      </c>
      <c r="Y106" s="3"/>
      <c r="Z106" s="3"/>
      <c r="AA106" s="21">
        <v>100</v>
      </c>
      <c r="AB106" s="10">
        <f t="shared" ref="AB106:AB117" si="14">(K106*25)+(L106*100)</f>
        <v>100</v>
      </c>
      <c r="AC106" s="21">
        <v>325</v>
      </c>
      <c r="AD106" s="10">
        <f>(M106*25)+(N106*100)</f>
        <v>325</v>
      </c>
      <c r="AE106" s="21">
        <v>500</v>
      </c>
      <c r="AF106" s="10">
        <f t="shared" si="8"/>
        <v>500</v>
      </c>
      <c r="AG106" s="3">
        <v>820</v>
      </c>
      <c r="AH106" s="10">
        <f t="shared" si="9"/>
        <v>820</v>
      </c>
      <c r="AI106" s="3">
        <v>1</v>
      </c>
      <c r="AJ106" s="11">
        <f t="shared" si="10"/>
        <v>3.1088082901554404</v>
      </c>
      <c r="AK106" s="12">
        <v>19.3</v>
      </c>
      <c r="AL106" s="12">
        <v>60</v>
      </c>
      <c r="AM106" s="12">
        <v>79.3</v>
      </c>
      <c r="AN106" s="3" t="s">
        <v>39</v>
      </c>
      <c r="AO106" s="3"/>
    </row>
    <row r="107" spans="1:41" x14ac:dyDescent="0.2">
      <c r="A107" s="3"/>
      <c r="B107" s="3" t="s">
        <v>263</v>
      </c>
      <c r="C107" s="3" t="s">
        <v>33</v>
      </c>
      <c r="D107" s="3">
        <v>22</v>
      </c>
      <c r="E107" s="3">
        <v>22</v>
      </c>
      <c r="F107" s="3">
        <v>19</v>
      </c>
      <c r="G107" s="3">
        <v>0</v>
      </c>
      <c r="H107" s="7">
        <v>1</v>
      </c>
      <c r="I107" s="14">
        <v>0.86</v>
      </c>
      <c r="J107" s="3">
        <v>3</v>
      </c>
      <c r="K107" s="3">
        <v>0</v>
      </c>
      <c r="L107" s="3">
        <v>1</v>
      </c>
      <c r="M107" s="3">
        <v>3</v>
      </c>
      <c r="N107" s="3">
        <v>2</v>
      </c>
      <c r="O107" s="3">
        <v>0</v>
      </c>
      <c r="P107" s="3">
        <v>6</v>
      </c>
      <c r="Q107" s="3">
        <v>1</v>
      </c>
      <c r="R107" s="3">
        <v>9</v>
      </c>
      <c r="S107" s="3">
        <v>0</v>
      </c>
      <c r="T107" s="3">
        <v>0</v>
      </c>
      <c r="U107" s="3">
        <v>12</v>
      </c>
      <c r="V107" s="3">
        <v>4</v>
      </c>
      <c r="W107" s="17" t="s">
        <v>38</v>
      </c>
      <c r="X107" s="24">
        <f t="shared" si="5"/>
        <v>22</v>
      </c>
      <c r="Y107" s="3"/>
      <c r="Z107" s="3"/>
      <c r="AA107" s="21">
        <v>100</v>
      </c>
      <c r="AB107" s="10">
        <f t="shared" si="14"/>
        <v>100</v>
      </c>
      <c r="AC107" s="21">
        <v>275</v>
      </c>
      <c r="AD107" s="10">
        <f t="shared" si="12"/>
        <v>275</v>
      </c>
      <c r="AE107" s="21">
        <v>600</v>
      </c>
      <c r="AF107" s="10">
        <f t="shared" si="8"/>
        <v>600</v>
      </c>
      <c r="AG107" s="3">
        <v>1015</v>
      </c>
      <c r="AH107" s="10">
        <f t="shared" si="9"/>
        <v>1015</v>
      </c>
      <c r="AI107" s="3">
        <v>1</v>
      </c>
      <c r="AJ107" s="11">
        <f t="shared" si="10"/>
        <v>4.3176470588235301</v>
      </c>
      <c r="AK107" s="12">
        <v>17</v>
      </c>
      <c r="AL107" s="12">
        <v>73.400000000000006</v>
      </c>
      <c r="AM107" s="12">
        <v>90.4</v>
      </c>
      <c r="AN107" s="3" t="s">
        <v>39</v>
      </c>
      <c r="AO107" s="3"/>
    </row>
    <row r="108" spans="1:41" x14ac:dyDescent="0.2">
      <c r="A108" s="3"/>
      <c r="B108" s="3" t="s">
        <v>264</v>
      </c>
      <c r="C108" s="3" t="s">
        <v>33</v>
      </c>
      <c r="D108" s="3">
        <v>22</v>
      </c>
      <c r="E108" s="3">
        <v>22</v>
      </c>
      <c r="F108" s="3">
        <v>17</v>
      </c>
      <c r="G108" s="3">
        <v>0</v>
      </c>
      <c r="H108" s="7">
        <v>1</v>
      </c>
      <c r="I108" s="16">
        <v>0.77</v>
      </c>
      <c r="J108" s="3">
        <v>3</v>
      </c>
      <c r="K108" s="3">
        <v>1</v>
      </c>
      <c r="L108" s="3">
        <v>1</v>
      </c>
      <c r="M108" s="3">
        <v>1</v>
      </c>
      <c r="N108" s="3">
        <v>3</v>
      </c>
      <c r="O108" s="3">
        <v>1</v>
      </c>
      <c r="P108" s="3">
        <v>5</v>
      </c>
      <c r="Q108" s="3">
        <v>0</v>
      </c>
      <c r="R108" s="3">
        <v>8</v>
      </c>
      <c r="S108" s="3">
        <v>0</v>
      </c>
      <c r="T108" s="3">
        <v>0</v>
      </c>
      <c r="U108" s="3">
        <v>7</v>
      </c>
      <c r="V108" s="3">
        <v>5</v>
      </c>
      <c r="W108" s="17" t="s">
        <v>70</v>
      </c>
      <c r="X108" s="21">
        <f t="shared" si="5"/>
        <v>20</v>
      </c>
      <c r="Y108" s="3"/>
      <c r="Z108" s="3"/>
      <c r="AA108" s="21">
        <v>125</v>
      </c>
      <c r="AB108" s="10">
        <f t="shared" si="14"/>
        <v>125</v>
      </c>
      <c r="AC108" s="21">
        <v>325</v>
      </c>
      <c r="AD108" s="10">
        <f t="shared" si="12"/>
        <v>325</v>
      </c>
      <c r="AE108" s="21">
        <v>525</v>
      </c>
      <c r="AF108" s="10">
        <f t="shared" si="8"/>
        <v>525</v>
      </c>
      <c r="AG108" s="3">
        <v>880</v>
      </c>
      <c r="AH108" s="10">
        <f t="shared" si="9"/>
        <v>880</v>
      </c>
      <c r="AI108" s="3">
        <v>0</v>
      </c>
      <c r="AJ108" s="11">
        <f t="shared" si="10"/>
        <v>3.1323529411764706</v>
      </c>
      <c r="AK108" s="12">
        <v>20.399999999999999</v>
      </c>
      <c r="AL108" s="12">
        <v>63.9</v>
      </c>
      <c r="AM108" s="12">
        <v>84.3</v>
      </c>
      <c r="AN108" s="3" t="s">
        <v>71</v>
      </c>
      <c r="AO108" s="3"/>
    </row>
    <row r="109" spans="1:41" x14ac:dyDescent="0.2">
      <c r="A109" s="3"/>
      <c r="B109" s="3" t="s">
        <v>265</v>
      </c>
      <c r="C109" s="18" t="s">
        <v>48</v>
      </c>
      <c r="D109" s="18">
        <v>20</v>
      </c>
      <c r="E109" s="18">
        <v>20</v>
      </c>
      <c r="F109" s="18">
        <v>19</v>
      </c>
      <c r="G109" s="18">
        <v>0</v>
      </c>
      <c r="H109" s="19">
        <v>1</v>
      </c>
      <c r="I109" s="22">
        <v>0.95</v>
      </c>
      <c r="J109" s="18">
        <v>9</v>
      </c>
      <c r="K109" s="27">
        <v>10</v>
      </c>
      <c r="L109" s="18">
        <v>2.5</v>
      </c>
      <c r="M109" s="27">
        <v>5</v>
      </c>
      <c r="N109" s="27">
        <v>1.5</v>
      </c>
      <c r="O109" s="18">
        <v>4</v>
      </c>
      <c r="P109" s="18">
        <v>2</v>
      </c>
      <c r="Q109" s="18">
        <v>0</v>
      </c>
      <c r="R109" s="18">
        <v>6</v>
      </c>
      <c r="S109" s="18">
        <v>0</v>
      </c>
      <c r="T109" s="18">
        <v>0</v>
      </c>
      <c r="U109" s="18">
        <v>7</v>
      </c>
      <c r="V109" s="18">
        <v>4</v>
      </c>
      <c r="W109" s="18"/>
      <c r="X109" s="24">
        <f t="shared" si="5"/>
        <v>31</v>
      </c>
      <c r="Y109" s="3" t="s">
        <v>147</v>
      </c>
      <c r="Z109" s="3"/>
      <c r="AA109" s="18">
        <v>500</v>
      </c>
      <c r="AB109" s="10">
        <f t="shared" si="14"/>
        <v>500</v>
      </c>
      <c r="AC109" s="18">
        <v>235</v>
      </c>
      <c r="AD109" s="10">
        <f t="shared" si="12"/>
        <v>275</v>
      </c>
      <c r="AE109" s="18">
        <v>260</v>
      </c>
      <c r="AF109" s="10">
        <f t="shared" si="8"/>
        <v>300</v>
      </c>
      <c r="AG109" s="3">
        <v>660</v>
      </c>
      <c r="AH109" s="10">
        <f t="shared" si="9"/>
        <v>660</v>
      </c>
      <c r="AI109" s="3">
        <v>1</v>
      </c>
      <c r="AJ109" s="11">
        <f t="shared" si="10"/>
        <v>1.2517006802721089</v>
      </c>
      <c r="AK109" s="12">
        <v>36.75</v>
      </c>
      <c r="AL109" s="13">
        <v>46</v>
      </c>
      <c r="AM109" s="12">
        <v>82.7</v>
      </c>
      <c r="AN109" s="3"/>
      <c r="AO109" s="3"/>
    </row>
    <row r="110" spans="1:41" x14ac:dyDescent="0.2">
      <c r="A110" s="3"/>
      <c r="B110" s="3" t="s">
        <v>266</v>
      </c>
      <c r="C110" s="18" t="s">
        <v>48</v>
      </c>
      <c r="D110" s="18">
        <v>19</v>
      </c>
      <c r="E110" s="18">
        <v>19</v>
      </c>
      <c r="F110" s="18">
        <v>19</v>
      </c>
      <c r="G110" s="18">
        <v>0</v>
      </c>
      <c r="H110" s="19">
        <v>1</v>
      </c>
      <c r="I110" s="26">
        <v>1</v>
      </c>
      <c r="J110" s="18">
        <v>5</v>
      </c>
      <c r="K110" s="27">
        <v>4</v>
      </c>
      <c r="L110" s="27">
        <v>0.5</v>
      </c>
      <c r="M110" s="27">
        <v>7</v>
      </c>
      <c r="N110" s="18">
        <v>5.5</v>
      </c>
      <c r="O110" s="18">
        <v>2</v>
      </c>
      <c r="P110" s="18">
        <v>6</v>
      </c>
      <c r="Q110" s="18">
        <v>0</v>
      </c>
      <c r="R110" s="18">
        <v>3</v>
      </c>
      <c r="S110" s="18">
        <v>0</v>
      </c>
      <c r="T110" s="18">
        <v>0</v>
      </c>
      <c r="U110" s="18">
        <v>11</v>
      </c>
      <c r="V110" s="18">
        <v>2</v>
      </c>
      <c r="W110" s="18"/>
      <c r="X110" s="24">
        <f t="shared" si="5"/>
        <v>28</v>
      </c>
      <c r="Y110" s="3" t="s">
        <v>148</v>
      </c>
      <c r="Z110" s="3"/>
      <c r="AA110" s="18">
        <v>120</v>
      </c>
      <c r="AB110" s="10">
        <f t="shared" si="14"/>
        <v>150</v>
      </c>
      <c r="AC110" s="18">
        <v>695</v>
      </c>
      <c r="AD110" s="10">
        <f t="shared" si="12"/>
        <v>725</v>
      </c>
      <c r="AE110" s="18">
        <v>620</v>
      </c>
      <c r="AF110" s="10">
        <f t="shared" si="8"/>
        <v>650</v>
      </c>
      <c r="AG110" s="3">
        <v>330</v>
      </c>
      <c r="AH110" s="10">
        <f t="shared" si="9"/>
        <v>330</v>
      </c>
      <c r="AI110" s="3">
        <v>0</v>
      </c>
      <c r="AJ110" s="11">
        <f t="shared" si="10"/>
        <v>1.1655011655011656</v>
      </c>
      <c r="AK110" s="12">
        <v>42.9</v>
      </c>
      <c r="AL110" s="13">
        <v>50</v>
      </c>
      <c r="AM110" s="12">
        <v>92.9</v>
      </c>
      <c r="AN110" s="3"/>
      <c r="AO110" s="3"/>
    </row>
    <row r="111" spans="1:41" x14ac:dyDescent="0.2">
      <c r="A111" s="3"/>
      <c r="B111" s="3" t="s">
        <v>268</v>
      </c>
      <c r="C111" s="18" t="s">
        <v>48</v>
      </c>
      <c r="D111" s="18">
        <v>22</v>
      </c>
      <c r="E111" s="18">
        <v>22</v>
      </c>
      <c r="F111" s="18">
        <v>18</v>
      </c>
      <c r="G111" s="18">
        <v>0</v>
      </c>
      <c r="H111" s="19">
        <v>1</v>
      </c>
      <c r="I111" s="22">
        <v>0.82</v>
      </c>
      <c r="J111" s="18">
        <v>5</v>
      </c>
      <c r="K111" s="18">
        <v>3</v>
      </c>
      <c r="L111" s="18">
        <v>2</v>
      </c>
      <c r="M111" s="18">
        <v>6</v>
      </c>
      <c r="N111" s="18">
        <v>2</v>
      </c>
      <c r="O111" s="18">
        <v>0</v>
      </c>
      <c r="P111" s="18">
        <v>4</v>
      </c>
      <c r="Q111" s="18">
        <v>2</v>
      </c>
      <c r="R111" s="18">
        <v>6</v>
      </c>
      <c r="S111" s="18">
        <v>0</v>
      </c>
      <c r="T111" s="18">
        <v>0</v>
      </c>
      <c r="U111" s="18">
        <v>11</v>
      </c>
      <c r="V111" s="18">
        <v>5</v>
      </c>
      <c r="W111" s="18"/>
      <c r="X111" s="24">
        <f t="shared" si="5"/>
        <v>25</v>
      </c>
      <c r="Y111" s="3"/>
      <c r="Z111" s="3"/>
      <c r="AA111" s="18">
        <v>275</v>
      </c>
      <c r="AB111" s="10">
        <f t="shared" si="14"/>
        <v>275</v>
      </c>
      <c r="AC111" s="18">
        <v>350</v>
      </c>
      <c r="AD111" s="10">
        <f t="shared" si="12"/>
        <v>350</v>
      </c>
      <c r="AE111" s="18">
        <v>400</v>
      </c>
      <c r="AF111" s="10">
        <f t="shared" si="8"/>
        <v>400</v>
      </c>
      <c r="AG111" s="3">
        <v>710</v>
      </c>
      <c r="AH111" s="10">
        <f t="shared" si="9"/>
        <v>710</v>
      </c>
      <c r="AI111" s="3">
        <v>1</v>
      </c>
      <c r="AJ111" s="11">
        <f t="shared" si="10"/>
        <v>1.7746478873239437</v>
      </c>
      <c r="AK111" s="12">
        <v>28.4</v>
      </c>
      <c r="AL111" s="13">
        <v>50.4</v>
      </c>
      <c r="AM111" s="12">
        <v>78.8</v>
      </c>
      <c r="AN111" s="3"/>
      <c r="AO111" s="3"/>
    </row>
    <row r="112" spans="1:41" x14ac:dyDescent="0.2">
      <c r="A112" s="3"/>
      <c r="B112" s="3" t="s">
        <v>267</v>
      </c>
      <c r="C112" s="18" t="s">
        <v>48</v>
      </c>
      <c r="D112" s="18">
        <v>22</v>
      </c>
      <c r="E112" s="18">
        <v>22</v>
      </c>
      <c r="F112" s="18">
        <v>22</v>
      </c>
      <c r="G112" s="18">
        <v>0</v>
      </c>
      <c r="H112" s="19">
        <v>1</v>
      </c>
      <c r="I112" s="26">
        <v>1</v>
      </c>
      <c r="J112" s="18">
        <v>8</v>
      </c>
      <c r="K112" s="18">
        <v>2</v>
      </c>
      <c r="L112" s="18">
        <v>3</v>
      </c>
      <c r="M112" s="18">
        <v>11</v>
      </c>
      <c r="N112" s="18">
        <v>4</v>
      </c>
      <c r="O112" s="18">
        <v>4</v>
      </c>
      <c r="P112" s="18">
        <v>2</v>
      </c>
      <c r="Q112" s="18">
        <v>0</v>
      </c>
      <c r="R112" s="18">
        <v>6</v>
      </c>
      <c r="S112" s="18">
        <v>0</v>
      </c>
      <c r="T112" s="18">
        <v>0</v>
      </c>
      <c r="U112" s="18">
        <v>7</v>
      </c>
      <c r="V112" s="18">
        <v>4</v>
      </c>
      <c r="W112" s="18"/>
      <c r="X112" s="24">
        <f t="shared" si="5"/>
        <v>32</v>
      </c>
      <c r="Y112" s="3" t="s">
        <v>140</v>
      </c>
      <c r="Z112" s="3"/>
      <c r="AA112" s="18">
        <v>330</v>
      </c>
      <c r="AB112" s="10">
        <f t="shared" si="14"/>
        <v>350</v>
      </c>
      <c r="AC112" s="18">
        <v>655</v>
      </c>
      <c r="AD112" s="10">
        <f t="shared" si="12"/>
        <v>675</v>
      </c>
      <c r="AE112" s="18">
        <v>300</v>
      </c>
      <c r="AF112" s="10">
        <f t="shared" si="8"/>
        <v>300</v>
      </c>
      <c r="AG112" s="3">
        <v>660</v>
      </c>
      <c r="AH112" s="10">
        <f t="shared" si="9"/>
        <v>660</v>
      </c>
      <c r="AI112" s="3">
        <v>0</v>
      </c>
      <c r="AJ112" s="11">
        <f t="shared" si="10"/>
        <v>0.97539149888143173</v>
      </c>
      <c r="AK112" s="12">
        <v>44.7</v>
      </c>
      <c r="AL112" s="13">
        <v>43.6</v>
      </c>
      <c r="AM112" s="12">
        <v>88.3</v>
      </c>
      <c r="AN112" s="3"/>
      <c r="AO112" s="3"/>
    </row>
    <row r="113" spans="1:41" x14ac:dyDescent="0.2">
      <c r="A113" s="6" t="s">
        <v>149</v>
      </c>
      <c r="B113" s="3" t="s">
        <v>269</v>
      </c>
      <c r="C113" s="3" t="s">
        <v>33</v>
      </c>
      <c r="D113" s="3">
        <v>22</v>
      </c>
      <c r="E113" s="3">
        <v>22</v>
      </c>
      <c r="F113" s="3">
        <v>22</v>
      </c>
      <c r="G113" s="3">
        <v>0</v>
      </c>
      <c r="H113" s="7">
        <v>1</v>
      </c>
      <c r="I113" s="8">
        <v>1</v>
      </c>
      <c r="J113" s="3">
        <v>14</v>
      </c>
      <c r="K113" s="33">
        <v>1</v>
      </c>
      <c r="L113" s="33">
        <v>2</v>
      </c>
      <c r="M113" s="33">
        <v>10</v>
      </c>
      <c r="N113" s="33">
        <v>3</v>
      </c>
      <c r="O113" s="3">
        <v>1</v>
      </c>
      <c r="P113" s="3">
        <v>5</v>
      </c>
      <c r="Q113" s="3">
        <v>9</v>
      </c>
      <c r="R113" s="3">
        <v>5</v>
      </c>
      <c r="S113" s="3">
        <v>0</v>
      </c>
      <c r="T113" s="3">
        <v>0</v>
      </c>
      <c r="U113" s="3">
        <v>9</v>
      </c>
      <c r="V113" s="3">
        <v>8</v>
      </c>
      <c r="W113" s="3"/>
      <c r="X113" s="24">
        <f t="shared" si="5"/>
        <v>36</v>
      </c>
      <c r="Y113" s="3" t="s">
        <v>150</v>
      </c>
      <c r="Z113" s="3"/>
      <c r="AA113" s="21">
        <v>225</v>
      </c>
      <c r="AB113" s="10">
        <f t="shared" si="14"/>
        <v>225</v>
      </c>
      <c r="AC113" s="21">
        <v>550</v>
      </c>
      <c r="AD113" s="10">
        <f t="shared" si="12"/>
        <v>550</v>
      </c>
      <c r="AE113" s="21">
        <v>515</v>
      </c>
      <c r="AF113" s="10">
        <f t="shared" si="8"/>
        <v>525</v>
      </c>
      <c r="AG113" s="3">
        <v>765</v>
      </c>
      <c r="AH113" s="10">
        <f t="shared" si="9"/>
        <v>775</v>
      </c>
      <c r="AI113" s="3">
        <v>1</v>
      </c>
      <c r="AJ113" s="11">
        <f t="shared" si="10"/>
        <v>1.6505681818181817</v>
      </c>
      <c r="AK113" s="12">
        <v>35.200000000000003</v>
      </c>
      <c r="AL113" s="12">
        <v>58.1</v>
      </c>
      <c r="AM113" s="12">
        <v>93.3</v>
      </c>
      <c r="AN113" s="3"/>
      <c r="AO113" s="3"/>
    </row>
    <row r="114" spans="1:41" x14ac:dyDescent="0.2">
      <c r="A114" s="3"/>
      <c r="B114" s="3" t="s">
        <v>270</v>
      </c>
      <c r="C114" s="3" t="s">
        <v>33</v>
      </c>
      <c r="D114" s="3">
        <v>21</v>
      </c>
      <c r="E114" s="3">
        <v>21</v>
      </c>
      <c r="F114" s="3">
        <v>21</v>
      </c>
      <c r="G114" s="3">
        <v>0</v>
      </c>
      <c r="H114" s="7">
        <v>1</v>
      </c>
      <c r="I114" s="8">
        <v>1</v>
      </c>
      <c r="J114" s="3">
        <v>5</v>
      </c>
      <c r="K114" s="3">
        <v>0</v>
      </c>
      <c r="L114" s="3">
        <v>2</v>
      </c>
      <c r="M114" s="3">
        <v>4</v>
      </c>
      <c r="N114" s="3">
        <v>2</v>
      </c>
      <c r="O114" s="3">
        <v>0</v>
      </c>
      <c r="P114" s="3">
        <v>4</v>
      </c>
      <c r="Q114" s="3">
        <v>7</v>
      </c>
      <c r="R114" s="3">
        <v>7</v>
      </c>
      <c r="S114" s="3">
        <v>0</v>
      </c>
      <c r="T114" s="3">
        <v>1</v>
      </c>
      <c r="U114" s="3">
        <v>5</v>
      </c>
      <c r="V114" s="3">
        <v>3</v>
      </c>
      <c r="W114" s="3"/>
      <c r="X114" s="24">
        <f>SUM(K114:T114)</f>
        <v>27</v>
      </c>
      <c r="Y114" s="3"/>
      <c r="Z114" s="3"/>
      <c r="AA114" s="21">
        <v>200</v>
      </c>
      <c r="AB114" s="10">
        <f t="shared" si="14"/>
        <v>200</v>
      </c>
      <c r="AC114" s="21">
        <v>300</v>
      </c>
      <c r="AD114" s="10">
        <f t="shared" si="12"/>
        <v>300</v>
      </c>
      <c r="AE114" s="21">
        <v>400</v>
      </c>
      <c r="AF114" s="10">
        <f t="shared" si="8"/>
        <v>400</v>
      </c>
      <c r="AG114" s="3">
        <v>945</v>
      </c>
      <c r="AH114" s="10">
        <f t="shared" si="9"/>
        <v>945</v>
      </c>
      <c r="AI114" s="3">
        <v>3</v>
      </c>
      <c r="AJ114" s="11">
        <f t="shared" si="10"/>
        <v>2.6890756302521006</v>
      </c>
      <c r="AK114" s="12">
        <v>23.8</v>
      </c>
      <c r="AL114" s="12">
        <v>64</v>
      </c>
      <c r="AM114" s="12">
        <v>87.8</v>
      </c>
      <c r="AN114" s="3"/>
      <c r="AO114" s="3"/>
    </row>
    <row r="115" spans="1:41" x14ac:dyDescent="0.2">
      <c r="A115" s="3" t="s">
        <v>151</v>
      </c>
      <c r="B115" s="39" t="s">
        <v>271</v>
      </c>
      <c r="C115" s="39" t="s">
        <v>33</v>
      </c>
      <c r="D115" s="39">
        <v>16</v>
      </c>
      <c r="E115" s="39">
        <v>16</v>
      </c>
      <c r="F115" s="39">
        <v>14</v>
      </c>
      <c r="G115" s="39">
        <v>0</v>
      </c>
      <c r="H115" s="40">
        <v>1</v>
      </c>
      <c r="I115" s="41">
        <v>0.875</v>
      </c>
      <c r="J115" s="42">
        <v>2</v>
      </c>
      <c r="K115" s="42">
        <v>0</v>
      </c>
      <c r="L115" s="42">
        <v>2</v>
      </c>
      <c r="M115" s="42">
        <v>2</v>
      </c>
      <c r="N115" s="42">
        <v>2</v>
      </c>
      <c r="O115" s="42">
        <v>1</v>
      </c>
      <c r="P115" s="42">
        <v>3</v>
      </c>
      <c r="Q115" s="42">
        <v>1</v>
      </c>
      <c r="R115" s="42">
        <v>6</v>
      </c>
      <c r="S115" s="42">
        <v>0</v>
      </c>
      <c r="T115" s="42">
        <v>0</v>
      </c>
      <c r="U115" s="42">
        <v>4</v>
      </c>
      <c r="V115" s="42">
        <v>3</v>
      </c>
      <c r="W115" s="23" t="s">
        <v>52</v>
      </c>
      <c r="X115" s="24">
        <f>SUM(K115:T115)</f>
        <v>17</v>
      </c>
      <c r="Y115" s="3"/>
      <c r="Z115" s="3"/>
      <c r="AA115" s="3">
        <v>200</v>
      </c>
      <c r="AB115" s="10">
        <f t="shared" si="14"/>
        <v>200</v>
      </c>
      <c r="AC115" s="3">
        <v>250</v>
      </c>
      <c r="AD115" s="10">
        <f t="shared" si="12"/>
        <v>250</v>
      </c>
      <c r="AE115" s="3">
        <v>325</v>
      </c>
      <c r="AF115" s="10">
        <f t="shared" si="8"/>
        <v>325</v>
      </c>
      <c r="AG115" s="3">
        <v>685</v>
      </c>
      <c r="AH115" s="10">
        <f t="shared" si="9"/>
        <v>685</v>
      </c>
      <c r="AI115" s="3">
        <v>3</v>
      </c>
      <c r="AJ115" s="11">
        <f t="shared" si="10"/>
        <v>2.2455516014234873</v>
      </c>
      <c r="AK115" s="12">
        <v>28.1</v>
      </c>
      <c r="AL115" s="12">
        <v>63.1</v>
      </c>
      <c r="AM115" s="12">
        <v>91.2</v>
      </c>
      <c r="AN115" s="25" t="s">
        <v>53</v>
      </c>
      <c r="AO115" s="3"/>
    </row>
    <row r="116" spans="1:41" x14ac:dyDescent="0.2">
      <c r="A116" s="9"/>
      <c r="B116" s="3" t="s">
        <v>272</v>
      </c>
      <c r="C116" s="3"/>
      <c r="D116" s="39">
        <v>18</v>
      </c>
      <c r="E116" s="39">
        <v>18</v>
      </c>
      <c r="F116" s="39">
        <v>18</v>
      </c>
      <c r="G116" s="39">
        <v>0</v>
      </c>
      <c r="H116" s="40">
        <v>1</v>
      </c>
      <c r="I116" s="43">
        <v>1</v>
      </c>
      <c r="J116" s="42">
        <v>2</v>
      </c>
      <c r="K116" s="42">
        <v>1</v>
      </c>
      <c r="L116" s="42">
        <v>3</v>
      </c>
      <c r="M116" s="42">
        <v>3</v>
      </c>
      <c r="N116" s="42">
        <v>2</v>
      </c>
      <c r="O116" s="42">
        <v>1</v>
      </c>
      <c r="P116" s="42">
        <v>2</v>
      </c>
      <c r="Q116" s="42">
        <v>3</v>
      </c>
      <c r="R116" s="42">
        <v>7</v>
      </c>
      <c r="S116" s="42">
        <v>0</v>
      </c>
      <c r="T116" s="42">
        <v>0</v>
      </c>
      <c r="U116" s="42">
        <v>15</v>
      </c>
      <c r="V116" s="42">
        <v>7</v>
      </c>
      <c r="W116" s="39"/>
      <c r="X116" s="24">
        <f>SUM(K116:T116)</f>
        <v>22</v>
      </c>
      <c r="Y116" s="3"/>
      <c r="Z116" s="3"/>
      <c r="AA116" s="3">
        <v>325</v>
      </c>
      <c r="AB116" s="10">
        <f t="shared" si="14"/>
        <v>325</v>
      </c>
      <c r="AC116" s="3">
        <v>275</v>
      </c>
      <c r="AD116" s="10">
        <f t="shared" si="12"/>
        <v>275</v>
      </c>
      <c r="AE116" s="3">
        <v>225</v>
      </c>
      <c r="AF116" s="10">
        <f t="shared" si="8"/>
        <v>225</v>
      </c>
      <c r="AG116" s="3">
        <v>845</v>
      </c>
      <c r="AH116" s="10">
        <f t="shared" si="9"/>
        <v>845</v>
      </c>
      <c r="AI116" s="3">
        <v>2</v>
      </c>
      <c r="AJ116" s="11">
        <f t="shared" si="10"/>
        <v>1.783783783783784</v>
      </c>
      <c r="AK116" s="12">
        <v>33.299999999999997</v>
      </c>
      <c r="AL116" s="12">
        <v>59.4</v>
      </c>
      <c r="AM116" s="12">
        <v>92.7</v>
      </c>
      <c r="AN116" s="3"/>
      <c r="AO116" s="3"/>
    </row>
    <row r="117" spans="1:41" x14ac:dyDescent="0.2">
      <c r="A117" s="3"/>
      <c r="B117" s="3" t="s">
        <v>273</v>
      </c>
      <c r="C117" s="3" t="s">
        <v>33</v>
      </c>
      <c r="D117" s="3">
        <v>22</v>
      </c>
      <c r="E117" s="3">
        <v>22</v>
      </c>
      <c r="F117" s="3">
        <v>20</v>
      </c>
      <c r="G117" s="3">
        <v>0</v>
      </c>
      <c r="H117" s="7">
        <v>1</v>
      </c>
      <c r="I117" s="14">
        <v>0.91</v>
      </c>
      <c r="J117" s="3">
        <v>4</v>
      </c>
      <c r="K117" s="3">
        <v>2</v>
      </c>
      <c r="L117" s="3">
        <v>1</v>
      </c>
      <c r="M117" s="3">
        <v>3</v>
      </c>
      <c r="N117" s="3">
        <v>3</v>
      </c>
      <c r="O117" s="3">
        <v>0</v>
      </c>
      <c r="P117" s="3">
        <v>4</v>
      </c>
      <c r="Q117" s="3">
        <v>3</v>
      </c>
      <c r="R117" s="3">
        <v>9</v>
      </c>
      <c r="S117" s="3">
        <v>0</v>
      </c>
      <c r="T117" s="3">
        <v>0</v>
      </c>
      <c r="U117" s="3">
        <v>11</v>
      </c>
      <c r="V117" s="3">
        <v>2</v>
      </c>
      <c r="W117" s="3"/>
      <c r="X117" s="24">
        <f t="shared" si="5"/>
        <v>25</v>
      </c>
      <c r="Y117" s="3" t="s">
        <v>141</v>
      </c>
      <c r="Z117" s="3"/>
      <c r="AA117" s="3">
        <v>150</v>
      </c>
      <c r="AB117" s="10">
        <f t="shared" si="14"/>
        <v>150</v>
      </c>
      <c r="AC117" s="3">
        <v>365</v>
      </c>
      <c r="AD117" s="10">
        <f>(M117*25)+(N117*100)</f>
        <v>375</v>
      </c>
      <c r="AE117" s="3">
        <v>400</v>
      </c>
      <c r="AF117" s="10">
        <f t="shared" si="8"/>
        <v>400</v>
      </c>
      <c r="AG117" s="3">
        <v>1055</v>
      </c>
      <c r="AH117" s="10">
        <f t="shared" si="9"/>
        <v>1065</v>
      </c>
      <c r="AI117" s="3">
        <v>1</v>
      </c>
      <c r="AJ117" s="11">
        <f t="shared" si="10"/>
        <v>2.8247863247863245</v>
      </c>
      <c r="AK117" s="12">
        <v>23.4</v>
      </c>
      <c r="AL117" s="12">
        <v>66.099999999999994</v>
      </c>
      <c r="AM117" s="12">
        <v>89.5</v>
      </c>
      <c r="AN117" s="3"/>
      <c r="AO117" s="3"/>
    </row>
    <row r="118" spans="1:41" x14ac:dyDescent="0.2">
      <c r="A118" s="3"/>
      <c r="B118" s="3" t="s">
        <v>274</v>
      </c>
      <c r="C118" s="3" t="s">
        <v>33</v>
      </c>
      <c r="D118" s="3">
        <v>22</v>
      </c>
      <c r="E118" s="3">
        <v>22</v>
      </c>
      <c r="F118" s="3">
        <v>21</v>
      </c>
      <c r="G118" s="3">
        <v>0</v>
      </c>
      <c r="H118" s="7">
        <v>1</v>
      </c>
      <c r="I118" s="14">
        <v>0.95</v>
      </c>
      <c r="J118" s="3">
        <v>8</v>
      </c>
      <c r="K118" s="3">
        <v>1</v>
      </c>
      <c r="L118" s="3">
        <v>3</v>
      </c>
      <c r="M118" s="3">
        <v>3</v>
      </c>
      <c r="N118" s="3">
        <v>3</v>
      </c>
      <c r="O118" s="3">
        <v>2</v>
      </c>
      <c r="P118" s="3">
        <v>3</v>
      </c>
      <c r="Q118" s="3">
        <v>8</v>
      </c>
      <c r="R118" s="3">
        <v>6</v>
      </c>
      <c r="S118" s="3">
        <v>0</v>
      </c>
      <c r="T118" s="3">
        <v>0</v>
      </c>
      <c r="U118" s="3">
        <v>9</v>
      </c>
      <c r="V118" s="3">
        <v>8</v>
      </c>
      <c r="W118" s="3"/>
      <c r="X118" s="24">
        <f>SUM(K118:T118)</f>
        <v>29</v>
      </c>
      <c r="Y118" s="3"/>
      <c r="Z118" s="3"/>
      <c r="AA118" s="3">
        <v>325</v>
      </c>
      <c r="AB118" s="10">
        <f>(K118*25)+(L118*100)</f>
        <v>325</v>
      </c>
      <c r="AC118" s="3">
        <v>375</v>
      </c>
      <c r="AD118" s="10">
        <f t="shared" ref="AD118:AD133" si="15">(M118*25)+(N118*100)</f>
        <v>375</v>
      </c>
      <c r="AE118" s="3">
        <v>350</v>
      </c>
      <c r="AF118" s="10">
        <f t="shared" si="8"/>
        <v>350</v>
      </c>
      <c r="AG118" s="3">
        <v>860</v>
      </c>
      <c r="AH118" s="10">
        <f t="shared" si="9"/>
        <v>860</v>
      </c>
      <c r="AI118" s="3">
        <v>2</v>
      </c>
      <c r="AJ118" s="11">
        <f t="shared" si="10"/>
        <v>1.729559748427673</v>
      </c>
      <c r="AK118" s="12">
        <v>31.8</v>
      </c>
      <c r="AL118" s="13">
        <v>55</v>
      </c>
      <c r="AM118" s="12">
        <v>86.8</v>
      </c>
      <c r="AN118" s="3"/>
      <c r="AO118" s="3"/>
    </row>
    <row r="119" spans="1:41" x14ac:dyDescent="0.2">
      <c r="A119" s="3"/>
      <c r="B119" s="21" t="s">
        <v>275</v>
      </c>
      <c r="C119" s="18" t="s">
        <v>48</v>
      </c>
      <c r="D119" s="18">
        <v>19</v>
      </c>
      <c r="E119" s="18">
        <v>19</v>
      </c>
      <c r="F119" s="18">
        <v>17</v>
      </c>
      <c r="G119" s="18">
        <v>0</v>
      </c>
      <c r="H119" s="19">
        <v>1</v>
      </c>
      <c r="I119" s="22">
        <v>0.89</v>
      </c>
      <c r="J119" s="18">
        <v>7</v>
      </c>
      <c r="K119" s="18">
        <v>2</v>
      </c>
      <c r="L119" s="18">
        <v>1</v>
      </c>
      <c r="M119" s="18">
        <v>5</v>
      </c>
      <c r="N119" s="18">
        <v>2</v>
      </c>
      <c r="O119" s="18">
        <v>0</v>
      </c>
      <c r="P119" s="18">
        <v>5</v>
      </c>
      <c r="Q119" s="18">
        <v>4</v>
      </c>
      <c r="R119" s="18">
        <v>5</v>
      </c>
      <c r="S119" s="18">
        <v>0</v>
      </c>
      <c r="T119" s="18">
        <v>0</v>
      </c>
      <c r="U119" s="18">
        <v>7</v>
      </c>
      <c r="V119" s="18">
        <v>13</v>
      </c>
      <c r="W119" s="18"/>
      <c r="X119" s="24">
        <f t="shared" si="5"/>
        <v>24</v>
      </c>
      <c r="Y119" s="3"/>
      <c r="Z119" s="3"/>
      <c r="AA119" s="3">
        <v>150</v>
      </c>
      <c r="AB119" s="10">
        <f t="shared" ref="AB119:AB131" si="16">(K119*25)+(L119*100)</f>
        <v>150</v>
      </c>
      <c r="AC119" s="3">
        <v>325</v>
      </c>
      <c r="AD119" s="10">
        <f t="shared" si="15"/>
        <v>325</v>
      </c>
      <c r="AE119" s="3">
        <v>500</v>
      </c>
      <c r="AF119" s="10">
        <f t="shared" si="8"/>
        <v>500</v>
      </c>
      <c r="AG119" s="3">
        <v>650</v>
      </c>
      <c r="AH119" s="10">
        <f t="shared" si="9"/>
        <v>650</v>
      </c>
      <c r="AI119" s="3">
        <v>3</v>
      </c>
      <c r="AJ119" s="11">
        <f t="shared" si="10"/>
        <v>2.42</v>
      </c>
      <c r="AK119" s="12">
        <v>25</v>
      </c>
      <c r="AL119" s="12">
        <v>60.5</v>
      </c>
      <c r="AM119" s="12">
        <v>85.5</v>
      </c>
      <c r="AN119" s="3"/>
      <c r="AO119" s="3"/>
    </row>
    <row r="120" spans="1:41" x14ac:dyDescent="0.2">
      <c r="A120" s="3"/>
      <c r="B120" s="3" t="s">
        <v>276</v>
      </c>
      <c r="C120" s="18" t="s">
        <v>48</v>
      </c>
      <c r="D120" s="18">
        <v>22</v>
      </c>
      <c r="E120" s="18">
        <v>22</v>
      </c>
      <c r="F120" s="18">
        <v>19</v>
      </c>
      <c r="G120" s="18">
        <v>0</v>
      </c>
      <c r="H120" s="19">
        <v>1</v>
      </c>
      <c r="I120" s="22">
        <v>0.86</v>
      </c>
      <c r="J120" s="18">
        <v>2</v>
      </c>
      <c r="K120" s="18">
        <v>0</v>
      </c>
      <c r="L120" s="18">
        <v>4</v>
      </c>
      <c r="M120" s="18">
        <v>2</v>
      </c>
      <c r="N120" s="18">
        <v>4</v>
      </c>
      <c r="O120" s="18">
        <v>1</v>
      </c>
      <c r="P120" s="18">
        <v>3</v>
      </c>
      <c r="Q120" s="18">
        <v>7</v>
      </c>
      <c r="R120" s="18">
        <v>2</v>
      </c>
      <c r="S120" s="18">
        <v>0</v>
      </c>
      <c r="T120" s="18">
        <v>0</v>
      </c>
      <c r="U120" s="18">
        <v>10</v>
      </c>
      <c r="V120" s="18">
        <v>9</v>
      </c>
      <c r="W120" s="18"/>
      <c r="X120" s="24">
        <f t="shared" si="5"/>
        <v>23</v>
      </c>
      <c r="Y120" s="18" t="s">
        <v>90</v>
      </c>
      <c r="Z120" s="18"/>
      <c r="AA120" s="18">
        <v>400</v>
      </c>
      <c r="AB120" s="10">
        <f t="shared" si="16"/>
        <v>400</v>
      </c>
      <c r="AC120" s="18">
        <v>450</v>
      </c>
      <c r="AD120" s="10">
        <f t="shared" si="15"/>
        <v>450</v>
      </c>
      <c r="AE120" s="18">
        <v>315</v>
      </c>
      <c r="AF120" s="10">
        <f t="shared" si="8"/>
        <v>325</v>
      </c>
      <c r="AG120" s="3">
        <v>385</v>
      </c>
      <c r="AH120" s="10">
        <f t="shared" si="9"/>
        <v>395</v>
      </c>
      <c r="AI120" s="13">
        <v>0</v>
      </c>
      <c r="AJ120" s="11">
        <f t="shared" si="10"/>
        <v>0.82383419689119175</v>
      </c>
      <c r="AK120" s="12">
        <v>38.6</v>
      </c>
      <c r="AL120" s="13">
        <v>31.8</v>
      </c>
      <c r="AM120" s="13">
        <v>70.599999999999994</v>
      </c>
      <c r="AN120" s="3"/>
      <c r="AO120" s="3"/>
    </row>
    <row r="121" spans="1:41" x14ac:dyDescent="0.2">
      <c r="A121" s="3"/>
      <c r="B121" s="3" t="s">
        <v>277</v>
      </c>
      <c r="C121" s="18" t="s">
        <v>48</v>
      </c>
      <c r="D121" s="18">
        <v>22</v>
      </c>
      <c r="E121" s="18">
        <v>22</v>
      </c>
      <c r="F121" s="18">
        <v>22</v>
      </c>
      <c r="G121" s="18">
        <v>0</v>
      </c>
      <c r="H121" s="19">
        <v>1</v>
      </c>
      <c r="I121" s="44">
        <v>1</v>
      </c>
      <c r="J121" s="18">
        <v>4</v>
      </c>
      <c r="K121" s="18">
        <v>1</v>
      </c>
      <c r="L121" s="18">
        <v>2</v>
      </c>
      <c r="M121" s="18">
        <v>3</v>
      </c>
      <c r="N121" s="18">
        <v>5</v>
      </c>
      <c r="O121" s="18">
        <v>2</v>
      </c>
      <c r="P121" s="18">
        <v>1</v>
      </c>
      <c r="Q121" s="18">
        <v>5</v>
      </c>
      <c r="R121" s="18">
        <v>8</v>
      </c>
      <c r="S121" s="18">
        <v>0</v>
      </c>
      <c r="T121" s="18">
        <v>0</v>
      </c>
      <c r="U121" s="18">
        <v>11</v>
      </c>
      <c r="V121" s="18">
        <v>5</v>
      </c>
      <c r="W121" s="18"/>
      <c r="X121" s="24">
        <f t="shared" ref="X121:X164" si="17">SUM(K121:T121)</f>
        <v>27</v>
      </c>
      <c r="Y121" s="18" t="s">
        <v>90</v>
      </c>
      <c r="Z121" s="18"/>
      <c r="AA121" s="18">
        <v>225</v>
      </c>
      <c r="AB121" s="10">
        <f t="shared" si="16"/>
        <v>225</v>
      </c>
      <c r="AC121" s="18">
        <v>575</v>
      </c>
      <c r="AD121" s="10">
        <f t="shared" si="15"/>
        <v>575</v>
      </c>
      <c r="AE121" s="18">
        <v>140</v>
      </c>
      <c r="AF121" s="10">
        <f t="shared" si="8"/>
        <v>150</v>
      </c>
      <c r="AG121" s="3">
        <v>995</v>
      </c>
      <c r="AH121" s="10">
        <f t="shared" si="9"/>
        <v>1005</v>
      </c>
      <c r="AI121" s="3">
        <v>3</v>
      </c>
      <c r="AJ121" s="11">
        <f t="shared" si="10"/>
        <v>1.4175824175824177</v>
      </c>
      <c r="AK121" s="12">
        <v>36.4</v>
      </c>
      <c r="AL121" s="13">
        <v>51.6</v>
      </c>
      <c r="AM121" s="12">
        <v>88</v>
      </c>
      <c r="AN121" s="3"/>
      <c r="AO121" s="3"/>
    </row>
    <row r="122" spans="1:41" x14ac:dyDescent="0.2">
      <c r="A122" s="3"/>
      <c r="B122" s="3" t="s">
        <v>278</v>
      </c>
      <c r="C122" s="18" t="s">
        <v>48</v>
      </c>
      <c r="D122" s="18">
        <v>19</v>
      </c>
      <c r="E122" s="18">
        <v>19</v>
      </c>
      <c r="F122" s="18">
        <v>19</v>
      </c>
      <c r="G122" s="18">
        <v>0</v>
      </c>
      <c r="H122" s="19">
        <v>1</v>
      </c>
      <c r="I122" s="44">
        <v>1</v>
      </c>
      <c r="J122" s="18">
        <v>5</v>
      </c>
      <c r="K122" s="18">
        <v>0</v>
      </c>
      <c r="L122" s="18">
        <v>3</v>
      </c>
      <c r="M122" s="18">
        <v>4</v>
      </c>
      <c r="N122" s="18">
        <v>3</v>
      </c>
      <c r="O122" s="18">
        <v>1</v>
      </c>
      <c r="P122" s="18">
        <v>4</v>
      </c>
      <c r="Q122" s="18">
        <v>3</v>
      </c>
      <c r="R122" s="18">
        <v>6</v>
      </c>
      <c r="S122" s="18">
        <v>0</v>
      </c>
      <c r="T122" s="18">
        <v>0</v>
      </c>
      <c r="U122" s="18">
        <v>5</v>
      </c>
      <c r="V122" s="18">
        <v>4</v>
      </c>
      <c r="W122" s="18"/>
      <c r="X122" s="24">
        <f t="shared" si="17"/>
        <v>24</v>
      </c>
      <c r="Y122" s="18"/>
      <c r="Z122" s="18"/>
      <c r="AA122" s="18">
        <v>300</v>
      </c>
      <c r="AB122" s="10">
        <f t="shared" si="16"/>
        <v>300</v>
      </c>
      <c r="AC122" s="18">
        <v>400</v>
      </c>
      <c r="AD122" s="10">
        <f t="shared" si="15"/>
        <v>400</v>
      </c>
      <c r="AE122" s="18">
        <v>425</v>
      </c>
      <c r="AF122" s="10">
        <f t="shared" si="8"/>
        <v>425</v>
      </c>
      <c r="AG122" s="3">
        <v>735</v>
      </c>
      <c r="AH122" s="10">
        <f t="shared" si="9"/>
        <v>735</v>
      </c>
      <c r="AI122" s="3">
        <v>2</v>
      </c>
      <c r="AJ122" s="11">
        <f t="shared" si="10"/>
        <v>1.6576086956521741</v>
      </c>
      <c r="AK122" s="12">
        <v>36.799999999999997</v>
      </c>
      <c r="AL122" s="12">
        <v>61</v>
      </c>
      <c r="AM122" s="12">
        <v>97.8</v>
      </c>
      <c r="AN122" s="3"/>
      <c r="AO122" s="3"/>
    </row>
    <row r="123" spans="1:41" x14ac:dyDescent="0.2">
      <c r="A123" s="6" t="s">
        <v>152</v>
      </c>
      <c r="B123" s="3" t="s">
        <v>279</v>
      </c>
      <c r="C123" s="3" t="s">
        <v>153</v>
      </c>
      <c r="D123" s="3">
        <v>22</v>
      </c>
      <c r="E123" s="3">
        <v>22</v>
      </c>
      <c r="F123" s="3">
        <v>18</v>
      </c>
      <c r="G123" s="16">
        <v>0</v>
      </c>
      <c r="H123" s="7">
        <v>1</v>
      </c>
      <c r="I123" s="14">
        <v>0.82</v>
      </c>
      <c r="J123" s="3">
        <v>4</v>
      </c>
      <c r="K123" s="28">
        <v>0</v>
      </c>
      <c r="L123" s="3">
        <v>0.5</v>
      </c>
      <c r="M123" s="28">
        <v>2</v>
      </c>
      <c r="N123" s="28">
        <v>3.5</v>
      </c>
      <c r="O123" s="3">
        <v>1</v>
      </c>
      <c r="P123" s="3">
        <v>5</v>
      </c>
      <c r="Q123" s="3">
        <v>1</v>
      </c>
      <c r="R123" s="3">
        <v>9</v>
      </c>
      <c r="S123" s="3">
        <v>0</v>
      </c>
      <c r="T123" s="3">
        <v>0</v>
      </c>
      <c r="U123" s="3">
        <v>8</v>
      </c>
      <c r="V123" s="3">
        <v>5</v>
      </c>
      <c r="W123" s="17" t="s">
        <v>67</v>
      </c>
      <c r="X123" s="24">
        <f t="shared" si="17"/>
        <v>22</v>
      </c>
      <c r="Y123" s="3"/>
      <c r="Z123" s="3"/>
      <c r="AA123" s="9">
        <v>50</v>
      </c>
      <c r="AB123" s="10">
        <f t="shared" si="16"/>
        <v>50</v>
      </c>
      <c r="AC123" s="3">
        <v>400</v>
      </c>
      <c r="AD123" s="10">
        <f t="shared" si="15"/>
        <v>400</v>
      </c>
      <c r="AE123" s="9">
        <v>525</v>
      </c>
      <c r="AF123" s="10">
        <f t="shared" si="8"/>
        <v>525</v>
      </c>
      <c r="AG123" s="3">
        <v>1015</v>
      </c>
      <c r="AH123" s="10">
        <f t="shared" si="9"/>
        <v>1015</v>
      </c>
      <c r="AI123" s="3">
        <v>2</v>
      </c>
      <c r="AJ123" s="11">
        <f t="shared" si="10"/>
        <v>3.4313725490196081</v>
      </c>
      <c r="AK123" s="12">
        <v>20.399999999999999</v>
      </c>
      <c r="AL123" s="12">
        <v>70</v>
      </c>
      <c r="AM123" s="12">
        <v>90.4</v>
      </c>
      <c r="AN123" s="3" t="s">
        <v>59</v>
      </c>
      <c r="AO123" s="3"/>
    </row>
    <row r="124" spans="1:41" x14ac:dyDescent="0.2">
      <c r="A124" s="3"/>
      <c r="B124" s="3" t="s">
        <v>280</v>
      </c>
      <c r="C124" s="3" t="s">
        <v>153</v>
      </c>
      <c r="D124" s="3">
        <v>23</v>
      </c>
      <c r="E124" s="3">
        <v>21</v>
      </c>
      <c r="F124" s="3">
        <v>18</v>
      </c>
      <c r="G124" s="3">
        <v>2</v>
      </c>
      <c r="H124" s="34">
        <v>0.91</v>
      </c>
      <c r="I124" s="16">
        <v>0.78</v>
      </c>
      <c r="J124" s="3">
        <v>5</v>
      </c>
      <c r="K124" s="28">
        <v>0</v>
      </c>
      <c r="L124" s="3">
        <v>0.5</v>
      </c>
      <c r="M124" s="28">
        <v>5</v>
      </c>
      <c r="N124" s="28">
        <v>4.5</v>
      </c>
      <c r="O124" s="3">
        <v>0</v>
      </c>
      <c r="P124" s="3">
        <v>5</v>
      </c>
      <c r="Q124" s="3">
        <v>0</v>
      </c>
      <c r="R124" s="3">
        <v>8</v>
      </c>
      <c r="S124" s="3">
        <v>0</v>
      </c>
      <c r="T124" s="3">
        <v>0</v>
      </c>
      <c r="U124" s="3">
        <v>5</v>
      </c>
      <c r="V124" s="3">
        <v>3</v>
      </c>
      <c r="W124" s="17" t="s">
        <v>38</v>
      </c>
      <c r="X124" s="24">
        <f t="shared" si="17"/>
        <v>23</v>
      </c>
      <c r="Y124" s="3"/>
      <c r="Z124" s="3"/>
      <c r="AA124" s="18">
        <v>50</v>
      </c>
      <c r="AB124" s="10">
        <f t="shared" si="16"/>
        <v>50</v>
      </c>
      <c r="AC124" s="18">
        <v>575</v>
      </c>
      <c r="AD124" s="10">
        <f t="shared" si="15"/>
        <v>575</v>
      </c>
      <c r="AE124" s="18">
        <v>500</v>
      </c>
      <c r="AF124" s="10">
        <f t="shared" si="8"/>
        <v>500</v>
      </c>
      <c r="AG124" s="3">
        <v>880</v>
      </c>
      <c r="AH124" s="10">
        <f t="shared" si="9"/>
        <v>880</v>
      </c>
      <c r="AI124" s="3">
        <v>0</v>
      </c>
      <c r="AJ124" s="11">
        <f t="shared" si="10"/>
        <v>2.214022140221402</v>
      </c>
      <c r="AK124" s="12">
        <v>27.1</v>
      </c>
      <c r="AL124" s="12">
        <v>60</v>
      </c>
      <c r="AM124" s="12">
        <v>87.1</v>
      </c>
      <c r="AN124" s="3" t="s">
        <v>39</v>
      </c>
      <c r="AO124" s="3"/>
    </row>
    <row r="125" spans="1:41" x14ac:dyDescent="0.2">
      <c r="A125" s="3"/>
      <c r="B125" s="3" t="s">
        <v>281</v>
      </c>
      <c r="C125" s="3" t="s">
        <v>153</v>
      </c>
      <c r="D125" s="3">
        <v>20</v>
      </c>
      <c r="E125" s="3">
        <v>19</v>
      </c>
      <c r="F125" s="3">
        <v>16</v>
      </c>
      <c r="G125" s="3">
        <v>1</v>
      </c>
      <c r="H125" s="34">
        <v>0.95</v>
      </c>
      <c r="I125" s="16">
        <v>0.8</v>
      </c>
      <c r="J125" s="3">
        <v>4</v>
      </c>
      <c r="K125" s="28">
        <v>0</v>
      </c>
      <c r="L125" s="28">
        <v>0.5</v>
      </c>
      <c r="M125" s="28">
        <v>5</v>
      </c>
      <c r="N125" s="3">
        <v>2.5</v>
      </c>
      <c r="O125" s="3">
        <v>0</v>
      </c>
      <c r="P125" s="3">
        <v>5</v>
      </c>
      <c r="Q125" s="3">
        <v>1</v>
      </c>
      <c r="R125" s="3">
        <v>6</v>
      </c>
      <c r="S125" s="3">
        <v>0</v>
      </c>
      <c r="T125" s="3">
        <v>0</v>
      </c>
      <c r="U125" s="3">
        <v>4</v>
      </c>
      <c r="V125" s="3">
        <v>4</v>
      </c>
      <c r="W125" s="17" t="s">
        <v>38</v>
      </c>
      <c r="X125" s="24">
        <f t="shared" si="17"/>
        <v>20</v>
      </c>
      <c r="Y125" s="3"/>
      <c r="Z125" s="3"/>
      <c r="AA125" s="18">
        <v>50</v>
      </c>
      <c r="AB125" s="10">
        <f t="shared" si="16"/>
        <v>50</v>
      </c>
      <c r="AC125" s="18">
        <v>375</v>
      </c>
      <c r="AD125" s="10">
        <f t="shared" si="15"/>
        <v>375</v>
      </c>
      <c r="AE125" s="18">
        <v>500</v>
      </c>
      <c r="AF125" s="10">
        <f t="shared" si="8"/>
        <v>500</v>
      </c>
      <c r="AG125" s="3">
        <v>685</v>
      </c>
      <c r="AH125" s="10">
        <f t="shared" si="9"/>
        <v>685</v>
      </c>
      <c r="AI125" s="3">
        <v>0</v>
      </c>
      <c r="AJ125" s="11">
        <f t="shared" si="10"/>
        <v>2.7882352941176469</v>
      </c>
      <c r="AK125" s="12">
        <v>21.25</v>
      </c>
      <c r="AL125" s="12">
        <v>59.25</v>
      </c>
      <c r="AM125" s="12">
        <v>80.5</v>
      </c>
      <c r="AN125" s="3" t="s">
        <v>39</v>
      </c>
      <c r="AO125" s="3"/>
    </row>
    <row r="126" spans="1:41" x14ac:dyDescent="0.2">
      <c r="A126" s="3"/>
      <c r="B126" s="21" t="s">
        <v>282</v>
      </c>
      <c r="C126" s="18" t="s">
        <v>48</v>
      </c>
      <c r="D126" s="18">
        <v>23</v>
      </c>
      <c r="E126" s="18">
        <v>23</v>
      </c>
      <c r="F126" s="18">
        <v>18</v>
      </c>
      <c r="G126" s="18">
        <v>0</v>
      </c>
      <c r="H126" s="19">
        <v>1</v>
      </c>
      <c r="I126" s="20">
        <v>0.78</v>
      </c>
      <c r="J126" s="18">
        <v>4</v>
      </c>
      <c r="K126" s="27">
        <v>0</v>
      </c>
      <c r="L126" s="18">
        <v>0.5</v>
      </c>
      <c r="M126" s="27">
        <v>2</v>
      </c>
      <c r="N126" s="27">
        <v>3.5</v>
      </c>
      <c r="O126" s="18">
        <v>1</v>
      </c>
      <c r="P126" s="18">
        <v>5</v>
      </c>
      <c r="Q126" s="18">
        <v>1</v>
      </c>
      <c r="R126" s="18">
        <v>9</v>
      </c>
      <c r="S126" s="18">
        <v>0</v>
      </c>
      <c r="T126" s="18">
        <v>0</v>
      </c>
      <c r="U126" s="18">
        <v>9</v>
      </c>
      <c r="V126" s="18">
        <v>6</v>
      </c>
      <c r="W126" s="32" t="s">
        <v>58</v>
      </c>
      <c r="X126" s="24">
        <f t="shared" si="17"/>
        <v>22</v>
      </c>
      <c r="Y126" s="18"/>
      <c r="Z126" s="18"/>
      <c r="AA126" s="18">
        <v>50</v>
      </c>
      <c r="AB126" s="10">
        <f t="shared" si="16"/>
        <v>50</v>
      </c>
      <c r="AC126" s="18">
        <v>400</v>
      </c>
      <c r="AD126" s="10">
        <f t="shared" si="15"/>
        <v>400</v>
      </c>
      <c r="AE126" s="18">
        <v>525</v>
      </c>
      <c r="AF126" s="10">
        <f t="shared" si="8"/>
        <v>525</v>
      </c>
      <c r="AG126" s="3">
        <v>1015</v>
      </c>
      <c r="AH126" s="10">
        <f t="shared" si="9"/>
        <v>1015</v>
      </c>
      <c r="AI126" s="3">
        <v>2</v>
      </c>
      <c r="AJ126" s="11">
        <f t="shared" si="10"/>
        <v>3.430769230769231</v>
      </c>
      <c r="AK126" s="12">
        <v>19.5</v>
      </c>
      <c r="AL126" s="12">
        <v>66.900000000000006</v>
      </c>
      <c r="AM126" s="12">
        <v>86.4</v>
      </c>
      <c r="AN126" s="3" t="s">
        <v>59</v>
      </c>
      <c r="AO126" s="3"/>
    </row>
    <row r="127" spans="1:41" x14ac:dyDescent="0.2">
      <c r="A127" s="3"/>
      <c r="B127" s="21" t="s">
        <v>283</v>
      </c>
      <c r="C127" s="18" t="s">
        <v>48</v>
      </c>
      <c r="D127" s="18">
        <v>23</v>
      </c>
      <c r="E127" s="18">
        <v>22</v>
      </c>
      <c r="F127" s="18">
        <v>18</v>
      </c>
      <c r="G127" s="18">
        <v>1</v>
      </c>
      <c r="H127" s="37">
        <v>0.96</v>
      </c>
      <c r="I127" s="20">
        <v>0.78</v>
      </c>
      <c r="J127" s="18">
        <v>4</v>
      </c>
      <c r="K127" s="18">
        <v>0</v>
      </c>
      <c r="L127" s="18">
        <v>2</v>
      </c>
      <c r="M127" s="18">
        <v>2</v>
      </c>
      <c r="N127" s="18">
        <v>1</v>
      </c>
      <c r="O127" s="18">
        <v>2</v>
      </c>
      <c r="P127" s="18">
        <v>7</v>
      </c>
      <c r="Q127" s="18">
        <v>1</v>
      </c>
      <c r="R127" s="18">
        <v>8</v>
      </c>
      <c r="S127" s="18">
        <v>0</v>
      </c>
      <c r="T127" s="18">
        <v>0</v>
      </c>
      <c r="U127" s="18">
        <v>5</v>
      </c>
      <c r="V127" s="18">
        <v>4</v>
      </c>
      <c r="W127" s="32" t="s">
        <v>70</v>
      </c>
      <c r="X127" s="24">
        <f t="shared" si="17"/>
        <v>23</v>
      </c>
      <c r="Y127" s="18" t="s">
        <v>154</v>
      </c>
      <c r="Z127" s="18"/>
      <c r="AA127" s="18">
        <v>200</v>
      </c>
      <c r="AB127" s="10">
        <f t="shared" si="16"/>
        <v>200</v>
      </c>
      <c r="AC127" s="18">
        <v>140</v>
      </c>
      <c r="AD127" s="10">
        <f t="shared" si="15"/>
        <v>150</v>
      </c>
      <c r="AE127" s="18">
        <v>750</v>
      </c>
      <c r="AF127" s="10">
        <f t="shared" si="8"/>
        <v>750</v>
      </c>
      <c r="AG127" s="3">
        <v>895</v>
      </c>
      <c r="AH127" s="10">
        <f t="shared" si="9"/>
        <v>905</v>
      </c>
      <c r="AI127" s="3">
        <v>1</v>
      </c>
      <c r="AJ127" s="11">
        <f t="shared" si="10"/>
        <v>4.8310810810810807</v>
      </c>
      <c r="AK127" s="12">
        <v>14.8</v>
      </c>
      <c r="AL127" s="12">
        <v>71.5</v>
      </c>
      <c r="AM127" s="12">
        <v>86.3</v>
      </c>
      <c r="AN127" s="3" t="s">
        <v>71</v>
      </c>
      <c r="AO127" s="3"/>
    </row>
    <row r="128" spans="1:41" x14ac:dyDescent="0.2">
      <c r="A128" s="6" t="s">
        <v>155</v>
      </c>
      <c r="B128" s="3" t="s">
        <v>284</v>
      </c>
      <c r="C128" s="3" t="s">
        <v>153</v>
      </c>
      <c r="D128" s="3">
        <v>22</v>
      </c>
      <c r="E128" s="3">
        <v>22</v>
      </c>
      <c r="F128" s="3">
        <v>19</v>
      </c>
      <c r="G128" s="3">
        <v>0</v>
      </c>
      <c r="H128" s="7">
        <v>1</v>
      </c>
      <c r="I128" s="14">
        <v>0.86</v>
      </c>
      <c r="J128" s="3">
        <v>2</v>
      </c>
      <c r="K128" s="28">
        <v>2</v>
      </c>
      <c r="L128" s="3">
        <v>2.5</v>
      </c>
      <c r="M128" s="28">
        <v>2</v>
      </c>
      <c r="N128" s="28">
        <v>3.5</v>
      </c>
      <c r="O128" s="3">
        <v>2</v>
      </c>
      <c r="P128" s="3">
        <v>5</v>
      </c>
      <c r="Q128" s="3">
        <v>0</v>
      </c>
      <c r="R128" s="3">
        <v>5</v>
      </c>
      <c r="S128" s="3">
        <v>0</v>
      </c>
      <c r="T128" s="3">
        <v>0</v>
      </c>
      <c r="U128" s="3">
        <v>5</v>
      </c>
      <c r="V128" s="3">
        <v>4</v>
      </c>
      <c r="W128" s="17" t="s">
        <v>94</v>
      </c>
      <c r="X128" s="24">
        <f t="shared" si="17"/>
        <v>22</v>
      </c>
      <c r="Y128" s="3" t="s">
        <v>156</v>
      </c>
      <c r="Z128" s="3"/>
      <c r="AA128" s="18">
        <v>290</v>
      </c>
      <c r="AB128" s="10">
        <f t="shared" si="16"/>
        <v>300</v>
      </c>
      <c r="AC128" s="3">
        <v>400</v>
      </c>
      <c r="AD128" s="10">
        <f t="shared" si="15"/>
        <v>400</v>
      </c>
      <c r="AE128" s="3">
        <v>540</v>
      </c>
      <c r="AF128" s="10">
        <f t="shared" si="8"/>
        <v>550</v>
      </c>
      <c r="AG128" s="3">
        <f>(Q128*25)+(R128*110)</f>
        <v>550</v>
      </c>
      <c r="AH128" s="10">
        <f t="shared" si="9"/>
        <v>550</v>
      </c>
      <c r="AI128" s="3">
        <v>0</v>
      </c>
      <c r="AJ128" s="11">
        <f t="shared" si="10"/>
        <v>1.5797101449275364</v>
      </c>
      <c r="AK128" s="45">
        <f>(AA128+AC128)/22</f>
        <v>31.363636363636363</v>
      </c>
      <c r="AL128" s="46">
        <f>(AE128+AG128)/22</f>
        <v>49.545454545454547</v>
      </c>
      <c r="AM128" s="45">
        <f>(AK128+AL128)</f>
        <v>80.909090909090907</v>
      </c>
      <c r="AN128" s="3" t="s">
        <v>96</v>
      </c>
      <c r="AO128" s="3"/>
    </row>
    <row r="129" spans="1:41" x14ac:dyDescent="0.2">
      <c r="A129" s="3"/>
      <c r="B129" s="3" t="s">
        <v>285</v>
      </c>
      <c r="C129" s="3" t="s">
        <v>153</v>
      </c>
      <c r="D129" s="3">
        <v>23</v>
      </c>
      <c r="E129" s="3">
        <v>23</v>
      </c>
      <c r="F129" s="3">
        <v>22</v>
      </c>
      <c r="G129" s="3">
        <v>0</v>
      </c>
      <c r="H129" s="7">
        <v>1</v>
      </c>
      <c r="I129" s="14">
        <v>0.96</v>
      </c>
      <c r="J129" s="3">
        <v>4</v>
      </c>
      <c r="K129" s="3">
        <v>0</v>
      </c>
      <c r="L129" s="3">
        <v>3</v>
      </c>
      <c r="M129" s="3">
        <v>3</v>
      </c>
      <c r="N129" s="3">
        <v>4</v>
      </c>
      <c r="O129" s="3">
        <v>1</v>
      </c>
      <c r="P129" s="3">
        <v>4</v>
      </c>
      <c r="Q129" s="3">
        <v>4</v>
      </c>
      <c r="R129" s="3">
        <v>7</v>
      </c>
      <c r="S129" s="3">
        <v>0</v>
      </c>
      <c r="T129" s="3">
        <v>0</v>
      </c>
      <c r="U129" s="3">
        <v>12</v>
      </c>
      <c r="V129" s="3">
        <v>13</v>
      </c>
      <c r="W129" s="3"/>
      <c r="X129" s="24">
        <f t="shared" si="17"/>
        <v>26</v>
      </c>
      <c r="Y129" s="3"/>
      <c r="Z129" s="3"/>
      <c r="AA129" s="3">
        <v>300</v>
      </c>
      <c r="AB129" s="10">
        <f t="shared" si="16"/>
        <v>300</v>
      </c>
      <c r="AC129" s="3">
        <f>(M129*25)+(N129*100)</f>
        <v>475</v>
      </c>
      <c r="AD129" s="10">
        <f t="shared" si="15"/>
        <v>475</v>
      </c>
      <c r="AE129" s="3">
        <f>(O129*25)+(P129*100)</f>
        <v>425</v>
      </c>
      <c r="AF129" s="10">
        <f t="shared" si="8"/>
        <v>425</v>
      </c>
      <c r="AG129" s="3">
        <f>(Q129*25)+(R129*110)</f>
        <v>870</v>
      </c>
      <c r="AH129" s="10">
        <f t="shared" si="9"/>
        <v>870</v>
      </c>
      <c r="AI129" s="3">
        <v>1</v>
      </c>
      <c r="AJ129" s="11">
        <f t="shared" si="10"/>
        <v>1.6709677419354836</v>
      </c>
      <c r="AK129" s="45">
        <f>(AA129+AC129)/23</f>
        <v>33.695652173913047</v>
      </c>
      <c r="AL129" s="46">
        <f>(AE129+AG129)/23</f>
        <v>56.304347826086953</v>
      </c>
      <c r="AM129" s="45">
        <f>(AK129+AL129)</f>
        <v>90</v>
      </c>
      <c r="AN129" s="3"/>
      <c r="AO129" s="3"/>
    </row>
    <row r="130" spans="1:41" x14ac:dyDescent="0.2">
      <c r="A130" s="3"/>
      <c r="B130" s="3" t="s">
        <v>286</v>
      </c>
      <c r="C130" s="3" t="s">
        <v>153</v>
      </c>
      <c r="D130" s="3">
        <v>22</v>
      </c>
      <c r="E130" s="3">
        <v>22</v>
      </c>
      <c r="F130" s="3">
        <v>21</v>
      </c>
      <c r="G130" s="3">
        <v>0</v>
      </c>
      <c r="H130" s="7">
        <v>1</v>
      </c>
      <c r="I130" s="14">
        <v>0.95</v>
      </c>
      <c r="J130" s="3">
        <v>6</v>
      </c>
      <c r="K130" s="3">
        <v>5</v>
      </c>
      <c r="L130" s="3">
        <v>2</v>
      </c>
      <c r="M130" s="3">
        <v>9</v>
      </c>
      <c r="N130" s="3">
        <v>1</v>
      </c>
      <c r="O130" s="3">
        <v>3</v>
      </c>
      <c r="P130" s="3">
        <v>4</v>
      </c>
      <c r="Q130" s="3">
        <v>1</v>
      </c>
      <c r="R130" s="3">
        <v>9</v>
      </c>
      <c r="S130" s="3">
        <v>0</v>
      </c>
      <c r="T130" s="3">
        <v>0</v>
      </c>
      <c r="U130" s="3">
        <v>15</v>
      </c>
      <c r="V130" s="3">
        <v>11</v>
      </c>
      <c r="W130" s="3"/>
      <c r="X130" s="24">
        <f t="shared" si="17"/>
        <v>34</v>
      </c>
      <c r="Y130" s="3" t="s">
        <v>157</v>
      </c>
      <c r="Z130" s="3"/>
      <c r="AA130" s="18">
        <v>285</v>
      </c>
      <c r="AB130" s="10">
        <f t="shared" si="16"/>
        <v>325</v>
      </c>
      <c r="AC130" s="18">
        <v>285</v>
      </c>
      <c r="AD130" s="10">
        <f t="shared" si="15"/>
        <v>325</v>
      </c>
      <c r="AE130" s="18">
        <v>445</v>
      </c>
      <c r="AF130" s="10">
        <f t="shared" si="8"/>
        <v>475</v>
      </c>
      <c r="AG130" s="3">
        <f>(Q130*25)+(R130*110)</f>
        <v>1015</v>
      </c>
      <c r="AH130" s="10">
        <f t="shared" si="9"/>
        <v>1015</v>
      </c>
      <c r="AI130" s="3">
        <v>0</v>
      </c>
      <c r="AJ130" s="11">
        <f t="shared" si="10"/>
        <v>2.5614035087719298</v>
      </c>
      <c r="AK130" s="45">
        <f t="shared" ref="AK130:AK141" si="18">(AA130+AC130)/22</f>
        <v>25.90909090909091</v>
      </c>
      <c r="AL130" s="45">
        <f t="shared" ref="AL130:AL141" si="19">(AE130+AG130)/22</f>
        <v>66.36363636363636</v>
      </c>
      <c r="AM130" s="45">
        <f t="shared" ref="AM130:AM141" si="20">(AK130+AL130)</f>
        <v>92.272727272727266</v>
      </c>
      <c r="AN130" s="3"/>
      <c r="AO130" s="3"/>
    </row>
    <row r="131" spans="1:41" x14ac:dyDescent="0.2">
      <c r="A131" s="3"/>
      <c r="B131" s="3" t="s">
        <v>287</v>
      </c>
      <c r="C131" s="3" t="s">
        <v>153</v>
      </c>
      <c r="D131" s="3">
        <v>22</v>
      </c>
      <c r="E131" s="3">
        <v>22</v>
      </c>
      <c r="F131" s="3">
        <v>22</v>
      </c>
      <c r="G131" s="3">
        <v>0</v>
      </c>
      <c r="H131" s="7">
        <v>1</v>
      </c>
      <c r="I131" s="8">
        <v>1</v>
      </c>
      <c r="J131" s="3">
        <v>9</v>
      </c>
      <c r="K131" s="3">
        <v>5</v>
      </c>
      <c r="L131" s="3">
        <v>1</v>
      </c>
      <c r="M131" s="3">
        <v>6</v>
      </c>
      <c r="N131" s="3">
        <v>3</v>
      </c>
      <c r="O131" s="3">
        <v>1</v>
      </c>
      <c r="P131" s="3">
        <v>6</v>
      </c>
      <c r="Q131" s="3">
        <v>4</v>
      </c>
      <c r="R131" s="3">
        <v>7</v>
      </c>
      <c r="S131" s="3">
        <v>0</v>
      </c>
      <c r="T131" s="3">
        <v>0</v>
      </c>
      <c r="U131" s="3">
        <v>4</v>
      </c>
      <c r="V131" s="3">
        <v>3</v>
      </c>
      <c r="W131" s="3"/>
      <c r="X131" s="24">
        <f t="shared" si="17"/>
        <v>33</v>
      </c>
      <c r="Y131" s="3"/>
      <c r="Z131" s="3"/>
      <c r="AA131" s="3">
        <f>(K131*25)+(L131*100)</f>
        <v>225</v>
      </c>
      <c r="AB131" s="10">
        <f t="shared" si="16"/>
        <v>225</v>
      </c>
      <c r="AC131" s="3">
        <f>(M131*25)+(N131*100)</f>
        <v>450</v>
      </c>
      <c r="AD131" s="10">
        <f t="shared" si="15"/>
        <v>450</v>
      </c>
      <c r="AE131" s="3">
        <f>(O131*25)+(P131*100)</f>
        <v>625</v>
      </c>
      <c r="AF131" s="10">
        <f t="shared" si="8"/>
        <v>625</v>
      </c>
      <c r="AG131" s="3">
        <f>(Q131*25)+(R131*110)</f>
        <v>870</v>
      </c>
      <c r="AH131" s="10">
        <f t="shared" si="9"/>
        <v>870</v>
      </c>
      <c r="AI131" s="3">
        <v>2</v>
      </c>
      <c r="AJ131" s="11">
        <f t="shared" ref="AJ131:AJ164" si="21">AL131/AK131</f>
        <v>2.2148148148148148</v>
      </c>
      <c r="AK131" s="45">
        <f t="shared" si="18"/>
        <v>30.681818181818183</v>
      </c>
      <c r="AL131" s="45">
        <f t="shared" si="19"/>
        <v>67.954545454545453</v>
      </c>
      <c r="AM131" s="45">
        <f t="shared" si="20"/>
        <v>98.63636363636364</v>
      </c>
      <c r="AN131" s="3"/>
      <c r="AO131" s="3"/>
    </row>
    <row r="132" spans="1:41" x14ac:dyDescent="0.2">
      <c r="A132" s="3"/>
      <c r="B132" s="3" t="s">
        <v>288</v>
      </c>
      <c r="C132" s="3" t="s">
        <v>153</v>
      </c>
      <c r="D132" s="3">
        <v>22</v>
      </c>
      <c r="E132" s="3">
        <v>22</v>
      </c>
      <c r="F132" s="3">
        <v>20</v>
      </c>
      <c r="G132" s="3">
        <v>0</v>
      </c>
      <c r="H132" s="7">
        <v>1</v>
      </c>
      <c r="I132" s="14">
        <v>0.91</v>
      </c>
      <c r="J132" s="3">
        <v>5</v>
      </c>
      <c r="K132" s="3">
        <v>3</v>
      </c>
      <c r="L132" s="3">
        <v>0</v>
      </c>
      <c r="M132" s="3">
        <v>4</v>
      </c>
      <c r="N132" s="3">
        <v>3</v>
      </c>
      <c r="O132" s="3">
        <v>1</v>
      </c>
      <c r="P132" s="3">
        <v>6</v>
      </c>
      <c r="Q132" s="3">
        <v>2</v>
      </c>
      <c r="R132" s="3">
        <v>8</v>
      </c>
      <c r="S132" s="3">
        <v>0</v>
      </c>
      <c r="T132" s="3">
        <v>0</v>
      </c>
      <c r="U132" s="3">
        <v>9</v>
      </c>
      <c r="V132" s="3">
        <v>5</v>
      </c>
      <c r="W132" s="3"/>
      <c r="X132" s="24">
        <f t="shared" si="17"/>
        <v>27</v>
      </c>
      <c r="Y132" s="3" t="s">
        <v>158</v>
      </c>
      <c r="Z132" s="3"/>
      <c r="AA132" s="18">
        <v>65</v>
      </c>
      <c r="AB132" s="10">
        <f>(K132*25)+(L132*100)</f>
        <v>75</v>
      </c>
      <c r="AC132" s="3">
        <v>390</v>
      </c>
      <c r="AD132" s="10">
        <f t="shared" si="15"/>
        <v>400</v>
      </c>
      <c r="AE132" s="3">
        <v>615</v>
      </c>
      <c r="AF132" s="10">
        <f t="shared" ref="AF132:AF164" si="22">(O132*25)+(P132*100)</f>
        <v>625</v>
      </c>
      <c r="AG132" s="3">
        <v>920</v>
      </c>
      <c r="AH132" s="10">
        <f t="shared" ref="AH132:AH164" si="23">(Q132*25)+(R132*110)</f>
        <v>930</v>
      </c>
      <c r="AI132" s="3">
        <v>3</v>
      </c>
      <c r="AJ132" s="11">
        <f t="shared" si="21"/>
        <v>3.3736263736263732</v>
      </c>
      <c r="AK132" s="45">
        <f t="shared" si="18"/>
        <v>20.681818181818183</v>
      </c>
      <c r="AL132" s="45">
        <f t="shared" si="19"/>
        <v>69.772727272727266</v>
      </c>
      <c r="AM132" s="45">
        <f t="shared" si="20"/>
        <v>90.454545454545453</v>
      </c>
      <c r="AN132" s="3"/>
      <c r="AO132" s="3"/>
    </row>
    <row r="133" spans="1:41" x14ac:dyDescent="0.2">
      <c r="A133" s="3"/>
      <c r="B133" s="3" t="s">
        <v>289</v>
      </c>
      <c r="C133" s="3" t="s">
        <v>153</v>
      </c>
      <c r="D133" s="3">
        <v>21</v>
      </c>
      <c r="E133" s="3">
        <v>21</v>
      </c>
      <c r="F133" s="3">
        <v>18</v>
      </c>
      <c r="G133" s="3">
        <v>0</v>
      </c>
      <c r="H133" s="7">
        <v>1</v>
      </c>
      <c r="I133" s="14">
        <v>0.86</v>
      </c>
      <c r="J133" s="3">
        <v>7</v>
      </c>
      <c r="K133" s="28">
        <v>3</v>
      </c>
      <c r="L133" s="3">
        <v>1.5</v>
      </c>
      <c r="M133" s="28">
        <v>5</v>
      </c>
      <c r="N133" s="28">
        <v>3.5</v>
      </c>
      <c r="O133" s="3">
        <v>3</v>
      </c>
      <c r="P133" s="3">
        <v>3</v>
      </c>
      <c r="Q133" s="3">
        <v>1</v>
      </c>
      <c r="R133" s="3">
        <v>8</v>
      </c>
      <c r="S133" s="3">
        <v>0</v>
      </c>
      <c r="T133" s="3">
        <v>0</v>
      </c>
      <c r="U133" s="3">
        <v>5</v>
      </c>
      <c r="V133" s="3">
        <v>4</v>
      </c>
      <c r="W133" s="3"/>
      <c r="X133" s="24">
        <f t="shared" si="17"/>
        <v>28</v>
      </c>
      <c r="Y133" s="3"/>
      <c r="Z133" s="3"/>
      <c r="AA133" s="3">
        <v>225</v>
      </c>
      <c r="AB133" s="10">
        <f t="shared" ref="AB133:AB155" si="24">(K133*25)+(L133*100)</f>
        <v>225</v>
      </c>
      <c r="AC133" s="3">
        <v>475</v>
      </c>
      <c r="AD133" s="10">
        <f t="shared" si="15"/>
        <v>475</v>
      </c>
      <c r="AE133" s="3">
        <v>360</v>
      </c>
      <c r="AF133" s="10">
        <f t="shared" si="22"/>
        <v>375</v>
      </c>
      <c r="AG133" s="3">
        <f>(Q133*25)+(R133*110)</f>
        <v>905</v>
      </c>
      <c r="AH133" s="10">
        <f t="shared" si="23"/>
        <v>905</v>
      </c>
      <c r="AI133" s="3">
        <v>1</v>
      </c>
      <c r="AJ133" s="11">
        <f t="shared" si="21"/>
        <v>1.8071428571428572</v>
      </c>
      <c r="AK133" s="45">
        <f>(AA133+AC133)/21</f>
        <v>33.333333333333336</v>
      </c>
      <c r="AL133" s="45">
        <f>(AE133+AG133)/21</f>
        <v>60.238095238095241</v>
      </c>
      <c r="AM133" s="45">
        <f t="shared" si="20"/>
        <v>93.571428571428584</v>
      </c>
      <c r="AN133" s="3"/>
      <c r="AO133" s="3"/>
    </row>
    <row r="134" spans="1:41" x14ac:dyDescent="0.2">
      <c r="A134" s="3"/>
      <c r="B134" s="3" t="s">
        <v>290</v>
      </c>
      <c r="C134" s="3" t="s">
        <v>153</v>
      </c>
      <c r="D134" s="3">
        <v>22</v>
      </c>
      <c r="E134" s="3">
        <v>22</v>
      </c>
      <c r="F134" s="3">
        <v>20</v>
      </c>
      <c r="G134" s="3">
        <v>0</v>
      </c>
      <c r="H134" s="7">
        <v>1</v>
      </c>
      <c r="I134" s="14">
        <v>0.91</v>
      </c>
      <c r="J134" s="3">
        <v>7</v>
      </c>
      <c r="K134" s="3">
        <v>4</v>
      </c>
      <c r="L134" s="3">
        <v>2</v>
      </c>
      <c r="M134" s="3">
        <v>7</v>
      </c>
      <c r="N134" s="3">
        <v>2</v>
      </c>
      <c r="O134" s="3">
        <v>2</v>
      </c>
      <c r="P134" s="3">
        <v>4</v>
      </c>
      <c r="Q134" s="3">
        <v>4</v>
      </c>
      <c r="R134" s="3">
        <v>7</v>
      </c>
      <c r="S134" s="3">
        <v>0</v>
      </c>
      <c r="T134" s="3">
        <v>0</v>
      </c>
      <c r="U134" s="3">
        <v>8</v>
      </c>
      <c r="V134" s="3">
        <v>5</v>
      </c>
      <c r="W134" s="3"/>
      <c r="X134" s="24">
        <f t="shared" si="17"/>
        <v>32</v>
      </c>
      <c r="Y134" s="3" t="s">
        <v>160</v>
      </c>
      <c r="Z134" s="3"/>
      <c r="AA134" s="18">
        <v>270</v>
      </c>
      <c r="AB134" s="10">
        <f t="shared" si="24"/>
        <v>300</v>
      </c>
      <c r="AC134" s="3">
        <v>335</v>
      </c>
      <c r="AD134" s="10">
        <f>(M134*25)+(N134*100)</f>
        <v>375</v>
      </c>
      <c r="AE134" s="3">
        <v>420</v>
      </c>
      <c r="AF134" s="10">
        <f t="shared" si="22"/>
        <v>450</v>
      </c>
      <c r="AG134" s="3">
        <v>860</v>
      </c>
      <c r="AH134" s="10">
        <f t="shared" si="23"/>
        <v>870</v>
      </c>
      <c r="AI134" s="3">
        <v>2</v>
      </c>
      <c r="AJ134" s="11">
        <f t="shared" si="21"/>
        <v>2.115702479338843</v>
      </c>
      <c r="AK134" s="45">
        <f t="shared" si="18"/>
        <v>27.5</v>
      </c>
      <c r="AL134" s="45">
        <f t="shared" si="19"/>
        <v>58.18181818181818</v>
      </c>
      <c r="AM134" s="45">
        <f t="shared" si="20"/>
        <v>85.681818181818187</v>
      </c>
      <c r="AN134" s="3"/>
      <c r="AO134" s="3"/>
    </row>
    <row r="135" spans="1:41" x14ac:dyDescent="0.2">
      <c r="A135" s="3"/>
      <c r="B135" s="3" t="s">
        <v>291</v>
      </c>
      <c r="C135" s="3" t="s">
        <v>153</v>
      </c>
      <c r="D135" s="3">
        <v>21</v>
      </c>
      <c r="E135" s="3">
        <v>20</v>
      </c>
      <c r="F135" s="3">
        <v>18</v>
      </c>
      <c r="G135" s="3">
        <v>1</v>
      </c>
      <c r="H135" s="34">
        <v>0.95</v>
      </c>
      <c r="I135" s="14">
        <v>0.86</v>
      </c>
      <c r="J135" s="3">
        <v>5</v>
      </c>
      <c r="K135" s="3">
        <v>2</v>
      </c>
      <c r="L135" s="3">
        <v>1</v>
      </c>
      <c r="M135" s="3">
        <v>6</v>
      </c>
      <c r="N135" s="3">
        <v>2</v>
      </c>
      <c r="O135" s="3">
        <v>2</v>
      </c>
      <c r="P135" s="3">
        <v>4</v>
      </c>
      <c r="Q135" s="3">
        <v>1</v>
      </c>
      <c r="R135" s="3">
        <v>8</v>
      </c>
      <c r="S135" s="3">
        <v>0</v>
      </c>
      <c r="T135" s="3">
        <v>0</v>
      </c>
      <c r="U135" s="3">
        <v>6</v>
      </c>
      <c r="V135" s="3">
        <v>10</v>
      </c>
      <c r="W135" s="3"/>
      <c r="X135" s="24">
        <f t="shared" si="17"/>
        <v>26</v>
      </c>
      <c r="Y135" s="3" t="s">
        <v>159</v>
      </c>
      <c r="Z135" s="3"/>
      <c r="AA135" s="3">
        <v>135</v>
      </c>
      <c r="AB135" s="10">
        <f t="shared" si="24"/>
        <v>150</v>
      </c>
      <c r="AC135" s="3">
        <v>335</v>
      </c>
      <c r="AD135" s="10">
        <f t="shared" ref="AD135:AD151" si="25">(M135*25)+(N135*100)</f>
        <v>350</v>
      </c>
      <c r="AE135" s="3">
        <v>435</v>
      </c>
      <c r="AF135" s="10">
        <f t="shared" si="22"/>
        <v>450</v>
      </c>
      <c r="AG135" s="3">
        <f>(Q135*25)+(R135*110)</f>
        <v>905</v>
      </c>
      <c r="AH135" s="10">
        <f t="shared" si="23"/>
        <v>905</v>
      </c>
      <c r="AI135" s="3">
        <v>0</v>
      </c>
      <c r="AJ135" s="11">
        <f t="shared" si="21"/>
        <v>2.8510638297872344</v>
      </c>
      <c r="AK135" s="45">
        <f>(AA135+AC135)/21</f>
        <v>22.38095238095238</v>
      </c>
      <c r="AL135" s="45">
        <f>(AE135+AG135)/21</f>
        <v>63.80952380952381</v>
      </c>
      <c r="AM135" s="45">
        <f t="shared" si="20"/>
        <v>86.19047619047619</v>
      </c>
      <c r="AN135" s="3"/>
      <c r="AO135" s="3"/>
    </row>
    <row r="136" spans="1:41" x14ac:dyDescent="0.2">
      <c r="A136" s="29"/>
      <c r="B136" s="3" t="s">
        <v>292</v>
      </c>
      <c r="C136" s="3" t="s">
        <v>153</v>
      </c>
      <c r="D136" s="3">
        <v>22</v>
      </c>
      <c r="E136" s="3">
        <v>20</v>
      </c>
      <c r="F136" s="3">
        <v>19</v>
      </c>
      <c r="G136" s="3">
        <v>2</v>
      </c>
      <c r="H136" s="34">
        <v>0.91</v>
      </c>
      <c r="I136" s="14">
        <v>0.86</v>
      </c>
      <c r="J136" s="3">
        <v>2</v>
      </c>
      <c r="K136" s="3">
        <v>5</v>
      </c>
      <c r="L136" s="3">
        <v>2</v>
      </c>
      <c r="M136" s="3">
        <v>6</v>
      </c>
      <c r="N136" s="3">
        <v>0</v>
      </c>
      <c r="O136" s="3">
        <v>1</v>
      </c>
      <c r="P136" s="3">
        <v>2</v>
      </c>
      <c r="Q136" s="3">
        <v>2</v>
      </c>
      <c r="R136" s="3">
        <v>6</v>
      </c>
      <c r="S136" s="3">
        <v>0</v>
      </c>
      <c r="T136" s="3">
        <v>0</v>
      </c>
      <c r="U136" s="3">
        <v>9</v>
      </c>
      <c r="V136" s="3">
        <v>5</v>
      </c>
      <c r="W136" s="17" t="s">
        <v>136</v>
      </c>
      <c r="X136" s="21">
        <f t="shared" si="17"/>
        <v>24</v>
      </c>
      <c r="Y136" s="3"/>
      <c r="Z136" s="3"/>
      <c r="AA136" s="3">
        <f>(K136*25)+(L136*100)</f>
        <v>325</v>
      </c>
      <c r="AB136" s="10">
        <f t="shared" si="24"/>
        <v>325</v>
      </c>
      <c r="AC136" s="3">
        <f>(M136*25)+(N136*100)</f>
        <v>150</v>
      </c>
      <c r="AD136" s="10">
        <f t="shared" si="25"/>
        <v>150</v>
      </c>
      <c r="AE136" s="3">
        <f>(O136*25)+(P136*100)</f>
        <v>225</v>
      </c>
      <c r="AF136" s="10">
        <f t="shared" si="22"/>
        <v>225</v>
      </c>
      <c r="AG136" s="3">
        <f t="shared" ref="AG136:AG141" si="26">(Q136*25)+(R136*110)</f>
        <v>710</v>
      </c>
      <c r="AH136" s="10">
        <f t="shared" si="23"/>
        <v>710</v>
      </c>
      <c r="AI136" s="13"/>
      <c r="AJ136" s="11">
        <f t="shared" si="21"/>
        <v>1.9684210526315791</v>
      </c>
      <c r="AK136" s="45">
        <f t="shared" si="18"/>
        <v>21.59090909090909</v>
      </c>
      <c r="AL136" s="46">
        <f t="shared" si="19"/>
        <v>42.5</v>
      </c>
      <c r="AM136" s="46">
        <f t="shared" si="20"/>
        <v>64.090909090909093</v>
      </c>
      <c r="AN136" s="30" t="s">
        <v>53</v>
      </c>
      <c r="AO136" s="3"/>
    </row>
    <row r="137" spans="1:41" x14ac:dyDescent="0.2">
      <c r="A137" s="3"/>
      <c r="B137" s="21" t="s">
        <v>295</v>
      </c>
      <c r="C137" s="18" t="s">
        <v>48</v>
      </c>
      <c r="D137" s="18">
        <v>22</v>
      </c>
      <c r="E137" s="18">
        <v>22</v>
      </c>
      <c r="F137" s="18">
        <v>18</v>
      </c>
      <c r="G137" s="18">
        <v>0</v>
      </c>
      <c r="H137" s="19">
        <v>1</v>
      </c>
      <c r="I137" s="22">
        <v>0.82</v>
      </c>
      <c r="J137" s="18">
        <v>5</v>
      </c>
      <c r="K137" s="18">
        <v>4</v>
      </c>
      <c r="L137" s="18">
        <v>2</v>
      </c>
      <c r="M137" s="18">
        <v>4</v>
      </c>
      <c r="N137" s="18">
        <v>2</v>
      </c>
      <c r="O137" s="18">
        <v>2</v>
      </c>
      <c r="P137" s="18">
        <v>5</v>
      </c>
      <c r="Q137" s="18">
        <v>0</v>
      </c>
      <c r="R137" s="18">
        <v>7</v>
      </c>
      <c r="S137" s="18">
        <v>0</v>
      </c>
      <c r="T137" s="18">
        <v>0</v>
      </c>
      <c r="U137" s="18">
        <v>7</v>
      </c>
      <c r="V137" s="18">
        <v>5</v>
      </c>
      <c r="W137" s="18"/>
      <c r="X137" s="24">
        <f t="shared" si="17"/>
        <v>26</v>
      </c>
      <c r="Y137" s="18"/>
      <c r="Z137" s="18"/>
      <c r="AA137" s="18">
        <f>(K137*25)+(L137*100)</f>
        <v>300</v>
      </c>
      <c r="AB137" s="10">
        <f t="shared" si="24"/>
        <v>300</v>
      </c>
      <c r="AC137" s="18">
        <f>(M137*25)+(N137*100)</f>
        <v>300</v>
      </c>
      <c r="AD137" s="10">
        <f t="shared" si="25"/>
        <v>300</v>
      </c>
      <c r="AE137" s="3">
        <f>(O137*25)+(P137*100)</f>
        <v>550</v>
      </c>
      <c r="AF137" s="10">
        <f t="shared" si="22"/>
        <v>550</v>
      </c>
      <c r="AG137" s="3">
        <f t="shared" si="26"/>
        <v>770</v>
      </c>
      <c r="AH137" s="10">
        <f t="shared" si="23"/>
        <v>770</v>
      </c>
      <c r="AI137" s="3">
        <v>0</v>
      </c>
      <c r="AJ137" s="11">
        <f t="shared" si="21"/>
        <v>2.1999999999999997</v>
      </c>
      <c r="AK137" s="45">
        <f t="shared" si="18"/>
        <v>27.272727272727273</v>
      </c>
      <c r="AL137" s="45">
        <f t="shared" si="19"/>
        <v>60</v>
      </c>
      <c r="AM137" s="45">
        <f t="shared" si="20"/>
        <v>87.27272727272728</v>
      </c>
      <c r="AN137" s="3"/>
      <c r="AO137" s="3"/>
    </row>
    <row r="138" spans="1:41" x14ac:dyDescent="0.2">
      <c r="A138" s="3"/>
      <c r="B138" s="21" t="s">
        <v>293</v>
      </c>
      <c r="C138" s="18" t="s">
        <v>48</v>
      </c>
      <c r="D138" s="18">
        <v>22</v>
      </c>
      <c r="E138" s="18">
        <v>22</v>
      </c>
      <c r="F138" s="18">
        <v>18</v>
      </c>
      <c r="G138" s="18">
        <v>0</v>
      </c>
      <c r="H138" s="19">
        <v>1</v>
      </c>
      <c r="I138" s="22">
        <v>0.82</v>
      </c>
      <c r="J138" s="18">
        <v>7</v>
      </c>
      <c r="K138" s="58">
        <v>3</v>
      </c>
      <c r="L138" s="58">
        <v>1.5</v>
      </c>
      <c r="M138" s="58">
        <v>3</v>
      </c>
      <c r="N138" s="18">
        <v>5.5</v>
      </c>
      <c r="O138" s="18">
        <v>2</v>
      </c>
      <c r="P138" s="18">
        <v>5</v>
      </c>
      <c r="Q138" s="18">
        <v>0</v>
      </c>
      <c r="R138" s="18">
        <v>5</v>
      </c>
      <c r="S138" s="18">
        <v>0</v>
      </c>
      <c r="T138" s="18">
        <v>0</v>
      </c>
      <c r="U138" s="18">
        <v>10</v>
      </c>
      <c r="V138" s="18">
        <v>6</v>
      </c>
      <c r="W138" s="18"/>
      <c r="X138" s="24">
        <f t="shared" si="17"/>
        <v>25</v>
      </c>
      <c r="Y138" s="18"/>
      <c r="Z138" s="18"/>
      <c r="AA138" s="18">
        <v>225</v>
      </c>
      <c r="AB138" s="10">
        <f t="shared" si="24"/>
        <v>225</v>
      </c>
      <c r="AC138" s="18">
        <v>625</v>
      </c>
      <c r="AD138" s="10">
        <f t="shared" si="25"/>
        <v>625</v>
      </c>
      <c r="AE138" s="18">
        <v>445</v>
      </c>
      <c r="AF138" s="10">
        <f t="shared" si="22"/>
        <v>550</v>
      </c>
      <c r="AG138" s="3">
        <f t="shared" si="26"/>
        <v>550</v>
      </c>
      <c r="AH138" s="10">
        <f t="shared" si="23"/>
        <v>550</v>
      </c>
      <c r="AI138" s="3">
        <v>0</v>
      </c>
      <c r="AJ138" s="11">
        <f t="shared" si="21"/>
        <v>1.1705882352941177</v>
      </c>
      <c r="AK138" s="45">
        <f>(AB138+AD138)/22</f>
        <v>38.636363636363633</v>
      </c>
      <c r="AL138" s="59">
        <f t="shared" si="19"/>
        <v>45.227272727272727</v>
      </c>
      <c r="AM138" s="45">
        <f t="shared" si="20"/>
        <v>83.86363636363636</v>
      </c>
      <c r="AN138" s="3"/>
      <c r="AO138" s="3"/>
    </row>
    <row r="139" spans="1:41" x14ac:dyDescent="0.2">
      <c r="A139" s="3"/>
      <c r="B139" s="21" t="s">
        <v>296</v>
      </c>
      <c r="C139" s="18" t="s">
        <v>48</v>
      </c>
      <c r="D139" s="18">
        <v>22</v>
      </c>
      <c r="E139" s="18">
        <v>22</v>
      </c>
      <c r="F139" s="18">
        <v>21</v>
      </c>
      <c r="G139" s="18">
        <v>0</v>
      </c>
      <c r="H139" s="19">
        <v>1</v>
      </c>
      <c r="I139" s="22">
        <v>0.95</v>
      </c>
      <c r="J139" s="18">
        <v>2</v>
      </c>
      <c r="K139" s="27">
        <v>4</v>
      </c>
      <c r="L139" s="18">
        <v>2.5</v>
      </c>
      <c r="M139" s="27">
        <v>4</v>
      </c>
      <c r="N139" s="27">
        <v>3.5</v>
      </c>
      <c r="O139" s="18">
        <v>0</v>
      </c>
      <c r="P139" s="18">
        <v>4</v>
      </c>
      <c r="Q139" s="18">
        <v>0</v>
      </c>
      <c r="R139" s="18">
        <v>8</v>
      </c>
      <c r="S139" s="18">
        <v>0</v>
      </c>
      <c r="T139" s="18">
        <v>0</v>
      </c>
      <c r="U139" s="18">
        <v>5</v>
      </c>
      <c r="V139" s="18">
        <v>2</v>
      </c>
      <c r="W139" s="18"/>
      <c r="X139" s="24">
        <f t="shared" si="17"/>
        <v>26</v>
      </c>
      <c r="Y139" s="18"/>
      <c r="Z139" s="18"/>
      <c r="AA139" s="18">
        <v>350</v>
      </c>
      <c r="AB139" s="10">
        <f t="shared" si="24"/>
        <v>350</v>
      </c>
      <c r="AC139" s="18">
        <v>450</v>
      </c>
      <c r="AD139" s="10">
        <f t="shared" si="25"/>
        <v>450</v>
      </c>
      <c r="AE139" s="18">
        <f>(O139*25)+(P139*100)</f>
        <v>400</v>
      </c>
      <c r="AF139" s="10">
        <f t="shared" si="22"/>
        <v>400</v>
      </c>
      <c r="AG139" s="3">
        <f>(Q139*25)+(R139*110)</f>
        <v>880</v>
      </c>
      <c r="AH139" s="10">
        <f t="shared" si="23"/>
        <v>880</v>
      </c>
      <c r="AI139" s="3">
        <v>0</v>
      </c>
      <c r="AJ139" s="11">
        <f t="shared" si="21"/>
        <v>1.5999999999999999</v>
      </c>
      <c r="AK139" s="45">
        <f t="shared" si="18"/>
        <v>36.363636363636367</v>
      </c>
      <c r="AL139" s="45">
        <f t="shared" si="19"/>
        <v>58.18181818181818</v>
      </c>
      <c r="AM139" s="45">
        <f t="shared" si="20"/>
        <v>94.545454545454547</v>
      </c>
      <c r="AN139" s="3"/>
      <c r="AO139" s="3"/>
    </row>
    <row r="140" spans="1:41" x14ac:dyDescent="0.2">
      <c r="A140" s="3"/>
      <c r="B140" s="21" t="s">
        <v>297</v>
      </c>
      <c r="C140" s="18" t="s">
        <v>48</v>
      </c>
      <c r="D140" s="18">
        <v>22</v>
      </c>
      <c r="E140" s="18">
        <v>22</v>
      </c>
      <c r="F140" s="18">
        <v>19</v>
      </c>
      <c r="G140" s="18">
        <v>0</v>
      </c>
      <c r="H140" s="19">
        <v>1</v>
      </c>
      <c r="I140" s="22">
        <v>0.86</v>
      </c>
      <c r="J140" s="18">
        <v>3</v>
      </c>
      <c r="K140" s="18">
        <v>0</v>
      </c>
      <c r="L140" s="18">
        <v>1</v>
      </c>
      <c r="M140" s="18">
        <v>4</v>
      </c>
      <c r="N140" s="18">
        <v>4</v>
      </c>
      <c r="O140" s="18">
        <v>1</v>
      </c>
      <c r="P140" s="18">
        <v>5</v>
      </c>
      <c r="Q140" s="18">
        <v>1</v>
      </c>
      <c r="R140" s="18">
        <v>7</v>
      </c>
      <c r="S140" s="18">
        <v>0</v>
      </c>
      <c r="T140" s="18">
        <v>0</v>
      </c>
      <c r="U140" s="18">
        <v>4</v>
      </c>
      <c r="V140" s="18">
        <v>6</v>
      </c>
      <c r="W140" s="18"/>
      <c r="X140" s="24">
        <f t="shared" si="17"/>
        <v>23</v>
      </c>
      <c r="Y140" s="18" t="s">
        <v>112</v>
      </c>
      <c r="Z140" s="18"/>
      <c r="AA140" s="18">
        <f>(K140*25)+(L140*100)</f>
        <v>100</v>
      </c>
      <c r="AB140" s="10">
        <f t="shared" si="24"/>
        <v>100</v>
      </c>
      <c r="AC140" s="18">
        <v>490</v>
      </c>
      <c r="AD140" s="10">
        <f t="shared" si="25"/>
        <v>500</v>
      </c>
      <c r="AE140" s="18">
        <v>515</v>
      </c>
      <c r="AF140" s="10">
        <f t="shared" si="22"/>
        <v>525</v>
      </c>
      <c r="AG140" s="3">
        <f t="shared" si="26"/>
        <v>795</v>
      </c>
      <c r="AH140" s="10">
        <f t="shared" si="23"/>
        <v>795</v>
      </c>
      <c r="AI140" s="3">
        <v>2</v>
      </c>
      <c r="AJ140" s="11">
        <f t="shared" si="21"/>
        <v>2.2203389830508478</v>
      </c>
      <c r="AK140" s="45">
        <f>(AA140+AC140)/22</f>
        <v>26.818181818181817</v>
      </c>
      <c r="AL140" s="45">
        <f t="shared" si="19"/>
        <v>59.545454545454547</v>
      </c>
      <c r="AM140" s="45">
        <f t="shared" si="20"/>
        <v>86.36363636363636</v>
      </c>
      <c r="AN140" s="3"/>
      <c r="AO140" s="3"/>
    </row>
    <row r="141" spans="1:41" x14ac:dyDescent="0.2">
      <c r="A141" s="29"/>
      <c r="B141" s="21" t="s">
        <v>298</v>
      </c>
      <c r="C141" s="18" t="s">
        <v>48</v>
      </c>
      <c r="D141" s="18">
        <v>22</v>
      </c>
      <c r="E141" s="18">
        <v>20</v>
      </c>
      <c r="F141" s="18">
        <v>19</v>
      </c>
      <c r="G141" s="18">
        <v>2</v>
      </c>
      <c r="H141" s="37">
        <v>0.91</v>
      </c>
      <c r="I141" s="22">
        <v>0.86</v>
      </c>
      <c r="J141" s="18">
        <v>3</v>
      </c>
      <c r="K141" s="18">
        <v>5</v>
      </c>
      <c r="L141" s="18">
        <v>2</v>
      </c>
      <c r="M141" s="18">
        <v>7</v>
      </c>
      <c r="N141" s="18">
        <v>1</v>
      </c>
      <c r="O141" s="18">
        <v>1</v>
      </c>
      <c r="P141" s="18">
        <v>3</v>
      </c>
      <c r="Q141" s="18">
        <v>2</v>
      </c>
      <c r="R141" s="18">
        <v>5</v>
      </c>
      <c r="S141" s="18">
        <v>0</v>
      </c>
      <c r="T141" s="18">
        <v>0</v>
      </c>
      <c r="U141" s="18">
        <v>9</v>
      </c>
      <c r="V141" s="18">
        <v>5</v>
      </c>
      <c r="W141" s="32" t="s">
        <v>136</v>
      </c>
      <c r="X141" s="24">
        <f t="shared" si="17"/>
        <v>26</v>
      </c>
      <c r="Y141" s="18"/>
      <c r="Z141" s="18"/>
      <c r="AA141" s="18">
        <f>(K141*25)+(L141*100)</f>
        <v>325</v>
      </c>
      <c r="AB141" s="10">
        <f t="shared" si="24"/>
        <v>325</v>
      </c>
      <c r="AC141" s="18">
        <f>(M141*25)+(N141*100)</f>
        <v>275</v>
      </c>
      <c r="AD141" s="10">
        <f t="shared" si="25"/>
        <v>275</v>
      </c>
      <c r="AE141" s="18">
        <f>(O141*25)+(P141*100)</f>
        <v>325</v>
      </c>
      <c r="AF141" s="10">
        <f t="shared" si="22"/>
        <v>325</v>
      </c>
      <c r="AG141" s="3">
        <f t="shared" si="26"/>
        <v>600</v>
      </c>
      <c r="AH141" s="10">
        <f t="shared" si="23"/>
        <v>600</v>
      </c>
      <c r="AI141" s="13"/>
      <c r="AJ141" s="11">
        <f t="shared" si="21"/>
        <v>1.5416666666666667</v>
      </c>
      <c r="AK141" s="45">
        <f t="shared" si="18"/>
        <v>27.272727272727273</v>
      </c>
      <c r="AL141" s="46">
        <f t="shared" si="19"/>
        <v>42.045454545454547</v>
      </c>
      <c r="AM141" s="46">
        <f t="shared" si="20"/>
        <v>69.318181818181813</v>
      </c>
      <c r="AN141" s="30" t="s">
        <v>53</v>
      </c>
      <c r="AO141" s="3"/>
    </row>
    <row r="142" spans="1:41" x14ac:dyDescent="0.2">
      <c r="A142" s="6" t="s">
        <v>161</v>
      </c>
      <c r="B142" s="3" t="s">
        <v>299</v>
      </c>
      <c r="C142" s="3" t="s">
        <v>153</v>
      </c>
      <c r="D142" s="3">
        <v>30</v>
      </c>
      <c r="E142" s="3">
        <v>30</v>
      </c>
      <c r="F142" s="3">
        <v>28</v>
      </c>
      <c r="G142" s="3">
        <v>0</v>
      </c>
      <c r="H142" s="7">
        <v>1</v>
      </c>
      <c r="I142" s="14">
        <v>0.93</v>
      </c>
      <c r="J142" s="3">
        <v>7</v>
      </c>
      <c r="K142" s="3">
        <v>4</v>
      </c>
      <c r="L142" s="3">
        <v>2</v>
      </c>
      <c r="M142" s="3">
        <v>10</v>
      </c>
      <c r="N142" s="3">
        <v>0</v>
      </c>
      <c r="O142" s="3">
        <v>5</v>
      </c>
      <c r="P142" s="3">
        <v>3</v>
      </c>
      <c r="Q142" s="3">
        <v>8</v>
      </c>
      <c r="R142" s="3">
        <v>3</v>
      </c>
      <c r="S142" s="3">
        <v>0</v>
      </c>
      <c r="T142" s="3">
        <v>0</v>
      </c>
      <c r="U142" s="3">
        <v>3</v>
      </c>
      <c r="V142" s="3">
        <v>7</v>
      </c>
      <c r="W142" s="3"/>
      <c r="X142" s="24">
        <f t="shared" si="17"/>
        <v>35</v>
      </c>
      <c r="Y142" s="3"/>
      <c r="Z142" s="3"/>
      <c r="AA142" s="3">
        <f>(K142*25)+(L142*100)</f>
        <v>300</v>
      </c>
      <c r="AB142" s="10">
        <f t="shared" si="24"/>
        <v>300</v>
      </c>
      <c r="AC142" s="3">
        <v>250</v>
      </c>
      <c r="AD142" s="10">
        <f t="shared" si="25"/>
        <v>250</v>
      </c>
      <c r="AE142" s="3">
        <v>425</v>
      </c>
      <c r="AF142" s="10">
        <f t="shared" si="22"/>
        <v>425</v>
      </c>
      <c r="AG142" s="3">
        <v>530</v>
      </c>
      <c r="AH142" s="10">
        <f t="shared" si="23"/>
        <v>530</v>
      </c>
      <c r="AI142" s="13"/>
      <c r="AJ142" s="11">
        <f t="shared" si="21"/>
        <v>1.7377049180327868</v>
      </c>
      <c r="AK142" s="45">
        <v>18.3</v>
      </c>
      <c r="AL142" s="46">
        <v>31.8</v>
      </c>
      <c r="AM142" s="46">
        <v>50.1</v>
      </c>
      <c r="AN142" s="3"/>
      <c r="AO142" s="3"/>
    </row>
    <row r="143" spans="1:41" x14ac:dyDescent="0.2">
      <c r="A143" s="3"/>
      <c r="B143" s="3" t="s">
        <v>300</v>
      </c>
      <c r="C143" s="3" t="s">
        <v>153</v>
      </c>
      <c r="D143" s="3">
        <v>30</v>
      </c>
      <c r="E143" s="3">
        <v>29</v>
      </c>
      <c r="F143" s="3">
        <v>29</v>
      </c>
      <c r="G143" s="3">
        <v>1</v>
      </c>
      <c r="H143" s="34">
        <v>0.97</v>
      </c>
      <c r="I143" s="14">
        <v>0.97</v>
      </c>
      <c r="J143" s="3">
        <v>3</v>
      </c>
      <c r="K143" s="3">
        <v>2</v>
      </c>
      <c r="L143" s="3">
        <v>2</v>
      </c>
      <c r="M143" s="3">
        <v>10</v>
      </c>
      <c r="N143" s="3">
        <v>1</v>
      </c>
      <c r="O143" s="3">
        <v>3</v>
      </c>
      <c r="P143" s="3">
        <v>2</v>
      </c>
      <c r="Q143" s="3">
        <v>9</v>
      </c>
      <c r="R143" s="3">
        <v>3</v>
      </c>
      <c r="S143" s="3">
        <v>0</v>
      </c>
      <c r="T143" s="3">
        <v>0</v>
      </c>
      <c r="U143" s="3">
        <v>12</v>
      </c>
      <c r="V143" s="3">
        <v>17</v>
      </c>
      <c r="W143" s="17" t="s">
        <v>70</v>
      </c>
      <c r="X143" s="24">
        <f t="shared" si="17"/>
        <v>32</v>
      </c>
      <c r="Y143" s="3"/>
      <c r="Z143" s="3"/>
      <c r="AA143" s="3">
        <v>250</v>
      </c>
      <c r="AB143" s="10">
        <f t="shared" si="24"/>
        <v>250</v>
      </c>
      <c r="AC143" s="3">
        <v>350</v>
      </c>
      <c r="AD143" s="10">
        <f t="shared" si="25"/>
        <v>350</v>
      </c>
      <c r="AE143" s="3">
        <v>275</v>
      </c>
      <c r="AF143" s="10">
        <f t="shared" si="22"/>
        <v>275</v>
      </c>
      <c r="AG143" s="3">
        <v>555</v>
      </c>
      <c r="AH143" s="10">
        <f t="shared" si="23"/>
        <v>555</v>
      </c>
      <c r="AI143" s="13"/>
      <c r="AJ143" s="11">
        <f t="shared" si="21"/>
        <v>1.3800000000000001</v>
      </c>
      <c r="AK143" s="45">
        <v>20</v>
      </c>
      <c r="AL143" s="46">
        <v>27.6</v>
      </c>
      <c r="AM143" s="46">
        <v>47.6</v>
      </c>
      <c r="AN143" s="3" t="s">
        <v>71</v>
      </c>
      <c r="AO143" s="3"/>
    </row>
    <row r="144" spans="1:41" x14ac:dyDescent="0.2">
      <c r="A144" s="3"/>
      <c r="B144" s="3" t="s">
        <v>301</v>
      </c>
      <c r="C144" s="18" t="s">
        <v>48</v>
      </c>
      <c r="D144" s="18">
        <v>23</v>
      </c>
      <c r="E144" s="18">
        <v>23</v>
      </c>
      <c r="F144" s="18">
        <v>23</v>
      </c>
      <c r="G144" s="18">
        <v>0</v>
      </c>
      <c r="H144" s="7">
        <v>1</v>
      </c>
      <c r="I144" s="8">
        <v>1</v>
      </c>
      <c r="J144" s="18">
        <v>8</v>
      </c>
      <c r="K144" s="18">
        <v>2</v>
      </c>
      <c r="L144" s="18">
        <v>1</v>
      </c>
      <c r="M144" s="18">
        <v>6</v>
      </c>
      <c r="N144" s="18">
        <v>2</v>
      </c>
      <c r="O144" s="18">
        <v>2</v>
      </c>
      <c r="P144" s="18">
        <v>4</v>
      </c>
      <c r="Q144" s="18">
        <v>15</v>
      </c>
      <c r="R144" s="18">
        <v>5</v>
      </c>
      <c r="S144" s="18">
        <v>0</v>
      </c>
      <c r="T144" s="18">
        <v>0</v>
      </c>
      <c r="U144" s="18">
        <v>13</v>
      </c>
      <c r="V144" s="18">
        <v>14</v>
      </c>
      <c r="W144" s="17" t="s">
        <v>70</v>
      </c>
      <c r="X144" s="24">
        <f t="shared" si="17"/>
        <v>37</v>
      </c>
      <c r="Y144" s="3"/>
      <c r="Z144" s="3"/>
      <c r="AA144" s="3">
        <v>150</v>
      </c>
      <c r="AB144" s="10">
        <f t="shared" si="24"/>
        <v>150</v>
      </c>
      <c r="AC144" s="3">
        <v>350</v>
      </c>
      <c r="AD144" s="10">
        <f t="shared" si="25"/>
        <v>350</v>
      </c>
      <c r="AE144" s="3">
        <v>450</v>
      </c>
      <c r="AF144" s="10">
        <f t="shared" si="22"/>
        <v>450</v>
      </c>
      <c r="AG144" s="3">
        <v>925</v>
      </c>
      <c r="AH144" s="10">
        <f t="shared" si="23"/>
        <v>925</v>
      </c>
      <c r="AI144" s="3">
        <v>2</v>
      </c>
      <c r="AJ144" s="11">
        <f t="shared" si="21"/>
        <v>2.7557603686635943</v>
      </c>
      <c r="AK144" s="45">
        <v>21.7</v>
      </c>
      <c r="AL144" s="45">
        <v>59.8</v>
      </c>
      <c r="AM144" s="45">
        <v>81.5</v>
      </c>
      <c r="AN144" s="3" t="s">
        <v>71</v>
      </c>
      <c r="AO144" s="3"/>
    </row>
    <row r="145" spans="1:41" x14ac:dyDescent="0.2">
      <c r="A145" s="3"/>
      <c r="B145" s="3" t="s">
        <v>302</v>
      </c>
      <c r="C145" s="18" t="s">
        <v>48</v>
      </c>
      <c r="D145" s="18">
        <v>23</v>
      </c>
      <c r="E145" s="18">
        <v>23</v>
      </c>
      <c r="F145" s="18">
        <v>22</v>
      </c>
      <c r="G145" s="18">
        <v>0</v>
      </c>
      <c r="H145" s="7">
        <v>1</v>
      </c>
      <c r="I145" s="14">
        <v>0.96</v>
      </c>
      <c r="J145" s="18">
        <v>7</v>
      </c>
      <c r="K145" s="18">
        <v>6</v>
      </c>
      <c r="L145" s="18">
        <v>1</v>
      </c>
      <c r="M145" s="18">
        <v>5</v>
      </c>
      <c r="N145" s="18">
        <v>2</v>
      </c>
      <c r="O145" s="18">
        <v>1</v>
      </c>
      <c r="P145" s="18">
        <v>6</v>
      </c>
      <c r="Q145" s="18">
        <v>3</v>
      </c>
      <c r="R145" s="18">
        <v>5</v>
      </c>
      <c r="S145" s="18">
        <v>0</v>
      </c>
      <c r="T145" s="18">
        <v>0</v>
      </c>
      <c r="U145" s="18">
        <v>6</v>
      </c>
      <c r="V145" s="18">
        <v>4</v>
      </c>
      <c r="W145" s="17" t="s">
        <v>94</v>
      </c>
      <c r="X145" s="24">
        <f t="shared" si="17"/>
        <v>29</v>
      </c>
      <c r="Y145" s="3"/>
      <c r="Z145" s="3"/>
      <c r="AA145" s="3">
        <v>250</v>
      </c>
      <c r="AB145" s="10">
        <f t="shared" si="24"/>
        <v>250</v>
      </c>
      <c r="AC145" s="3">
        <v>325</v>
      </c>
      <c r="AD145" s="10">
        <f t="shared" si="25"/>
        <v>325</v>
      </c>
      <c r="AE145" s="3">
        <v>625</v>
      </c>
      <c r="AF145" s="10">
        <f t="shared" si="22"/>
        <v>625</v>
      </c>
      <c r="AG145" s="3">
        <v>625</v>
      </c>
      <c r="AH145" s="10">
        <f t="shared" si="23"/>
        <v>625</v>
      </c>
      <c r="AI145" s="3">
        <v>1</v>
      </c>
      <c r="AJ145" s="11">
        <f t="shared" si="21"/>
        <v>2.1719999999999997</v>
      </c>
      <c r="AK145" s="45">
        <v>25</v>
      </c>
      <c r="AL145" s="46">
        <v>54.3</v>
      </c>
      <c r="AM145" s="45">
        <v>79.3</v>
      </c>
      <c r="AN145" s="3" t="s">
        <v>96</v>
      </c>
      <c r="AO145" s="3"/>
    </row>
    <row r="146" spans="1:41" x14ac:dyDescent="0.2">
      <c r="A146" s="3"/>
      <c r="B146" s="3" t="s">
        <v>303</v>
      </c>
      <c r="C146" s="18" t="s">
        <v>48</v>
      </c>
      <c r="D146" s="18">
        <v>30</v>
      </c>
      <c r="E146" s="18">
        <v>30</v>
      </c>
      <c r="F146" s="18">
        <v>29</v>
      </c>
      <c r="G146" s="18">
        <v>0</v>
      </c>
      <c r="H146" s="7">
        <v>1</v>
      </c>
      <c r="I146" s="14">
        <v>0.97</v>
      </c>
      <c r="J146" s="18">
        <v>15</v>
      </c>
      <c r="K146" s="18">
        <v>2</v>
      </c>
      <c r="L146" s="18">
        <v>0</v>
      </c>
      <c r="M146" s="18">
        <v>8</v>
      </c>
      <c r="N146" s="18">
        <v>9</v>
      </c>
      <c r="O146" s="18">
        <v>6</v>
      </c>
      <c r="P146" s="18">
        <v>4</v>
      </c>
      <c r="Q146" s="18">
        <v>11</v>
      </c>
      <c r="R146" s="18">
        <v>6</v>
      </c>
      <c r="S146" s="18">
        <v>0</v>
      </c>
      <c r="T146" s="18">
        <v>0</v>
      </c>
      <c r="U146" s="18">
        <v>16</v>
      </c>
      <c r="V146" s="18">
        <v>5</v>
      </c>
      <c r="W146" s="3"/>
      <c r="X146" s="24">
        <f t="shared" si="17"/>
        <v>46</v>
      </c>
      <c r="Y146" s="3" t="s">
        <v>154</v>
      </c>
      <c r="Z146" s="3"/>
      <c r="AA146" s="3">
        <v>50</v>
      </c>
      <c r="AB146" s="10">
        <f t="shared" si="24"/>
        <v>50</v>
      </c>
      <c r="AC146" s="3">
        <v>1090</v>
      </c>
      <c r="AD146" s="10">
        <f t="shared" si="25"/>
        <v>1100</v>
      </c>
      <c r="AE146" s="3">
        <v>550</v>
      </c>
      <c r="AF146" s="10">
        <f t="shared" si="22"/>
        <v>550</v>
      </c>
      <c r="AG146" s="3">
        <v>925</v>
      </c>
      <c r="AH146" s="10">
        <f t="shared" si="23"/>
        <v>935</v>
      </c>
      <c r="AI146" s="3">
        <v>2</v>
      </c>
      <c r="AJ146" s="11">
        <f t="shared" si="21"/>
        <v>1.2921052631578949</v>
      </c>
      <c r="AK146" s="45">
        <v>38</v>
      </c>
      <c r="AL146" s="46">
        <v>49.1</v>
      </c>
      <c r="AM146" s="45">
        <v>87.1</v>
      </c>
      <c r="AN146" s="3"/>
      <c r="AO146" s="3"/>
    </row>
    <row r="147" spans="1:41" x14ac:dyDescent="0.2">
      <c r="A147" s="3"/>
      <c r="B147" s="3" t="s">
        <v>304</v>
      </c>
      <c r="C147" s="18" t="s">
        <v>48</v>
      </c>
      <c r="D147" s="18">
        <v>30</v>
      </c>
      <c r="E147" s="18">
        <v>30</v>
      </c>
      <c r="F147" s="18">
        <v>27</v>
      </c>
      <c r="G147" s="18">
        <v>0</v>
      </c>
      <c r="H147" s="7">
        <v>1</v>
      </c>
      <c r="I147" s="14">
        <v>0.9</v>
      </c>
      <c r="J147" s="18">
        <v>7</v>
      </c>
      <c r="K147" s="18">
        <v>3</v>
      </c>
      <c r="L147" s="18">
        <v>5</v>
      </c>
      <c r="M147" s="18">
        <v>11</v>
      </c>
      <c r="N147" s="18">
        <v>0</v>
      </c>
      <c r="O147" s="18">
        <v>3</v>
      </c>
      <c r="P147" s="18">
        <v>2</v>
      </c>
      <c r="Q147" s="18">
        <v>9</v>
      </c>
      <c r="R147" s="18">
        <v>3</v>
      </c>
      <c r="S147" s="18">
        <v>0</v>
      </c>
      <c r="T147" s="18">
        <v>0</v>
      </c>
      <c r="U147" s="18">
        <v>5</v>
      </c>
      <c r="V147" s="18">
        <v>8</v>
      </c>
      <c r="W147" s="3"/>
      <c r="X147" s="24">
        <f t="shared" si="17"/>
        <v>36</v>
      </c>
      <c r="Y147" s="3"/>
      <c r="Z147" s="3"/>
      <c r="AA147" s="3">
        <v>575</v>
      </c>
      <c r="AB147" s="10">
        <f t="shared" si="24"/>
        <v>575</v>
      </c>
      <c r="AC147" s="3">
        <v>275</v>
      </c>
      <c r="AD147" s="10">
        <f t="shared" si="25"/>
        <v>275</v>
      </c>
      <c r="AE147" s="3">
        <v>275</v>
      </c>
      <c r="AF147" s="10">
        <f t="shared" si="22"/>
        <v>275</v>
      </c>
      <c r="AG147" s="3">
        <v>555</v>
      </c>
      <c r="AH147" s="10">
        <f t="shared" si="23"/>
        <v>555</v>
      </c>
      <c r="AI147" s="13"/>
      <c r="AJ147" s="11">
        <f t="shared" si="21"/>
        <v>0.97738515901060063</v>
      </c>
      <c r="AK147" s="45">
        <v>28.3</v>
      </c>
      <c r="AL147" s="46">
        <v>27.66</v>
      </c>
      <c r="AM147" s="46">
        <v>55.96</v>
      </c>
      <c r="AN147" s="3"/>
      <c r="AO147" s="3"/>
    </row>
    <row r="148" spans="1:41" x14ac:dyDescent="0.2">
      <c r="A148" s="3"/>
      <c r="B148" s="3" t="s">
        <v>309</v>
      </c>
      <c r="C148" s="18" t="s">
        <v>48</v>
      </c>
      <c r="D148" s="18">
        <v>23</v>
      </c>
      <c r="E148" s="18">
        <v>23</v>
      </c>
      <c r="F148" s="18">
        <v>22</v>
      </c>
      <c r="G148" s="18">
        <v>0</v>
      </c>
      <c r="H148" s="7">
        <v>1</v>
      </c>
      <c r="I148" s="14">
        <v>0.96</v>
      </c>
      <c r="J148" s="18">
        <v>9</v>
      </c>
      <c r="K148" s="18">
        <v>2</v>
      </c>
      <c r="L148" s="18">
        <v>1</v>
      </c>
      <c r="M148" s="18">
        <v>5</v>
      </c>
      <c r="N148" s="18">
        <v>6</v>
      </c>
      <c r="O148" s="18">
        <v>1</v>
      </c>
      <c r="P148" s="18">
        <v>2</v>
      </c>
      <c r="Q148" s="18">
        <v>13</v>
      </c>
      <c r="R148" s="18">
        <v>5</v>
      </c>
      <c r="S148" s="18">
        <v>0</v>
      </c>
      <c r="T148" s="18">
        <v>0</v>
      </c>
      <c r="U148" s="18">
        <v>14</v>
      </c>
      <c r="V148" s="18">
        <v>16</v>
      </c>
      <c r="W148" s="17" t="s">
        <v>70</v>
      </c>
      <c r="X148" s="24">
        <f t="shared" si="17"/>
        <v>35</v>
      </c>
      <c r="Y148" s="3"/>
      <c r="Z148" s="3"/>
      <c r="AA148" s="3">
        <v>150</v>
      </c>
      <c r="AB148" s="10">
        <f t="shared" si="24"/>
        <v>150</v>
      </c>
      <c r="AC148" s="3">
        <v>725</v>
      </c>
      <c r="AD148" s="10">
        <f t="shared" si="25"/>
        <v>725</v>
      </c>
      <c r="AE148" s="3">
        <v>225</v>
      </c>
      <c r="AF148" s="10">
        <f t="shared" si="22"/>
        <v>225</v>
      </c>
      <c r="AG148" s="3">
        <v>875</v>
      </c>
      <c r="AH148" s="10">
        <f t="shared" si="23"/>
        <v>875</v>
      </c>
      <c r="AI148" s="3">
        <v>3</v>
      </c>
      <c r="AJ148" s="11">
        <f t="shared" si="21"/>
        <v>1.2578947368421052</v>
      </c>
      <c r="AK148" s="45">
        <v>38</v>
      </c>
      <c r="AL148" s="46">
        <v>47.8</v>
      </c>
      <c r="AM148" s="45">
        <v>85.8</v>
      </c>
      <c r="AN148" s="3" t="s">
        <v>71</v>
      </c>
      <c r="AO148" s="3"/>
    </row>
    <row r="149" spans="1:41" x14ac:dyDescent="0.2">
      <c r="A149" s="6" t="s">
        <v>162</v>
      </c>
      <c r="B149" s="3" t="s">
        <v>305</v>
      </c>
      <c r="C149" s="3" t="s">
        <v>153</v>
      </c>
      <c r="D149" s="3">
        <v>22</v>
      </c>
      <c r="E149" s="3">
        <v>20</v>
      </c>
      <c r="F149" s="3">
        <v>17</v>
      </c>
      <c r="G149" s="3">
        <v>2</v>
      </c>
      <c r="H149" s="34">
        <v>0.91</v>
      </c>
      <c r="I149" s="16">
        <v>0.77</v>
      </c>
      <c r="J149" s="3">
        <v>0</v>
      </c>
      <c r="K149" s="3">
        <v>0</v>
      </c>
      <c r="L149" s="3">
        <v>2</v>
      </c>
      <c r="M149" s="3">
        <v>4</v>
      </c>
      <c r="N149" s="3">
        <v>2</v>
      </c>
      <c r="O149" s="3">
        <v>1</v>
      </c>
      <c r="P149" s="3">
        <v>4</v>
      </c>
      <c r="Q149" s="3">
        <v>0</v>
      </c>
      <c r="R149" s="3">
        <v>4</v>
      </c>
      <c r="S149" s="3">
        <v>1</v>
      </c>
      <c r="T149" s="3">
        <v>0</v>
      </c>
      <c r="U149" s="3">
        <v>5</v>
      </c>
      <c r="V149" s="3">
        <v>3</v>
      </c>
      <c r="W149" s="17" t="s">
        <v>75</v>
      </c>
      <c r="X149" s="21">
        <f t="shared" si="17"/>
        <v>18</v>
      </c>
      <c r="Y149" s="3" t="s">
        <v>163</v>
      </c>
      <c r="Z149" s="3"/>
      <c r="AA149" s="3">
        <v>200</v>
      </c>
      <c r="AB149" s="10">
        <f t="shared" si="24"/>
        <v>200</v>
      </c>
      <c r="AC149" s="3">
        <v>290</v>
      </c>
      <c r="AD149" s="10">
        <f t="shared" si="25"/>
        <v>300</v>
      </c>
      <c r="AE149" s="3">
        <v>440</v>
      </c>
      <c r="AF149" s="10">
        <f t="shared" si="22"/>
        <v>425</v>
      </c>
      <c r="AG149" s="3">
        <v>440</v>
      </c>
      <c r="AH149" s="10">
        <f t="shared" si="23"/>
        <v>440</v>
      </c>
      <c r="AI149" s="13"/>
      <c r="AJ149" s="11">
        <f t="shared" si="21"/>
        <v>1.7937219730941703</v>
      </c>
      <c r="AK149" s="45">
        <v>22.3</v>
      </c>
      <c r="AL149" s="46">
        <v>40</v>
      </c>
      <c r="AM149" s="46">
        <v>62.3</v>
      </c>
      <c r="AN149" s="3" t="s">
        <v>76</v>
      </c>
      <c r="AO149" s="3"/>
    </row>
    <row r="150" spans="1:41" x14ac:dyDescent="0.2">
      <c r="A150" s="47"/>
      <c r="B150" s="3" t="s">
        <v>306</v>
      </c>
      <c r="C150" s="3" t="s">
        <v>153</v>
      </c>
      <c r="D150" s="3">
        <v>23</v>
      </c>
      <c r="E150" s="3">
        <v>19</v>
      </c>
      <c r="F150" s="3">
        <v>17</v>
      </c>
      <c r="G150" s="3">
        <v>4</v>
      </c>
      <c r="H150" s="16">
        <v>0.83</v>
      </c>
      <c r="I150" s="16">
        <v>0.74</v>
      </c>
      <c r="J150" s="3">
        <v>0</v>
      </c>
      <c r="K150" s="3">
        <v>0</v>
      </c>
      <c r="L150" s="3">
        <v>2</v>
      </c>
      <c r="M150" s="3">
        <v>2</v>
      </c>
      <c r="N150" s="3">
        <v>1</v>
      </c>
      <c r="O150" s="3">
        <v>2</v>
      </c>
      <c r="P150" s="3">
        <v>3</v>
      </c>
      <c r="Q150" s="3">
        <v>0</v>
      </c>
      <c r="R150" s="3">
        <v>7</v>
      </c>
      <c r="S150" s="3">
        <v>0</v>
      </c>
      <c r="T150" s="3">
        <v>0</v>
      </c>
      <c r="U150" s="3">
        <v>5</v>
      </c>
      <c r="V150" s="3">
        <v>2</v>
      </c>
      <c r="W150" s="17" t="s">
        <v>75</v>
      </c>
      <c r="X150" s="21">
        <f t="shared" si="17"/>
        <v>17</v>
      </c>
      <c r="Y150" s="3"/>
      <c r="Z150" s="3"/>
      <c r="AA150" s="3">
        <v>200</v>
      </c>
      <c r="AB150" s="10">
        <f t="shared" si="24"/>
        <v>200</v>
      </c>
      <c r="AC150" s="3">
        <v>150</v>
      </c>
      <c r="AD150" s="10">
        <f t="shared" si="25"/>
        <v>150</v>
      </c>
      <c r="AE150" s="3">
        <v>350</v>
      </c>
      <c r="AF150" s="10">
        <f t="shared" si="22"/>
        <v>350</v>
      </c>
      <c r="AG150" s="3">
        <v>770</v>
      </c>
      <c r="AH150" s="10">
        <f t="shared" si="23"/>
        <v>770</v>
      </c>
      <c r="AI150" s="13"/>
      <c r="AJ150" s="11">
        <f t="shared" si="21"/>
        <v>3.2039473684210531</v>
      </c>
      <c r="AK150" s="45">
        <v>15.2</v>
      </c>
      <c r="AL150" s="46">
        <v>48.7</v>
      </c>
      <c r="AM150" s="46">
        <v>63.9</v>
      </c>
      <c r="AN150" s="3" t="s">
        <v>76</v>
      </c>
      <c r="AO150" s="3"/>
    </row>
    <row r="151" spans="1:41" x14ac:dyDescent="0.2">
      <c r="A151" s="47"/>
      <c r="B151" s="21" t="s">
        <v>307</v>
      </c>
      <c r="C151" s="18" t="s">
        <v>48</v>
      </c>
      <c r="D151" s="18">
        <v>22</v>
      </c>
      <c r="E151" s="18">
        <v>21</v>
      </c>
      <c r="F151" s="18">
        <v>19</v>
      </c>
      <c r="G151" s="18">
        <v>1</v>
      </c>
      <c r="H151" s="37">
        <v>0.95</v>
      </c>
      <c r="I151" s="22">
        <v>0.86</v>
      </c>
      <c r="J151" s="18">
        <v>7</v>
      </c>
      <c r="K151" s="18">
        <v>0</v>
      </c>
      <c r="L151" s="18">
        <v>1</v>
      </c>
      <c r="M151" s="18">
        <v>6</v>
      </c>
      <c r="N151" s="18">
        <v>2</v>
      </c>
      <c r="O151" s="18">
        <v>3</v>
      </c>
      <c r="P151" s="18">
        <v>5</v>
      </c>
      <c r="Q151" s="18">
        <v>3</v>
      </c>
      <c r="R151" s="18">
        <v>6</v>
      </c>
      <c r="S151" s="18">
        <v>0</v>
      </c>
      <c r="T151" s="18">
        <v>0</v>
      </c>
      <c r="U151" s="18">
        <v>14</v>
      </c>
      <c r="V151" s="18">
        <v>6</v>
      </c>
      <c r="W151" s="18"/>
      <c r="X151" s="24">
        <f t="shared" si="17"/>
        <v>26</v>
      </c>
      <c r="Y151" s="18"/>
      <c r="Z151" s="18"/>
      <c r="AA151" s="18">
        <v>100</v>
      </c>
      <c r="AB151" s="10">
        <f t="shared" si="24"/>
        <v>100</v>
      </c>
      <c r="AC151" s="18">
        <v>350</v>
      </c>
      <c r="AD151" s="10">
        <f t="shared" si="25"/>
        <v>350</v>
      </c>
      <c r="AE151" s="18">
        <v>575</v>
      </c>
      <c r="AF151" s="10">
        <f t="shared" si="22"/>
        <v>575</v>
      </c>
      <c r="AG151" s="3">
        <v>735</v>
      </c>
      <c r="AH151" s="10">
        <f t="shared" si="23"/>
        <v>735</v>
      </c>
      <c r="AI151" s="3">
        <v>0</v>
      </c>
      <c r="AJ151" s="11">
        <f t="shared" si="21"/>
        <v>2.916666666666667</v>
      </c>
      <c r="AK151" s="45">
        <v>20.399999999999999</v>
      </c>
      <c r="AL151" s="45">
        <v>59.5</v>
      </c>
      <c r="AM151" s="45">
        <v>79.900000000000006</v>
      </c>
      <c r="AN151" s="3"/>
      <c r="AO151" s="3"/>
    </row>
    <row r="152" spans="1:41" x14ac:dyDescent="0.2">
      <c r="A152" s="3"/>
      <c r="B152" s="21" t="s">
        <v>310</v>
      </c>
      <c r="C152" s="18" t="s">
        <v>48</v>
      </c>
      <c r="D152" s="18">
        <v>23</v>
      </c>
      <c r="E152" s="18">
        <v>23</v>
      </c>
      <c r="F152" s="18">
        <v>22</v>
      </c>
      <c r="G152" s="18">
        <v>0</v>
      </c>
      <c r="H152" s="19">
        <v>1</v>
      </c>
      <c r="I152" s="22">
        <v>0.96</v>
      </c>
      <c r="J152" s="18">
        <v>15</v>
      </c>
      <c r="K152" s="18">
        <v>2</v>
      </c>
      <c r="L152" s="18">
        <v>2</v>
      </c>
      <c r="M152" s="18">
        <v>5</v>
      </c>
      <c r="N152" s="18">
        <v>3</v>
      </c>
      <c r="O152" s="18">
        <v>0</v>
      </c>
      <c r="P152" s="18">
        <v>6</v>
      </c>
      <c r="Q152" s="18">
        <v>15</v>
      </c>
      <c r="R152" s="18">
        <v>5</v>
      </c>
      <c r="S152" s="18">
        <v>0</v>
      </c>
      <c r="T152" s="18">
        <v>0</v>
      </c>
      <c r="U152" s="18">
        <v>9</v>
      </c>
      <c r="V152" s="18">
        <v>29</v>
      </c>
      <c r="W152" s="18"/>
      <c r="X152" s="24">
        <f t="shared" si="17"/>
        <v>38</v>
      </c>
      <c r="Y152" s="18"/>
      <c r="Z152" s="18"/>
      <c r="AA152" s="18">
        <v>250</v>
      </c>
      <c r="AB152" s="10">
        <f t="shared" si="24"/>
        <v>250</v>
      </c>
      <c r="AC152" s="18">
        <v>425</v>
      </c>
      <c r="AD152" s="10">
        <f>(M152*25)+(N152*100)</f>
        <v>425</v>
      </c>
      <c r="AE152" s="18">
        <v>600</v>
      </c>
      <c r="AF152" s="10">
        <f t="shared" si="22"/>
        <v>600</v>
      </c>
      <c r="AG152" s="3">
        <v>925</v>
      </c>
      <c r="AH152" s="10">
        <f t="shared" si="23"/>
        <v>925</v>
      </c>
      <c r="AI152" s="3">
        <v>0</v>
      </c>
      <c r="AJ152" s="11">
        <f t="shared" si="21"/>
        <v>2.2627986348122864</v>
      </c>
      <c r="AK152" s="45">
        <v>29.3</v>
      </c>
      <c r="AL152" s="45">
        <v>66.3</v>
      </c>
      <c r="AM152" s="45">
        <v>95.6</v>
      </c>
      <c r="AN152" s="3"/>
      <c r="AO152" s="3"/>
    </row>
    <row r="153" spans="1:41" x14ac:dyDescent="0.2">
      <c r="A153" s="29"/>
      <c r="B153" s="21" t="s">
        <v>311</v>
      </c>
      <c r="C153" s="18" t="s">
        <v>48</v>
      </c>
      <c r="D153" s="18">
        <v>23</v>
      </c>
      <c r="E153" s="18">
        <v>20</v>
      </c>
      <c r="F153" s="18">
        <v>15</v>
      </c>
      <c r="G153" s="18">
        <v>3</v>
      </c>
      <c r="H153" s="20">
        <v>0.87</v>
      </c>
      <c r="I153" s="20">
        <v>0.65</v>
      </c>
      <c r="J153" s="18">
        <v>1</v>
      </c>
      <c r="K153" s="18">
        <v>1</v>
      </c>
      <c r="L153" s="18">
        <v>1</v>
      </c>
      <c r="M153" s="18">
        <v>2</v>
      </c>
      <c r="N153" s="18">
        <v>1</v>
      </c>
      <c r="O153" s="18">
        <v>0</v>
      </c>
      <c r="P153" s="18">
        <v>3</v>
      </c>
      <c r="Q153" s="18">
        <v>1</v>
      </c>
      <c r="R153" s="18">
        <v>8</v>
      </c>
      <c r="S153" s="18">
        <v>0</v>
      </c>
      <c r="T153" s="18">
        <v>0</v>
      </c>
      <c r="U153" s="18">
        <v>8</v>
      </c>
      <c r="V153" s="18">
        <v>5</v>
      </c>
      <c r="W153" s="23" t="s">
        <v>136</v>
      </c>
      <c r="X153" s="18">
        <f t="shared" si="17"/>
        <v>17</v>
      </c>
      <c r="Y153" s="18"/>
      <c r="Z153" s="18"/>
      <c r="AA153" s="18">
        <f t="shared" ref="AA153:AA164" si="27">(K153*25)+(L153*100)</f>
        <v>125</v>
      </c>
      <c r="AB153" s="10">
        <f t="shared" si="24"/>
        <v>125</v>
      </c>
      <c r="AC153" s="18">
        <f>(M153*25)+(N153*100)</f>
        <v>150</v>
      </c>
      <c r="AD153" s="10">
        <f t="shared" ref="AD153:AD164" si="28">(M153*25)+(N153*100)</f>
        <v>150</v>
      </c>
      <c r="AE153" s="18">
        <f>(O153*25)+(P153*100)</f>
        <v>300</v>
      </c>
      <c r="AF153" s="10">
        <f t="shared" si="22"/>
        <v>300</v>
      </c>
      <c r="AG153" s="3">
        <f>(Q153*25)+(R153*110)</f>
        <v>905</v>
      </c>
      <c r="AH153" s="10">
        <f t="shared" si="23"/>
        <v>905</v>
      </c>
      <c r="AI153" s="13"/>
      <c r="AJ153" s="11">
        <f t="shared" si="21"/>
        <v>4.3818181818181818</v>
      </c>
      <c r="AK153" s="46">
        <f>(AA153+AC153)/23</f>
        <v>11.956521739130435</v>
      </c>
      <c r="AL153" s="46">
        <f>(AE153+AG153)/23</f>
        <v>52.391304347826086</v>
      </c>
      <c r="AM153" s="46">
        <f>(AK153+AL153)</f>
        <v>64.347826086956516</v>
      </c>
      <c r="AN153" s="30" t="s">
        <v>53</v>
      </c>
      <c r="AO153" s="3"/>
    </row>
    <row r="154" spans="1:41" x14ac:dyDescent="0.2">
      <c r="A154" s="3"/>
      <c r="B154" s="21" t="s">
        <v>308</v>
      </c>
      <c r="C154" s="18" t="s">
        <v>48</v>
      </c>
      <c r="D154" s="18">
        <v>23</v>
      </c>
      <c r="E154" s="18">
        <v>22</v>
      </c>
      <c r="F154" s="18">
        <v>19</v>
      </c>
      <c r="G154" s="18">
        <v>1</v>
      </c>
      <c r="H154" s="37">
        <v>0.96</v>
      </c>
      <c r="I154" s="22">
        <v>0.83</v>
      </c>
      <c r="J154" s="18">
        <v>0</v>
      </c>
      <c r="K154" s="18">
        <v>0</v>
      </c>
      <c r="L154" s="18">
        <v>2</v>
      </c>
      <c r="M154" s="18">
        <v>5</v>
      </c>
      <c r="N154" s="18">
        <v>2</v>
      </c>
      <c r="O154" s="18">
        <v>1</v>
      </c>
      <c r="P154" s="18">
        <v>3</v>
      </c>
      <c r="Q154" s="18">
        <v>0</v>
      </c>
      <c r="R154" s="18">
        <v>6</v>
      </c>
      <c r="S154" s="18">
        <v>1</v>
      </c>
      <c r="T154" s="18">
        <v>0</v>
      </c>
      <c r="U154" s="18">
        <v>0</v>
      </c>
      <c r="V154" s="18">
        <v>3</v>
      </c>
      <c r="W154" s="32" t="s">
        <v>75</v>
      </c>
      <c r="X154" s="18">
        <f t="shared" si="17"/>
        <v>20</v>
      </c>
      <c r="Y154" s="18" t="s">
        <v>163</v>
      </c>
      <c r="Z154" s="18"/>
      <c r="AA154" s="18">
        <f t="shared" si="27"/>
        <v>200</v>
      </c>
      <c r="AB154" s="10">
        <f t="shared" si="24"/>
        <v>200</v>
      </c>
      <c r="AC154" s="18">
        <v>315</v>
      </c>
      <c r="AD154" s="10">
        <f t="shared" si="28"/>
        <v>325</v>
      </c>
      <c r="AE154" s="18">
        <v>340</v>
      </c>
      <c r="AF154" s="10">
        <f t="shared" si="22"/>
        <v>325</v>
      </c>
      <c r="AG154" s="3">
        <f t="shared" ref="AG154:AG164" si="29">(Q154*25)+(R154*110)</f>
        <v>660</v>
      </c>
      <c r="AH154" s="10">
        <f t="shared" si="23"/>
        <v>660</v>
      </c>
      <c r="AI154" s="13"/>
      <c r="AJ154" s="11">
        <f t="shared" si="21"/>
        <v>1.941747572815534</v>
      </c>
      <c r="AK154" s="45">
        <f t="shared" ref="AK154:AK155" si="30">(AA154+AC154)/23</f>
        <v>22.391304347826086</v>
      </c>
      <c r="AL154" s="46">
        <f t="shared" ref="AL154:AL155" si="31">(AE154+AG154)/23</f>
        <v>43.478260869565219</v>
      </c>
      <c r="AM154" s="46">
        <f t="shared" ref="AM154:AM164" si="32">(AK154+AL154)</f>
        <v>65.869565217391312</v>
      </c>
      <c r="AN154" s="3" t="s">
        <v>76</v>
      </c>
      <c r="AO154" s="3"/>
    </row>
    <row r="155" spans="1:41" x14ac:dyDescent="0.2">
      <c r="A155" s="3"/>
      <c r="B155" s="21" t="s">
        <v>312</v>
      </c>
      <c r="C155" s="18" t="s">
        <v>48</v>
      </c>
      <c r="D155" s="18">
        <v>23</v>
      </c>
      <c r="E155" s="18">
        <v>23</v>
      </c>
      <c r="F155" s="18">
        <v>23</v>
      </c>
      <c r="G155" s="18">
        <v>0</v>
      </c>
      <c r="H155" s="19">
        <v>1</v>
      </c>
      <c r="I155" s="44">
        <v>1</v>
      </c>
      <c r="J155" s="18">
        <v>4</v>
      </c>
      <c r="K155" s="18">
        <v>1</v>
      </c>
      <c r="L155" s="18">
        <v>2</v>
      </c>
      <c r="M155" s="18">
        <v>3</v>
      </c>
      <c r="N155" s="18">
        <v>4</v>
      </c>
      <c r="O155" s="18">
        <v>0</v>
      </c>
      <c r="P155" s="18">
        <v>6</v>
      </c>
      <c r="Q155" s="18">
        <v>1</v>
      </c>
      <c r="R155" s="18">
        <v>10</v>
      </c>
      <c r="S155" s="18">
        <v>0</v>
      </c>
      <c r="T155" s="18">
        <v>0</v>
      </c>
      <c r="U155" s="18">
        <v>10</v>
      </c>
      <c r="V155" s="18">
        <v>0</v>
      </c>
      <c r="W155" s="18"/>
      <c r="X155" s="24">
        <f t="shared" si="17"/>
        <v>27</v>
      </c>
      <c r="Y155" s="3"/>
      <c r="Z155" s="3"/>
      <c r="AA155" s="3">
        <f t="shared" si="27"/>
        <v>225</v>
      </c>
      <c r="AB155" s="10">
        <f t="shared" si="24"/>
        <v>225</v>
      </c>
      <c r="AC155" s="3">
        <f t="shared" ref="AC155:AC164" si="33">(M155*25)+(N155*100)</f>
        <v>475</v>
      </c>
      <c r="AD155" s="10">
        <f t="shared" si="28"/>
        <v>475</v>
      </c>
      <c r="AE155" s="3">
        <f>(O155*25)+(P155*100)</f>
        <v>600</v>
      </c>
      <c r="AF155" s="10">
        <f t="shared" si="22"/>
        <v>600</v>
      </c>
      <c r="AG155" s="3">
        <f t="shared" si="29"/>
        <v>1125</v>
      </c>
      <c r="AH155" s="10">
        <f t="shared" si="23"/>
        <v>1125</v>
      </c>
      <c r="AI155" s="3">
        <v>0</v>
      </c>
      <c r="AJ155" s="11">
        <f t="shared" si="21"/>
        <v>2.4642857142857144</v>
      </c>
      <c r="AK155" s="45">
        <f t="shared" si="30"/>
        <v>30.434782608695652</v>
      </c>
      <c r="AL155" s="45">
        <f t="shared" si="31"/>
        <v>75</v>
      </c>
      <c r="AM155" s="45">
        <f t="shared" si="32"/>
        <v>105.43478260869566</v>
      </c>
      <c r="AN155" s="3"/>
      <c r="AO155" s="3"/>
    </row>
    <row r="156" spans="1:41" x14ac:dyDescent="0.2">
      <c r="A156" s="6" t="s">
        <v>164</v>
      </c>
      <c r="B156" s="3" t="s">
        <v>313</v>
      </c>
      <c r="C156" s="3" t="s">
        <v>153</v>
      </c>
      <c r="D156" s="3">
        <v>16</v>
      </c>
      <c r="E156" s="3">
        <v>15</v>
      </c>
      <c r="F156" s="3">
        <v>15</v>
      </c>
      <c r="G156" s="3">
        <v>1</v>
      </c>
      <c r="H156" s="34">
        <v>0.94</v>
      </c>
      <c r="I156" s="14">
        <v>0.94</v>
      </c>
      <c r="J156" s="3">
        <v>3</v>
      </c>
      <c r="K156" s="28">
        <v>0</v>
      </c>
      <c r="L156" s="3">
        <v>2.5</v>
      </c>
      <c r="M156" s="28">
        <v>4</v>
      </c>
      <c r="N156" s="28">
        <v>1.5</v>
      </c>
      <c r="O156" s="3">
        <v>2</v>
      </c>
      <c r="P156" s="3">
        <v>2</v>
      </c>
      <c r="Q156" s="3">
        <v>0</v>
      </c>
      <c r="R156" s="3">
        <v>6</v>
      </c>
      <c r="S156" s="3">
        <v>0</v>
      </c>
      <c r="T156" s="3">
        <v>0</v>
      </c>
      <c r="U156" s="3">
        <v>4</v>
      </c>
      <c r="V156" s="3">
        <v>3</v>
      </c>
      <c r="W156" s="3"/>
      <c r="X156" s="24">
        <f t="shared" si="17"/>
        <v>18</v>
      </c>
      <c r="Y156" s="3"/>
      <c r="Z156" s="3"/>
      <c r="AA156" s="3">
        <v>250</v>
      </c>
      <c r="AB156" s="10">
        <f>(K156*25)+(L156*100)</f>
        <v>250</v>
      </c>
      <c r="AC156" s="3">
        <v>250</v>
      </c>
      <c r="AD156" s="10">
        <f t="shared" si="28"/>
        <v>250</v>
      </c>
      <c r="AE156" s="3">
        <f t="shared" ref="AE156:AE164" si="34">(O156*25)+(P156*100)</f>
        <v>250</v>
      </c>
      <c r="AF156" s="10">
        <f t="shared" si="22"/>
        <v>250</v>
      </c>
      <c r="AG156" s="3">
        <f t="shared" si="29"/>
        <v>660</v>
      </c>
      <c r="AH156" s="10">
        <f t="shared" si="23"/>
        <v>660</v>
      </c>
      <c r="AI156" s="3">
        <v>1</v>
      </c>
      <c r="AJ156" s="11">
        <f t="shared" si="21"/>
        <v>1.82</v>
      </c>
      <c r="AK156" s="45">
        <f>(AA156+AC156)/16</f>
        <v>31.25</v>
      </c>
      <c r="AL156" s="46">
        <f>(AE156+AG156)/16</f>
        <v>56.875</v>
      </c>
      <c r="AM156" s="45">
        <f t="shared" si="32"/>
        <v>88.125</v>
      </c>
      <c r="AN156" s="3"/>
      <c r="AO156" s="3"/>
    </row>
    <row r="157" spans="1:41" x14ac:dyDescent="0.2">
      <c r="A157" s="3"/>
      <c r="B157" s="3" t="s">
        <v>314</v>
      </c>
      <c r="C157" s="3" t="s">
        <v>153</v>
      </c>
      <c r="D157" s="3">
        <v>23</v>
      </c>
      <c r="E157" s="3">
        <v>22</v>
      </c>
      <c r="F157" s="3">
        <v>18</v>
      </c>
      <c r="G157" s="3">
        <v>1</v>
      </c>
      <c r="H157" s="34">
        <v>0.96</v>
      </c>
      <c r="I157" s="16">
        <v>0.78</v>
      </c>
      <c r="J157" s="3">
        <v>5</v>
      </c>
      <c r="K157" s="3">
        <v>1</v>
      </c>
      <c r="L157" s="3">
        <v>4</v>
      </c>
      <c r="M157" s="3">
        <v>6</v>
      </c>
      <c r="N157" s="3">
        <v>1</v>
      </c>
      <c r="O157" s="3">
        <v>1</v>
      </c>
      <c r="P157" s="3">
        <v>4</v>
      </c>
      <c r="Q157" s="3">
        <v>0</v>
      </c>
      <c r="R157" s="3">
        <v>7</v>
      </c>
      <c r="S157" s="3">
        <v>0</v>
      </c>
      <c r="T157" s="3">
        <v>0</v>
      </c>
      <c r="U157" s="3">
        <v>4</v>
      </c>
      <c r="V157" s="3">
        <v>5</v>
      </c>
      <c r="W157" s="3"/>
      <c r="X157" s="24">
        <f t="shared" si="17"/>
        <v>24</v>
      </c>
      <c r="Y157" s="3"/>
      <c r="Z157" s="3"/>
      <c r="AA157" s="3">
        <f t="shared" si="27"/>
        <v>425</v>
      </c>
      <c r="AB157" s="10">
        <f t="shared" ref="AB157:AB164" si="35">(K157*25)+(L157*100)</f>
        <v>425</v>
      </c>
      <c r="AC157" s="3">
        <f t="shared" si="33"/>
        <v>250</v>
      </c>
      <c r="AD157" s="10">
        <f t="shared" si="28"/>
        <v>250</v>
      </c>
      <c r="AE157" s="3">
        <f t="shared" si="34"/>
        <v>425</v>
      </c>
      <c r="AF157" s="10">
        <f t="shared" si="22"/>
        <v>425</v>
      </c>
      <c r="AG157" s="3">
        <f t="shared" si="29"/>
        <v>770</v>
      </c>
      <c r="AH157" s="10">
        <f t="shared" si="23"/>
        <v>770</v>
      </c>
      <c r="AI157" s="3">
        <v>1</v>
      </c>
      <c r="AJ157" s="11">
        <f t="shared" si="21"/>
        <v>1.7703703703703704</v>
      </c>
      <c r="AK157" s="45">
        <f>(AA157+AC157)/23</f>
        <v>29.347826086956523</v>
      </c>
      <c r="AL157" s="46">
        <f>(AE157+AG157)/23</f>
        <v>51.956521739130437</v>
      </c>
      <c r="AM157" s="45">
        <f t="shared" si="32"/>
        <v>81.304347826086968</v>
      </c>
      <c r="AN157" s="3"/>
      <c r="AO157" s="3"/>
    </row>
    <row r="158" spans="1:41" x14ac:dyDescent="0.2">
      <c r="A158" s="3"/>
      <c r="B158" s="3" t="s">
        <v>315</v>
      </c>
      <c r="C158" s="3" t="s">
        <v>153</v>
      </c>
      <c r="D158" s="3">
        <v>23</v>
      </c>
      <c r="E158" s="3">
        <v>22</v>
      </c>
      <c r="F158" s="3">
        <v>20</v>
      </c>
      <c r="G158" s="3">
        <v>1</v>
      </c>
      <c r="H158" s="34">
        <v>0.96</v>
      </c>
      <c r="I158" s="14">
        <v>0.87</v>
      </c>
      <c r="J158" s="3">
        <v>3</v>
      </c>
      <c r="K158" s="3">
        <v>0</v>
      </c>
      <c r="L158" s="3">
        <v>4</v>
      </c>
      <c r="M158" s="3">
        <v>4</v>
      </c>
      <c r="N158" s="3">
        <v>1</v>
      </c>
      <c r="O158" s="3">
        <v>1</v>
      </c>
      <c r="P158" s="3">
        <v>5</v>
      </c>
      <c r="Q158" s="3">
        <v>0</v>
      </c>
      <c r="R158" s="3">
        <v>8</v>
      </c>
      <c r="S158" s="3">
        <v>0</v>
      </c>
      <c r="T158" s="3">
        <v>0</v>
      </c>
      <c r="U158" s="3">
        <v>5</v>
      </c>
      <c r="V158" s="3">
        <v>5</v>
      </c>
      <c r="W158" s="3"/>
      <c r="X158" s="24">
        <f t="shared" si="17"/>
        <v>23</v>
      </c>
      <c r="Y158" s="3"/>
      <c r="Z158" s="3"/>
      <c r="AA158" s="3">
        <f t="shared" si="27"/>
        <v>400</v>
      </c>
      <c r="AB158" s="10">
        <f t="shared" si="35"/>
        <v>400</v>
      </c>
      <c r="AC158" s="3">
        <f t="shared" si="33"/>
        <v>200</v>
      </c>
      <c r="AD158" s="10">
        <f t="shared" si="28"/>
        <v>200</v>
      </c>
      <c r="AE158" s="3">
        <f t="shared" si="34"/>
        <v>525</v>
      </c>
      <c r="AF158" s="10">
        <f t="shared" si="22"/>
        <v>525</v>
      </c>
      <c r="AG158" s="3">
        <f t="shared" si="29"/>
        <v>880</v>
      </c>
      <c r="AH158" s="10">
        <f t="shared" si="23"/>
        <v>880</v>
      </c>
      <c r="AI158" s="3">
        <v>0</v>
      </c>
      <c r="AJ158" s="11">
        <f t="shared" si="21"/>
        <v>2.3416666666666668</v>
      </c>
      <c r="AK158" s="45">
        <f t="shared" ref="AK158:AK159" si="36">(AA158+AC158)/23</f>
        <v>26.086956521739129</v>
      </c>
      <c r="AL158" s="45">
        <f t="shared" ref="AL158:AL159" si="37">(AE158+AG158)/23</f>
        <v>61.086956521739133</v>
      </c>
      <c r="AM158" s="45">
        <f t="shared" si="32"/>
        <v>87.173913043478265</v>
      </c>
      <c r="AN158" s="3"/>
      <c r="AO158" s="3"/>
    </row>
    <row r="159" spans="1:41" x14ac:dyDescent="0.2">
      <c r="A159" s="3"/>
      <c r="B159" s="3" t="s">
        <v>316</v>
      </c>
      <c r="C159" s="3" t="s">
        <v>153</v>
      </c>
      <c r="D159" s="3">
        <v>23</v>
      </c>
      <c r="E159" s="3">
        <v>22</v>
      </c>
      <c r="F159" s="3">
        <v>20</v>
      </c>
      <c r="G159" s="3">
        <v>1</v>
      </c>
      <c r="H159" s="34">
        <v>0.96</v>
      </c>
      <c r="I159" s="14">
        <v>0.87</v>
      </c>
      <c r="J159" s="3">
        <v>3</v>
      </c>
      <c r="K159" s="3">
        <v>0</v>
      </c>
      <c r="L159" s="3">
        <v>4</v>
      </c>
      <c r="M159" s="3">
        <v>4</v>
      </c>
      <c r="N159" s="3">
        <v>1</v>
      </c>
      <c r="O159" s="3">
        <v>1</v>
      </c>
      <c r="P159" s="3">
        <v>5</v>
      </c>
      <c r="Q159" s="3">
        <v>0</v>
      </c>
      <c r="R159" s="3">
        <v>8</v>
      </c>
      <c r="S159" s="3">
        <v>0</v>
      </c>
      <c r="T159" s="3">
        <v>0</v>
      </c>
      <c r="U159" s="3">
        <v>5</v>
      </c>
      <c r="V159" s="3">
        <v>5</v>
      </c>
      <c r="W159" s="3"/>
      <c r="X159" s="24">
        <f t="shared" si="17"/>
        <v>23</v>
      </c>
      <c r="Y159" s="3"/>
      <c r="Z159" s="3"/>
      <c r="AA159" s="3">
        <f t="shared" si="27"/>
        <v>400</v>
      </c>
      <c r="AB159" s="10">
        <f t="shared" si="35"/>
        <v>400</v>
      </c>
      <c r="AC159" s="3">
        <f t="shared" si="33"/>
        <v>200</v>
      </c>
      <c r="AD159" s="10">
        <f t="shared" si="28"/>
        <v>200</v>
      </c>
      <c r="AE159" s="3">
        <f t="shared" si="34"/>
        <v>525</v>
      </c>
      <c r="AF159" s="10">
        <f t="shared" si="22"/>
        <v>525</v>
      </c>
      <c r="AG159" s="3">
        <f t="shared" si="29"/>
        <v>880</v>
      </c>
      <c r="AH159" s="10">
        <f t="shared" si="23"/>
        <v>880</v>
      </c>
      <c r="AI159" s="3">
        <v>1</v>
      </c>
      <c r="AJ159" s="11">
        <f t="shared" si="21"/>
        <v>2.3416666666666668</v>
      </c>
      <c r="AK159" s="45">
        <f t="shared" si="36"/>
        <v>26.086956521739129</v>
      </c>
      <c r="AL159" s="45">
        <f t="shared" si="37"/>
        <v>61.086956521739133</v>
      </c>
      <c r="AM159" s="45">
        <f t="shared" si="32"/>
        <v>87.173913043478265</v>
      </c>
      <c r="AN159" s="3"/>
      <c r="AO159" s="3"/>
    </row>
    <row r="160" spans="1:41" x14ac:dyDescent="0.2">
      <c r="A160" s="3"/>
      <c r="B160" s="3" t="s">
        <v>317</v>
      </c>
      <c r="C160" s="3" t="s">
        <v>153</v>
      </c>
      <c r="D160" s="3">
        <v>20</v>
      </c>
      <c r="E160" s="3">
        <v>19</v>
      </c>
      <c r="F160" s="3">
        <v>17</v>
      </c>
      <c r="G160" s="3">
        <v>1</v>
      </c>
      <c r="H160" s="34">
        <v>0.95</v>
      </c>
      <c r="I160" s="14">
        <v>0.85</v>
      </c>
      <c r="J160" s="3">
        <v>5</v>
      </c>
      <c r="K160" s="3">
        <v>2</v>
      </c>
      <c r="L160" s="3">
        <v>4</v>
      </c>
      <c r="M160" s="3">
        <v>5</v>
      </c>
      <c r="N160" s="3">
        <v>1</v>
      </c>
      <c r="O160" s="3">
        <v>1</v>
      </c>
      <c r="P160" s="3">
        <v>2</v>
      </c>
      <c r="Q160" s="3">
        <v>1</v>
      </c>
      <c r="R160" s="3">
        <v>7</v>
      </c>
      <c r="S160" s="3">
        <v>0</v>
      </c>
      <c r="T160" s="3">
        <v>0</v>
      </c>
      <c r="U160" s="3">
        <v>4</v>
      </c>
      <c r="V160" s="3">
        <v>4</v>
      </c>
      <c r="W160" s="3"/>
      <c r="X160" s="24">
        <f t="shared" si="17"/>
        <v>23</v>
      </c>
      <c r="Y160" s="3"/>
      <c r="Z160" s="3"/>
      <c r="AA160" s="3">
        <f t="shared" si="27"/>
        <v>450</v>
      </c>
      <c r="AB160" s="10">
        <f t="shared" si="35"/>
        <v>450</v>
      </c>
      <c r="AC160" s="3">
        <f t="shared" si="33"/>
        <v>225</v>
      </c>
      <c r="AD160" s="10">
        <f t="shared" si="28"/>
        <v>225</v>
      </c>
      <c r="AE160" s="3">
        <f>(O160*25)+(P160*100)</f>
        <v>225</v>
      </c>
      <c r="AF160" s="10">
        <f t="shared" si="22"/>
        <v>225</v>
      </c>
      <c r="AG160" s="3">
        <f t="shared" si="29"/>
        <v>795</v>
      </c>
      <c r="AH160" s="10">
        <f t="shared" si="23"/>
        <v>795</v>
      </c>
      <c r="AI160" s="3">
        <v>1</v>
      </c>
      <c r="AJ160" s="11">
        <f t="shared" si="21"/>
        <v>1.5111111111111111</v>
      </c>
      <c r="AK160" s="45">
        <f>(AA160+AC160)/20</f>
        <v>33.75</v>
      </c>
      <c r="AL160" s="46">
        <f>(AE160+AG160)/20</f>
        <v>51</v>
      </c>
      <c r="AM160" s="45">
        <f t="shared" si="32"/>
        <v>84.75</v>
      </c>
      <c r="AN160" s="3"/>
      <c r="AO160" s="3"/>
    </row>
    <row r="161" spans="1:41" x14ac:dyDescent="0.2">
      <c r="A161" s="3"/>
      <c r="B161" s="3" t="s">
        <v>318</v>
      </c>
      <c r="C161" s="3" t="s">
        <v>153</v>
      </c>
      <c r="D161" s="3">
        <v>15</v>
      </c>
      <c r="E161" s="3">
        <v>14</v>
      </c>
      <c r="F161" s="3">
        <v>13</v>
      </c>
      <c r="G161" s="3">
        <v>1</v>
      </c>
      <c r="H161" s="34">
        <v>0.93</v>
      </c>
      <c r="I161" s="14">
        <v>0.87</v>
      </c>
      <c r="J161" s="3">
        <v>1</v>
      </c>
      <c r="K161" s="3">
        <v>2</v>
      </c>
      <c r="L161" s="3">
        <v>3</v>
      </c>
      <c r="M161" s="3">
        <v>4</v>
      </c>
      <c r="N161" s="3">
        <v>0</v>
      </c>
      <c r="O161" s="3">
        <v>0</v>
      </c>
      <c r="P161" s="3">
        <v>1</v>
      </c>
      <c r="Q161" s="3">
        <v>1</v>
      </c>
      <c r="R161" s="3">
        <v>4</v>
      </c>
      <c r="S161" s="3">
        <v>0</v>
      </c>
      <c r="T161" s="3">
        <v>0</v>
      </c>
      <c r="U161" s="3">
        <v>3</v>
      </c>
      <c r="V161" s="3">
        <v>4</v>
      </c>
      <c r="W161" s="3"/>
      <c r="X161" s="21">
        <f t="shared" si="17"/>
        <v>15</v>
      </c>
      <c r="Y161" s="3"/>
      <c r="Z161" s="3"/>
      <c r="AA161" s="3">
        <f t="shared" si="27"/>
        <v>350</v>
      </c>
      <c r="AB161" s="10">
        <f t="shared" si="35"/>
        <v>350</v>
      </c>
      <c r="AC161" s="3">
        <f t="shared" si="33"/>
        <v>100</v>
      </c>
      <c r="AD161" s="10">
        <f t="shared" si="28"/>
        <v>100</v>
      </c>
      <c r="AE161" s="3">
        <f t="shared" si="34"/>
        <v>100</v>
      </c>
      <c r="AF161" s="10">
        <f t="shared" si="22"/>
        <v>100</v>
      </c>
      <c r="AG161" s="3">
        <f t="shared" si="29"/>
        <v>465</v>
      </c>
      <c r="AH161" s="10">
        <f t="shared" si="23"/>
        <v>465</v>
      </c>
      <c r="AI161" s="13"/>
      <c r="AJ161" s="11">
        <f t="shared" si="21"/>
        <v>1.2555555555555555</v>
      </c>
      <c r="AK161" s="45">
        <f>(AA161+AC161)/15</f>
        <v>30</v>
      </c>
      <c r="AL161" s="46">
        <f>(AE161+AG161)/15</f>
        <v>37.666666666666664</v>
      </c>
      <c r="AM161" s="46">
        <f t="shared" si="32"/>
        <v>67.666666666666657</v>
      </c>
      <c r="AN161" s="3"/>
      <c r="AO161" s="3"/>
    </row>
    <row r="162" spans="1:41" x14ac:dyDescent="0.2">
      <c r="A162" s="3"/>
      <c r="B162" s="21" t="s">
        <v>319</v>
      </c>
      <c r="C162" s="18" t="s">
        <v>48</v>
      </c>
      <c r="D162" s="18">
        <v>23</v>
      </c>
      <c r="E162" s="18">
        <v>22</v>
      </c>
      <c r="F162" s="18">
        <v>19</v>
      </c>
      <c r="G162" s="18">
        <v>1</v>
      </c>
      <c r="H162" s="37">
        <v>0.96</v>
      </c>
      <c r="I162" s="22">
        <v>0.83</v>
      </c>
      <c r="J162" s="18">
        <v>3</v>
      </c>
      <c r="K162" s="18">
        <v>4</v>
      </c>
      <c r="L162" s="18">
        <v>1</v>
      </c>
      <c r="M162" s="18">
        <v>6</v>
      </c>
      <c r="N162" s="18">
        <v>2</v>
      </c>
      <c r="O162" s="18">
        <v>0</v>
      </c>
      <c r="P162" s="18">
        <v>3</v>
      </c>
      <c r="Q162" s="18">
        <v>0</v>
      </c>
      <c r="R162" s="18">
        <v>8</v>
      </c>
      <c r="S162" s="18">
        <v>0</v>
      </c>
      <c r="T162" s="18">
        <v>0</v>
      </c>
      <c r="U162" s="18">
        <v>6</v>
      </c>
      <c r="V162" s="18">
        <v>4</v>
      </c>
      <c r="W162" s="18"/>
      <c r="X162" s="24">
        <f t="shared" si="17"/>
        <v>24</v>
      </c>
      <c r="Y162" s="3"/>
      <c r="Z162" s="3"/>
      <c r="AA162" s="3">
        <f t="shared" si="27"/>
        <v>200</v>
      </c>
      <c r="AB162" s="10">
        <f t="shared" si="35"/>
        <v>200</v>
      </c>
      <c r="AC162" s="3">
        <f t="shared" si="33"/>
        <v>350</v>
      </c>
      <c r="AD162" s="10">
        <f t="shared" si="28"/>
        <v>350</v>
      </c>
      <c r="AE162" s="3">
        <f t="shared" si="34"/>
        <v>300</v>
      </c>
      <c r="AF162" s="10">
        <f t="shared" si="22"/>
        <v>300</v>
      </c>
      <c r="AG162" s="3">
        <f t="shared" si="29"/>
        <v>880</v>
      </c>
      <c r="AH162" s="10">
        <f t="shared" si="23"/>
        <v>880</v>
      </c>
      <c r="AI162" s="3">
        <v>0</v>
      </c>
      <c r="AJ162" s="11">
        <f t="shared" si="21"/>
        <v>2.1454545454545451</v>
      </c>
      <c r="AK162" s="45">
        <f>(AA162+AC162)/23</f>
        <v>23.913043478260871</v>
      </c>
      <c r="AL162" s="46">
        <f>(AE162+AG162)/23</f>
        <v>51.304347826086953</v>
      </c>
      <c r="AM162" s="45">
        <f t="shared" si="32"/>
        <v>75.217391304347828</v>
      </c>
      <c r="AN162" s="3"/>
      <c r="AO162" s="3"/>
    </row>
    <row r="163" spans="1:41" x14ac:dyDescent="0.2">
      <c r="A163" s="3"/>
      <c r="B163" s="21" t="s">
        <v>320</v>
      </c>
      <c r="C163" s="18" t="s">
        <v>48</v>
      </c>
      <c r="D163" s="18">
        <v>22</v>
      </c>
      <c r="E163" s="18">
        <v>21</v>
      </c>
      <c r="F163" s="18">
        <v>20</v>
      </c>
      <c r="G163" s="18">
        <v>1</v>
      </c>
      <c r="H163" s="37">
        <v>0.95</v>
      </c>
      <c r="I163" s="22">
        <v>0.91</v>
      </c>
      <c r="J163" s="18">
        <v>4</v>
      </c>
      <c r="K163" s="18">
        <v>2</v>
      </c>
      <c r="L163" s="18">
        <v>3</v>
      </c>
      <c r="M163" s="18">
        <v>4</v>
      </c>
      <c r="N163" s="18">
        <v>2</v>
      </c>
      <c r="O163" s="18">
        <v>0</v>
      </c>
      <c r="P163" s="18">
        <v>6</v>
      </c>
      <c r="Q163" s="18">
        <v>2</v>
      </c>
      <c r="R163" s="18">
        <v>7</v>
      </c>
      <c r="S163" s="18">
        <v>0</v>
      </c>
      <c r="T163" s="18">
        <v>0</v>
      </c>
      <c r="U163" s="18">
        <v>10</v>
      </c>
      <c r="V163" s="18">
        <v>5</v>
      </c>
      <c r="W163" s="18"/>
      <c r="X163" s="24">
        <f t="shared" si="17"/>
        <v>26</v>
      </c>
      <c r="Y163" s="3"/>
      <c r="Z163" s="3"/>
      <c r="AA163" s="3">
        <f t="shared" si="27"/>
        <v>350</v>
      </c>
      <c r="AB163" s="10">
        <f t="shared" si="35"/>
        <v>350</v>
      </c>
      <c r="AC163" s="3">
        <f t="shared" si="33"/>
        <v>300</v>
      </c>
      <c r="AD163" s="10">
        <f t="shared" si="28"/>
        <v>300</v>
      </c>
      <c r="AE163" s="3">
        <f t="shared" si="34"/>
        <v>600</v>
      </c>
      <c r="AF163" s="10">
        <f t="shared" si="22"/>
        <v>600</v>
      </c>
      <c r="AG163" s="3">
        <f t="shared" si="29"/>
        <v>820</v>
      </c>
      <c r="AH163" s="10">
        <f t="shared" si="23"/>
        <v>820</v>
      </c>
      <c r="AI163" s="3">
        <v>0</v>
      </c>
      <c r="AJ163" s="11">
        <f t="shared" si="21"/>
        <v>2.1846153846153844</v>
      </c>
      <c r="AK163" s="45">
        <f t="shared" ref="AK163:AK164" si="38">(AA163+AC163)/22</f>
        <v>29.545454545454547</v>
      </c>
      <c r="AL163" s="45">
        <f t="shared" ref="AL163:AL164" si="39">(AE163+AG163)/22</f>
        <v>64.545454545454547</v>
      </c>
      <c r="AM163" s="45">
        <f t="shared" si="32"/>
        <v>94.090909090909093</v>
      </c>
      <c r="AN163" s="3"/>
      <c r="AO163" s="3"/>
    </row>
    <row r="164" spans="1:41" x14ac:dyDescent="0.2">
      <c r="A164" s="3"/>
      <c r="B164" s="21" t="s">
        <v>321</v>
      </c>
      <c r="C164" s="18" t="s">
        <v>48</v>
      </c>
      <c r="D164" s="18">
        <v>22</v>
      </c>
      <c r="E164" s="18">
        <v>22</v>
      </c>
      <c r="F164" s="18">
        <v>19</v>
      </c>
      <c r="G164" s="18">
        <v>0</v>
      </c>
      <c r="H164" s="19">
        <v>1</v>
      </c>
      <c r="I164" s="22">
        <v>0.86</v>
      </c>
      <c r="J164" s="18">
        <v>0</v>
      </c>
      <c r="K164" s="18">
        <v>1</v>
      </c>
      <c r="L164" s="18">
        <v>6</v>
      </c>
      <c r="M164" s="18">
        <v>2</v>
      </c>
      <c r="N164" s="18">
        <v>2</v>
      </c>
      <c r="O164" s="18">
        <v>0</v>
      </c>
      <c r="P164" s="18">
        <v>2</v>
      </c>
      <c r="Q164" s="18">
        <v>0</v>
      </c>
      <c r="R164" s="18">
        <v>6</v>
      </c>
      <c r="S164" s="18">
        <v>0</v>
      </c>
      <c r="T164" s="18">
        <v>0</v>
      </c>
      <c r="U164" s="18">
        <v>10</v>
      </c>
      <c r="V164" s="18">
        <v>4</v>
      </c>
      <c r="W164" s="18"/>
      <c r="X164" s="18">
        <f t="shared" si="17"/>
        <v>19</v>
      </c>
      <c r="Y164" s="3"/>
      <c r="Z164" s="3"/>
      <c r="AA164" s="3">
        <f t="shared" si="27"/>
        <v>625</v>
      </c>
      <c r="AB164" s="10">
        <f t="shared" si="35"/>
        <v>625</v>
      </c>
      <c r="AC164" s="3">
        <f t="shared" si="33"/>
        <v>250</v>
      </c>
      <c r="AD164" s="10">
        <f t="shared" si="28"/>
        <v>250</v>
      </c>
      <c r="AE164" s="3">
        <f t="shared" si="34"/>
        <v>200</v>
      </c>
      <c r="AF164" s="10">
        <f t="shared" si="22"/>
        <v>200</v>
      </c>
      <c r="AG164" s="3">
        <f t="shared" si="29"/>
        <v>660</v>
      </c>
      <c r="AH164" s="10">
        <f t="shared" si="23"/>
        <v>660</v>
      </c>
      <c r="AI164" s="3">
        <v>0</v>
      </c>
      <c r="AJ164" s="11">
        <f t="shared" si="21"/>
        <v>0.98285714285714287</v>
      </c>
      <c r="AK164" s="45">
        <f t="shared" si="38"/>
        <v>39.772727272727273</v>
      </c>
      <c r="AL164" s="46">
        <f t="shared" si="39"/>
        <v>39.090909090909093</v>
      </c>
      <c r="AM164" s="45">
        <f t="shared" si="32"/>
        <v>78.863636363636374</v>
      </c>
      <c r="AN164" s="3"/>
      <c r="AO164" s="3"/>
    </row>
    <row r="165" spans="1:4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48">
        <f>SUM(U2:U164)/163</f>
        <v>7.5276073619631898</v>
      </c>
      <c r="V165" s="48">
        <f>SUM(V2:V164)/163</f>
        <v>6.595092024539877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9" t="s">
        <v>165</v>
      </c>
      <c r="AL165" s="3"/>
      <c r="AM165" s="3"/>
      <c r="AN165" s="3"/>
      <c r="AO165" s="3"/>
    </row>
    <row r="166" spans="1:4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9" t="s">
        <v>166</v>
      </c>
      <c r="AL166" s="3"/>
      <c r="AM166" s="3"/>
      <c r="AN166" s="3"/>
      <c r="AO166" s="3"/>
    </row>
    <row r="167" spans="1:41" x14ac:dyDescent="0.2">
      <c r="A167" s="3"/>
      <c r="B167" s="6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 t="s">
        <v>294</v>
      </c>
      <c r="AM167" s="3"/>
      <c r="AN167" s="3"/>
      <c r="AO167" s="3"/>
    </row>
    <row r="168" spans="1:4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spans="1:4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spans="1:4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spans="1:4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spans="1:4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spans="1:4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spans="1:4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  <row r="176" spans="1:41" x14ac:dyDescent="0.2">
      <c r="A176" s="6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</row>
    <row r="177" spans="1:41" x14ac:dyDescent="0.2">
      <c r="A177" s="6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 t="s">
        <v>167</v>
      </c>
      <c r="Y177" s="3"/>
      <c r="Z177" s="3"/>
      <c r="AA177" s="3"/>
      <c r="AB177" s="3"/>
      <c r="AC177" s="3"/>
      <c r="AD177" s="3" t="s">
        <v>168</v>
      </c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</row>
    <row r="178" spans="1:4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 t="s">
        <v>169</v>
      </c>
      <c r="Y178" s="13">
        <v>4</v>
      </c>
      <c r="Z178" s="12">
        <v>8</v>
      </c>
      <c r="AA178" s="3"/>
      <c r="AB178" s="3"/>
      <c r="AC178" s="3"/>
      <c r="AD178" s="13">
        <v>15</v>
      </c>
      <c r="AE178" s="12">
        <v>81</v>
      </c>
      <c r="AF178" s="61"/>
      <c r="AG178" s="3"/>
      <c r="AH178" s="3"/>
      <c r="AI178" s="3"/>
      <c r="AJ178" s="3"/>
      <c r="AK178" s="3"/>
      <c r="AL178" s="3"/>
      <c r="AM178" s="3"/>
      <c r="AN178" s="3"/>
      <c r="AO178" s="3"/>
    </row>
    <row r="179" spans="1:4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 t="s">
        <v>170</v>
      </c>
      <c r="Y179" s="13">
        <v>5</v>
      </c>
      <c r="Z179" s="12">
        <v>7</v>
      </c>
      <c r="AA179" s="61"/>
      <c r="AB179" s="3"/>
      <c r="AC179" s="3"/>
      <c r="AD179" s="49">
        <v>0.156</v>
      </c>
      <c r="AE179" s="49">
        <v>0.84399999999999997</v>
      </c>
      <c r="AF179" s="3"/>
      <c r="AG179" s="3"/>
      <c r="AH179" s="3"/>
      <c r="AI179" s="3"/>
      <c r="AJ179" s="3"/>
      <c r="AK179" s="3"/>
      <c r="AL179" s="3"/>
      <c r="AM179" s="3"/>
      <c r="AN179" s="3"/>
      <c r="AO179" s="3"/>
    </row>
    <row r="180" spans="1:4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 t="s">
        <v>171</v>
      </c>
      <c r="Y180" s="13">
        <v>0</v>
      </c>
      <c r="Z180" s="12">
        <v>6</v>
      </c>
      <c r="AA180" s="61"/>
      <c r="AB180" s="3"/>
      <c r="AC180" s="3"/>
      <c r="AD180" s="63"/>
      <c r="AE180" s="63"/>
      <c r="AF180" s="3"/>
      <c r="AG180" s="3"/>
      <c r="AH180" s="3"/>
      <c r="AI180" s="3"/>
      <c r="AJ180" s="3"/>
      <c r="AK180" s="3"/>
      <c r="AL180" s="3"/>
      <c r="AM180" s="3"/>
      <c r="AN180" s="3"/>
      <c r="AO180" s="3"/>
    </row>
    <row r="181" spans="1:41" x14ac:dyDescent="0.2">
      <c r="A181" s="6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 t="s">
        <v>172</v>
      </c>
      <c r="Y181" s="13">
        <v>4</v>
      </c>
      <c r="Z181" s="12">
        <v>14</v>
      </c>
      <c r="AA181" s="61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</row>
    <row r="182" spans="1:41" x14ac:dyDescent="0.2">
      <c r="A182" s="6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 t="s">
        <v>173</v>
      </c>
      <c r="Y182" s="13">
        <v>4</v>
      </c>
      <c r="Z182" s="12">
        <v>5</v>
      </c>
      <c r="AA182" s="61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spans="1:41" x14ac:dyDescent="0.2">
      <c r="A183" s="6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 t="s">
        <v>174</v>
      </c>
      <c r="Y183" s="13">
        <v>2</v>
      </c>
      <c r="Z183" s="12">
        <v>3</v>
      </c>
      <c r="AA183" s="61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spans="1:41" x14ac:dyDescent="0.2">
      <c r="A184" s="6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>
        <v>67</v>
      </c>
      <c r="Y184" s="13">
        <v>19</v>
      </c>
      <c r="Z184" s="12">
        <v>48</v>
      </c>
      <c r="AA184" s="61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</row>
    <row r="185" spans="1:41" x14ac:dyDescent="0.2">
      <c r="A185" s="6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49">
        <v>0.28399999999999997</v>
      </c>
      <c r="Z185" s="49">
        <v>0.71599999999999997</v>
      </c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</row>
    <row r="186" spans="1:4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64"/>
      <c r="Z186" s="6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</row>
    <row r="187" spans="1:4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61" t="s">
        <v>175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spans="1:4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 t="s">
        <v>176</v>
      </c>
      <c r="AH188" s="3" t="s">
        <v>177</v>
      </c>
      <c r="AI188" s="3"/>
      <c r="AJ188" s="3"/>
      <c r="AK188" s="3"/>
      <c r="AL188" s="3"/>
      <c r="AM188" s="3"/>
      <c r="AN188" s="3"/>
      <c r="AO188" s="3"/>
    </row>
    <row r="189" spans="1:4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 t="s">
        <v>167</v>
      </c>
      <c r="Y189" s="3"/>
      <c r="Z189" s="3"/>
      <c r="AA189" s="3"/>
      <c r="AB189" s="3"/>
      <c r="AC189" s="3"/>
      <c r="AD189" s="3"/>
      <c r="AE189" s="63"/>
      <c r="AF189" s="63"/>
      <c r="AG189" s="13">
        <v>18</v>
      </c>
      <c r="AH189" s="13">
        <v>16</v>
      </c>
      <c r="AI189" s="63"/>
      <c r="AJ189" s="63"/>
      <c r="AK189" s="3"/>
      <c r="AL189" s="3"/>
      <c r="AM189" s="3"/>
      <c r="AN189" s="3"/>
      <c r="AO189" s="3"/>
    </row>
    <row r="190" spans="1:4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 t="s">
        <v>178</v>
      </c>
      <c r="Y190" s="13">
        <v>3</v>
      </c>
      <c r="Z190" s="12">
        <v>8</v>
      </c>
      <c r="AA190" s="3"/>
      <c r="AB190" s="3"/>
      <c r="AC190" s="3"/>
      <c r="AD190" s="3"/>
      <c r="AE190" s="63"/>
      <c r="AF190" s="63"/>
      <c r="AG190" s="12">
        <v>73</v>
      </c>
      <c r="AH190" s="12">
        <v>56</v>
      </c>
      <c r="AI190" s="63"/>
      <c r="AJ190" s="63"/>
      <c r="AK190" s="3"/>
      <c r="AL190" s="3"/>
      <c r="AM190" s="3"/>
      <c r="AN190" s="3"/>
      <c r="AO190" s="3"/>
    </row>
    <row r="191" spans="1:4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 t="s">
        <v>179</v>
      </c>
      <c r="Y191" s="13">
        <v>1</v>
      </c>
      <c r="Z191" s="12">
        <v>0</v>
      </c>
      <c r="AA191" s="3"/>
      <c r="AB191" s="3"/>
      <c r="AC191" s="3"/>
      <c r="AD191" s="3"/>
      <c r="AE191" s="3"/>
      <c r="AF191" s="3"/>
      <c r="AG191" s="61"/>
      <c r="AH191" s="61"/>
      <c r="AI191" s="3"/>
      <c r="AJ191" s="3"/>
      <c r="AK191" s="3"/>
      <c r="AL191" s="3"/>
      <c r="AM191" s="3"/>
      <c r="AN191" s="3"/>
      <c r="AO191" s="3"/>
    </row>
    <row r="192" spans="1:4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 t="s">
        <v>180</v>
      </c>
      <c r="Y192" s="13">
        <v>4</v>
      </c>
      <c r="Z192" s="12">
        <v>4</v>
      </c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</row>
    <row r="193" spans="1:4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 t="s">
        <v>181</v>
      </c>
      <c r="Y193" s="13">
        <v>2</v>
      </c>
      <c r="Z193" s="12">
        <v>3</v>
      </c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</row>
    <row r="194" spans="1:4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 t="s">
        <v>182</v>
      </c>
      <c r="Y194" s="13">
        <v>0</v>
      </c>
      <c r="Z194" s="12">
        <v>1</v>
      </c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</row>
    <row r="195" spans="1:4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 t="s">
        <v>183</v>
      </c>
      <c r="Y195" s="13">
        <v>0</v>
      </c>
      <c r="Z195" s="12">
        <v>5</v>
      </c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</row>
    <row r="196" spans="1:4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 t="s">
        <v>184</v>
      </c>
      <c r="Y196" s="13">
        <v>1</v>
      </c>
      <c r="Z196" s="12">
        <v>9</v>
      </c>
      <c r="AA196" s="61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</row>
    <row r="197" spans="1:4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 t="s">
        <v>185</v>
      </c>
      <c r="Y197" s="13">
        <v>3</v>
      </c>
      <c r="Z197" s="12">
        <v>7</v>
      </c>
      <c r="AA197" s="61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</row>
    <row r="198" spans="1:4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 t="s">
        <v>186</v>
      </c>
      <c r="Y198" s="13">
        <v>3</v>
      </c>
      <c r="Z198" s="12">
        <v>3</v>
      </c>
      <c r="AA198" s="61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</row>
    <row r="199" spans="1:4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 t="s">
        <v>187</v>
      </c>
      <c r="Y199" s="13">
        <v>2</v>
      </c>
      <c r="Z199" s="12">
        <v>2</v>
      </c>
      <c r="AA199" s="61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</row>
    <row r="200" spans="1:4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 t="s">
        <v>188</v>
      </c>
      <c r="Y200" s="13">
        <v>0</v>
      </c>
      <c r="Z200" s="12">
        <v>1</v>
      </c>
      <c r="AA200" s="61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</row>
    <row r="201" spans="1:4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 t="s">
        <v>189</v>
      </c>
      <c r="Y201" s="13">
        <v>2</v>
      </c>
      <c r="Z201" s="12">
        <v>3</v>
      </c>
      <c r="AA201" s="61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</row>
    <row r="202" spans="1:4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1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</row>
    <row r="203" spans="1:4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</row>
    <row r="204" spans="1:4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2F53-5F2A-AB47-A535-0133404B6C13}">
  <dimension ref="A1:T164"/>
  <sheetViews>
    <sheetView tabSelected="1" workbookViewId="0">
      <selection activeCell="R8" sqref="R8"/>
    </sheetView>
  </sheetViews>
  <sheetFormatPr baseColWidth="10" defaultRowHeight="16" x14ac:dyDescent="0.2"/>
  <sheetData>
    <row r="1" spans="1:20" x14ac:dyDescent="0.2">
      <c r="A1" t="s">
        <v>190</v>
      </c>
      <c r="B1" t="s">
        <v>191</v>
      </c>
      <c r="D1" t="s">
        <v>192</v>
      </c>
      <c r="E1" t="s">
        <v>193</v>
      </c>
      <c r="F1" t="s">
        <v>194</v>
      </c>
      <c r="G1" s="39" t="s">
        <v>195</v>
      </c>
      <c r="H1" t="s">
        <v>196</v>
      </c>
      <c r="J1" t="s">
        <v>197</v>
      </c>
      <c r="K1" t="s">
        <v>198</v>
      </c>
      <c r="M1" t="s">
        <v>199</v>
      </c>
      <c r="R1" t="s">
        <v>200</v>
      </c>
      <c r="S1" s="65" t="s">
        <v>201</v>
      </c>
      <c r="T1" s="65" t="s">
        <v>202</v>
      </c>
    </row>
    <row r="2" spans="1:20" x14ac:dyDescent="0.2">
      <c r="A2" s="12">
        <v>36.299999999999997</v>
      </c>
      <c r="B2" s="50">
        <v>0.22</v>
      </c>
      <c r="D2" s="50">
        <v>7.94</v>
      </c>
      <c r="E2" s="50">
        <v>28.36</v>
      </c>
      <c r="F2" s="12">
        <v>92.4</v>
      </c>
      <c r="G2" s="13">
        <v>56.1</v>
      </c>
      <c r="H2" s="50">
        <v>0.43</v>
      </c>
      <c r="J2" s="50">
        <v>23.85</v>
      </c>
      <c r="K2" s="50">
        <v>32.25</v>
      </c>
      <c r="M2" s="51">
        <f>(D2*99.48)+(E2*12.31)+(J2*9.87)+(K2*13.63)</f>
        <v>1813.9498000000001</v>
      </c>
      <c r="N2" s="51"/>
      <c r="O2" s="51"/>
      <c r="P2" s="51"/>
      <c r="R2" s="51">
        <f>M2-1226</f>
        <v>587.9498000000001</v>
      </c>
      <c r="S2" s="66">
        <f>(R2*175)/1000</f>
        <v>102.89121500000002</v>
      </c>
      <c r="T2" s="66">
        <f xml:space="preserve"> SUM(S2:S164) /163</f>
        <v>103.27552927914111</v>
      </c>
    </row>
    <row r="3" spans="1:20" x14ac:dyDescent="0.2">
      <c r="A3" s="18">
        <v>15</v>
      </c>
      <c r="B3" s="50">
        <v>0.42</v>
      </c>
      <c r="D3" s="50">
        <v>6.25</v>
      </c>
      <c r="E3" s="50">
        <v>8.75</v>
      </c>
      <c r="F3" s="52">
        <v>72.75</v>
      </c>
      <c r="G3" s="52">
        <v>57.75</v>
      </c>
      <c r="H3" s="50">
        <v>0.17</v>
      </c>
      <c r="J3" s="50">
        <v>10</v>
      </c>
      <c r="K3" s="50">
        <v>47.75</v>
      </c>
      <c r="M3" s="51">
        <f t="shared" ref="M3:M66" si="0">(D3*99.48)+(E3*12.31)+(J3*9.87)+(K3*13.63)</f>
        <v>1478.9949999999999</v>
      </c>
      <c r="N3" s="51"/>
      <c r="O3" s="51"/>
      <c r="R3" s="51">
        <f t="shared" ref="R3:R66" si="1">M3-1226</f>
        <v>252.99499999999989</v>
      </c>
      <c r="S3" s="66">
        <f>(R3*175)/1000</f>
        <v>44.274124999999977</v>
      </c>
    </row>
    <row r="4" spans="1:20" x14ac:dyDescent="0.2">
      <c r="A4" s="13">
        <v>12.5</v>
      </c>
      <c r="B4" s="50">
        <v>0</v>
      </c>
      <c r="D4" s="50">
        <v>0</v>
      </c>
      <c r="E4" s="50">
        <v>12.5</v>
      </c>
      <c r="F4" s="13">
        <v>64.7</v>
      </c>
      <c r="G4" s="13">
        <v>52.2</v>
      </c>
      <c r="H4" s="50">
        <v>0.53</v>
      </c>
      <c r="J4" s="50">
        <v>27.77</v>
      </c>
      <c r="K4" s="50">
        <v>24.43</v>
      </c>
      <c r="M4" s="51">
        <f t="shared" si="0"/>
        <v>760.94579999999996</v>
      </c>
      <c r="N4" s="51"/>
      <c r="O4" s="51"/>
      <c r="R4" s="51">
        <f t="shared" si="1"/>
        <v>-465.05420000000004</v>
      </c>
      <c r="S4" s="66">
        <f t="shared" ref="S4:S66" si="2">(R4*175)/1000</f>
        <v>-81.384484999999998</v>
      </c>
      <c r="T4" s="53" t="s">
        <v>203</v>
      </c>
    </row>
    <row r="5" spans="1:20" x14ac:dyDescent="0.2">
      <c r="A5" s="12">
        <v>16.25</v>
      </c>
      <c r="B5" s="50">
        <v>0.38</v>
      </c>
      <c r="D5" s="50">
        <v>6.25</v>
      </c>
      <c r="E5" s="50">
        <v>10</v>
      </c>
      <c r="F5" s="13">
        <v>53.25</v>
      </c>
      <c r="G5" s="13">
        <v>37</v>
      </c>
      <c r="H5" s="50">
        <v>0.37</v>
      </c>
      <c r="J5" s="50">
        <v>13.75</v>
      </c>
      <c r="K5" s="50">
        <v>23.25</v>
      </c>
      <c r="M5" s="51">
        <f t="shared" si="0"/>
        <v>1197.46</v>
      </c>
      <c r="N5" s="51"/>
      <c r="O5" s="51"/>
      <c r="R5" s="51">
        <f t="shared" si="1"/>
        <v>-28.539999999999964</v>
      </c>
      <c r="S5" s="66">
        <f t="shared" si="2"/>
        <v>-4.9944999999999933</v>
      </c>
      <c r="T5" s="53" t="s">
        <v>203</v>
      </c>
    </row>
    <row r="6" spans="1:20" x14ac:dyDescent="0.2">
      <c r="A6" s="12">
        <v>25</v>
      </c>
      <c r="B6" s="50">
        <v>0.43</v>
      </c>
      <c r="D6" s="50">
        <v>10.87</v>
      </c>
      <c r="E6" s="50">
        <v>14.13</v>
      </c>
      <c r="F6" s="52">
        <v>72.400000000000006</v>
      </c>
      <c r="G6" s="13">
        <v>47.4</v>
      </c>
      <c r="H6" s="50">
        <v>0.5</v>
      </c>
      <c r="J6" s="50">
        <v>23.92</v>
      </c>
      <c r="K6" s="50">
        <v>23.48</v>
      </c>
      <c r="M6" s="51">
        <f t="shared" si="0"/>
        <v>1811.4107000000001</v>
      </c>
      <c r="N6" s="51"/>
      <c r="O6" s="51"/>
      <c r="R6" s="51">
        <f t="shared" si="1"/>
        <v>585.41070000000013</v>
      </c>
      <c r="S6" s="66">
        <f t="shared" si="2"/>
        <v>102.44687250000003</v>
      </c>
    </row>
    <row r="7" spans="1:20" x14ac:dyDescent="0.2">
      <c r="A7" s="12">
        <v>29.25</v>
      </c>
      <c r="B7" s="50">
        <v>0.43</v>
      </c>
      <c r="D7" s="50">
        <v>12.5</v>
      </c>
      <c r="E7" s="50">
        <v>16.75</v>
      </c>
      <c r="F7" s="12">
        <v>88.25</v>
      </c>
      <c r="G7" s="52">
        <v>59</v>
      </c>
      <c r="H7" s="50">
        <v>0.35</v>
      </c>
      <c r="J7" s="50">
        <v>20.5</v>
      </c>
      <c r="K7" s="50">
        <v>38.5</v>
      </c>
      <c r="M7" s="51">
        <f t="shared" si="0"/>
        <v>2176.7825000000003</v>
      </c>
      <c r="N7" s="51"/>
      <c r="O7" s="51"/>
      <c r="R7" s="51">
        <f t="shared" si="1"/>
        <v>950.78250000000025</v>
      </c>
      <c r="S7" s="66">
        <f t="shared" si="2"/>
        <v>166.38693750000004</v>
      </c>
    </row>
    <row r="8" spans="1:20" x14ac:dyDescent="0.2">
      <c r="A8" s="13">
        <v>5</v>
      </c>
      <c r="B8" s="50">
        <v>0</v>
      </c>
      <c r="D8" s="50">
        <v>0</v>
      </c>
      <c r="E8" s="50">
        <v>5</v>
      </c>
      <c r="F8" s="13">
        <v>60</v>
      </c>
      <c r="G8" s="13">
        <v>55</v>
      </c>
      <c r="H8" s="50">
        <v>0.32</v>
      </c>
      <c r="J8" s="50">
        <v>17.5</v>
      </c>
      <c r="K8" s="50">
        <v>37.5</v>
      </c>
      <c r="M8" s="51">
        <f t="shared" si="0"/>
        <v>745.40000000000009</v>
      </c>
      <c r="N8" s="51"/>
      <c r="O8" s="51"/>
      <c r="R8" s="51">
        <f t="shared" si="1"/>
        <v>-480.59999999999991</v>
      </c>
      <c r="S8" s="66">
        <f t="shared" si="2"/>
        <v>-84.10499999999999</v>
      </c>
      <c r="T8" s="53" t="s">
        <v>204</v>
      </c>
    </row>
    <row r="9" spans="1:20" x14ac:dyDescent="0.2">
      <c r="A9" s="13">
        <v>4.3</v>
      </c>
      <c r="B9" s="50">
        <v>0</v>
      </c>
      <c r="D9" s="50">
        <v>0</v>
      </c>
      <c r="E9" s="50">
        <v>4.3</v>
      </c>
      <c r="F9" s="13">
        <v>62.8</v>
      </c>
      <c r="G9" s="52">
        <v>58.5</v>
      </c>
      <c r="H9" s="50">
        <v>0.35</v>
      </c>
      <c r="J9" s="50">
        <v>20.66</v>
      </c>
      <c r="K9" s="50">
        <v>37.840000000000003</v>
      </c>
      <c r="M9" s="51">
        <f t="shared" si="0"/>
        <v>772.60640000000012</v>
      </c>
      <c r="N9" s="51"/>
      <c r="O9" s="51"/>
      <c r="R9" s="51">
        <f t="shared" si="1"/>
        <v>-453.39359999999988</v>
      </c>
      <c r="S9" s="66">
        <f t="shared" si="2"/>
        <v>-79.34387999999997</v>
      </c>
      <c r="T9" s="53" t="s">
        <v>205</v>
      </c>
    </row>
    <row r="10" spans="1:20" x14ac:dyDescent="0.2">
      <c r="A10" s="13">
        <v>10.4</v>
      </c>
      <c r="B10" s="50">
        <v>0.6</v>
      </c>
      <c r="D10" s="50">
        <v>6.28</v>
      </c>
      <c r="E10" s="50">
        <v>4.12</v>
      </c>
      <c r="F10" s="13">
        <v>61.5</v>
      </c>
      <c r="G10" s="13">
        <v>51.1</v>
      </c>
      <c r="H10" s="50">
        <v>0.21</v>
      </c>
      <c r="J10" s="50">
        <v>10.65</v>
      </c>
      <c r="K10" s="50">
        <v>40.450000000000003</v>
      </c>
      <c r="M10" s="51">
        <f t="shared" si="0"/>
        <v>1331.9006000000002</v>
      </c>
      <c r="N10" s="51"/>
      <c r="O10" s="51"/>
      <c r="R10" s="51">
        <f t="shared" si="1"/>
        <v>105.90060000000017</v>
      </c>
      <c r="S10" s="66">
        <f t="shared" si="2"/>
        <v>18.532605000000029</v>
      </c>
    </row>
    <row r="11" spans="1:20" x14ac:dyDescent="0.2">
      <c r="A11" s="12">
        <v>22.7</v>
      </c>
      <c r="B11" s="50">
        <v>0.35</v>
      </c>
      <c r="D11" s="50">
        <v>7.95</v>
      </c>
      <c r="E11" s="50">
        <v>14.76</v>
      </c>
      <c r="F11" s="12">
        <v>80.2</v>
      </c>
      <c r="G11" s="13">
        <v>57.5</v>
      </c>
      <c r="H11" s="50">
        <v>0.16</v>
      </c>
      <c r="J11" s="50">
        <v>9.09</v>
      </c>
      <c r="K11" s="50">
        <v>48.41</v>
      </c>
      <c r="M11" s="51">
        <f t="shared" si="0"/>
        <v>1722.1082000000001</v>
      </c>
      <c r="N11" s="51"/>
      <c r="O11" s="51"/>
      <c r="R11" s="51">
        <f t="shared" si="1"/>
        <v>496.10820000000012</v>
      </c>
      <c r="S11" s="66">
        <f t="shared" si="2"/>
        <v>86.818935000000025</v>
      </c>
    </row>
    <row r="12" spans="1:20" x14ac:dyDescent="0.2">
      <c r="A12" s="12">
        <v>20.399999999999999</v>
      </c>
      <c r="B12" s="50">
        <v>0.39</v>
      </c>
      <c r="D12" s="50">
        <v>7.93</v>
      </c>
      <c r="E12" s="50">
        <v>12.47</v>
      </c>
      <c r="F12" s="12">
        <v>89.3</v>
      </c>
      <c r="G12" s="12">
        <v>68.900000000000006</v>
      </c>
      <c r="H12" s="50">
        <v>0.25</v>
      </c>
      <c r="J12" s="50">
        <v>17.05</v>
      </c>
      <c r="K12" s="50">
        <v>51.85</v>
      </c>
      <c r="M12" s="51">
        <f t="shared" si="0"/>
        <v>1817.3811000000001</v>
      </c>
      <c r="N12" s="51"/>
      <c r="O12" s="51"/>
      <c r="R12" s="51">
        <f t="shared" si="1"/>
        <v>591.38110000000006</v>
      </c>
      <c r="S12" s="66">
        <f t="shared" si="2"/>
        <v>103.4916925</v>
      </c>
    </row>
    <row r="13" spans="1:20" x14ac:dyDescent="0.2">
      <c r="A13" s="12">
        <v>17.399999999999999</v>
      </c>
      <c r="B13" s="50">
        <v>0.25</v>
      </c>
      <c r="D13" s="50">
        <v>4.3499999999999996</v>
      </c>
      <c r="E13" s="50">
        <v>13.05</v>
      </c>
      <c r="F13" s="12">
        <v>102.1</v>
      </c>
      <c r="G13" s="12">
        <v>84.7</v>
      </c>
      <c r="H13" s="50">
        <v>0.37</v>
      </c>
      <c r="J13" s="50">
        <v>31.49</v>
      </c>
      <c r="K13" s="50">
        <v>53.21</v>
      </c>
      <c r="M13" s="51">
        <f t="shared" si="0"/>
        <v>1629.4421000000002</v>
      </c>
      <c r="N13" s="51"/>
      <c r="O13" s="51"/>
      <c r="R13" s="51">
        <f t="shared" si="1"/>
        <v>403.44210000000021</v>
      </c>
      <c r="S13" s="66">
        <f t="shared" si="2"/>
        <v>70.602367500000042</v>
      </c>
    </row>
    <row r="14" spans="1:20" x14ac:dyDescent="0.2">
      <c r="A14" s="12">
        <v>30.9</v>
      </c>
      <c r="B14" s="50">
        <v>0.38</v>
      </c>
      <c r="D14" s="50">
        <v>11.88</v>
      </c>
      <c r="E14" s="50">
        <v>19.02</v>
      </c>
      <c r="F14" s="12">
        <v>80.2</v>
      </c>
      <c r="G14" s="13">
        <v>49.3</v>
      </c>
      <c r="H14" s="50">
        <v>0.31</v>
      </c>
      <c r="J14" s="50">
        <v>15.48</v>
      </c>
      <c r="K14" s="50">
        <v>33.82</v>
      </c>
      <c r="M14" s="51">
        <f t="shared" si="0"/>
        <v>2029.7128</v>
      </c>
      <c r="N14" s="51"/>
      <c r="O14" s="51"/>
      <c r="R14" s="51">
        <f t="shared" si="1"/>
        <v>803.71280000000002</v>
      </c>
      <c r="S14" s="66">
        <f t="shared" si="2"/>
        <v>140.64973999999998</v>
      </c>
    </row>
    <row r="15" spans="1:20" x14ac:dyDescent="0.2">
      <c r="A15" s="12">
        <v>38.799999999999997</v>
      </c>
      <c r="B15" s="50">
        <v>0.21</v>
      </c>
      <c r="D15" s="50">
        <v>8.31</v>
      </c>
      <c r="E15" s="50">
        <v>30.49</v>
      </c>
      <c r="F15" s="12">
        <v>86.9</v>
      </c>
      <c r="G15" s="13">
        <v>48.1</v>
      </c>
      <c r="H15" s="50">
        <v>0.4</v>
      </c>
      <c r="J15" s="50">
        <v>19.46</v>
      </c>
      <c r="K15" s="50">
        <v>28.64</v>
      </c>
      <c r="M15" s="51">
        <f t="shared" si="0"/>
        <v>1784.4441000000004</v>
      </c>
      <c r="N15" s="51"/>
      <c r="O15" s="51"/>
      <c r="R15" s="51">
        <f t="shared" si="1"/>
        <v>558.44410000000039</v>
      </c>
      <c r="S15" s="66">
        <f t="shared" si="2"/>
        <v>97.727717500000068</v>
      </c>
    </row>
    <row r="16" spans="1:20" x14ac:dyDescent="0.2">
      <c r="A16" s="12">
        <v>34</v>
      </c>
      <c r="B16" s="50">
        <v>0.17</v>
      </c>
      <c r="D16" s="50">
        <v>5.67</v>
      </c>
      <c r="E16" s="50">
        <v>28.33</v>
      </c>
      <c r="F16" s="12">
        <v>83.8</v>
      </c>
      <c r="G16" s="13">
        <v>49.8</v>
      </c>
      <c r="H16" s="50">
        <v>0.14000000000000001</v>
      </c>
      <c r="J16" s="50">
        <v>6.82</v>
      </c>
      <c r="K16" s="50">
        <v>42.98</v>
      </c>
      <c r="M16" s="51">
        <f t="shared" si="0"/>
        <v>1565.9247</v>
      </c>
      <c r="N16" s="51"/>
      <c r="O16" s="51"/>
      <c r="R16" s="51">
        <f t="shared" si="1"/>
        <v>339.92470000000003</v>
      </c>
      <c r="S16" s="66">
        <f t="shared" si="2"/>
        <v>59.486822500000002</v>
      </c>
    </row>
    <row r="17" spans="1:20" x14ac:dyDescent="0.2">
      <c r="A17" s="12">
        <v>25</v>
      </c>
      <c r="B17" s="50">
        <v>0.05</v>
      </c>
      <c r="D17" s="50">
        <v>1.19</v>
      </c>
      <c r="E17" s="50">
        <v>23.81</v>
      </c>
      <c r="F17" s="12">
        <v>82.6</v>
      </c>
      <c r="G17" s="52">
        <v>57.6</v>
      </c>
      <c r="H17" s="50">
        <v>0.43</v>
      </c>
      <c r="J17" s="50">
        <v>24.99</v>
      </c>
      <c r="K17" s="50">
        <v>32.61</v>
      </c>
      <c r="M17" s="51">
        <f t="shared" si="0"/>
        <v>1102.6079</v>
      </c>
      <c r="N17" s="51"/>
      <c r="O17" s="51"/>
      <c r="R17" s="51">
        <f t="shared" si="1"/>
        <v>-123.39210000000003</v>
      </c>
      <c r="S17" s="66">
        <f t="shared" si="2"/>
        <v>-21.593617500000004</v>
      </c>
      <c r="T17" s="54" t="s">
        <v>206</v>
      </c>
    </row>
    <row r="18" spans="1:20" x14ac:dyDescent="0.2">
      <c r="A18" s="12">
        <v>33.299999999999997</v>
      </c>
      <c r="B18" s="50">
        <v>0.39</v>
      </c>
      <c r="D18" s="50">
        <v>13.08</v>
      </c>
      <c r="E18" s="50">
        <v>20.22</v>
      </c>
      <c r="F18" s="12">
        <v>95.7</v>
      </c>
      <c r="G18" s="12">
        <v>62.4</v>
      </c>
      <c r="H18" s="50">
        <v>0.44</v>
      </c>
      <c r="J18" s="50">
        <v>27.39</v>
      </c>
      <c r="K18" s="50">
        <v>35.01</v>
      </c>
      <c r="M18" s="51">
        <f t="shared" si="0"/>
        <v>2297.6322</v>
      </c>
      <c r="N18" s="51"/>
      <c r="O18" s="51"/>
      <c r="R18" s="51">
        <f t="shared" si="1"/>
        <v>1071.6322</v>
      </c>
      <c r="S18" s="66">
        <f t="shared" si="2"/>
        <v>187.53563500000001</v>
      </c>
    </row>
    <row r="19" spans="1:20" x14ac:dyDescent="0.2">
      <c r="A19" s="13">
        <v>11.9</v>
      </c>
      <c r="B19" s="50">
        <v>0.5</v>
      </c>
      <c r="D19" s="50">
        <v>5.95</v>
      </c>
      <c r="E19" s="50">
        <v>5.95</v>
      </c>
      <c r="F19" s="13">
        <v>69.5</v>
      </c>
      <c r="G19" s="52">
        <v>57.6</v>
      </c>
      <c r="H19" s="50">
        <v>0.43</v>
      </c>
      <c r="J19" s="50">
        <v>24.99</v>
      </c>
      <c r="K19" s="50">
        <v>32.61</v>
      </c>
      <c r="M19" s="51">
        <f t="shared" si="0"/>
        <v>1356.2761</v>
      </c>
      <c r="N19" s="51"/>
      <c r="O19" s="51"/>
      <c r="R19" s="51">
        <f t="shared" si="1"/>
        <v>130.27610000000004</v>
      </c>
      <c r="S19" s="66">
        <f t="shared" si="2"/>
        <v>22.798317500000007</v>
      </c>
    </row>
    <row r="20" spans="1:20" x14ac:dyDescent="0.2">
      <c r="A20" s="12">
        <v>21.4</v>
      </c>
      <c r="B20" s="50">
        <v>0.28000000000000003</v>
      </c>
      <c r="D20" s="50">
        <v>5.94</v>
      </c>
      <c r="E20" s="50">
        <v>15.46</v>
      </c>
      <c r="F20" s="12">
        <v>95.4</v>
      </c>
      <c r="G20" s="12">
        <v>74</v>
      </c>
      <c r="H20" s="50">
        <v>0.35</v>
      </c>
      <c r="J20" s="50">
        <v>26.17</v>
      </c>
      <c r="K20" s="50">
        <v>47.83</v>
      </c>
      <c r="M20" s="51">
        <f t="shared" si="0"/>
        <v>1691.4446</v>
      </c>
      <c r="N20" s="51"/>
      <c r="O20" s="51"/>
      <c r="R20" s="51">
        <f t="shared" si="1"/>
        <v>465.44460000000004</v>
      </c>
      <c r="S20" s="66">
        <f>(R20*175)/1000</f>
        <v>81.452805000000012</v>
      </c>
    </row>
    <row r="21" spans="1:20" x14ac:dyDescent="0.2">
      <c r="A21" s="12">
        <v>33.299999999999997</v>
      </c>
      <c r="B21" s="50">
        <v>0.18</v>
      </c>
      <c r="D21" s="50">
        <v>5.95</v>
      </c>
      <c r="E21" s="50">
        <v>27.35</v>
      </c>
      <c r="F21" s="12">
        <v>86.2</v>
      </c>
      <c r="G21" s="13">
        <v>52.9</v>
      </c>
      <c r="H21" s="50">
        <v>0.34</v>
      </c>
      <c r="J21" s="50">
        <v>17.87</v>
      </c>
      <c r="K21" s="50">
        <v>35.03</v>
      </c>
      <c r="M21" s="51">
        <f t="shared" si="0"/>
        <v>1582.4203000000002</v>
      </c>
      <c r="N21" s="51"/>
      <c r="O21" s="51"/>
      <c r="R21" s="51">
        <f t="shared" si="1"/>
        <v>356.42030000000022</v>
      </c>
      <c r="S21" s="66">
        <f t="shared" si="2"/>
        <v>62.373552500000045</v>
      </c>
    </row>
    <row r="22" spans="1:20" x14ac:dyDescent="0.2">
      <c r="A22" s="13">
        <v>14.7</v>
      </c>
      <c r="B22" s="50">
        <v>0.62</v>
      </c>
      <c r="C22" t="s">
        <v>207</v>
      </c>
      <c r="D22" s="50">
        <v>9.0500000000000007</v>
      </c>
      <c r="E22" s="50">
        <v>5.65</v>
      </c>
      <c r="F22" s="12">
        <v>87</v>
      </c>
      <c r="G22" s="12">
        <v>72.3</v>
      </c>
      <c r="H22" s="50">
        <v>0.38</v>
      </c>
      <c r="J22" s="50">
        <v>27.28</v>
      </c>
      <c r="K22" s="50">
        <v>45.02</v>
      </c>
      <c r="M22" s="51">
        <f t="shared" si="0"/>
        <v>1852.7217000000001</v>
      </c>
      <c r="N22" s="51"/>
      <c r="O22" s="51"/>
      <c r="R22" s="51">
        <f t="shared" si="1"/>
        <v>626.72170000000006</v>
      </c>
      <c r="S22" s="66">
        <f t="shared" si="2"/>
        <v>109.67629750000002</v>
      </c>
    </row>
    <row r="23" spans="1:20" x14ac:dyDescent="0.2">
      <c r="A23" s="12">
        <v>22.7</v>
      </c>
      <c r="B23" s="50">
        <v>0.25</v>
      </c>
      <c r="D23" s="50">
        <v>5.68</v>
      </c>
      <c r="E23" s="50">
        <v>17.03</v>
      </c>
      <c r="F23" s="13">
        <v>68.599999999999994</v>
      </c>
      <c r="G23" s="13">
        <v>45.9</v>
      </c>
      <c r="H23" s="50">
        <v>0.32</v>
      </c>
      <c r="J23" s="50">
        <v>14.77</v>
      </c>
      <c r="K23" s="50">
        <v>31.13</v>
      </c>
      <c r="M23" s="51">
        <f t="shared" si="0"/>
        <v>1344.7674999999999</v>
      </c>
      <c r="N23" s="51"/>
      <c r="O23" s="51"/>
      <c r="R23" s="51">
        <f t="shared" si="1"/>
        <v>118.76749999999993</v>
      </c>
      <c r="S23" s="66">
        <f t="shared" si="2"/>
        <v>20.784312499999984</v>
      </c>
    </row>
    <row r="24" spans="1:20" x14ac:dyDescent="0.2">
      <c r="A24" s="12">
        <v>48.75</v>
      </c>
      <c r="B24" s="50">
        <v>0.26</v>
      </c>
      <c r="D24" s="50">
        <v>12.5</v>
      </c>
      <c r="E24" s="50">
        <v>36.25</v>
      </c>
      <c r="F24" s="12">
        <v>95.5</v>
      </c>
      <c r="G24" s="13">
        <v>46.75</v>
      </c>
      <c r="H24" s="50">
        <v>0.21</v>
      </c>
      <c r="J24" s="50">
        <v>10</v>
      </c>
      <c r="K24" s="50">
        <v>36.75</v>
      </c>
      <c r="M24" s="51">
        <f t="shared" si="0"/>
        <v>2289.34</v>
      </c>
      <c r="N24" s="51"/>
      <c r="O24" s="51"/>
      <c r="R24" s="51">
        <f t="shared" si="1"/>
        <v>1063.3400000000001</v>
      </c>
      <c r="S24" s="66">
        <f t="shared" si="2"/>
        <v>186.08450000000002</v>
      </c>
    </row>
    <row r="25" spans="1:20" x14ac:dyDescent="0.2">
      <c r="A25" s="13">
        <v>8</v>
      </c>
      <c r="B25" s="50">
        <v>0.86</v>
      </c>
      <c r="D25" s="50">
        <v>6.86</v>
      </c>
      <c r="E25" s="50">
        <v>1.1399999999999999</v>
      </c>
      <c r="F25" s="13">
        <v>56.9</v>
      </c>
      <c r="G25" s="13">
        <v>48.9</v>
      </c>
      <c r="H25" s="50">
        <v>0.47</v>
      </c>
      <c r="J25" s="50">
        <v>22.74</v>
      </c>
      <c r="K25" s="50">
        <v>26.16</v>
      </c>
      <c r="M25" s="51">
        <f t="shared" si="0"/>
        <v>1277.4708000000001</v>
      </c>
      <c r="N25" s="51"/>
      <c r="O25" s="51"/>
      <c r="R25" s="51">
        <f t="shared" si="1"/>
        <v>51.470800000000054</v>
      </c>
      <c r="S25" s="66">
        <f t="shared" si="2"/>
        <v>9.0073900000000098</v>
      </c>
    </row>
    <row r="26" spans="1:20" x14ac:dyDescent="0.2">
      <c r="A26" s="12">
        <v>32.9</v>
      </c>
      <c r="B26" s="50">
        <v>0.52</v>
      </c>
      <c r="C26" t="s">
        <v>207</v>
      </c>
      <c r="D26" s="50">
        <v>17.11</v>
      </c>
      <c r="E26" s="50">
        <v>15.79</v>
      </c>
      <c r="F26" s="12">
        <v>82.4</v>
      </c>
      <c r="G26" s="13">
        <v>49.5</v>
      </c>
      <c r="H26" s="50">
        <v>0.26</v>
      </c>
      <c r="J26" s="50">
        <v>12.64</v>
      </c>
      <c r="K26" s="50">
        <v>36.86</v>
      </c>
      <c r="M26" s="51">
        <f t="shared" si="0"/>
        <v>2523.6363000000001</v>
      </c>
      <c r="N26" s="51"/>
      <c r="O26" s="51"/>
      <c r="R26" s="51">
        <f t="shared" si="1"/>
        <v>1297.6363000000001</v>
      </c>
      <c r="S26" s="66">
        <f t="shared" si="2"/>
        <v>227.0863525</v>
      </c>
    </row>
    <row r="27" spans="1:20" x14ac:dyDescent="0.2">
      <c r="A27" s="12">
        <v>27.2</v>
      </c>
      <c r="B27" s="50">
        <v>0.24</v>
      </c>
      <c r="D27" s="50">
        <v>6.53</v>
      </c>
      <c r="E27" s="50">
        <v>20.67</v>
      </c>
      <c r="F27" s="12">
        <v>80.2</v>
      </c>
      <c r="G27" s="13">
        <v>53</v>
      </c>
      <c r="H27" s="50">
        <v>0.35</v>
      </c>
      <c r="J27" s="50">
        <v>18.46</v>
      </c>
      <c r="K27" s="50">
        <v>34.54</v>
      </c>
      <c r="M27" s="51">
        <f t="shared" si="0"/>
        <v>1557.0325000000003</v>
      </c>
      <c r="N27" s="51"/>
      <c r="O27" s="51"/>
      <c r="R27" s="51">
        <f t="shared" si="1"/>
        <v>331.03250000000025</v>
      </c>
      <c r="S27" s="66">
        <f t="shared" si="2"/>
        <v>57.93068750000004</v>
      </c>
    </row>
    <row r="28" spans="1:20" x14ac:dyDescent="0.2">
      <c r="A28" s="12">
        <v>23.9</v>
      </c>
      <c r="B28" s="50">
        <v>0.28999999999999998</v>
      </c>
      <c r="D28" s="50">
        <v>6.83</v>
      </c>
      <c r="E28" s="50">
        <v>17.07</v>
      </c>
      <c r="F28" s="12">
        <v>83.2</v>
      </c>
      <c r="G28" s="52">
        <v>59.3</v>
      </c>
      <c r="H28" s="50">
        <v>0.33</v>
      </c>
      <c r="J28" s="50">
        <v>19.309999999999999</v>
      </c>
      <c r="K28" s="50">
        <v>39.99</v>
      </c>
      <c r="M28" s="51">
        <f t="shared" si="0"/>
        <v>1625.2334999999998</v>
      </c>
      <c r="N28" s="51"/>
      <c r="O28" s="51"/>
      <c r="R28" s="51">
        <f t="shared" si="1"/>
        <v>399.23349999999982</v>
      </c>
      <c r="S28" s="66">
        <f t="shared" si="2"/>
        <v>69.865862499999977</v>
      </c>
    </row>
    <row r="29" spans="1:20" x14ac:dyDescent="0.2">
      <c r="A29" s="12">
        <v>27.2</v>
      </c>
      <c r="B29" s="50">
        <v>0.24</v>
      </c>
      <c r="D29" s="50">
        <v>6.53</v>
      </c>
      <c r="E29" s="50">
        <v>20.67</v>
      </c>
      <c r="F29" s="12">
        <v>80.2</v>
      </c>
      <c r="G29" s="13">
        <v>53</v>
      </c>
      <c r="H29" s="50">
        <v>0.35</v>
      </c>
      <c r="J29" s="50">
        <v>18.46</v>
      </c>
      <c r="K29" s="50">
        <v>34.54</v>
      </c>
      <c r="M29" s="51">
        <f t="shared" si="0"/>
        <v>1557.0325000000003</v>
      </c>
      <c r="N29" s="51"/>
      <c r="O29" s="51"/>
      <c r="R29" s="51">
        <f t="shared" si="1"/>
        <v>331.03250000000025</v>
      </c>
      <c r="S29" s="66">
        <f t="shared" si="2"/>
        <v>57.93068750000004</v>
      </c>
    </row>
    <row r="30" spans="1:20" x14ac:dyDescent="0.2">
      <c r="A30" s="12">
        <v>32.950000000000003</v>
      </c>
      <c r="B30" s="50">
        <v>0.21</v>
      </c>
      <c r="D30" s="50">
        <v>6.82</v>
      </c>
      <c r="E30" s="50">
        <v>26.13</v>
      </c>
      <c r="F30" s="12">
        <v>78.3</v>
      </c>
      <c r="G30" s="13">
        <v>45.4</v>
      </c>
      <c r="H30" s="50">
        <v>0.45</v>
      </c>
      <c r="J30" s="50">
        <v>20.43</v>
      </c>
      <c r="K30" s="50">
        <v>24.97</v>
      </c>
      <c r="M30" s="51">
        <f t="shared" si="0"/>
        <v>1542.0990999999999</v>
      </c>
      <c r="N30" s="51"/>
      <c r="O30" s="51"/>
      <c r="R30" s="51">
        <f t="shared" si="1"/>
        <v>316.09909999999991</v>
      </c>
      <c r="S30" s="66">
        <f t="shared" si="2"/>
        <v>55.317342499999981</v>
      </c>
    </row>
    <row r="31" spans="1:20" x14ac:dyDescent="0.2">
      <c r="A31" s="13">
        <v>11.5</v>
      </c>
      <c r="B31" s="50">
        <v>0.15</v>
      </c>
      <c r="D31" s="50">
        <v>1.74</v>
      </c>
      <c r="E31" s="50">
        <v>9.76</v>
      </c>
      <c r="F31" s="12">
        <v>83</v>
      </c>
      <c r="G31" s="12">
        <v>71.5</v>
      </c>
      <c r="H31" s="50">
        <v>0.39</v>
      </c>
      <c r="J31" s="50">
        <v>27.82</v>
      </c>
      <c r="K31" s="50">
        <v>43.68</v>
      </c>
      <c r="M31" s="51">
        <f t="shared" si="0"/>
        <v>1163.1826000000001</v>
      </c>
      <c r="N31" s="51"/>
      <c r="O31" s="51"/>
      <c r="R31" s="51">
        <f t="shared" si="1"/>
        <v>-62.817399999999907</v>
      </c>
      <c r="S31" s="66">
        <f t="shared" si="2"/>
        <v>-10.993044999999984</v>
      </c>
      <c r="T31" s="54" t="s">
        <v>204</v>
      </c>
    </row>
    <row r="32" spans="1:20" x14ac:dyDescent="0.2">
      <c r="A32" s="13">
        <v>11.5</v>
      </c>
      <c r="B32" s="50">
        <v>0.15</v>
      </c>
      <c r="D32" s="50">
        <v>1.74</v>
      </c>
      <c r="E32" s="50">
        <v>9.76</v>
      </c>
      <c r="F32" s="12">
        <v>83</v>
      </c>
      <c r="G32" s="12">
        <v>71.5</v>
      </c>
      <c r="H32" s="50">
        <v>0.39</v>
      </c>
      <c r="J32" s="50">
        <v>27.82</v>
      </c>
      <c r="K32" s="50">
        <v>43.68</v>
      </c>
      <c r="M32" s="51">
        <f t="shared" si="0"/>
        <v>1163.1826000000001</v>
      </c>
      <c r="N32" s="51"/>
      <c r="O32" s="51"/>
      <c r="R32" s="51">
        <f t="shared" si="1"/>
        <v>-62.817399999999907</v>
      </c>
      <c r="S32" s="66">
        <f t="shared" si="2"/>
        <v>-10.993044999999984</v>
      </c>
      <c r="T32" s="54" t="s">
        <v>204</v>
      </c>
    </row>
    <row r="33" spans="1:20" x14ac:dyDescent="0.2">
      <c r="A33" s="12">
        <v>19.5</v>
      </c>
      <c r="B33" s="50">
        <v>0.22</v>
      </c>
      <c r="D33" s="50">
        <v>4.33</v>
      </c>
      <c r="E33" s="50">
        <v>15.17</v>
      </c>
      <c r="F33" s="12">
        <v>89.3</v>
      </c>
      <c r="G33" s="12">
        <v>69.8</v>
      </c>
      <c r="H33" s="50">
        <v>0.44</v>
      </c>
      <c r="J33" s="50">
        <v>30.44</v>
      </c>
      <c r="K33" s="50">
        <v>39.36</v>
      </c>
      <c r="M33" s="51">
        <f t="shared" si="0"/>
        <v>1454.4106999999999</v>
      </c>
      <c r="N33" s="51"/>
      <c r="O33" s="51"/>
      <c r="R33" s="51">
        <f t="shared" si="1"/>
        <v>228.41069999999991</v>
      </c>
      <c r="S33" s="66">
        <f t="shared" si="2"/>
        <v>39.971872499999982</v>
      </c>
    </row>
    <row r="34" spans="1:20" x14ac:dyDescent="0.2">
      <c r="A34" s="12">
        <v>19.600000000000001</v>
      </c>
      <c r="B34" s="50">
        <v>0.5</v>
      </c>
      <c r="D34" s="50">
        <v>9.8000000000000007</v>
      </c>
      <c r="E34" s="50">
        <v>9.8000000000000007</v>
      </c>
      <c r="F34" s="12">
        <v>90</v>
      </c>
      <c r="G34" s="12">
        <v>70.400000000000006</v>
      </c>
      <c r="H34" s="50">
        <v>0.43</v>
      </c>
      <c r="J34" s="50">
        <v>30.42</v>
      </c>
      <c r="K34" s="50">
        <v>39.979999999999997</v>
      </c>
      <c r="M34" s="51">
        <f t="shared" si="0"/>
        <v>1940.7148000000002</v>
      </c>
      <c r="N34" s="51"/>
      <c r="O34" s="51"/>
      <c r="R34" s="51">
        <f t="shared" si="1"/>
        <v>714.7148000000002</v>
      </c>
      <c r="S34" s="66">
        <f t="shared" si="2"/>
        <v>125.07509000000005</v>
      </c>
    </row>
    <row r="35" spans="1:20" x14ac:dyDescent="0.2">
      <c r="A35" s="13">
        <v>13.6</v>
      </c>
      <c r="B35" s="50">
        <v>0.42</v>
      </c>
      <c r="D35" s="50">
        <v>5.67</v>
      </c>
      <c r="E35" s="50">
        <v>7.93</v>
      </c>
      <c r="F35" s="12">
        <v>92.5</v>
      </c>
      <c r="G35" s="12">
        <v>79.099999999999994</v>
      </c>
      <c r="H35" s="50">
        <v>0.43</v>
      </c>
      <c r="J35" s="50">
        <v>33.869999999999997</v>
      </c>
      <c r="K35" s="50">
        <v>45.23</v>
      </c>
      <c r="M35" s="51">
        <f t="shared" si="0"/>
        <v>1612.4517000000001</v>
      </c>
      <c r="N35" s="51"/>
      <c r="O35" s="51"/>
      <c r="R35" s="51">
        <f t="shared" si="1"/>
        <v>386.45170000000007</v>
      </c>
      <c r="S35" s="66">
        <f t="shared" si="2"/>
        <v>67.629047500000013</v>
      </c>
    </row>
    <row r="36" spans="1:20" x14ac:dyDescent="0.2">
      <c r="A36" s="12">
        <v>25.4</v>
      </c>
      <c r="B36" s="50">
        <v>0.34</v>
      </c>
      <c r="D36" s="50">
        <v>8.68</v>
      </c>
      <c r="E36" s="50">
        <v>16.72</v>
      </c>
      <c r="F36" s="12">
        <v>76.7</v>
      </c>
      <c r="G36" s="13">
        <v>51.3</v>
      </c>
      <c r="H36" s="50">
        <v>0.44</v>
      </c>
      <c r="J36" s="50">
        <v>22.61</v>
      </c>
      <c r="K36" s="50">
        <v>28.69</v>
      </c>
      <c r="M36" s="51">
        <f t="shared" si="0"/>
        <v>1683.5149999999999</v>
      </c>
      <c r="N36" s="51"/>
      <c r="O36" s="51"/>
      <c r="R36" s="51">
        <f t="shared" si="1"/>
        <v>457.51499999999987</v>
      </c>
      <c r="S36" s="66">
        <f t="shared" si="2"/>
        <v>80.065124999999966</v>
      </c>
    </row>
    <row r="37" spans="1:20" x14ac:dyDescent="0.2">
      <c r="A37" s="12">
        <v>26.2</v>
      </c>
      <c r="B37" s="50">
        <v>0.41</v>
      </c>
      <c r="D37" s="50">
        <v>10.72</v>
      </c>
      <c r="E37" s="50">
        <v>15.48</v>
      </c>
      <c r="F37" s="12">
        <v>90.7</v>
      </c>
      <c r="G37" s="12">
        <v>64.5</v>
      </c>
      <c r="H37" s="50">
        <v>0.31</v>
      </c>
      <c r="J37" s="50">
        <v>20.23</v>
      </c>
      <c r="K37" s="50">
        <v>44.27</v>
      </c>
      <c r="M37" s="51">
        <f t="shared" si="0"/>
        <v>2060.0546000000004</v>
      </c>
      <c r="N37" s="51"/>
      <c r="O37" s="51"/>
      <c r="R37" s="51">
        <f t="shared" si="1"/>
        <v>834.05460000000039</v>
      </c>
      <c r="S37" s="66">
        <f t="shared" si="2"/>
        <v>145.95955500000008</v>
      </c>
    </row>
    <row r="38" spans="1:20" x14ac:dyDescent="0.2">
      <c r="A38" s="12">
        <v>24.6</v>
      </c>
      <c r="B38" s="50">
        <v>0</v>
      </c>
      <c r="D38" s="50">
        <v>0</v>
      </c>
      <c r="E38" s="50">
        <v>24.6</v>
      </c>
      <c r="F38" s="12">
        <v>86.6</v>
      </c>
      <c r="G38" s="12">
        <v>62</v>
      </c>
      <c r="H38" s="50">
        <v>0.46</v>
      </c>
      <c r="J38" s="50">
        <v>28.28</v>
      </c>
      <c r="K38" s="50">
        <v>33.72</v>
      </c>
      <c r="M38" s="51">
        <f t="shared" si="0"/>
        <v>1041.5532000000001</v>
      </c>
      <c r="N38" s="51"/>
      <c r="O38" s="51"/>
      <c r="R38" s="51">
        <f t="shared" si="1"/>
        <v>-184.44679999999994</v>
      </c>
      <c r="S38" s="66">
        <f t="shared" si="2"/>
        <v>-32.278189999999988</v>
      </c>
      <c r="T38" s="54" t="s">
        <v>204</v>
      </c>
    </row>
    <row r="39" spans="1:20" x14ac:dyDescent="0.2">
      <c r="A39" s="12">
        <v>17.2</v>
      </c>
      <c r="B39" s="50">
        <v>0.39</v>
      </c>
      <c r="D39" s="50">
        <v>6.75</v>
      </c>
      <c r="E39" s="50">
        <v>10.45</v>
      </c>
      <c r="F39" s="13">
        <v>57.6</v>
      </c>
      <c r="G39" s="13">
        <v>40.4</v>
      </c>
      <c r="H39" s="50">
        <v>0.5</v>
      </c>
      <c r="J39" s="50">
        <v>20.2</v>
      </c>
      <c r="K39" s="50">
        <v>20.2</v>
      </c>
      <c r="M39" s="51">
        <f t="shared" si="0"/>
        <v>1274.8295000000001</v>
      </c>
      <c r="N39" s="51"/>
      <c r="O39" s="51"/>
      <c r="R39" s="51">
        <f t="shared" si="1"/>
        <v>48.829500000000053</v>
      </c>
      <c r="S39" s="66">
        <f t="shared" si="2"/>
        <v>8.5451625000000089</v>
      </c>
    </row>
    <row r="40" spans="1:20" x14ac:dyDescent="0.2">
      <c r="A40" s="12">
        <v>15.5</v>
      </c>
      <c r="B40" s="50">
        <v>0.5</v>
      </c>
      <c r="D40" s="50">
        <v>7.75</v>
      </c>
      <c r="E40" s="50">
        <v>7.75</v>
      </c>
      <c r="F40" s="13">
        <v>58.8</v>
      </c>
      <c r="G40" s="13">
        <v>43.3</v>
      </c>
      <c r="H40" s="50">
        <v>0.45</v>
      </c>
      <c r="J40" s="50">
        <v>19.43</v>
      </c>
      <c r="K40" s="50">
        <v>23.87</v>
      </c>
      <c r="M40" s="51">
        <f t="shared" si="0"/>
        <v>1383.4947000000002</v>
      </c>
      <c r="N40" s="51"/>
      <c r="O40" s="51"/>
      <c r="R40" s="51">
        <f t="shared" si="1"/>
        <v>157.49470000000019</v>
      </c>
      <c r="S40" s="66">
        <f t="shared" si="2"/>
        <v>27.561572500000036</v>
      </c>
    </row>
    <row r="41" spans="1:20" x14ac:dyDescent="0.2">
      <c r="A41" s="12">
        <v>23.5</v>
      </c>
      <c r="B41" s="50">
        <v>0.6</v>
      </c>
      <c r="C41" t="s">
        <v>207</v>
      </c>
      <c r="D41" s="50">
        <v>14</v>
      </c>
      <c r="E41" s="50">
        <v>9.5</v>
      </c>
      <c r="F41" s="13">
        <v>61.2</v>
      </c>
      <c r="G41" s="13">
        <v>37.75</v>
      </c>
      <c r="H41" s="50">
        <v>0.35</v>
      </c>
      <c r="J41" s="50">
        <v>13.25</v>
      </c>
      <c r="K41" s="50">
        <v>24.5</v>
      </c>
      <c r="M41" s="51">
        <f t="shared" si="0"/>
        <v>1974.3774999999998</v>
      </c>
      <c r="N41" s="51"/>
      <c r="O41" s="51"/>
      <c r="R41" s="51">
        <f t="shared" si="1"/>
        <v>748.37749999999983</v>
      </c>
      <c r="S41" s="66">
        <f t="shared" si="2"/>
        <v>130.96606249999996</v>
      </c>
    </row>
    <row r="42" spans="1:20" x14ac:dyDescent="0.2">
      <c r="A42" s="13">
        <v>13.4</v>
      </c>
      <c r="B42" s="50">
        <v>0.53</v>
      </c>
      <c r="D42" s="50">
        <v>7.04</v>
      </c>
      <c r="E42" s="50">
        <v>6.36</v>
      </c>
      <c r="F42" s="52">
        <v>74.3</v>
      </c>
      <c r="G42" s="12">
        <v>60.9</v>
      </c>
      <c r="H42" s="50">
        <v>0.53</v>
      </c>
      <c r="J42" s="50">
        <v>32.5</v>
      </c>
      <c r="K42" s="50">
        <v>28.4</v>
      </c>
      <c r="M42" s="51">
        <f t="shared" si="0"/>
        <v>1486.4978000000001</v>
      </c>
      <c r="N42" s="51"/>
      <c r="O42" s="51"/>
      <c r="R42" s="51">
        <f t="shared" si="1"/>
        <v>260.4978000000001</v>
      </c>
      <c r="S42" s="66">
        <f t="shared" si="2"/>
        <v>45.587115000000018</v>
      </c>
    </row>
    <row r="43" spans="1:20" x14ac:dyDescent="0.2">
      <c r="A43" s="12">
        <v>31.3</v>
      </c>
      <c r="B43" s="50">
        <v>0.35</v>
      </c>
      <c r="D43" s="50">
        <v>10.86</v>
      </c>
      <c r="E43" s="50">
        <v>20.440000000000001</v>
      </c>
      <c r="F43" s="13">
        <v>71.3</v>
      </c>
      <c r="G43" s="13">
        <v>50</v>
      </c>
      <c r="H43" s="50">
        <v>0.46</v>
      </c>
      <c r="J43" s="50">
        <v>22.83</v>
      </c>
      <c r="K43" s="50">
        <v>27.17</v>
      </c>
      <c r="M43" s="51">
        <f t="shared" si="0"/>
        <v>1927.6284000000001</v>
      </c>
      <c r="N43" s="51"/>
      <c r="O43" s="51"/>
      <c r="R43" s="51">
        <f t="shared" si="1"/>
        <v>701.62840000000006</v>
      </c>
      <c r="S43" s="66">
        <f t="shared" si="2"/>
        <v>122.78497000000002</v>
      </c>
    </row>
    <row r="44" spans="1:20" x14ac:dyDescent="0.2">
      <c r="A44" s="12">
        <v>18</v>
      </c>
      <c r="B44" s="50">
        <v>0.12</v>
      </c>
      <c r="D44" s="50">
        <v>2.17</v>
      </c>
      <c r="E44" s="50">
        <v>15.83</v>
      </c>
      <c r="F44" s="13">
        <v>68.599999999999994</v>
      </c>
      <c r="G44" s="13">
        <v>50.6</v>
      </c>
      <c r="H44" s="50">
        <v>0.42</v>
      </c>
      <c r="J44" s="50">
        <v>21.28</v>
      </c>
      <c r="K44" s="50">
        <v>29.32</v>
      </c>
      <c r="M44" s="51">
        <f t="shared" si="0"/>
        <v>1020.4041000000001</v>
      </c>
      <c r="N44" s="51"/>
      <c r="O44" s="51"/>
      <c r="R44" s="51">
        <f t="shared" si="1"/>
        <v>-205.59589999999992</v>
      </c>
      <c r="S44" s="66">
        <f t="shared" si="2"/>
        <v>-35.979282499999989</v>
      </c>
      <c r="T44" s="53" t="s">
        <v>205</v>
      </c>
    </row>
    <row r="45" spans="1:20" x14ac:dyDescent="0.2">
      <c r="A45" s="13">
        <v>12.25</v>
      </c>
      <c r="B45" s="50">
        <v>0.27</v>
      </c>
      <c r="D45" s="50">
        <v>3.25</v>
      </c>
      <c r="E45" s="50">
        <v>9</v>
      </c>
      <c r="F45" s="13">
        <v>66.25</v>
      </c>
      <c r="G45" s="13">
        <v>54</v>
      </c>
      <c r="H45" s="50">
        <v>0.56999999999999995</v>
      </c>
      <c r="J45" s="50">
        <v>30.75</v>
      </c>
      <c r="K45" s="50">
        <v>23.25</v>
      </c>
      <c r="M45" s="51">
        <f t="shared" si="0"/>
        <v>1054.5</v>
      </c>
      <c r="N45" s="51"/>
      <c r="O45" s="51"/>
      <c r="R45" s="51">
        <f t="shared" si="1"/>
        <v>-171.5</v>
      </c>
      <c r="S45" s="66">
        <f t="shared" si="2"/>
        <v>-30.012499999999999</v>
      </c>
      <c r="T45" s="53" t="s">
        <v>208</v>
      </c>
    </row>
    <row r="46" spans="1:20" x14ac:dyDescent="0.2">
      <c r="A46" s="12">
        <v>22.7</v>
      </c>
      <c r="B46" s="50">
        <v>0.25</v>
      </c>
      <c r="D46" s="50">
        <v>5.68</v>
      </c>
      <c r="E46" s="50">
        <v>17.03</v>
      </c>
      <c r="F46" s="52">
        <v>73.599999999999994</v>
      </c>
      <c r="G46" s="13">
        <v>50.9</v>
      </c>
      <c r="H46" s="50">
        <v>0.3</v>
      </c>
      <c r="J46" s="50">
        <v>15.23</v>
      </c>
      <c r="K46" s="50">
        <v>35.67</v>
      </c>
      <c r="M46" s="51">
        <f t="shared" si="0"/>
        <v>1411.1879000000001</v>
      </c>
      <c r="N46" s="51"/>
      <c r="O46" s="51"/>
      <c r="R46" s="51">
        <f t="shared" si="1"/>
        <v>185.18790000000013</v>
      </c>
      <c r="S46" s="66">
        <f t="shared" si="2"/>
        <v>32.407882500000021</v>
      </c>
    </row>
    <row r="47" spans="1:20" x14ac:dyDescent="0.2">
      <c r="A47" s="12">
        <v>29.1</v>
      </c>
      <c r="B47" s="50">
        <v>0.19</v>
      </c>
      <c r="D47" s="50">
        <v>5.54</v>
      </c>
      <c r="E47" s="50">
        <v>23.56</v>
      </c>
      <c r="F47" s="12">
        <v>86.6</v>
      </c>
      <c r="G47" s="52">
        <v>57.5</v>
      </c>
      <c r="H47" s="50">
        <v>0.34</v>
      </c>
      <c r="J47" s="50">
        <v>19.440000000000001</v>
      </c>
      <c r="K47" s="50">
        <v>38.06</v>
      </c>
      <c r="M47" s="51">
        <f t="shared" si="0"/>
        <v>1551.7734</v>
      </c>
      <c r="N47" s="51"/>
      <c r="O47" s="51"/>
      <c r="R47" s="51">
        <f t="shared" si="1"/>
        <v>325.77340000000004</v>
      </c>
      <c r="S47" s="66">
        <f t="shared" si="2"/>
        <v>57.010345000000008</v>
      </c>
    </row>
    <row r="48" spans="1:20" x14ac:dyDescent="0.2">
      <c r="A48" s="12">
        <v>25</v>
      </c>
      <c r="B48" s="50">
        <v>0.3</v>
      </c>
      <c r="D48" s="50">
        <v>7.61</v>
      </c>
      <c r="E48" s="50">
        <v>17.39</v>
      </c>
      <c r="F48" s="12">
        <v>83</v>
      </c>
      <c r="G48" s="52">
        <v>58</v>
      </c>
      <c r="H48" s="50">
        <v>0.49</v>
      </c>
      <c r="J48" s="50">
        <v>28.24</v>
      </c>
      <c r="K48" s="50">
        <v>29.76</v>
      </c>
      <c r="M48" s="51">
        <f t="shared" si="0"/>
        <v>1655.4713000000002</v>
      </c>
      <c r="N48" s="51"/>
      <c r="O48" s="51"/>
      <c r="R48" s="51">
        <f t="shared" si="1"/>
        <v>429.47130000000016</v>
      </c>
      <c r="S48" s="66">
        <f t="shared" si="2"/>
        <v>75.157477500000027</v>
      </c>
    </row>
    <row r="49" spans="1:19" x14ac:dyDescent="0.2">
      <c r="A49" s="13">
        <v>12.5</v>
      </c>
      <c r="B49" s="50">
        <v>0.33</v>
      </c>
      <c r="D49" s="50">
        <v>4.17</v>
      </c>
      <c r="E49" s="50">
        <v>8.33</v>
      </c>
      <c r="F49" s="52">
        <v>74.7</v>
      </c>
      <c r="G49" s="12">
        <v>62.2</v>
      </c>
      <c r="H49" s="50">
        <v>0.31</v>
      </c>
      <c r="J49" s="50">
        <v>19.440000000000001</v>
      </c>
      <c r="K49" s="50">
        <v>42.76</v>
      </c>
      <c r="M49" s="51">
        <f t="shared" si="0"/>
        <v>1292.0655000000002</v>
      </c>
      <c r="N49" s="51"/>
      <c r="O49" s="51"/>
      <c r="R49" s="51">
        <f t="shared" si="1"/>
        <v>66.065500000000156</v>
      </c>
      <c r="S49" s="66">
        <f t="shared" si="2"/>
        <v>11.561462500000028</v>
      </c>
    </row>
    <row r="50" spans="1:19" x14ac:dyDescent="0.2">
      <c r="A50" s="12">
        <v>26.4</v>
      </c>
      <c r="B50" s="50">
        <v>0.16</v>
      </c>
      <c r="D50" s="50">
        <v>4.17</v>
      </c>
      <c r="E50" s="50">
        <v>22.23</v>
      </c>
      <c r="F50" s="12">
        <v>83.9</v>
      </c>
      <c r="G50" s="52">
        <v>57.5</v>
      </c>
      <c r="H50" s="50">
        <v>0.34</v>
      </c>
      <c r="J50" s="50">
        <v>19.440000000000001</v>
      </c>
      <c r="K50" s="50">
        <v>38.06</v>
      </c>
      <c r="M50" s="51">
        <f t="shared" si="0"/>
        <v>1399.1134999999999</v>
      </c>
      <c r="N50" s="51"/>
      <c r="O50" s="51"/>
      <c r="R50" s="51">
        <f t="shared" si="1"/>
        <v>173.11349999999993</v>
      </c>
      <c r="S50" s="66">
        <f t="shared" si="2"/>
        <v>30.29486249999999</v>
      </c>
    </row>
    <row r="51" spans="1:19" x14ac:dyDescent="0.2">
      <c r="A51" s="12">
        <v>17.2</v>
      </c>
      <c r="B51" s="50">
        <v>0.64</v>
      </c>
      <c r="C51" t="s">
        <v>207</v>
      </c>
      <c r="D51" s="50">
        <v>10.95</v>
      </c>
      <c r="E51" s="50">
        <v>6.25</v>
      </c>
      <c r="F51" s="12">
        <v>85.6</v>
      </c>
      <c r="G51" s="12">
        <v>68.400000000000006</v>
      </c>
      <c r="H51" s="50">
        <v>0.3</v>
      </c>
      <c r="J51" s="50">
        <v>20.3</v>
      </c>
      <c r="K51" s="50">
        <v>48.1</v>
      </c>
      <c r="M51" s="51">
        <f t="shared" si="0"/>
        <v>2022.2075</v>
      </c>
      <c r="N51" s="51"/>
      <c r="O51" s="51"/>
      <c r="R51" s="51">
        <f t="shared" si="1"/>
        <v>796.20749999999998</v>
      </c>
      <c r="S51" s="66">
        <f t="shared" si="2"/>
        <v>139.33631249999999</v>
      </c>
    </row>
    <row r="52" spans="1:19" x14ac:dyDescent="0.2">
      <c r="A52" s="12">
        <v>29.2</v>
      </c>
      <c r="B52" s="50">
        <v>0.56999999999999995</v>
      </c>
      <c r="C52" t="s">
        <v>207</v>
      </c>
      <c r="D52" s="50">
        <v>16.690000000000001</v>
      </c>
      <c r="E52" s="50">
        <v>12.51</v>
      </c>
      <c r="F52" s="12">
        <v>95.6</v>
      </c>
      <c r="G52" s="12">
        <v>66.400000000000006</v>
      </c>
      <c r="H52" s="50">
        <v>0.33</v>
      </c>
      <c r="J52" s="50">
        <v>22.23</v>
      </c>
      <c r="K52" s="50">
        <v>44.17</v>
      </c>
      <c r="M52" s="51">
        <f t="shared" si="0"/>
        <v>2635.7665000000002</v>
      </c>
      <c r="N52" s="51"/>
      <c r="O52" s="51"/>
      <c r="R52" s="51">
        <f t="shared" si="1"/>
        <v>1409.7665000000002</v>
      </c>
      <c r="S52" s="66">
        <f t="shared" si="2"/>
        <v>246.70913750000005</v>
      </c>
    </row>
    <row r="53" spans="1:19" x14ac:dyDescent="0.2">
      <c r="A53" s="12">
        <v>29.2</v>
      </c>
      <c r="B53" s="50">
        <v>0.43</v>
      </c>
      <c r="D53" s="50">
        <v>12.51</v>
      </c>
      <c r="E53" s="50">
        <v>16.690000000000001</v>
      </c>
      <c r="F53" s="12">
        <v>86.6</v>
      </c>
      <c r="G53" s="52">
        <v>59.4</v>
      </c>
      <c r="H53" s="50">
        <v>0.28000000000000003</v>
      </c>
      <c r="J53" s="50">
        <v>16.649999999999999</v>
      </c>
      <c r="K53" s="50">
        <v>42.75</v>
      </c>
      <c r="M53" s="51">
        <f t="shared" si="0"/>
        <v>2196.9666999999999</v>
      </c>
      <c r="N53" s="51"/>
      <c r="O53" s="51"/>
      <c r="R53" s="51">
        <f t="shared" si="1"/>
        <v>970.96669999999995</v>
      </c>
      <c r="S53" s="66">
        <f t="shared" si="2"/>
        <v>169.91917249999997</v>
      </c>
    </row>
    <row r="54" spans="1:19" x14ac:dyDescent="0.2">
      <c r="A54" s="12">
        <v>39.299999999999997</v>
      </c>
      <c r="B54" s="50">
        <v>0.48</v>
      </c>
      <c r="D54" s="50">
        <v>19.05</v>
      </c>
      <c r="E54" s="50">
        <v>20.25</v>
      </c>
      <c r="F54" s="12">
        <v>96.7</v>
      </c>
      <c r="G54" s="52">
        <v>57.4</v>
      </c>
      <c r="H54" s="50">
        <v>0.27</v>
      </c>
      <c r="J54" s="50">
        <v>15.48</v>
      </c>
      <c r="K54" s="50">
        <v>41.92</v>
      </c>
      <c r="M54" s="51">
        <f t="shared" si="0"/>
        <v>2868.5287000000003</v>
      </c>
      <c r="N54" s="51"/>
      <c r="O54" s="51"/>
      <c r="R54" s="51">
        <f t="shared" si="1"/>
        <v>1642.5287000000003</v>
      </c>
      <c r="S54" s="66">
        <f t="shared" si="2"/>
        <v>287.44252250000005</v>
      </c>
    </row>
    <row r="55" spans="1:19" x14ac:dyDescent="0.2">
      <c r="A55" s="12">
        <v>35.700000000000003</v>
      </c>
      <c r="B55" s="50">
        <v>0.53</v>
      </c>
      <c r="C55" t="s">
        <v>207</v>
      </c>
      <c r="D55" s="50">
        <v>19.04</v>
      </c>
      <c r="E55" s="50">
        <v>16.66</v>
      </c>
      <c r="F55" s="12">
        <v>93.1</v>
      </c>
      <c r="G55" s="52">
        <v>57.4</v>
      </c>
      <c r="H55" s="50">
        <v>0.27</v>
      </c>
      <c r="J55" s="50">
        <v>15.48</v>
      </c>
      <c r="K55" s="50">
        <v>41.92</v>
      </c>
      <c r="M55" s="51">
        <f t="shared" si="0"/>
        <v>2823.3409999999999</v>
      </c>
      <c r="N55" s="51"/>
      <c r="O55" s="51"/>
      <c r="R55" s="51">
        <f t="shared" si="1"/>
        <v>1597.3409999999999</v>
      </c>
      <c r="S55" s="66">
        <f t="shared" si="2"/>
        <v>279.53467499999999</v>
      </c>
    </row>
    <row r="56" spans="1:19" x14ac:dyDescent="0.2">
      <c r="A56" s="12">
        <v>35.700000000000003</v>
      </c>
      <c r="B56" s="50">
        <v>0.53</v>
      </c>
      <c r="C56" t="s">
        <v>207</v>
      </c>
      <c r="D56" s="50">
        <v>19.04</v>
      </c>
      <c r="E56" s="50">
        <v>16.66</v>
      </c>
      <c r="F56" s="12">
        <v>93.1</v>
      </c>
      <c r="G56" s="52">
        <v>57.4</v>
      </c>
      <c r="H56" s="50">
        <v>0.27</v>
      </c>
      <c r="J56" s="50">
        <v>15.48</v>
      </c>
      <c r="K56" s="50">
        <v>41.92</v>
      </c>
      <c r="M56" s="51">
        <f t="shared" si="0"/>
        <v>2823.3409999999999</v>
      </c>
      <c r="N56" s="51"/>
      <c r="O56" s="51"/>
      <c r="R56" s="51">
        <f t="shared" si="1"/>
        <v>1597.3409999999999</v>
      </c>
      <c r="S56" s="66">
        <f t="shared" si="2"/>
        <v>279.53467499999999</v>
      </c>
    </row>
    <row r="57" spans="1:19" x14ac:dyDescent="0.2">
      <c r="A57" s="12">
        <v>30.9</v>
      </c>
      <c r="B57" s="50">
        <v>0.27</v>
      </c>
      <c r="D57" s="50">
        <v>8.32</v>
      </c>
      <c r="E57" s="50">
        <v>22.58</v>
      </c>
      <c r="F57" s="12">
        <v>77.8</v>
      </c>
      <c r="G57" s="13">
        <v>46.9</v>
      </c>
      <c r="H57" s="50">
        <v>0.3</v>
      </c>
      <c r="J57" s="50">
        <v>14.28</v>
      </c>
      <c r="K57" s="50">
        <v>32.619999999999997</v>
      </c>
      <c r="M57" s="51">
        <f t="shared" si="0"/>
        <v>1691.1876000000002</v>
      </c>
      <c r="N57" s="51"/>
      <c r="O57" s="51"/>
      <c r="R57" s="51">
        <f t="shared" si="1"/>
        <v>465.1876000000002</v>
      </c>
      <c r="S57" s="66">
        <f t="shared" si="2"/>
        <v>81.407830000000033</v>
      </c>
    </row>
    <row r="58" spans="1:19" x14ac:dyDescent="0.2">
      <c r="A58" s="12">
        <v>38.200000000000003</v>
      </c>
      <c r="B58" s="50">
        <v>0.54</v>
      </c>
      <c r="C58" t="s">
        <v>207</v>
      </c>
      <c r="D58" s="50">
        <v>20.57</v>
      </c>
      <c r="E58" s="50">
        <v>17.63</v>
      </c>
      <c r="F58" s="12">
        <v>96.7</v>
      </c>
      <c r="G58" s="52">
        <v>58.6</v>
      </c>
      <c r="H58" s="50">
        <v>0.2</v>
      </c>
      <c r="J58" s="50">
        <v>11.78</v>
      </c>
      <c r="K58" s="50">
        <v>46.82</v>
      </c>
      <c r="M58" s="51">
        <f t="shared" si="0"/>
        <v>3017.7541000000001</v>
      </c>
      <c r="N58" s="51"/>
      <c r="O58" s="51"/>
      <c r="R58" s="51">
        <f t="shared" si="1"/>
        <v>1791.7541000000001</v>
      </c>
      <c r="S58" s="66">
        <f t="shared" si="2"/>
        <v>313.55696750000004</v>
      </c>
    </row>
    <row r="59" spans="1:19" x14ac:dyDescent="0.2">
      <c r="A59" s="12">
        <v>36.25</v>
      </c>
      <c r="B59" s="50">
        <v>0.28000000000000003</v>
      </c>
      <c r="D59" s="50">
        <v>10</v>
      </c>
      <c r="E59" s="50">
        <v>26.25</v>
      </c>
      <c r="F59" s="12">
        <v>75.75</v>
      </c>
      <c r="G59" s="13">
        <v>39.5</v>
      </c>
      <c r="H59" s="50">
        <v>0.44</v>
      </c>
      <c r="J59" s="50">
        <v>17.5</v>
      </c>
      <c r="K59" s="50">
        <v>22</v>
      </c>
      <c r="M59" s="51">
        <f t="shared" si="0"/>
        <v>1790.5225</v>
      </c>
      <c r="N59" s="51"/>
      <c r="O59" s="51"/>
      <c r="R59" s="51">
        <f t="shared" si="1"/>
        <v>564.52250000000004</v>
      </c>
      <c r="S59" s="66">
        <f t="shared" si="2"/>
        <v>98.791437500000001</v>
      </c>
    </row>
    <row r="60" spans="1:19" x14ac:dyDescent="0.2">
      <c r="A60" s="12">
        <v>23.8</v>
      </c>
      <c r="B60" s="50">
        <v>0.4</v>
      </c>
      <c r="D60" s="50">
        <v>9.52</v>
      </c>
      <c r="E60" s="50">
        <v>14.28</v>
      </c>
      <c r="F60" s="12">
        <v>84.3</v>
      </c>
      <c r="G60" s="12">
        <v>60.5</v>
      </c>
      <c r="H60" s="50">
        <v>0.39</v>
      </c>
      <c r="J60" s="50">
        <v>23.82</v>
      </c>
      <c r="K60" s="50">
        <v>36.68</v>
      </c>
      <c r="M60" s="51">
        <f t="shared" si="0"/>
        <v>1857.8881999999999</v>
      </c>
      <c r="N60" s="51"/>
      <c r="O60" s="51"/>
      <c r="R60" s="51">
        <f t="shared" si="1"/>
        <v>631.88819999999987</v>
      </c>
      <c r="S60" s="66">
        <f t="shared" si="2"/>
        <v>110.58043499999998</v>
      </c>
    </row>
    <row r="61" spans="1:19" x14ac:dyDescent="0.2">
      <c r="A61" s="12">
        <v>42.1</v>
      </c>
      <c r="B61" s="50">
        <v>0.53</v>
      </c>
      <c r="C61" t="s">
        <v>207</v>
      </c>
      <c r="D61" s="50">
        <v>22.37</v>
      </c>
      <c r="E61" s="50">
        <v>19.73</v>
      </c>
      <c r="F61" s="12">
        <v>102.6</v>
      </c>
      <c r="G61" s="12">
        <v>60.5</v>
      </c>
      <c r="H61" s="50">
        <v>0.52</v>
      </c>
      <c r="J61" s="50">
        <v>31.57</v>
      </c>
      <c r="K61" s="50">
        <v>28.93</v>
      </c>
      <c r="M61" s="51">
        <f t="shared" si="0"/>
        <v>3174.1556999999998</v>
      </c>
      <c r="N61" s="51"/>
      <c r="O61" s="51"/>
      <c r="R61" s="51">
        <f t="shared" si="1"/>
        <v>1948.1556999999998</v>
      </c>
      <c r="S61" s="66">
        <f t="shared" si="2"/>
        <v>340.92724749999996</v>
      </c>
    </row>
    <row r="62" spans="1:19" x14ac:dyDescent="0.2">
      <c r="A62" s="12">
        <v>38.25</v>
      </c>
      <c r="B62" s="50">
        <v>0.46</v>
      </c>
      <c r="D62" s="50">
        <v>17.5</v>
      </c>
      <c r="E62" s="50">
        <v>20.75</v>
      </c>
      <c r="F62" s="12">
        <v>88.75</v>
      </c>
      <c r="G62" s="13">
        <v>50.5</v>
      </c>
      <c r="H62" s="50">
        <v>0.22</v>
      </c>
      <c r="J62" s="50">
        <v>11.25</v>
      </c>
      <c r="K62" s="50">
        <v>39.25</v>
      </c>
      <c r="M62" s="51">
        <f t="shared" si="0"/>
        <v>2642.3474999999999</v>
      </c>
      <c r="N62" s="51"/>
      <c r="O62" s="51"/>
      <c r="R62" s="51">
        <f t="shared" si="1"/>
        <v>1416.3474999999999</v>
      </c>
      <c r="S62" s="66">
        <f t="shared" si="2"/>
        <v>247.86081249999998</v>
      </c>
    </row>
    <row r="63" spans="1:19" x14ac:dyDescent="0.2">
      <c r="A63" s="12">
        <v>35.9</v>
      </c>
      <c r="B63" s="50">
        <v>0.26</v>
      </c>
      <c r="D63" s="50">
        <v>9.3699999999999992</v>
      </c>
      <c r="E63" s="50">
        <v>26.53</v>
      </c>
      <c r="F63" s="12">
        <v>91.2</v>
      </c>
      <c r="G63" s="13">
        <v>55.3</v>
      </c>
      <c r="H63" s="50">
        <v>0.25</v>
      </c>
      <c r="J63" s="50">
        <v>14.06</v>
      </c>
      <c r="K63" s="50">
        <v>41.24</v>
      </c>
      <c r="M63" s="51">
        <f t="shared" si="0"/>
        <v>1959.5853000000002</v>
      </c>
      <c r="N63" s="51"/>
      <c r="O63" s="51"/>
      <c r="R63" s="51">
        <f t="shared" si="1"/>
        <v>733.58530000000019</v>
      </c>
      <c r="S63" s="66">
        <f t="shared" si="2"/>
        <v>128.37742750000004</v>
      </c>
    </row>
    <row r="64" spans="1:19" x14ac:dyDescent="0.2">
      <c r="A64" s="12">
        <v>23.9</v>
      </c>
      <c r="B64" s="50">
        <v>0.52</v>
      </c>
      <c r="C64" t="s">
        <v>207</v>
      </c>
      <c r="D64" s="50">
        <v>12.52</v>
      </c>
      <c r="E64" s="50">
        <v>11.38</v>
      </c>
      <c r="F64" s="12">
        <v>82.5</v>
      </c>
      <c r="G64" s="52">
        <v>58.6</v>
      </c>
      <c r="H64" s="50">
        <v>0.23</v>
      </c>
      <c r="J64" s="50">
        <v>13.63</v>
      </c>
      <c r="K64" s="50">
        <v>44.97</v>
      </c>
      <c r="M64" s="51">
        <f t="shared" si="0"/>
        <v>2133.0466000000001</v>
      </c>
      <c r="N64" s="51"/>
      <c r="O64" s="51"/>
      <c r="R64" s="51">
        <f t="shared" si="1"/>
        <v>907.04660000000013</v>
      </c>
      <c r="S64" s="66">
        <f t="shared" si="2"/>
        <v>158.73315500000004</v>
      </c>
    </row>
    <row r="65" spans="1:20" x14ac:dyDescent="0.2">
      <c r="A65" s="12">
        <v>20.9</v>
      </c>
      <c r="B65" s="50">
        <v>0.33</v>
      </c>
      <c r="D65" s="50">
        <v>6.97</v>
      </c>
      <c r="E65" s="50">
        <v>13.93</v>
      </c>
      <c r="F65" s="12">
        <v>77</v>
      </c>
      <c r="G65" s="13">
        <v>56.1</v>
      </c>
      <c r="H65" s="50">
        <v>0.3</v>
      </c>
      <c r="J65" s="50">
        <v>16.66</v>
      </c>
      <c r="K65" s="50">
        <v>39.44</v>
      </c>
      <c r="M65" s="51">
        <f t="shared" si="0"/>
        <v>1566.8552999999999</v>
      </c>
      <c r="N65" s="51"/>
      <c r="O65" s="51"/>
      <c r="R65" s="51">
        <f t="shared" si="1"/>
        <v>340.85529999999994</v>
      </c>
      <c r="S65" s="66">
        <f t="shared" si="2"/>
        <v>59.649677499999989</v>
      </c>
    </row>
    <row r="66" spans="1:20" x14ac:dyDescent="0.2">
      <c r="A66" s="12">
        <v>23.9</v>
      </c>
      <c r="B66" s="50">
        <v>0.52</v>
      </c>
      <c r="C66" t="s">
        <v>207</v>
      </c>
      <c r="D66" s="50">
        <v>12.52</v>
      </c>
      <c r="E66" s="50">
        <v>11.38</v>
      </c>
      <c r="F66" s="12">
        <v>82.5</v>
      </c>
      <c r="G66" s="52">
        <v>58.6</v>
      </c>
      <c r="H66" s="50">
        <v>0.23</v>
      </c>
      <c r="J66" s="50">
        <v>13.63</v>
      </c>
      <c r="K66" s="50">
        <v>44.97</v>
      </c>
      <c r="M66" s="51">
        <f t="shared" si="0"/>
        <v>2133.0466000000001</v>
      </c>
      <c r="N66" s="51"/>
      <c r="O66" s="51"/>
      <c r="R66" s="51">
        <f t="shared" si="1"/>
        <v>907.04660000000013</v>
      </c>
      <c r="S66" s="66">
        <f t="shared" si="2"/>
        <v>158.73315500000004</v>
      </c>
    </row>
    <row r="67" spans="1:20" x14ac:dyDescent="0.2">
      <c r="A67" s="13">
        <v>11.4</v>
      </c>
      <c r="B67" s="50">
        <v>0.2</v>
      </c>
      <c r="D67" s="50">
        <v>2.2799999999999998</v>
      </c>
      <c r="E67" s="50">
        <v>9.1199999999999992</v>
      </c>
      <c r="F67" s="12">
        <v>80.3</v>
      </c>
      <c r="G67" s="12">
        <v>68.900000000000006</v>
      </c>
      <c r="H67" s="50">
        <v>0.3</v>
      </c>
      <c r="J67" s="50">
        <v>20.47</v>
      </c>
      <c r="K67" s="50">
        <v>48.43</v>
      </c>
      <c r="M67" s="51">
        <f t="shared" ref="M67:M130" si="3">(D67*99.48)+(E67*12.31)+(J67*9.87)+(K67*13.63)</f>
        <v>1201.2213999999999</v>
      </c>
      <c r="N67" s="51"/>
      <c r="O67" s="51"/>
      <c r="R67" s="51">
        <f t="shared" ref="R67:R130" si="4">M67-1226</f>
        <v>-24.778600000000097</v>
      </c>
      <c r="S67" s="66">
        <f t="shared" ref="S67:S130" si="5">(R67*175)/1000</f>
        <v>-4.3362550000000173</v>
      </c>
      <c r="T67" s="54" t="s">
        <v>204</v>
      </c>
    </row>
    <row r="68" spans="1:20" x14ac:dyDescent="0.2">
      <c r="A68" s="13">
        <v>12.5</v>
      </c>
      <c r="B68" s="50">
        <v>0.11</v>
      </c>
      <c r="D68" s="50">
        <v>1.39</v>
      </c>
      <c r="E68" s="50">
        <v>11.11</v>
      </c>
      <c r="F68" s="12">
        <v>84.4</v>
      </c>
      <c r="G68" s="12">
        <v>71.900000000000006</v>
      </c>
      <c r="H68" s="50">
        <v>0.33</v>
      </c>
      <c r="J68" s="50">
        <v>23.6</v>
      </c>
      <c r="K68" s="50">
        <v>48.3</v>
      </c>
      <c r="M68" s="51">
        <f t="shared" si="3"/>
        <v>1166.3022999999998</v>
      </c>
      <c r="N68" s="51"/>
      <c r="O68" s="51"/>
      <c r="R68" s="51">
        <f t="shared" si="4"/>
        <v>-59.697700000000168</v>
      </c>
      <c r="S68" s="66">
        <f t="shared" si="5"/>
        <v>-10.447097500000028</v>
      </c>
      <c r="T68" s="54" t="s">
        <v>204</v>
      </c>
    </row>
    <row r="69" spans="1:20" x14ac:dyDescent="0.2">
      <c r="A69" s="12">
        <v>21.05</v>
      </c>
      <c r="B69" s="50">
        <v>0.13</v>
      </c>
      <c r="D69" s="50">
        <v>2.63</v>
      </c>
      <c r="E69" s="50">
        <v>18.420000000000002</v>
      </c>
      <c r="F69" s="12">
        <v>89.2</v>
      </c>
      <c r="G69" s="12">
        <v>68.150000000000006</v>
      </c>
      <c r="H69" s="50">
        <v>0.39</v>
      </c>
      <c r="J69" s="50">
        <v>26.31</v>
      </c>
      <c r="K69" s="50">
        <v>41.84</v>
      </c>
      <c r="M69" s="51">
        <f t="shared" si="3"/>
        <v>1318.3415</v>
      </c>
      <c r="N69" s="51"/>
      <c r="O69" s="51"/>
      <c r="R69" s="51">
        <f t="shared" si="4"/>
        <v>92.341499999999996</v>
      </c>
      <c r="S69" s="66">
        <f t="shared" si="5"/>
        <v>16.159762499999999</v>
      </c>
    </row>
    <row r="70" spans="1:20" x14ac:dyDescent="0.2">
      <c r="A70" s="12">
        <v>16.899999999999999</v>
      </c>
      <c r="B70" s="50">
        <v>0.37</v>
      </c>
      <c r="D70" s="50">
        <v>6.19</v>
      </c>
      <c r="E70" s="50">
        <v>10.71</v>
      </c>
      <c r="F70" s="13">
        <v>68.3</v>
      </c>
      <c r="G70" s="13">
        <v>51.4</v>
      </c>
      <c r="H70" s="50">
        <v>0.49</v>
      </c>
      <c r="J70" s="50">
        <v>25.22</v>
      </c>
      <c r="K70" s="50">
        <v>26.18</v>
      </c>
      <c r="M70" s="51">
        <f t="shared" si="3"/>
        <v>1353.3761</v>
      </c>
      <c r="N70" s="51"/>
      <c r="O70" s="51"/>
      <c r="R70" s="51">
        <f t="shared" si="4"/>
        <v>127.37609999999995</v>
      </c>
      <c r="S70" s="66">
        <f t="shared" si="5"/>
        <v>22.290817499999989</v>
      </c>
    </row>
    <row r="71" spans="1:20" x14ac:dyDescent="0.2">
      <c r="A71" s="12">
        <v>32.5</v>
      </c>
      <c r="B71" s="50">
        <v>0.57999999999999996</v>
      </c>
      <c r="C71" t="s">
        <v>207</v>
      </c>
      <c r="D71" s="50">
        <v>18.79</v>
      </c>
      <c r="E71" s="50">
        <v>13.71</v>
      </c>
      <c r="F71" s="12">
        <v>92.7</v>
      </c>
      <c r="G71" s="12">
        <v>60.2</v>
      </c>
      <c r="H71" s="50">
        <v>0.34</v>
      </c>
      <c r="J71" s="50">
        <v>20.22</v>
      </c>
      <c r="K71" s="50">
        <v>39.979999999999997</v>
      </c>
      <c r="M71" s="51">
        <f t="shared" si="3"/>
        <v>2782.4980999999998</v>
      </c>
      <c r="N71" s="51"/>
      <c r="O71" s="51"/>
      <c r="R71" s="51">
        <f t="shared" si="4"/>
        <v>1556.4980999999998</v>
      </c>
      <c r="S71" s="66">
        <f t="shared" si="5"/>
        <v>272.38716749999998</v>
      </c>
    </row>
    <row r="72" spans="1:20" x14ac:dyDescent="0.2">
      <c r="A72" s="12">
        <v>19.8</v>
      </c>
      <c r="B72" s="50">
        <v>0.25</v>
      </c>
      <c r="D72" s="50">
        <v>5</v>
      </c>
      <c r="E72" s="50">
        <v>14.8</v>
      </c>
      <c r="F72" s="52">
        <v>73.3</v>
      </c>
      <c r="G72" s="13">
        <v>53.5</v>
      </c>
      <c r="H72" s="50">
        <v>0.55000000000000004</v>
      </c>
      <c r="J72" s="50">
        <v>29.48</v>
      </c>
      <c r="K72" s="50">
        <v>24.02</v>
      </c>
      <c r="M72" s="51">
        <f t="shared" si="3"/>
        <v>1297.9482000000003</v>
      </c>
      <c r="N72" s="51"/>
      <c r="O72" s="51"/>
      <c r="R72" s="51">
        <f t="shared" si="4"/>
        <v>71.94820000000027</v>
      </c>
      <c r="S72" s="66">
        <f t="shared" si="5"/>
        <v>12.590935000000046</v>
      </c>
    </row>
    <row r="73" spans="1:20" x14ac:dyDescent="0.2">
      <c r="A73" s="12">
        <v>17.7</v>
      </c>
      <c r="B73" s="50">
        <v>0.06</v>
      </c>
      <c r="D73" s="50">
        <v>1.1299999999999999</v>
      </c>
      <c r="E73" s="50">
        <v>16.57</v>
      </c>
      <c r="F73" s="13">
        <v>57.7</v>
      </c>
      <c r="G73" s="13">
        <v>40</v>
      </c>
      <c r="H73" s="50">
        <v>0.47</v>
      </c>
      <c r="J73" s="50">
        <v>18.86</v>
      </c>
      <c r="K73" s="50">
        <v>21.14</v>
      </c>
      <c r="M73" s="51">
        <f t="shared" si="3"/>
        <v>790.67550000000006</v>
      </c>
      <c r="N73" s="51"/>
      <c r="O73" s="51"/>
      <c r="R73" s="51">
        <f t="shared" si="4"/>
        <v>-435.32449999999994</v>
      </c>
      <c r="S73" s="66">
        <f t="shared" si="5"/>
        <v>-76.181787499999984</v>
      </c>
      <c r="T73" s="53" t="s">
        <v>203</v>
      </c>
    </row>
    <row r="74" spans="1:20" x14ac:dyDescent="0.2">
      <c r="A74" s="12">
        <v>20</v>
      </c>
      <c r="B74" s="50">
        <v>0.5</v>
      </c>
      <c r="D74" s="50">
        <v>10</v>
      </c>
      <c r="E74" s="50">
        <v>10</v>
      </c>
      <c r="F74" s="13">
        <v>60.25</v>
      </c>
      <c r="G74" s="13">
        <v>40.25</v>
      </c>
      <c r="H74" s="50">
        <v>0.53</v>
      </c>
      <c r="J74" s="50">
        <v>21.25</v>
      </c>
      <c r="K74" s="50">
        <v>19</v>
      </c>
      <c r="M74" s="51">
        <f t="shared" si="3"/>
        <v>1586.6075000000001</v>
      </c>
      <c r="N74" s="51"/>
      <c r="O74" s="51"/>
      <c r="R74" s="51">
        <f t="shared" si="4"/>
        <v>360.60750000000007</v>
      </c>
      <c r="S74" s="66">
        <f t="shared" si="5"/>
        <v>63.106312500000016</v>
      </c>
    </row>
    <row r="75" spans="1:20" x14ac:dyDescent="0.2">
      <c r="A75" s="12">
        <v>18.2</v>
      </c>
      <c r="B75" s="50">
        <v>0.38</v>
      </c>
      <c r="D75" s="50">
        <v>6.83</v>
      </c>
      <c r="E75" s="50">
        <v>11.38</v>
      </c>
      <c r="F75" s="32">
        <v>72.099999999999994</v>
      </c>
      <c r="G75" s="13">
        <v>53.9</v>
      </c>
      <c r="H75" s="50">
        <v>0.42</v>
      </c>
      <c r="J75" s="50">
        <v>22.74</v>
      </c>
      <c r="K75" s="50">
        <v>31.16</v>
      </c>
      <c r="M75" s="51">
        <f t="shared" si="3"/>
        <v>1468.6908000000001</v>
      </c>
      <c r="N75" s="51"/>
      <c r="O75" s="51"/>
      <c r="R75" s="51">
        <f t="shared" si="4"/>
        <v>242.69080000000008</v>
      </c>
      <c r="S75" s="66">
        <f t="shared" si="5"/>
        <v>42.470890000000011</v>
      </c>
    </row>
    <row r="76" spans="1:20" x14ac:dyDescent="0.2">
      <c r="A76" s="12">
        <v>25</v>
      </c>
      <c r="B76" s="50">
        <v>0.39</v>
      </c>
      <c r="D76" s="50">
        <v>9.7799999999999994</v>
      </c>
      <c r="E76" s="50">
        <v>15.22</v>
      </c>
      <c r="F76" s="13">
        <v>66.3</v>
      </c>
      <c r="G76" s="13">
        <v>41.3</v>
      </c>
      <c r="H76" s="50">
        <v>0.42</v>
      </c>
      <c r="J76" s="50">
        <v>17.39</v>
      </c>
      <c r="K76" s="50">
        <v>23.91</v>
      </c>
      <c r="M76" s="51">
        <f t="shared" si="3"/>
        <v>1657.8052</v>
      </c>
      <c r="N76" s="51"/>
      <c r="O76" s="51"/>
      <c r="R76" s="51">
        <f t="shared" si="4"/>
        <v>431.80520000000001</v>
      </c>
      <c r="S76" s="66">
        <f t="shared" si="5"/>
        <v>75.565910000000002</v>
      </c>
    </row>
    <row r="77" spans="1:20" x14ac:dyDescent="0.2">
      <c r="A77" s="12">
        <v>23.9</v>
      </c>
      <c r="B77" s="50">
        <v>0.59</v>
      </c>
      <c r="C77" t="s">
        <v>207</v>
      </c>
      <c r="D77" s="50">
        <v>14.12</v>
      </c>
      <c r="E77" s="50">
        <v>9.7799999999999994</v>
      </c>
      <c r="F77" s="13">
        <v>69.8</v>
      </c>
      <c r="G77" s="13">
        <v>45.9</v>
      </c>
      <c r="H77" s="50">
        <v>0.66</v>
      </c>
      <c r="J77" s="50">
        <v>30.45</v>
      </c>
      <c r="K77" s="50">
        <v>15.45</v>
      </c>
      <c r="M77" s="51">
        <f t="shared" si="3"/>
        <v>2036.1744000000001</v>
      </c>
      <c r="N77" s="51"/>
      <c r="O77" s="51"/>
      <c r="R77" s="51">
        <f t="shared" si="4"/>
        <v>810.17440000000011</v>
      </c>
      <c r="S77" s="66">
        <f t="shared" si="5"/>
        <v>141.78052000000002</v>
      </c>
    </row>
    <row r="78" spans="1:20" x14ac:dyDescent="0.2">
      <c r="A78" s="12">
        <v>33.299999999999997</v>
      </c>
      <c r="B78" s="50">
        <v>0.6</v>
      </c>
      <c r="C78" t="s">
        <v>207</v>
      </c>
      <c r="D78" s="50">
        <v>19.98</v>
      </c>
      <c r="E78" s="50">
        <v>13.32</v>
      </c>
      <c r="F78" s="12">
        <v>92.3</v>
      </c>
      <c r="G78" s="55">
        <v>59</v>
      </c>
      <c r="H78" s="50">
        <v>0.25</v>
      </c>
      <c r="J78" s="50">
        <v>15</v>
      </c>
      <c r="K78" s="50">
        <v>44</v>
      </c>
      <c r="M78" s="51">
        <f t="shared" si="3"/>
        <v>2899.3496000000005</v>
      </c>
      <c r="N78" s="51"/>
      <c r="O78" s="51"/>
      <c r="R78" s="51">
        <f t="shared" si="4"/>
        <v>1673.3496000000005</v>
      </c>
      <c r="S78" s="66">
        <f t="shared" si="5"/>
        <v>292.83618000000013</v>
      </c>
    </row>
    <row r="79" spans="1:20" x14ac:dyDescent="0.2">
      <c r="A79" s="12">
        <v>29.5</v>
      </c>
      <c r="B79" s="50">
        <v>0.46</v>
      </c>
      <c r="D79" s="50">
        <v>13.62</v>
      </c>
      <c r="E79" s="50">
        <v>15.88</v>
      </c>
      <c r="F79" s="12">
        <v>77.900000000000006</v>
      </c>
      <c r="G79" s="13">
        <v>48.4</v>
      </c>
      <c r="H79" s="50">
        <v>0.56000000000000005</v>
      </c>
      <c r="J79" s="50">
        <v>27.27</v>
      </c>
      <c r="K79" s="50">
        <v>21.13</v>
      </c>
      <c r="M79" s="51">
        <f t="shared" si="3"/>
        <v>2107.5572000000002</v>
      </c>
      <c r="N79" s="51"/>
      <c r="O79" s="51"/>
      <c r="R79" s="51">
        <f t="shared" si="4"/>
        <v>881.55720000000019</v>
      </c>
      <c r="S79" s="66">
        <f t="shared" si="5"/>
        <v>154.27251000000004</v>
      </c>
    </row>
    <row r="80" spans="1:20" x14ac:dyDescent="0.2">
      <c r="A80" s="12">
        <v>22.7</v>
      </c>
      <c r="B80" s="50">
        <v>0.05</v>
      </c>
      <c r="D80" s="50">
        <v>1.1399999999999999</v>
      </c>
      <c r="E80" s="50">
        <v>21.57</v>
      </c>
      <c r="F80" s="13">
        <v>54.7</v>
      </c>
      <c r="G80" s="13">
        <v>32</v>
      </c>
      <c r="H80" s="50">
        <v>0.53</v>
      </c>
      <c r="J80" s="50">
        <v>17.02</v>
      </c>
      <c r="K80" s="50">
        <v>14.98</v>
      </c>
      <c r="M80" s="51">
        <f t="shared" si="3"/>
        <v>751.09870000000001</v>
      </c>
      <c r="N80" s="51"/>
      <c r="O80" s="51"/>
      <c r="R80" s="51">
        <f t="shared" si="4"/>
        <v>-474.90129999999999</v>
      </c>
      <c r="S80" s="66">
        <f t="shared" si="5"/>
        <v>-83.107727499999996</v>
      </c>
      <c r="T80" s="53" t="s">
        <v>209</v>
      </c>
    </row>
    <row r="81" spans="1:20" x14ac:dyDescent="0.2">
      <c r="A81" s="12">
        <v>28.2</v>
      </c>
      <c r="B81" s="50">
        <v>0.23</v>
      </c>
      <c r="D81" s="50">
        <v>6.51</v>
      </c>
      <c r="E81" s="50">
        <v>21.69</v>
      </c>
      <c r="F81" s="12">
        <v>78.900000000000006</v>
      </c>
      <c r="G81" s="13">
        <v>50.7</v>
      </c>
      <c r="H81" s="50">
        <v>0.56000000000000005</v>
      </c>
      <c r="J81" s="50">
        <v>28.29</v>
      </c>
      <c r="K81" s="50">
        <v>22.41</v>
      </c>
      <c r="M81" s="51">
        <f t="shared" si="3"/>
        <v>1499.2893000000001</v>
      </c>
      <c r="N81" s="51"/>
      <c r="O81" s="51"/>
      <c r="R81" s="51">
        <f t="shared" si="4"/>
        <v>273.28930000000014</v>
      </c>
      <c r="S81" s="66">
        <f t="shared" si="5"/>
        <v>47.825627500000024</v>
      </c>
    </row>
    <row r="82" spans="1:20" x14ac:dyDescent="0.2">
      <c r="A82" s="13">
        <v>7.1</v>
      </c>
      <c r="B82" s="50">
        <v>0.85</v>
      </c>
      <c r="D82" s="50">
        <v>6.02</v>
      </c>
      <c r="E82" s="50">
        <v>1.08</v>
      </c>
      <c r="F82" s="13">
        <v>67.5</v>
      </c>
      <c r="G82" s="12">
        <v>60.4</v>
      </c>
      <c r="H82" s="50">
        <v>0.56999999999999995</v>
      </c>
      <c r="J82" s="50">
        <v>34.33</v>
      </c>
      <c r="K82" s="50">
        <v>26.07</v>
      </c>
      <c r="M82" s="51">
        <f t="shared" si="3"/>
        <v>1306.3355999999999</v>
      </c>
      <c r="N82" s="51"/>
      <c r="O82" s="51"/>
      <c r="R82" s="51">
        <f t="shared" si="4"/>
        <v>80.335599999999886</v>
      </c>
      <c r="S82" s="66">
        <f t="shared" si="5"/>
        <v>14.058729999999979</v>
      </c>
    </row>
    <row r="83" spans="1:20" x14ac:dyDescent="0.2">
      <c r="A83" s="12">
        <v>32.799999999999997</v>
      </c>
      <c r="B83" s="50">
        <v>0.3</v>
      </c>
      <c r="D83" s="50">
        <v>9.77</v>
      </c>
      <c r="E83" s="50">
        <v>23.03</v>
      </c>
      <c r="F83" s="12">
        <v>90.8</v>
      </c>
      <c r="G83" s="52">
        <v>58</v>
      </c>
      <c r="H83" s="50">
        <v>0.34</v>
      </c>
      <c r="J83" s="50">
        <v>19.77</v>
      </c>
      <c r="K83" s="50">
        <v>38.229999999999997</v>
      </c>
      <c r="M83" s="51">
        <f t="shared" si="3"/>
        <v>1971.6236999999996</v>
      </c>
      <c r="N83" s="51"/>
      <c r="O83" s="51"/>
      <c r="R83" s="51">
        <f t="shared" si="4"/>
        <v>745.62369999999964</v>
      </c>
      <c r="S83" s="66">
        <f t="shared" si="5"/>
        <v>130.48414749999992</v>
      </c>
    </row>
    <row r="84" spans="1:20" x14ac:dyDescent="0.2">
      <c r="A84" s="12">
        <v>46.6</v>
      </c>
      <c r="B84" s="50">
        <v>0.22</v>
      </c>
      <c r="D84" s="50">
        <v>10.23</v>
      </c>
      <c r="E84" s="50">
        <v>36.369999999999997</v>
      </c>
      <c r="F84" s="12">
        <v>92.7</v>
      </c>
      <c r="G84" s="13">
        <v>46.1</v>
      </c>
      <c r="H84" s="50">
        <v>0.56999999999999995</v>
      </c>
      <c r="J84" s="50">
        <v>26.12</v>
      </c>
      <c r="K84" s="50">
        <v>19.98</v>
      </c>
      <c r="M84" s="51">
        <f t="shared" si="3"/>
        <v>1995.5269000000003</v>
      </c>
      <c r="N84" s="51"/>
      <c r="O84" s="51"/>
      <c r="R84" s="51">
        <f t="shared" si="4"/>
        <v>769.5269000000003</v>
      </c>
      <c r="S84" s="66">
        <f t="shared" si="5"/>
        <v>134.66720750000005</v>
      </c>
    </row>
    <row r="85" spans="1:20" x14ac:dyDescent="0.2">
      <c r="A85" s="12">
        <v>17</v>
      </c>
      <c r="B85" s="50">
        <v>0.4</v>
      </c>
      <c r="D85" s="50">
        <v>6.8</v>
      </c>
      <c r="E85" s="50">
        <v>10.199999999999999</v>
      </c>
      <c r="F85" s="12">
        <v>78.2</v>
      </c>
      <c r="G85" s="12">
        <v>63.4</v>
      </c>
      <c r="H85" s="50">
        <v>0.43</v>
      </c>
      <c r="J85" s="50">
        <v>27.27</v>
      </c>
      <c r="K85" s="50">
        <v>36.130000000000003</v>
      </c>
      <c r="M85" s="51">
        <f t="shared" si="3"/>
        <v>1563.6328000000001</v>
      </c>
      <c r="N85" s="51"/>
      <c r="O85" s="51"/>
      <c r="R85" s="51">
        <f t="shared" si="4"/>
        <v>337.63280000000009</v>
      </c>
      <c r="S85" s="66">
        <f t="shared" si="5"/>
        <v>59.085740000000015</v>
      </c>
    </row>
    <row r="86" spans="1:20" x14ac:dyDescent="0.2">
      <c r="A86" s="12">
        <v>25</v>
      </c>
      <c r="B86" s="50">
        <v>0.45</v>
      </c>
      <c r="D86" s="50">
        <v>11.36</v>
      </c>
      <c r="E86" s="50">
        <v>13.64</v>
      </c>
      <c r="F86" s="12">
        <v>78</v>
      </c>
      <c r="G86" s="13">
        <v>53</v>
      </c>
      <c r="H86" s="50">
        <v>0.54</v>
      </c>
      <c r="J86" s="50">
        <v>28.43</v>
      </c>
      <c r="K86" s="50">
        <v>24.57</v>
      </c>
      <c r="M86" s="51">
        <f t="shared" si="3"/>
        <v>1913.4944</v>
      </c>
      <c r="N86" s="51"/>
      <c r="O86" s="51"/>
      <c r="R86" s="51">
        <f t="shared" si="4"/>
        <v>687.49440000000004</v>
      </c>
      <c r="S86" s="66">
        <f t="shared" si="5"/>
        <v>120.31152</v>
      </c>
    </row>
    <row r="87" spans="1:20" x14ac:dyDescent="0.2">
      <c r="A87" s="12">
        <v>26.2</v>
      </c>
      <c r="B87" s="50">
        <v>0.23</v>
      </c>
      <c r="D87" s="50">
        <v>5.95</v>
      </c>
      <c r="E87" s="50">
        <v>20.25</v>
      </c>
      <c r="F87" s="12">
        <v>90.2</v>
      </c>
      <c r="G87" s="12">
        <v>64</v>
      </c>
      <c r="H87" s="50">
        <v>0.37</v>
      </c>
      <c r="J87" s="50">
        <v>23.79</v>
      </c>
      <c r="K87" s="50">
        <v>40.21</v>
      </c>
      <c r="M87" s="51">
        <f t="shared" si="3"/>
        <v>1624.0531000000001</v>
      </c>
      <c r="N87" s="51"/>
      <c r="O87" s="51"/>
      <c r="R87" s="51">
        <f t="shared" si="4"/>
        <v>398.05310000000009</v>
      </c>
      <c r="S87" s="66">
        <f t="shared" si="5"/>
        <v>69.659292500000006</v>
      </c>
    </row>
    <row r="88" spans="1:20" x14ac:dyDescent="0.2">
      <c r="A88" s="12">
        <v>26.2</v>
      </c>
      <c r="B88" s="50">
        <v>0.41</v>
      </c>
      <c r="D88" s="50">
        <v>10.72</v>
      </c>
      <c r="E88" s="50">
        <v>15.48</v>
      </c>
      <c r="F88" s="52">
        <v>72.599999999999994</v>
      </c>
      <c r="G88" s="13">
        <v>46.4</v>
      </c>
      <c r="H88" s="50">
        <v>0.26</v>
      </c>
      <c r="J88" s="50">
        <v>11.9</v>
      </c>
      <c r="K88" s="50">
        <v>34.5</v>
      </c>
      <c r="M88" s="51">
        <f t="shared" si="3"/>
        <v>1844.6723999999999</v>
      </c>
      <c r="N88" s="51"/>
      <c r="O88" s="51"/>
      <c r="R88" s="51">
        <f t="shared" si="4"/>
        <v>618.67239999999993</v>
      </c>
      <c r="S88" s="66">
        <f t="shared" si="5"/>
        <v>108.26766999999998</v>
      </c>
    </row>
    <row r="89" spans="1:20" x14ac:dyDescent="0.2">
      <c r="A89" s="12">
        <v>29</v>
      </c>
      <c r="B89" s="50">
        <v>0.21</v>
      </c>
      <c r="D89" s="50">
        <v>6.18</v>
      </c>
      <c r="E89" s="50">
        <v>22.82</v>
      </c>
      <c r="F89" s="12">
        <v>88.3</v>
      </c>
      <c r="G89" s="52">
        <v>59.3</v>
      </c>
      <c r="H89" s="50">
        <v>0.34</v>
      </c>
      <c r="J89" s="50">
        <v>20.239999999999998</v>
      </c>
      <c r="K89" s="50">
        <v>39.06</v>
      </c>
      <c r="M89" s="51">
        <f t="shared" si="3"/>
        <v>1627.8571999999999</v>
      </c>
      <c r="N89" s="51"/>
      <c r="O89" s="51"/>
      <c r="R89" s="51">
        <f t="shared" si="4"/>
        <v>401.85719999999992</v>
      </c>
      <c r="S89" s="66">
        <f t="shared" si="5"/>
        <v>70.325009999999978</v>
      </c>
    </row>
    <row r="90" spans="1:20" x14ac:dyDescent="0.2">
      <c r="A90" s="12">
        <v>18.600000000000001</v>
      </c>
      <c r="B90" s="50">
        <v>0.26</v>
      </c>
      <c r="D90" s="50">
        <v>4.7699999999999996</v>
      </c>
      <c r="E90" s="50">
        <v>13.83</v>
      </c>
      <c r="F90" s="12">
        <v>81</v>
      </c>
      <c r="G90" s="52">
        <v>62.4</v>
      </c>
      <c r="H90" s="50">
        <v>0.34</v>
      </c>
      <c r="J90" s="50">
        <v>21.44</v>
      </c>
      <c r="K90" s="50">
        <v>40.96</v>
      </c>
      <c r="M90" s="51">
        <f t="shared" si="3"/>
        <v>1414.6644999999999</v>
      </c>
      <c r="N90" s="51"/>
      <c r="O90" s="51"/>
      <c r="R90" s="51">
        <f t="shared" si="4"/>
        <v>188.66449999999986</v>
      </c>
      <c r="S90" s="66">
        <f t="shared" si="5"/>
        <v>33.016287499999976</v>
      </c>
    </row>
    <row r="91" spans="1:20" x14ac:dyDescent="0.2">
      <c r="A91" s="12">
        <v>25</v>
      </c>
      <c r="B91" s="50">
        <v>0</v>
      </c>
      <c r="D91" s="50">
        <v>0</v>
      </c>
      <c r="E91" s="50">
        <v>25</v>
      </c>
      <c r="F91" s="12">
        <v>82.6</v>
      </c>
      <c r="G91" s="52">
        <v>57.6</v>
      </c>
      <c r="H91" s="50">
        <v>0.43</v>
      </c>
      <c r="J91" s="50">
        <v>24.99</v>
      </c>
      <c r="K91" s="50">
        <v>32.61</v>
      </c>
      <c r="M91" s="51">
        <f t="shared" si="3"/>
        <v>998.87560000000008</v>
      </c>
      <c r="N91" s="51"/>
      <c r="O91" s="51"/>
      <c r="R91" s="51">
        <f t="shared" si="4"/>
        <v>-227.12439999999992</v>
      </c>
      <c r="S91" s="66">
        <f t="shared" si="5"/>
        <v>-39.746769999999991</v>
      </c>
      <c r="T91" s="54" t="s">
        <v>206</v>
      </c>
    </row>
    <row r="92" spans="1:20" x14ac:dyDescent="0.2">
      <c r="A92" s="12">
        <v>29.1</v>
      </c>
      <c r="B92" s="50">
        <v>0.23</v>
      </c>
      <c r="D92" s="50">
        <v>6.82</v>
      </c>
      <c r="E92" s="50">
        <v>22.28</v>
      </c>
      <c r="F92" s="12">
        <v>81.099999999999994</v>
      </c>
      <c r="G92" s="13">
        <v>52</v>
      </c>
      <c r="H92" s="50">
        <v>0.5</v>
      </c>
      <c r="J92" s="50">
        <v>25.89</v>
      </c>
      <c r="K92" s="50">
        <v>26.11</v>
      </c>
      <c r="M92" s="51">
        <f t="shared" si="3"/>
        <v>1564.1340000000002</v>
      </c>
      <c r="N92" s="51"/>
      <c r="O92" s="51"/>
      <c r="R92" s="51">
        <f t="shared" si="4"/>
        <v>338.13400000000024</v>
      </c>
      <c r="S92" s="66">
        <f t="shared" si="5"/>
        <v>59.173450000000038</v>
      </c>
    </row>
    <row r="93" spans="1:20" x14ac:dyDescent="0.2">
      <c r="A93" s="12">
        <v>41.2</v>
      </c>
      <c r="B93" s="50">
        <v>0.21</v>
      </c>
      <c r="D93" s="50">
        <v>8.83</v>
      </c>
      <c r="E93" s="50">
        <v>32.369999999999997</v>
      </c>
      <c r="F93" s="12">
        <v>83.2</v>
      </c>
      <c r="G93" s="13">
        <v>42</v>
      </c>
      <c r="H93" s="50">
        <v>0.31</v>
      </c>
      <c r="J93" s="50">
        <v>13.22</v>
      </c>
      <c r="K93" s="50">
        <v>28.78</v>
      </c>
      <c r="M93" s="51">
        <f t="shared" si="3"/>
        <v>1799.6359000000002</v>
      </c>
      <c r="N93" s="51"/>
      <c r="O93" s="51"/>
      <c r="R93" s="51">
        <f t="shared" si="4"/>
        <v>573.63590000000022</v>
      </c>
      <c r="S93" s="66">
        <f t="shared" si="5"/>
        <v>100.38628250000005</v>
      </c>
    </row>
    <row r="94" spans="1:20" x14ac:dyDescent="0.2">
      <c r="A94" s="12">
        <v>30.75</v>
      </c>
      <c r="B94" s="50">
        <v>0.12</v>
      </c>
      <c r="D94" s="50">
        <v>3.75</v>
      </c>
      <c r="E94" s="50">
        <v>27</v>
      </c>
      <c r="F94" s="12">
        <v>80</v>
      </c>
      <c r="G94" s="13">
        <v>47.5</v>
      </c>
      <c r="H94" s="50">
        <v>0.28000000000000003</v>
      </c>
      <c r="J94" s="50">
        <v>13.25</v>
      </c>
      <c r="K94" s="50">
        <v>34.25</v>
      </c>
      <c r="M94" s="51">
        <f t="shared" si="3"/>
        <v>1303.0250000000001</v>
      </c>
      <c r="N94" s="51"/>
      <c r="O94" s="51"/>
      <c r="R94" s="51">
        <f t="shared" si="4"/>
        <v>77.025000000000091</v>
      </c>
      <c r="S94" s="66">
        <f t="shared" si="5"/>
        <v>13.479375000000017</v>
      </c>
    </row>
    <row r="95" spans="1:20" x14ac:dyDescent="0.2">
      <c r="A95" s="12">
        <v>34.5</v>
      </c>
      <c r="B95" s="50">
        <v>0.38</v>
      </c>
      <c r="D95" s="50">
        <v>13.09</v>
      </c>
      <c r="E95" s="50">
        <v>21.41</v>
      </c>
      <c r="F95" s="32">
        <v>72.8</v>
      </c>
      <c r="G95" s="13">
        <v>38.299999999999997</v>
      </c>
      <c r="H95" s="50">
        <v>0.53</v>
      </c>
      <c r="J95" s="50">
        <v>20.22</v>
      </c>
      <c r="K95" s="50">
        <v>18.079999999999998</v>
      </c>
      <c r="M95" s="51">
        <f t="shared" si="3"/>
        <v>2011.7520999999999</v>
      </c>
      <c r="N95" s="51"/>
      <c r="O95" s="51"/>
      <c r="R95" s="51">
        <f t="shared" si="4"/>
        <v>785.75209999999993</v>
      </c>
      <c r="S95" s="66">
        <f t="shared" si="5"/>
        <v>137.5066175</v>
      </c>
    </row>
    <row r="96" spans="1:20" x14ac:dyDescent="0.2">
      <c r="A96" s="12">
        <v>29.5</v>
      </c>
      <c r="B96" s="50">
        <v>0.35</v>
      </c>
      <c r="D96" s="50">
        <v>10.210000000000001</v>
      </c>
      <c r="E96" s="50">
        <v>19.29</v>
      </c>
      <c r="F96" s="52">
        <v>73.8</v>
      </c>
      <c r="G96" s="13">
        <v>44.3</v>
      </c>
      <c r="H96" s="50">
        <v>0.26</v>
      </c>
      <c r="J96" s="50">
        <v>11.36</v>
      </c>
      <c r="K96" s="50">
        <v>32.94</v>
      </c>
      <c r="M96" s="51">
        <f t="shared" si="3"/>
        <v>1814.2461000000001</v>
      </c>
      <c r="N96" s="51"/>
      <c r="O96" s="51"/>
      <c r="R96" s="51">
        <f t="shared" si="4"/>
        <v>588.24610000000007</v>
      </c>
      <c r="S96" s="66">
        <f t="shared" si="5"/>
        <v>102.94306750000001</v>
      </c>
    </row>
    <row r="97" spans="1:20" x14ac:dyDescent="0.2">
      <c r="A97" s="12">
        <v>23</v>
      </c>
      <c r="B97" s="50">
        <v>0.56999999999999995</v>
      </c>
      <c r="C97" t="s">
        <v>207</v>
      </c>
      <c r="D97" s="50">
        <v>13</v>
      </c>
      <c r="E97" s="50">
        <v>10</v>
      </c>
      <c r="F97" s="12">
        <v>81.599999999999994</v>
      </c>
      <c r="G97" s="52">
        <v>58.6</v>
      </c>
      <c r="H97" s="50">
        <v>0.48</v>
      </c>
      <c r="J97" s="50">
        <v>27.89</v>
      </c>
      <c r="K97" s="50">
        <v>30.71</v>
      </c>
      <c r="M97" s="51">
        <f t="shared" si="3"/>
        <v>2110.1916000000001</v>
      </c>
      <c r="N97" s="51"/>
      <c r="O97" s="51"/>
      <c r="R97" s="51">
        <f t="shared" si="4"/>
        <v>884.19160000000011</v>
      </c>
      <c r="S97" s="66">
        <f t="shared" si="5"/>
        <v>154.73353000000003</v>
      </c>
    </row>
    <row r="98" spans="1:20" x14ac:dyDescent="0.2">
      <c r="A98" s="12">
        <v>17.2</v>
      </c>
      <c r="B98" s="50">
        <v>0.2</v>
      </c>
      <c r="D98" s="50">
        <v>3.48</v>
      </c>
      <c r="E98" s="50">
        <v>13.72</v>
      </c>
      <c r="F98" s="52">
        <v>73.7</v>
      </c>
      <c r="G98" s="13">
        <v>56.5</v>
      </c>
      <c r="H98" s="50">
        <v>0.54</v>
      </c>
      <c r="J98" s="50">
        <v>30.42</v>
      </c>
      <c r="K98" s="50">
        <v>26.08</v>
      </c>
      <c r="M98" s="51">
        <f t="shared" si="3"/>
        <v>1170.7994000000001</v>
      </c>
      <c r="N98" s="51"/>
      <c r="O98" s="51"/>
      <c r="R98" s="51">
        <f t="shared" si="4"/>
        <v>-55.200599999999895</v>
      </c>
      <c r="S98" s="66">
        <f t="shared" si="5"/>
        <v>-9.660104999999982</v>
      </c>
      <c r="T98" s="54" t="s">
        <v>208</v>
      </c>
    </row>
    <row r="99" spans="1:20" x14ac:dyDescent="0.2">
      <c r="A99" s="12">
        <v>17.899999999999999</v>
      </c>
      <c r="B99" s="50">
        <v>0.13</v>
      </c>
      <c r="D99" s="50">
        <v>2.39</v>
      </c>
      <c r="E99" s="50">
        <v>15.51</v>
      </c>
      <c r="F99" s="13">
        <v>54.8</v>
      </c>
      <c r="G99" s="13">
        <v>36.9</v>
      </c>
      <c r="H99" s="50">
        <v>0.1</v>
      </c>
      <c r="J99" s="50">
        <v>3.57</v>
      </c>
      <c r="K99" s="50">
        <v>33.33</v>
      </c>
      <c r="M99" s="51">
        <f t="shared" si="3"/>
        <v>918.20910000000003</v>
      </c>
      <c r="N99" s="51"/>
      <c r="O99" s="51"/>
      <c r="R99" s="51">
        <f t="shared" si="4"/>
        <v>-307.79089999999997</v>
      </c>
      <c r="S99" s="66">
        <f t="shared" si="5"/>
        <v>-53.863407499999994</v>
      </c>
      <c r="T99" s="53" t="s">
        <v>210</v>
      </c>
    </row>
    <row r="100" spans="1:20" x14ac:dyDescent="0.2">
      <c r="A100" s="12">
        <v>62.5</v>
      </c>
      <c r="B100" s="50">
        <v>0.3</v>
      </c>
      <c r="D100" s="50">
        <v>18.75</v>
      </c>
      <c r="E100" s="50">
        <v>43.75</v>
      </c>
      <c r="F100" s="12">
        <v>98.3</v>
      </c>
      <c r="G100" s="13">
        <v>35.75</v>
      </c>
      <c r="H100" s="50">
        <v>0.21</v>
      </c>
      <c r="J100" s="50">
        <v>7.5</v>
      </c>
      <c r="K100" s="50">
        <v>28.25</v>
      </c>
      <c r="M100" s="51">
        <f t="shared" si="3"/>
        <v>2862.8850000000002</v>
      </c>
      <c r="N100" s="51"/>
      <c r="O100" s="51"/>
      <c r="R100" s="51">
        <f t="shared" si="4"/>
        <v>1636.8850000000002</v>
      </c>
      <c r="S100" s="66">
        <f t="shared" si="5"/>
        <v>286.45487500000007</v>
      </c>
    </row>
    <row r="101" spans="1:20" x14ac:dyDescent="0.2">
      <c r="A101" s="12">
        <v>27.5</v>
      </c>
      <c r="B101" s="50">
        <v>0.14000000000000001</v>
      </c>
      <c r="D101" s="50">
        <v>3.75</v>
      </c>
      <c r="E101" s="50">
        <v>23.75</v>
      </c>
      <c r="F101" s="13">
        <v>68.25</v>
      </c>
      <c r="G101" s="13">
        <v>40.75</v>
      </c>
      <c r="H101" s="50">
        <v>0.4</v>
      </c>
      <c r="J101" s="50">
        <v>16.25</v>
      </c>
      <c r="K101" s="50">
        <v>24.5</v>
      </c>
      <c r="M101" s="51">
        <f t="shared" si="3"/>
        <v>1159.7349999999999</v>
      </c>
      <c r="N101" s="51"/>
      <c r="O101" s="51"/>
      <c r="R101" s="51">
        <f t="shared" si="4"/>
        <v>-66.2650000000001</v>
      </c>
      <c r="S101" s="66">
        <f t="shared" si="5"/>
        <v>-11.596375000000018</v>
      </c>
      <c r="T101" s="53" t="s">
        <v>211</v>
      </c>
    </row>
    <row r="102" spans="1:20" x14ac:dyDescent="0.2">
      <c r="A102" s="12">
        <v>26.2</v>
      </c>
      <c r="B102" s="50">
        <v>0.36</v>
      </c>
      <c r="D102" s="50">
        <v>9.5299999999999994</v>
      </c>
      <c r="E102" s="50">
        <v>16.670000000000002</v>
      </c>
      <c r="F102" s="12">
        <v>90.2</v>
      </c>
      <c r="G102" s="12">
        <v>64</v>
      </c>
      <c r="H102" s="50">
        <v>0.39</v>
      </c>
      <c r="J102" s="50">
        <v>24.98</v>
      </c>
      <c r="K102" s="50">
        <v>39.020000000000003</v>
      </c>
      <c r="M102" s="51">
        <f t="shared" si="3"/>
        <v>1931.6473000000001</v>
      </c>
      <c r="N102" s="51"/>
      <c r="O102" s="51"/>
      <c r="R102" s="51">
        <f t="shared" si="4"/>
        <v>705.64730000000009</v>
      </c>
      <c r="S102" s="66">
        <f t="shared" si="5"/>
        <v>123.48827750000001</v>
      </c>
    </row>
    <row r="103" spans="1:20" x14ac:dyDescent="0.2">
      <c r="A103" s="12">
        <v>42</v>
      </c>
      <c r="B103" s="50">
        <v>0.38</v>
      </c>
      <c r="D103" s="50">
        <v>16.12</v>
      </c>
      <c r="E103" s="50">
        <v>25.88</v>
      </c>
      <c r="F103" s="12">
        <v>96.8</v>
      </c>
      <c r="G103" s="13">
        <v>54.8</v>
      </c>
      <c r="H103" s="50">
        <v>0.25</v>
      </c>
      <c r="J103" s="50">
        <v>13.64</v>
      </c>
      <c r="K103" s="50">
        <v>41.16</v>
      </c>
      <c r="M103" s="51">
        <f t="shared" si="3"/>
        <v>2617.8380000000002</v>
      </c>
      <c r="N103" s="51"/>
      <c r="O103" s="51"/>
      <c r="R103" s="51">
        <f t="shared" si="4"/>
        <v>1391.8380000000002</v>
      </c>
      <c r="S103" s="66">
        <f t="shared" si="5"/>
        <v>243.57165000000003</v>
      </c>
    </row>
    <row r="104" spans="1:20" x14ac:dyDescent="0.2">
      <c r="A104" s="12">
        <v>27.3</v>
      </c>
      <c r="B104" s="50">
        <v>0.5</v>
      </c>
      <c r="D104" s="50">
        <v>13.65</v>
      </c>
      <c r="E104" s="50">
        <v>13.65</v>
      </c>
      <c r="F104" s="12">
        <v>98</v>
      </c>
      <c r="G104" s="12">
        <v>70.7</v>
      </c>
      <c r="H104" s="50">
        <v>0.4</v>
      </c>
      <c r="J104" s="50">
        <v>28.42</v>
      </c>
      <c r="K104" s="50">
        <v>42.28</v>
      </c>
      <c r="M104" s="51">
        <f t="shared" si="3"/>
        <v>2382.7153000000003</v>
      </c>
      <c r="N104" s="51"/>
      <c r="O104" s="51"/>
      <c r="R104" s="51">
        <f t="shared" si="4"/>
        <v>1156.7153000000003</v>
      </c>
      <c r="S104" s="66">
        <f t="shared" si="5"/>
        <v>202.42517750000005</v>
      </c>
    </row>
    <row r="105" spans="1:20" x14ac:dyDescent="0.2">
      <c r="A105" s="12">
        <v>17</v>
      </c>
      <c r="B105" s="50">
        <v>0.27</v>
      </c>
      <c r="D105" s="50">
        <v>4.53</v>
      </c>
      <c r="E105" s="50">
        <v>12.47</v>
      </c>
      <c r="F105" s="12">
        <v>90.4</v>
      </c>
      <c r="G105" s="12">
        <v>73.400000000000006</v>
      </c>
      <c r="H105" s="50">
        <v>0.37</v>
      </c>
      <c r="J105" s="50">
        <v>27.27</v>
      </c>
      <c r="K105" s="50">
        <v>46.13</v>
      </c>
      <c r="M105" s="51">
        <f t="shared" si="3"/>
        <v>1502.0569</v>
      </c>
      <c r="N105" s="51"/>
      <c r="O105" s="51"/>
      <c r="R105" s="51">
        <f t="shared" si="4"/>
        <v>276.05690000000004</v>
      </c>
      <c r="S105" s="66">
        <f t="shared" si="5"/>
        <v>48.309957500000003</v>
      </c>
    </row>
    <row r="106" spans="1:20" x14ac:dyDescent="0.2">
      <c r="A106" s="12">
        <v>19.3</v>
      </c>
      <c r="B106" s="50">
        <v>0.24</v>
      </c>
      <c r="D106" s="50">
        <v>4.54</v>
      </c>
      <c r="E106" s="50">
        <v>14.76</v>
      </c>
      <c r="F106" s="12">
        <v>79.3</v>
      </c>
      <c r="G106" s="12">
        <v>60</v>
      </c>
      <c r="H106" s="50">
        <v>0.38</v>
      </c>
      <c r="J106" s="50">
        <v>22.73</v>
      </c>
      <c r="K106" s="50">
        <v>37.270000000000003</v>
      </c>
      <c r="M106" s="51">
        <f t="shared" si="3"/>
        <v>1365.67</v>
      </c>
      <c r="N106" s="51"/>
      <c r="O106" s="51"/>
      <c r="R106" s="51">
        <f t="shared" si="4"/>
        <v>139.67000000000007</v>
      </c>
      <c r="S106" s="66">
        <f t="shared" si="5"/>
        <v>24.442250000000016</v>
      </c>
    </row>
    <row r="107" spans="1:20" x14ac:dyDescent="0.2">
      <c r="A107" s="12">
        <v>17</v>
      </c>
      <c r="B107" s="50">
        <v>0.27</v>
      </c>
      <c r="D107" s="50">
        <v>4.53</v>
      </c>
      <c r="E107" s="50">
        <v>12.47</v>
      </c>
      <c r="F107" s="12">
        <v>90.4</v>
      </c>
      <c r="G107" s="12">
        <v>73.400000000000006</v>
      </c>
      <c r="H107" s="50">
        <v>0.37</v>
      </c>
      <c r="J107" s="50">
        <v>27.27</v>
      </c>
      <c r="K107" s="50">
        <v>46.13</v>
      </c>
      <c r="M107" s="51">
        <f t="shared" si="3"/>
        <v>1502.0569</v>
      </c>
      <c r="N107" s="51"/>
      <c r="O107" s="51"/>
      <c r="R107" s="51">
        <f t="shared" si="4"/>
        <v>276.05690000000004</v>
      </c>
      <c r="S107" s="66">
        <f t="shared" si="5"/>
        <v>48.309957500000003</v>
      </c>
    </row>
    <row r="108" spans="1:20" x14ac:dyDescent="0.2">
      <c r="A108" s="12">
        <v>20.399999999999999</v>
      </c>
      <c r="B108" s="50">
        <v>0.28000000000000003</v>
      </c>
      <c r="D108" s="50">
        <v>5.67</v>
      </c>
      <c r="E108" s="50">
        <v>14.73</v>
      </c>
      <c r="F108" s="12">
        <v>84.3</v>
      </c>
      <c r="G108" s="12">
        <v>63.9</v>
      </c>
      <c r="H108" s="50">
        <v>0.37</v>
      </c>
      <c r="J108" s="50">
        <v>23.88</v>
      </c>
      <c r="K108" s="50">
        <v>40.020000000000003</v>
      </c>
      <c r="M108" s="51">
        <f t="shared" si="3"/>
        <v>1526.5461</v>
      </c>
      <c r="N108" s="51"/>
      <c r="O108" s="51"/>
      <c r="R108" s="51">
        <f t="shared" si="4"/>
        <v>300.54610000000002</v>
      </c>
      <c r="S108" s="66">
        <f t="shared" si="5"/>
        <v>52.595567500000001</v>
      </c>
    </row>
    <row r="109" spans="1:20" x14ac:dyDescent="0.2">
      <c r="A109" s="12">
        <v>36.75</v>
      </c>
      <c r="B109" s="50">
        <v>0.68</v>
      </c>
      <c r="C109" t="s">
        <v>207</v>
      </c>
      <c r="D109" s="50">
        <v>25</v>
      </c>
      <c r="E109" s="50">
        <v>11.75</v>
      </c>
      <c r="F109" s="12">
        <v>82.7</v>
      </c>
      <c r="G109" s="13">
        <v>46</v>
      </c>
      <c r="H109" s="50">
        <v>0.28000000000000003</v>
      </c>
      <c r="J109" s="50">
        <v>13</v>
      </c>
      <c r="K109" s="50">
        <v>33</v>
      </c>
      <c r="M109" s="51">
        <f t="shared" si="3"/>
        <v>3209.7424999999998</v>
      </c>
      <c r="N109" s="51"/>
      <c r="O109" s="51"/>
      <c r="R109" s="51">
        <f t="shared" si="4"/>
        <v>1983.7424999999998</v>
      </c>
      <c r="S109" s="66">
        <f t="shared" si="5"/>
        <v>347.15493750000002</v>
      </c>
    </row>
    <row r="110" spans="1:20" x14ac:dyDescent="0.2">
      <c r="A110" s="12">
        <v>42.9</v>
      </c>
      <c r="B110" s="50">
        <v>0.15</v>
      </c>
      <c r="D110" s="50">
        <v>6.32</v>
      </c>
      <c r="E110" s="50">
        <v>36.58</v>
      </c>
      <c r="F110" s="12">
        <v>92.9</v>
      </c>
      <c r="G110" s="13">
        <v>50</v>
      </c>
      <c r="H110" s="50">
        <v>0.65</v>
      </c>
      <c r="J110" s="50">
        <v>32.630000000000003</v>
      </c>
      <c r="K110" s="50">
        <v>17.37</v>
      </c>
      <c r="M110" s="51">
        <f t="shared" si="3"/>
        <v>1637.8245999999999</v>
      </c>
      <c r="N110" s="51"/>
      <c r="O110" s="51"/>
      <c r="R110" s="51">
        <f t="shared" si="4"/>
        <v>411.82459999999992</v>
      </c>
      <c r="S110" s="66">
        <f t="shared" si="5"/>
        <v>72.069305</v>
      </c>
    </row>
    <row r="111" spans="1:20" x14ac:dyDescent="0.2">
      <c r="A111" s="12">
        <v>28.4</v>
      </c>
      <c r="B111" s="50">
        <v>0.44</v>
      </c>
      <c r="D111" s="50">
        <v>12.5</v>
      </c>
      <c r="E111" s="50">
        <v>15.9</v>
      </c>
      <c r="F111" s="12">
        <v>78.8</v>
      </c>
      <c r="G111" s="13">
        <v>50.4</v>
      </c>
      <c r="H111" s="50">
        <v>0.36</v>
      </c>
      <c r="J111" s="50">
        <v>18.16</v>
      </c>
      <c r="K111" s="50">
        <v>32.24</v>
      </c>
      <c r="M111" s="51">
        <f t="shared" si="3"/>
        <v>2057.8994000000002</v>
      </c>
      <c r="N111" s="51"/>
      <c r="O111" s="51"/>
      <c r="R111" s="51">
        <f t="shared" si="4"/>
        <v>831.89940000000024</v>
      </c>
      <c r="S111" s="66">
        <f t="shared" si="5"/>
        <v>145.58239500000005</v>
      </c>
    </row>
    <row r="112" spans="1:20" x14ac:dyDescent="0.2">
      <c r="A112" s="12">
        <v>44.7</v>
      </c>
      <c r="B112" s="50">
        <v>0.34</v>
      </c>
      <c r="D112" s="50">
        <v>14.98</v>
      </c>
      <c r="E112" s="50">
        <v>29.72</v>
      </c>
      <c r="F112" s="12">
        <v>88.3</v>
      </c>
      <c r="G112" s="13">
        <v>43.6</v>
      </c>
      <c r="H112" s="50">
        <v>0.31</v>
      </c>
      <c r="J112" s="50">
        <v>13.63</v>
      </c>
      <c r="K112" s="50">
        <v>29.98</v>
      </c>
      <c r="M112" s="51">
        <f t="shared" si="3"/>
        <v>2399.2191000000003</v>
      </c>
      <c r="N112" s="51"/>
      <c r="O112" s="51"/>
      <c r="R112" s="51">
        <f t="shared" si="4"/>
        <v>1173.2191000000003</v>
      </c>
      <c r="S112" s="66">
        <f t="shared" si="5"/>
        <v>205.31334250000006</v>
      </c>
    </row>
    <row r="113" spans="1:20" x14ac:dyDescent="0.2">
      <c r="A113" s="12">
        <v>35.200000000000003</v>
      </c>
      <c r="B113" s="50">
        <v>0.28999999999999998</v>
      </c>
      <c r="D113" s="50">
        <v>10.220000000000001</v>
      </c>
      <c r="E113" s="50">
        <v>24.98</v>
      </c>
      <c r="F113" s="12">
        <v>93.3</v>
      </c>
      <c r="G113" s="52">
        <v>58.1</v>
      </c>
      <c r="H113" s="50">
        <v>0.4</v>
      </c>
      <c r="J113" s="50">
        <v>23.38</v>
      </c>
      <c r="K113" s="50">
        <v>34.72</v>
      </c>
      <c r="M113" s="51">
        <f t="shared" si="3"/>
        <v>2028.1836000000003</v>
      </c>
      <c r="N113" s="51"/>
      <c r="O113" s="51"/>
      <c r="R113" s="51">
        <f t="shared" si="4"/>
        <v>802.1836000000003</v>
      </c>
      <c r="S113" s="66">
        <f t="shared" si="5"/>
        <v>140.38213000000007</v>
      </c>
    </row>
    <row r="114" spans="1:20" x14ac:dyDescent="0.2">
      <c r="A114" s="12">
        <v>23.8</v>
      </c>
      <c r="B114" s="50">
        <v>0.4</v>
      </c>
      <c r="D114" s="50">
        <v>9.52</v>
      </c>
      <c r="E114" s="50">
        <v>14.28</v>
      </c>
      <c r="F114" s="12">
        <v>83.1</v>
      </c>
      <c r="G114" s="52">
        <v>64</v>
      </c>
      <c r="H114" s="50">
        <v>0.24</v>
      </c>
      <c r="J114" s="50">
        <v>15.42</v>
      </c>
      <c r="K114" s="50">
        <v>48.58</v>
      </c>
      <c r="M114" s="51">
        <f t="shared" si="3"/>
        <v>1937.1772000000001</v>
      </c>
      <c r="N114" s="51"/>
      <c r="O114" s="51"/>
      <c r="R114" s="51">
        <f t="shared" si="4"/>
        <v>711.17720000000008</v>
      </c>
      <c r="S114" s="66">
        <f t="shared" si="5"/>
        <v>124.45601000000001</v>
      </c>
    </row>
    <row r="115" spans="1:20" x14ac:dyDescent="0.2">
      <c r="A115" s="12">
        <v>28.1</v>
      </c>
      <c r="B115" s="50">
        <v>0.44</v>
      </c>
      <c r="D115" s="50">
        <v>12.49</v>
      </c>
      <c r="E115" s="50">
        <v>15.61</v>
      </c>
      <c r="F115" s="12">
        <v>91.2</v>
      </c>
      <c r="G115" s="12">
        <v>63.1</v>
      </c>
      <c r="H115" s="50">
        <v>0.32</v>
      </c>
      <c r="J115" s="50">
        <v>20.3</v>
      </c>
      <c r="K115" s="50">
        <v>42.8</v>
      </c>
      <c r="M115" s="51">
        <f t="shared" si="3"/>
        <v>2218.3893000000003</v>
      </c>
      <c r="N115" s="51"/>
      <c r="O115" s="51"/>
      <c r="R115" s="51">
        <f t="shared" si="4"/>
        <v>992.38930000000028</v>
      </c>
      <c r="S115" s="66">
        <f t="shared" si="5"/>
        <v>173.66812750000005</v>
      </c>
    </row>
    <row r="116" spans="1:20" x14ac:dyDescent="0.2">
      <c r="A116" s="12">
        <v>33.299999999999997</v>
      </c>
      <c r="B116" s="50">
        <v>0.54</v>
      </c>
      <c r="C116" t="s">
        <v>207</v>
      </c>
      <c r="D116" s="50">
        <v>18.04</v>
      </c>
      <c r="E116" s="50">
        <v>15.26</v>
      </c>
      <c r="F116" s="12">
        <v>92.7</v>
      </c>
      <c r="G116" s="52">
        <v>59.4</v>
      </c>
      <c r="H116" s="50">
        <v>0.21</v>
      </c>
      <c r="J116" s="50">
        <v>12.49</v>
      </c>
      <c r="K116" s="50">
        <v>46.91</v>
      </c>
      <c r="M116" s="51">
        <f t="shared" si="3"/>
        <v>2745.1294000000003</v>
      </c>
      <c r="N116" s="51"/>
      <c r="O116" s="51"/>
      <c r="R116" s="51">
        <f t="shared" si="4"/>
        <v>1519.1294000000003</v>
      </c>
      <c r="S116" s="66">
        <f t="shared" si="5"/>
        <v>265.847645</v>
      </c>
    </row>
    <row r="117" spans="1:20" x14ac:dyDescent="0.2">
      <c r="A117" s="12">
        <v>23.4</v>
      </c>
      <c r="B117" s="50">
        <v>0.28999999999999998</v>
      </c>
      <c r="D117" s="50">
        <v>6.82</v>
      </c>
      <c r="E117" s="50">
        <v>16.579999999999998</v>
      </c>
      <c r="F117" s="12">
        <v>89.5</v>
      </c>
      <c r="G117" s="12">
        <v>66.099999999999994</v>
      </c>
      <c r="H117" s="50">
        <v>0.27</v>
      </c>
      <c r="J117" s="50">
        <v>18.170000000000002</v>
      </c>
      <c r="K117" s="50">
        <v>47.93</v>
      </c>
      <c r="M117" s="51">
        <f t="shared" si="3"/>
        <v>1715.1772000000001</v>
      </c>
      <c r="N117" s="51"/>
      <c r="O117" s="51"/>
      <c r="R117" s="51">
        <f t="shared" si="4"/>
        <v>489.17720000000008</v>
      </c>
      <c r="S117" s="66">
        <f t="shared" si="5"/>
        <v>85.606010000000012</v>
      </c>
    </row>
    <row r="118" spans="1:20" x14ac:dyDescent="0.2">
      <c r="A118" s="12">
        <v>31.8</v>
      </c>
      <c r="B118" s="50">
        <v>0.46</v>
      </c>
      <c r="D118" s="50">
        <v>14.76</v>
      </c>
      <c r="E118" s="50">
        <v>17.04</v>
      </c>
      <c r="F118" s="12">
        <v>86.8</v>
      </c>
      <c r="G118" s="13">
        <v>55</v>
      </c>
      <c r="H118" s="50">
        <v>0.28999999999999998</v>
      </c>
      <c r="J118" s="50">
        <v>15.91</v>
      </c>
      <c r="K118" s="50">
        <v>39.090000000000003</v>
      </c>
      <c r="M118" s="51">
        <f t="shared" si="3"/>
        <v>2367.9156000000003</v>
      </c>
      <c r="N118" s="51"/>
      <c r="O118" s="51"/>
      <c r="R118" s="51">
        <f t="shared" si="4"/>
        <v>1141.9156000000003</v>
      </c>
      <c r="S118" s="66">
        <f t="shared" si="5"/>
        <v>199.83523000000005</v>
      </c>
    </row>
    <row r="119" spans="1:20" x14ac:dyDescent="0.2">
      <c r="A119" s="12">
        <v>25</v>
      </c>
      <c r="B119" s="50">
        <v>0.32</v>
      </c>
      <c r="D119" s="50">
        <v>7.89</v>
      </c>
      <c r="E119" s="50">
        <v>17.11</v>
      </c>
      <c r="F119" s="12">
        <v>85.5</v>
      </c>
      <c r="G119" s="12">
        <v>60.5</v>
      </c>
      <c r="H119" s="50">
        <v>0.43</v>
      </c>
      <c r="J119" s="50">
        <v>26.3</v>
      </c>
      <c r="K119" s="50">
        <v>34.200000000000003</v>
      </c>
      <c r="M119" s="51">
        <f t="shared" si="3"/>
        <v>1721.2483000000002</v>
      </c>
      <c r="N119" s="51"/>
      <c r="O119" s="51"/>
      <c r="R119" s="51">
        <f t="shared" si="4"/>
        <v>495.2483000000002</v>
      </c>
      <c r="S119" s="66">
        <f t="shared" si="5"/>
        <v>86.668452500000029</v>
      </c>
    </row>
    <row r="120" spans="1:20" x14ac:dyDescent="0.2">
      <c r="A120" s="12">
        <v>38.6</v>
      </c>
      <c r="B120" s="50">
        <v>0.47</v>
      </c>
      <c r="D120" s="50">
        <v>18.16</v>
      </c>
      <c r="E120" s="50">
        <v>20.440000000000001</v>
      </c>
      <c r="F120" s="13">
        <v>70.599999999999994</v>
      </c>
      <c r="G120" s="13">
        <v>31.8</v>
      </c>
      <c r="H120" s="50">
        <v>0.45</v>
      </c>
      <c r="J120" s="50">
        <v>14.31</v>
      </c>
      <c r="K120" s="50">
        <v>17.489999999999998</v>
      </c>
      <c r="M120" s="51">
        <f t="shared" si="3"/>
        <v>2437.8016000000002</v>
      </c>
      <c r="N120" s="51"/>
      <c r="O120" s="51"/>
      <c r="R120" s="51">
        <f t="shared" si="4"/>
        <v>1211.8016000000002</v>
      </c>
      <c r="S120" s="66">
        <f t="shared" si="5"/>
        <v>212.06528000000003</v>
      </c>
    </row>
    <row r="121" spans="1:20" x14ac:dyDescent="0.2">
      <c r="A121" s="12">
        <v>36.4</v>
      </c>
      <c r="B121" s="50">
        <v>0.28000000000000003</v>
      </c>
      <c r="D121" s="50">
        <v>10.24</v>
      </c>
      <c r="E121" s="50">
        <v>26.16</v>
      </c>
      <c r="F121" s="12">
        <v>88</v>
      </c>
      <c r="G121" s="13">
        <v>51.6</v>
      </c>
      <c r="H121" s="50">
        <v>0.12</v>
      </c>
      <c r="J121" s="50">
        <v>6.36</v>
      </c>
      <c r="K121" s="50">
        <v>45.24</v>
      </c>
      <c r="M121" s="51">
        <f t="shared" si="3"/>
        <v>2020.0992000000001</v>
      </c>
      <c r="N121" s="51"/>
      <c r="O121" s="51"/>
      <c r="R121" s="51">
        <f t="shared" si="4"/>
        <v>794.09920000000011</v>
      </c>
      <c r="S121" s="66">
        <f t="shared" si="5"/>
        <v>138.96736000000001</v>
      </c>
    </row>
    <row r="122" spans="1:20" x14ac:dyDescent="0.2">
      <c r="A122" s="12">
        <v>36.799999999999997</v>
      </c>
      <c r="B122" s="50">
        <v>0.43</v>
      </c>
      <c r="D122" s="50">
        <v>15.77</v>
      </c>
      <c r="E122" s="50">
        <v>21.03</v>
      </c>
      <c r="F122" s="12">
        <v>97.8</v>
      </c>
      <c r="G122" s="12">
        <v>61</v>
      </c>
      <c r="H122" s="50">
        <v>0.37</v>
      </c>
      <c r="J122" s="50">
        <v>22.35</v>
      </c>
      <c r="K122" s="50">
        <v>38.65</v>
      </c>
      <c r="M122" s="51">
        <f t="shared" si="3"/>
        <v>2575.0729000000001</v>
      </c>
      <c r="N122" s="51"/>
      <c r="O122" s="51"/>
      <c r="R122" s="51">
        <f t="shared" si="4"/>
        <v>1349.0729000000001</v>
      </c>
      <c r="S122" s="66">
        <f t="shared" si="5"/>
        <v>236.08775750000001</v>
      </c>
    </row>
    <row r="123" spans="1:20" x14ac:dyDescent="0.2">
      <c r="A123" s="12">
        <v>20.399999999999999</v>
      </c>
      <c r="B123" s="50">
        <v>0.11</v>
      </c>
      <c r="D123" s="50">
        <v>2.27</v>
      </c>
      <c r="E123" s="50">
        <v>18.13</v>
      </c>
      <c r="F123" s="12">
        <v>90.4</v>
      </c>
      <c r="G123" s="12">
        <v>70</v>
      </c>
      <c r="H123" s="50">
        <v>0.34</v>
      </c>
      <c r="J123" s="50">
        <v>23.86</v>
      </c>
      <c r="K123" s="50">
        <v>46.14</v>
      </c>
      <c r="M123" s="51">
        <f t="shared" si="3"/>
        <v>1313.3863000000001</v>
      </c>
      <c r="N123" s="51"/>
      <c r="O123" s="51"/>
      <c r="R123" s="51">
        <f t="shared" si="4"/>
        <v>87.386300000000119</v>
      </c>
      <c r="S123" s="66">
        <f t="shared" si="5"/>
        <v>15.292602500000021</v>
      </c>
    </row>
    <row r="124" spans="1:20" x14ac:dyDescent="0.2">
      <c r="A124" s="12">
        <v>27.1</v>
      </c>
      <c r="B124" s="50">
        <v>0.08</v>
      </c>
      <c r="D124" s="50">
        <v>2.17</v>
      </c>
      <c r="E124" s="50">
        <v>24.93</v>
      </c>
      <c r="F124" s="12">
        <v>87.1</v>
      </c>
      <c r="G124" s="12">
        <v>60</v>
      </c>
      <c r="H124" s="50">
        <v>0.36</v>
      </c>
      <c r="J124" s="50">
        <v>21.74</v>
      </c>
      <c r="K124" s="50">
        <v>38.26</v>
      </c>
      <c r="M124" s="51">
        <f t="shared" si="3"/>
        <v>1258.8175000000001</v>
      </c>
      <c r="N124" s="51"/>
      <c r="O124" s="51"/>
      <c r="R124" s="51">
        <f t="shared" si="4"/>
        <v>32.817500000000109</v>
      </c>
      <c r="S124" s="66">
        <f t="shared" si="5"/>
        <v>5.7430625000000193</v>
      </c>
    </row>
    <row r="125" spans="1:20" x14ac:dyDescent="0.2">
      <c r="A125" s="12">
        <v>21.25</v>
      </c>
      <c r="B125" s="50">
        <v>0.12</v>
      </c>
      <c r="D125" s="50">
        <v>2.5</v>
      </c>
      <c r="E125" s="50">
        <v>18.75</v>
      </c>
      <c r="F125" s="12">
        <v>80.5</v>
      </c>
      <c r="G125" s="52">
        <v>59.25</v>
      </c>
      <c r="H125" s="50">
        <v>0.42</v>
      </c>
      <c r="J125" s="50">
        <v>25</v>
      </c>
      <c r="K125" s="50">
        <v>34.25</v>
      </c>
      <c r="M125" s="51">
        <f t="shared" si="3"/>
        <v>1193.0900000000001</v>
      </c>
      <c r="N125" s="51"/>
      <c r="O125" s="51"/>
      <c r="R125" s="51">
        <f t="shared" si="4"/>
        <v>-32.909999999999854</v>
      </c>
      <c r="S125" s="66">
        <f t="shared" si="5"/>
        <v>-5.7592499999999749</v>
      </c>
      <c r="T125" s="54" t="s">
        <v>203</v>
      </c>
    </row>
    <row r="126" spans="1:20" x14ac:dyDescent="0.2">
      <c r="A126" s="12">
        <v>19.5</v>
      </c>
      <c r="B126" s="50">
        <v>0.11</v>
      </c>
      <c r="D126" s="50">
        <v>2.17</v>
      </c>
      <c r="E126" s="50">
        <v>17.329999999999998</v>
      </c>
      <c r="F126" s="12">
        <v>86.4</v>
      </c>
      <c r="G126" s="12">
        <v>66.900000000000006</v>
      </c>
      <c r="H126" s="50">
        <v>0.34</v>
      </c>
      <c r="J126" s="50">
        <v>22.81</v>
      </c>
      <c r="K126" s="50">
        <v>44.09</v>
      </c>
      <c r="M126" s="51">
        <f t="shared" si="3"/>
        <v>1255.2853</v>
      </c>
      <c r="N126" s="51"/>
      <c r="O126" s="51"/>
      <c r="R126" s="51">
        <f t="shared" si="4"/>
        <v>29.285300000000007</v>
      </c>
      <c r="S126" s="66">
        <f t="shared" si="5"/>
        <v>5.1249275000000019</v>
      </c>
    </row>
    <row r="127" spans="1:20" x14ac:dyDescent="0.2">
      <c r="A127" s="13">
        <v>14.8</v>
      </c>
      <c r="B127" s="50">
        <v>0.59</v>
      </c>
      <c r="C127" t="s">
        <v>207</v>
      </c>
      <c r="D127" s="50">
        <v>8.7100000000000009</v>
      </c>
      <c r="E127" s="50">
        <v>6.09</v>
      </c>
      <c r="F127" s="12">
        <v>86.3</v>
      </c>
      <c r="G127" s="12">
        <v>71.5</v>
      </c>
      <c r="H127" s="50">
        <v>0.46</v>
      </c>
      <c r="J127" s="50">
        <v>32.6</v>
      </c>
      <c r="K127" s="50">
        <v>38.9</v>
      </c>
      <c r="M127" s="51">
        <f t="shared" si="3"/>
        <v>1793.4077000000002</v>
      </c>
      <c r="N127" s="51"/>
      <c r="O127" s="51"/>
      <c r="R127" s="51">
        <f t="shared" si="4"/>
        <v>567.4077000000002</v>
      </c>
      <c r="S127" s="66">
        <f t="shared" si="5"/>
        <v>99.296347500000039</v>
      </c>
    </row>
    <row r="128" spans="1:20" x14ac:dyDescent="0.2">
      <c r="A128" s="45">
        <v>31.36</v>
      </c>
      <c r="B128" s="50">
        <v>0.42</v>
      </c>
      <c r="D128" s="50">
        <v>13.18</v>
      </c>
      <c r="E128" s="50">
        <v>18.18</v>
      </c>
      <c r="F128" s="45">
        <v>80.91</v>
      </c>
      <c r="G128" s="46">
        <v>49.55</v>
      </c>
      <c r="H128" s="50">
        <v>0.5</v>
      </c>
      <c r="J128" s="50">
        <v>24.55</v>
      </c>
      <c r="K128" s="50">
        <v>25</v>
      </c>
      <c r="M128" s="51">
        <f t="shared" si="3"/>
        <v>2118.0007000000001</v>
      </c>
      <c r="N128" s="51"/>
      <c r="O128" s="51"/>
      <c r="R128" s="51">
        <f t="shared" si="4"/>
        <v>892.00070000000005</v>
      </c>
      <c r="S128" s="66">
        <f t="shared" si="5"/>
        <v>156.1001225</v>
      </c>
    </row>
    <row r="129" spans="1:19" x14ac:dyDescent="0.2">
      <c r="A129" s="45">
        <v>33.700000000000003</v>
      </c>
      <c r="B129" s="50">
        <v>0.39</v>
      </c>
      <c r="D129" s="50">
        <v>13.05</v>
      </c>
      <c r="E129" s="50">
        <v>20.65</v>
      </c>
      <c r="F129" s="45">
        <v>90</v>
      </c>
      <c r="G129" s="46">
        <v>56.3</v>
      </c>
      <c r="H129" s="50">
        <v>0.33</v>
      </c>
      <c r="J129" s="50">
        <v>18.48</v>
      </c>
      <c r="K129" s="50">
        <v>37.82</v>
      </c>
      <c r="M129" s="51">
        <f t="shared" si="3"/>
        <v>2250.2997</v>
      </c>
      <c r="N129" s="51"/>
      <c r="O129" s="51"/>
      <c r="R129" s="51">
        <f t="shared" si="4"/>
        <v>1024.2997</v>
      </c>
      <c r="S129" s="66">
        <f t="shared" si="5"/>
        <v>179.25244750000002</v>
      </c>
    </row>
    <row r="130" spans="1:19" x14ac:dyDescent="0.2">
      <c r="A130" s="45">
        <v>25.91</v>
      </c>
      <c r="B130" s="50">
        <v>0.5</v>
      </c>
      <c r="D130" s="50">
        <v>12.96</v>
      </c>
      <c r="E130" s="50">
        <v>12.96</v>
      </c>
      <c r="F130" s="45">
        <v>92.27</v>
      </c>
      <c r="G130" s="45">
        <v>66.36</v>
      </c>
      <c r="H130" s="50">
        <v>0.3</v>
      </c>
      <c r="J130" s="50">
        <v>20.23</v>
      </c>
      <c r="K130" s="50">
        <v>46.13</v>
      </c>
      <c r="M130" s="51">
        <f t="shared" si="3"/>
        <v>2277.2204000000006</v>
      </c>
      <c r="N130" s="51"/>
      <c r="O130" s="51"/>
      <c r="R130" s="51">
        <f t="shared" si="4"/>
        <v>1051.2204000000006</v>
      </c>
      <c r="S130" s="66">
        <f t="shared" si="5"/>
        <v>183.96357000000009</v>
      </c>
    </row>
    <row r="131" spans="1:19" x14ac:dyDescent="0.2">
      <c r="A131" s="45">
        <v>30.68</v>
      </c>
      <c r="B131" s="50">
        <v>0.33</v>
      </c>
      <c r="D131" s="50">
        <v>10.23</v>
      </c>
      <c r="E131" s="50">
        <v>20.45</v>
      </c>
      <c r="F131" s="45">
        <v>98.64</v>
      </c>
      <c r="G131" s="45">
        <v>67.95</v>
      </c>
      <c r="H131" s="50">
        <v>0.42</v>
      </c>
      <c r="J131" s="50">
        <v>28.41</v>
      </c>
      <c r="K131" s="50">
        <v>39.54</v>
      </c>
      <c r="M131" s="51">
        <f t="shared" ref="M131:M164" si="6">(D131*99.48)+(E131*12.31)+(J131*9.87)+(K131*13.63)</f>
        <v>2088.7568000000001</v>
      </c>
      <c r="N131" s="51"/>
      <c r="O131" s="51"/>
      <c r="R131" s="51">
        <f t="shared" ref="R131:R164" si="7">M131-1226</f>
        <v>862.75680000000011</v>
      </c>
      <c r="S131" s="66">
        <f t="shared" ref="S131:S164" si="8">(R131*175)/1000</f>
        <v>150.98244000000003</v>
      </c>
    </row>
    <row r="132" spans="1:19" x14ac:dyDescent="0.2">
      <c r="A132" s="45">
        <v>20.68</v>
      </c>
      <c r="B132" s="50">
        <v>0.14000000000000001</v>
      </c>
      <c r="D132" s="50">
        <v>2.95</v>
      </c>
      <c r="E132" s="50">
        <v>17.73</v>
      </c>
      <c r="F132" s="45">
        <v>90.45</v>
      </c>
      <c r="G132" s="45">
        <v>69.77</v>
      </c>
      <c r="H132" s="50">
        <v>0.4</v>
      </c>
      <c r="J132" s="50">
        <v>27.95</v>
      </c>
      <c r="K132" s="50">
        <v>41.82</v>
      </c>
      <c r="M132" s="51">
        <f t="shared" si="6"/>
        <v>1357.5954000000002</v>
      </c>
      <c r="N132" s="51"/>
      <c r="O132" s="51"/>
      <c r="R132" s="51">
        <f t="shared" si="7"/>
        <v>131.59540000000015</v>
      </c>
      <c r="S132" s="66">
        <f t="shared" si="8"/>
        <v>23.02919500000003</v>
      </c>
    </row>
    <row r="133" spans="1:19" x14ac:dyDescent="0.2">
      <c r="A133" s="45">
        <v>33.33</v>
      </c>
      <c r="B133" s="50">
        <v>0.32</v>
      </c>
      <c r="D133" s="50">
        <v>10.71</v>
      </c>
      <c r="E133" s="50">
        <v>22.62</v>
      </c>
      <c r="F133" s="45">
        <v>93.57</v>
      </c>
      <c r="G133" s="45">
        <v>60.24</v>
      </c>
      <c r="H133" s="50">
        <v>0.28000000000000003</v>
      </c>
      <c r="J133" s="50">
        <v>17.14</v>
      </c>
      <c r="K133" s="50">
        <v>43.1</v>
      </c>
      <c r="M133" s="51">
        <f t="shared" si="6"/>
        <v>2100.5078000000003</v>
      </c>
      <c r="N133" s="51"/>
      <c r="O133" s="51"/>
      <c r="R133" s="51">
        <f t="shared" si="7"/>
        <v>874.50780000000032</v>
      </c>
      <c r="S133" s="66">
        <f t="shared" si="8"/>
        <v>153.03886500000004</v>
      </c>
    </row>
    <row r="134" spans="1:19" x14ac:dyDescent="0.2">
      <c r="A134" s="45">
        <v>27.5</v>
      </c>
      <c r="B134" s="50">
        <v>0.45</v>
      </c>
      <c r="D134" s="50">
        <v>12.27</v>
      </c>
      <c r="E134" s="50">
        <v>15.23</v>
      </c>
      <c r="F134" s="45">
        <v>85.68</v>
      </c>
      <c r="G134" s="56">
        <v>58.18</v>
      </c>
      <c r="H134" s="50">
        <v>0.33</v>
      </c>
      <c r="J134" s="50">
        <v>19.09</v>
      </c>
      <c r="K134" s="50">
        <v>39.090000000000003</v>
      </c>
      <c r="M134" s="51">
        <f t="shared" si="6"/>
        <v>2129.3159000000001</v>
      </c>
      <c r="N134" s="51"/>
      <c r="O134" s="51"/>
      <c r="R134" s="51">
        <f t="shared" si="7"/>
        <v>903.31590000000006</v>
      </c>
      <c r="S134" s="66">
        <f t="shared" si="8"/>
        <v>158.08028250000001</v>
      </c>
    </row>
    <row r="135" spans="1:19" x14ac:dyDescent="0.2">
      <c r="A135" s="45">
        <v>22.38</v>
      </c>
      <c r="B135" s="50">
        <v>0.28999999999999998</v>
      </c>
      <c r="D135" s="50">
        <v>6.43</v>
      </c>
      <c r="E135" s="50">
        <v>15.95</v>
      </c>
      <c r="F135" s="45">
        <v>86.19</v>
      </c>
      <c r="G135" s="45">
        <v>63.81</v>
      </c>
      <c r="H135" s="50">
        <v>0.32</v>
      </c>
      <c r="J135" s="50">
        <v>20.71</v>
      </c>
      <c r="K135" s="50">
        <v>43.1</v>
      </c>
      <c r="M135" s="51">
        <f t="shared" si="6"/>
        <v>1627.8616000000002</v>
      </c>
      <c r="N135" s="51"/>
      <c r="O135" s="51"/>
      <c r="R135" s="51">
        <f t="shared" si="7"/>
        <v>401.86160000000018</v>
      </c>
      <c r="S135" s="66">
        <f t="shared" si="8"/>
        <v>70.325780000000023</v>
      </c>
    </row>
    <row r="136" spans="1:19" x14ac:dyDescent="0.2">
      <c r="A136" s="45">
        <v>21.59</v>
      </c>
      <c r="B136" s="50">
        <v>0.68</v>
      </c>
      <c r="C136" t="s">
        <v>207</v>
      </c>
      <c r="D136" s="50">
        <v>14.77</v>
      </c>
      <c r="E136" s="50">
        <v>6.82</v>
      </c>
      <c r="F136" s="46">
        <v>64.09</v>
      </c>
      <c r="G136" s="46">
        <v>42.5</v>
      </c>
      <c r="H136" s="50">
        <v>0.24</v>
      </c>
      <c r="J136" s="50">
        <v>10.23</v>
      </c>
      <c r="K136" s="50">
        <v>32.270000000000003</v>
      </c>
      <c r="M136" s="51">
        <f t="shared" si="6"/>
        <v>2094.0839999999998</v>
      </c>
      <c r="N136" s="51"/>
      <c r="O136" s="51"/>
      <c r="R136" s="51">
        <f t="shared" si="7"/>
        <v>868.08399999999983</v>
      </c>
      <c r="S136" s="66">
        <f t="shared" si="8"/>
        <v>151.91469999999998</v>
      </c>
    </row>
    <row r="137" spans="1:19" x14ac:dyDescent="0.2">
      <c r="A137" s="45">
        <v>27.27</v>
      </c>
      <c r="B137" s="50">
        <v>0.5</v>
      </c>
      <c r="D137" s="50">
        <v>13.64</v>
      </c>
      <c r="E137" s="50">
        <v>13.64</v>
      </c>
      <c r="F137" s="45">
        <v>87.27</v>
      </c>
      <c r="G137" s="57">
        <v>60</v>
      </c>
      <c r="H137" s="50">
        <v>0.42</v>
      </c>
      <c r="J137" s="50">
        <v>25</v>
      </c>
      <c r="K137" s="50">
        <v>35</v>
      </c>
      <c r="M137" s="51">
        <f t="shared" si="6"/>
        <v>2248.6156000000001</v>
      </c>
      <c r="N137" s="51"/>
      <c r="O137" s="51"/>
      <c r="R137" s="51">
        <f t="shared" si="7"/>
        <v>1022.6156000000001</v>
      </c>
      <c r="S137" s="66">
        <f t="shared" si="8"/>
        <v>178.95773</v>
      </c>
    </row>
    <row r="138" spans="1:19" x14ac:dyDescent="0.2">
      <c r="A138" s="45">
        <v>38.64</v>
      </c>
      <c r="B138" s="50">
        <v>0.36</v>
      </c>
      <c r="D138" s="50">
        <v>10.220000000000001</v>
      </c>
      <c r="E138" s="50">
        <v>28.4</v>
      </c>
      <c r="F138" s="45">
        <v>83.86</v>
      </c>
      <c r="G138" s="59">
        <v>45.23</v>
      </c>
      <c r="H138" s="50">
        <v>0.5</v>
      </c>
      <c r="J138" s="50">
        <v>25</v>
      </c>
      <c r="K138" s="50">
        <v>25</v>
      </c>
      <c r="M138" s="51">
        <f t="shared" si="6"/>
        <v>1953.7896000000001</v>
      </c>
      <c r="N138" s="51"/>
      <c r="O138" s="51"/>
      <c r="R138" s="51">
        <f t="shared" si="7"/>
        <v>727.78960000000006</v>
      </c>
      <c r="S138" s="66">
        <f>(R138*175)/1000</f>
        <v>127.36318000000001</v>
      </c>
    </row>
    <row r="139" spans="1:19" x14ac:dyDescent="0.2">
      <c r="A139" s="45">
        <v>36.36</v>
      </c>
      <c r="B139" s="50">
        <v>0.44</v>
      </c>
      <c r="D139" s="50">
        <v>15.91</v>
      </c>
      <c r="E139" s="50">
        <v>20.45</v>
      </c>
      <c r="F139" s="45">
        <v>94.55</v>
      </c>
      <c r="G139" s="56">
        <v>58.18</v>
      </c>
      <c r="H139" s="50">
        <v>0.31</v>
      </c>
      <c r="J139" s="50">
        <v>18.18</v>
      </c>
      <c r="K139" s="50">
        <v>40</v>
      </c>
      <c r="M139" s="51">
        <f t="shared" si="6"/>
        <v>2559.1028999999999</v>
      </c>
      <c r="N139" s="51"/>
      <c r="O139" s="51"/>
      <c r="R139" s="51">
        <f t="shared" si="7"/>
        <v>1333.1028999999999</v>
      </c>
      <c r="S139" s="66">
        <f t="shared" si="8"/>
        <v>233.29300749999999</v>
      </c>
    </row>
    <row r="140" spans="1:19" x14ac:dyDescent="0.2">
      <c r="A140" s="45">
        <v>26.82</v>
      </c>
      <c r="B140" s="50">
        <v>0.17</v>
      </c>
      <c r="D140" s="50">
        <v>4.55</v>
      </c>
      <c r="E140" s="50">
        <v>22.27</v>
      </c>
      <c r="F140" s="45">
        <v>86.36</v>
      </c>
      <c r="G140" s="56">
        <v>59.55</v>
      </c>
      <c r="H140" s="50">
        <v>0.39</v>
      </c>
      <c r="J140" s="50">
        <v>23.41</v>
      </c>
      <c r="K140" s="50">
        <v>36.14</v>
      </c>
      <c r="M140" s="51">
        <f t="shared" si="6"/>
        <v>1450.4226000000001</v>
      </c>
      <c r="N140" s="51"/>
      <c r="O140" s="51"/>
      <c r="R140" s="51">
        <f t="shared" si="7"/>
        <v>224.4226000000001</v>
      </c>
      <c r="S140" s="66">
        <f t="shared" si="8"/>
        <v>39.273955000000015</v>
      </c>
    </row>
    <row r="141" spans="1:19" x14ac:dyDescent="0.2">
      <c r="A141" s="45">
        <v>27.27</v>
      </c>
      <c r="B141" s="50">
        <v>0.54</v>
      </c>
      <c r="C141" t="s">
        <v>207</v>
      </c>
      <c r="D141" s="50">
        <v>14.77</v>
      </c>
      <c r="E141" s="50">
        <v>12.5</v>
      </c>
      <c r="F141" s="46">
        <v>69.319999999999993</v>
      </c>
      <c r="G141" s="46">
        <v>42.05</v>
      </c>
      <c r="H141" s="50">
        <v>0.35</v>
      </c>
      <c r="J141" s="50">
        <v>14.77</v>
      </c>
      <c r="K141" s="50">
        <v>27.28</v>
      </c>
      <c r="M141" s="51">
        <f t="shared" si="6"/>
        <v>2140.8009000000002</v>
      </c>
      <c r="N141" s="51"/>
      <c r="O141" s="51"/>
      <c r="R141" s="51">
        <f t="shared" si="7"/>
        <v>914.80090000000018</v>
      </c>
      <c r="S141" s="66">
        <f t="shared" si="8"/>
        <v>160.09015750000003</v>
      </c>
    </row>
    <row r="142" spans="1:19" x14ac:dyDescent="0.2">
      <c r="A142" s="45">
        <v>18.3</v>
      </c>
      <c r="B142" s="50">
        <v>0.55000000000000004</v>
      </c>
      <c r="D142" s="50">
        <v>9.98</v>
      </c>
      <c r="E142" s="50">
        <v>8.32</v>
      </c>
      <c r="F142" s="46">
        <v>50.1</v>
      </c>
      <c r="G142" s="46">
        <v>31.8</v>
      </c>
      <c r="H142" s="50">
        <v>0.45</v>
      </c>
      <c r="J142" s="50">
        <v>14.15</v>
      </c>
      <c r="K142" s="50">
        <v>17.649999999999999</v>
      </c>
      <c r="M142" s="51">
        <f t="shared" si="6"/>
        <v>1475.4596000000001</v>
      </c>
      <c r="N142" s="51"/>
      <c r="O142" s="51"/>
      <c r="R142" s="51">
        <f t="shared" si="7"/>
        <v>249.45960000000014</v>
      </c>
      <c r="S142" s="66">
        <f t="shared" si="8"/>
        <v>43.655430000000024</v>
      </c>
    </row>
    <row r="143" spans="1:19" x14ac:dyDescent="0.2">
      <c r="A143" s="45">
        <v>20</v>
      </c>
      <c r="B143" s="50">
        <v>0.42</v>
      </c>
      <c r="D143" s="50">
        <v>8.33</v>
      </c>
      <c r="E143" s="50">
        <v>11.67</v>
      </c>
      <c r="F143" s="46">
        <v>47.6</v>
      </c>
      <c r="G143" s="46">
        <v>27.6</v>
      </c>
      <c r="H143" s="50">
        <v>0.33</v>
      </c>
      <c r="J143" s="50">
        <v>9.14</v>
      </c>
      <c r="K143" s="50">
        <v>18.46</v>
      </c>
      <c r="M143" s="51">
        <f t="shared" si="6"/>
        <v>1314.1477</v>
      </c>
      <c r="N143" s="51"/>
      <c r="O143" s="51"/>
      <c r="R143" s="51">
        <f t="shared" si="7"/>
        <v>88.147699999999986</v>
      </c>
      <c r="S143" s="66">
        <f t="shared" si="8"/>
        <v>15.425847499999998</v>
      </c>
    </row>
    <row r="144" spans="1:19" x14ac:dyDescent="0.2">
      <c r="A144" s="45">
        <v>21.7</v>
      </c>
      <c r="B144" s="50">
        <v>0.3</v>
      </c>
      <c r="D144" s="50">
        <v>6.51</v>
      </c>
      <c r="E144" s="50">
        <v>15.19</v>
      </c>
      <c r="F144" s="45">
        <v>81.5</v>
      </c>
      <c r="G144" s="56">
        <v>59.8</v>
      </c>
      <c r="H144" s="50">
        <v>0.33</v>
      </c>
      <c r="J144" s="50">
        <v>19.57</v>
      </c>
      <c r="K144" s="50">
        <v>40.229999999999997</v>
      </c>
      <c r="M144" s="51">
        <f t="shared" si="6"/>
        <v>1576.0945000000002</v>
      </c>
      <c r="N144" s="51"/>
      <c r="O144" s="51"/>
      <c r="R144" s="51">
        <f t="shared" si="7"/>
        <v>350.09450000000015</v>
      </c>
      <c r="S144" s="66">
        <f t="shared" si="8"/>
        <v>61.266537500000027</v>
      </c>
    </row>
    <row r="145" spans="1:20" x14ac:dyDescent="0.2">
      <c r="A145" s="45">
        <v>25</v>
      </c>
      <c r="B145" s="50">
        <v>0.43</v>
      </c>
      <c r="D145" s="50">
        <v>10.87</v>
      </c>
      <c r="E145" s="50">
        <v>14.13</v>
      </c>
      <c r="F145" s="45">
        <v>79.3</v>
      </c>
      <c r="G145" s="46">
        <v>54.3</v>
      </c>
      <c r="H145" s="50">
        <v>0.5</v>
      </c>
      <c r="J145" s="50">
        <v>27.15</v>
      </c>
      <c r="K145" s="50">
        <v>27.15</v>
      </c>
      <c r="M145" s="51">
        <f t="shared" si="6"/>
        <v>1893.3128999999999</v>
      </c>
      <c r="N145" s="51"/>
      <c r="O145" s="51"/>
      <c r="R145" s="51">
        <f t="shared" si="7"/>
        <v>667.3128999999999</v>
      </c>
      <c r="S145" s="66">
        <f t="shared" si="8"/>
        <v>116.77975749999997</v>
      </c>
    </row>
    <row r="146" spans="1:20" x14ac:dyDescent="0.2">
      <c r="A146" s="45">
        <v>38</v>
      </c>
      <c r="B146" s="50">
        <v>0.04</v>
      </c>
      <c r="D146" s="50">
        <v>1.67</v>
      </c>
      <c r="E146" s="50">
        <v>36.33</v>
      </c>
      <c r="F146" s="45">
        <v>87.1</v>
      </c>
      <c r="G146" s="46">
        <v>49.1</v>
      </c>
      <c r="H146" s="50">
        <v>0.37</v>
      </c>
      <c r="J146" s="50">
        <v>18.309999999999999</v>
      </c>
      <c r="K146" s="50">
        <v>30.79</v>
      </c>
      <c r="M146" s="51">
        <f t="shared" si="6"/>
        <v>1213.7413000000001</v>
      </c>
      <c r="N146" s="51"/>
      <c r="O146" s="51"/>
      <c r="R146" s="51">
        <f t="shared" si="7"/>
        <v>-12.258699999999862</v>
      </c>
      <c r="S146" s="66">
        <f t="shared" si="8"/>
        <v>-2.1452724999999759</v>
      </c>
      <c r="T146" s="54" t="s">
        <v>205</v>
      </c>
    </row>
    <row r="147" spans="1:20" x14ac:dyDescent="0.2">
      <c r="A147" s="45">
        <v>28.3</v>
      </c>
      <c r="B147" s="50">
        <v>0.68</v>
      </c>
      <c r="C147" t="s">
        <v>207</v>
      </c>
      <c r="D147" s="50">
        <v>19.14</v>
      </c>
      <c r="E147" s="50">
        <v>9.16</v>
      </c>
      <c r="F147" s="46">
        <v>55.96</v>
      </c>
      <c r="G147" s="46">
        <v>27.66</v>
      </c>
      <c r="H147" s="50">
        <v>0.33</v>
      </c>
      <c r="J147" s="50">
        <v>9.16</v>
      </c>
      <c r="K147" s="50">
        <v>18.5</v>
      </c>
      <c r="M147" s="51">
        <f t="shared" si="6"/>
        <v>2359.3710000000005</v>
      </c>
      <c r="N147" s="51"/>
      <c r="O147" s="51"/>
      <c r="R147" s="51">
        <f t="shared" si="7"/>
        <v>1133.3710000000005</v>
      </c>
      <c r="S147" s="66">
        <f t="shared" si="8"/>
        <v>198.33992500000011</v>
      </c>
    </row>
    <row r="148" spans="1:20" x14ac:dyDescent="0.2">
      <c r="A148" s="45">
        <v>38</v>
      </c>
      <c r="B148" s="50">
        <v>0.17</v>
      </c>
      <c r="D148" s="50">
        <v>6.51</v>
      </c>
      <c r="E148" s="50">
        <v>31.49</v>
      </c>
      <c r="F148" s="45">
        <v>85.8</v>
      </c>
      <c r="G148" s="46">
        <v>47.8</v>
      </c>
      <c r="H148" s="50">
        <v>0.2</v>
      </c>
      <c r="J148" s="50">
        <v>9.7799999999999994</v>
      </c>
      <c r="K148" s="50">
        <v>38.020000000000003</v>
      </c>
      <c r="M148" s="51">
        <f t="shared" si="6"/>
        <v>1649.9979000000001</v>
      </c>
      <c r="N148" s="51"/>
      <c r="O148" s="51"/>
      <c r="R148" s="51">
        <f t="shared" si="7"/>
        <v>423.99790000000007</v>
      </c>
      <c r="S148" s="66">
        <f t="shared" si="8"/>
        <v>74.199632500000007</v>
      </c>
    </row>
    <row r="149" spans="1:20" x14ac:dyDescent="0.2">
      <c r="A149" s="45">
        <v>22.3</v>
      </c>
      <c r="B149" s="50">
        <v>0.41</v>
      </c>
      <c r="D149" s="50">
        <v>9.1</v>
      </c>
      <c r="E149" s="50">
        <v>13.2</v>
      </c>
      <c r="F149" s="46">
        <v>62.3</v>
      </c>
      <c r="G149" s="46">
        <v>40</v>
      </c>
      <c r="H149" s="50">
        <v>0.5</v>
      </c>
      <c r="J149" s="50">
        <v>20</v>
      </c>
      <c r="K149" s="50">
        <v>20</v>
      </c>
      <c r="M149" s="51">
        <f t="shared" si="6"/>
        <v>1537.7599999999998</v>
      </c>
      <c r="N149" s="51"/>
      <c r="O149" s="51"/>
      <c r="R149" s="51">
        <f t="shared" si="7"/>
        <v>311.75999999999976</v>
      </c>
      <c r="S149" s="66">
        <f t="shared" si="8"/>
        <v>54.557999999999957</v>
      </c>
    </row>
    <row r="150" spans="1:20" x14ac:dyDescent="0.2">
      <c r="A150" s="45">
        <v>15.2</v>
      </c>
      <c r="B150" s="50">
        <v>0.56999999999999995</v>
      </c>
      <c r="D150" s="50">
        <v>8.69</v>
      </c>
      <c r="E150" s="50">
        <v>6.51</v>
      </c>
      <c r="F150" s="46">
        <v>63.9</v>
      </c>
      <c r="G150" s="46">
        <v>48.7</v>
      </c>
      <c r="H150" s="50">
        <v>0.31</v>
      </c>
      <c r="J150" s="50">
        <v>15.22</v>
      </c>
      <c r="K150" s="50">
        <v>33.479999999999997</v>
      </c>
      <c r="M150" s="51">
        <f t="shared" si="6"/>
        <v>1551.1731</v>
      </c>
      <c r="N150" s="51"/>
      <c r="O150" s="51"/>
      <c r="R150" s="51">
        <f t="shared" si="7"/>
        <v>325.17309999999998</v>
      </c>
      <c r="S150" s="66">
        <f t="shared" si="8"/>
        <v>56.905292499999995</v>
      </c>
    </row>
    <row r="151" spans="1:20" x14ac:dyDescent="0.2">
      <c r="A151" s="45">
        <v>20.399999999999999</v>
      </c>
      <c r="B151" s="50">
        <v>0.22</v>
      </c>
      <c r="D151" s="50">
        <v>4.53</v>
      </c>
      <c r="E151" s="50">
        <v>15.87</v>
      </c>
      <c r="F151" s="45">
        <v>79.900000000000006</v>
      </c>
      <c r="G151" s="56">
        <v>59.5</v>
      </c>
      <c r="H151" s="50">
        <v>0.44</v>
      </c>
      <c r="J151" s="50">
        <v>26.12</v>
      </c>
      <c r="K151" s="50">
        <v>33.380000000000003</v>
      </c>
      <c r="M151" s="51">
        <f t="shared" si="6"/>
        <v>1358.7779</v>
      </c>
      <c r="N151" s="51"/>
      <c r="O151" s="51"/>
      <c r="R151" s="51">
        <f t="shared" si="7"/>
        <v>132.77790000000005</v>
      </c>
      <c r="S151" s="66">
        <f t="shared" si="8"/>
        <v>23.236132500000007</v>
      </c>
    </row>
    <row r="152" spans="1:20" x14ac:dyDescent="0.2">
      <c r="A152" s="45">
        <v>29.3</v>
      </c>
      <c r="B152" s="50">
        <v>0.37</v>
      </c>
      <c r="D152" s="50">
        <v>10.85</v>
      </c>
      <c r="E152" s="50">
        <v>18.45</v>
      </c>
      <c r="F152" s="45">
        <v>95.6</v>
      </c>
      <c r="G152" s="45">
        <v>66.3</v>
      </c>
      <c r="H152" s="50">
        <v>0.39</v>
      </c>
      <c r="J152" s="50">
        <v>26.09</v>
      </c>
      <c r="K152" s="50">
        <v>40.21</v>
      </c>
      <c r="M152" s="51">
        <f t="shared" si="6"/>
        <v>2112.0481</v>
      </c>
      <c r="N152" s="51"/>
      <c r="O152" s="51"/>
      <c r="R152" s="51">
        <f t="shared" si="7"/>
        <v>886.04809999999998</v>
      </c>
      <c r="S152" s="66">
        <f t="shared" si="8"/>
        <v>155.05841749999999</v>
      </c>
    </row>
    <row r="153" spans="1:20" x14ac:dyDescent="0.2">
      <c r="A153" s="46">
        <v>11.96</v>
      </c>
      <c r="B153" s="50">
        <v>0.45</v>
      </c>
      <c r="D153" s="50">
        <v>5.44</v>
      </c>
      <c r="E153" s="50">
        <v>6.52</v>
      </c>
      <c r="F153" s="46">
        <v>64.349999999999994</v>
      </c>
      <c r="G153" s="46">
        <v>52.39</v>
      </c>
      <c r="H153" s="50">
        <v>0.25</v>
      </c>
      <c r="J153" s="50">
        <v>13.04</v>
      </c>
      <c r="K153" s="50">
        <v>39.35</v>
      </c>
      <c r="M153" s="51">
        <f t="shared" si="6"/>
        <v>1286.4777000000001</v>
      </c>
      <c r="N153" s="51"/>
      <c r="O153" s="51"/>
      <c r="R153" s="51">
        <f t="shared" si="7"/>
        <v>60.477700000000141</v>
      </c>
      <c r="S153" s="66">
        <f t="shared" si="8"/>
        <v>10.583597500000025</v>
      </c>
    </row>
    <row r="154" spans="1:20" x14ac:dyDescent="0.2">
      <c r="A154" s="45">
        <v>22.39</v>
      </c>
      <c r="B154" s="50">
        <v>0.39</v>
      </c>
      <c r="D154" s="50">
        <v>8.6999999999999993</v>
      </c>
      <c r="E154" s="50">
        <v>13.69</v>
      </c>
      <c r="F154" s="46">
        <v>65.87</v>
      </c>
      <c r="G154" s="46">
        <v>43.48</v>
      </c>
      <c r="H154" s="50">
        <v>0.34</v>
      </c>
      <c r="J154" s="50">
        <v>14.78</v>
      </c>
      <c r="K154" s="50">
        <v>28.7</v>
      </c>
      <c r="M154" s="51">
        <f t="shared" si="6"/>
        <v>1571.0595000000001</v>
      </c>
      <c r="N154" s="51"/>
      <c r="O154" s="51"/>
      <c r="R154" s="51">
        <f t="shared" si="7"/>
        <v>345.05950000000007</v>
      </c>
      <c r="S154" s="66">
        <f t="shared" si="8"/>
        <v>60.385412500000015</v>
      </c>
    </row>
    <row r="155" spans="1:20" x14ac:dyDescent="0.2">
      <c r="A155" s="45">
        <v>30.43</v>
      </c>
      <c r="B155" s="50">
        <v>0.32</v>
      </c>
      <c r="D155" s="50">
        <v>9.7799999999999994</v>
      </c>
      <c r="E155" s="50">
        <v>20.65</v>
      </c>
      <c r="F155" s="45">
        <v>105.43</v>
      </c>
      <c r="G155" s="45">
        <v>75</v>
      </c>
      <c r="H155" s="50">
        <v>0.35</v>
      </c>
      <c r="J155" s="50">
        <v>26.09</v>
      </c>
      <c r="K155" s="50">
        <v>48.91</v>
      </c>
      <c r="M155" s="51">
        <f t="shared" si="6"/>
        <v>2151.2674999999999</v>
      </c>
      <c r="N155" s="51"/>
      <c r="O155" s="51"/>
      <c r="R155" s="51">
        <f t="shared" si="7"/>
        <v>925.26749999999993</v>
      </c>
      <c r="S155" s="66">
        <f t="shared" si="8"/>
        <v>161.92181249999999</v>
      </c>
    </row>
    <row r="156" spans="1:20" x14ac:dyDescent="0.2">
      <c r="A156" s="45">
        <v>31.25</v>
      </c>
      <c r="B156" s="50">
        <v>0.5</v>
      </c>
      <c r="D156" s="50">
        <v>15.63</v>
      </c>
      <c r="E156" s="50">
        <v>15.63</v>
      </c>
      <c r="F156" s="45">
        <v>88.13</v>
      </c>
      <c r="G156" s="46">
        <v>56.88</v>
      </c>
      <c r="H156" s="50">
        <v>0.28999999999999998</v>
      </c>
      <c r="J156" s="50">
        <v>16.73</v>
      </c>
      <c r="K156" s="50">
        <v>40.15</v>
      </c>
      <c r="M156" s="51">
        <f t="shared" si="6"/>
        <v>2459.6473000000001</v>
      </c>
      <c r="N156" s="51"/>
      <c r="O156" s="51"/>
      <c r="R156" s="51">
        <f t="shared" si="7"/>
        <v>1233.6473000000001</v>
      </c>
      <c r="S156" s="66">
        <f t="shared" si="8"/>
        <v>215.88827750000002</v>
      </c>
    </row>
    <row r="157" spans="1:20" x14ac:dyDescent="0.2">
      <c r="A157" s="45">
        <v>29.35</v>
      </c>
      <c r="B157" s="50">
        <v>0.63</v>
      </c>
      <c r="C157" t="s">
        <v>207</v>
      </c>
      <c r="D157" s="50">
        <v>18.48</v>
      </c>
      <c r="E157" s="50">
        <v>10.87</v>
      </c>
      <c r="F157" s="45">
        <v>81.3</v>
      </c>
      <c r="G157" s="46">
        <v>51.96</v>
      </c>
      <c r="H157" s="50">
        <v>0.36</v>
      </c>
      <c r="J157" s="50">
        <v>18.48</v>
      </c>
      <c r="K157" s="50">
        <v>33.479999999999997</v>
      </c>
      <c r="M157" s="51">
        <f t="shared" si="6"/>
        <v>2610.9301000000005</v>
      </c>
      <c r="N157" s="51"/>
      <c r="O157" s="51"/>
      <c r="R157" s="51">
        <f t="shared" si="7"/>
        <v>1384.9301000000005</v>
      </c>
      <c r="S157" s="66">
        <f t="shared" si="8"/>
        <v>242.36276750000007</v>
      </c>
    </row>
    <row r="158" spans="1:20" x14ac:dyDescent="0.2">
      <c r="A158" s="45">
        <v>26.09</v>
      </c>
      <c r="B158" s="50">
        <v>0.67</v>
      </c>
      <c r="C158" t="s">
        <v>207</v>
      </c>
      <c r="D158" s="50">
        <v>17.39</v>
      </c>
      <c r="E158" s="50">
        <v>8.6999999999999993</v>
      </c>
      <c r="F158" s="45">
        <v>87.17</v>
      </c>
      <c r="G158" s="45">
        <v>61.09</v>
      </c>
      <c r="H158" s="50">
        <v>0.37</v>
      </c>
      <c r="J158" s="50">
        <v>22.83</v>
      </c>
      <c r="K158" s="50">
        <v>38.26</v>
      </c>
      <c r="M158" s="51">
        <f t="shared" si="6"/>
        <v>2583.8701000000001</v>
      </c>
      <c r="N158" s="51"/>
      <c r="O158" s="51"/>
      <c r="R158" s="51">
        <f t="shared" si="7"/>
        <v>1357.8701000000001</v>
      </c>
      <c r="S158" s="66">
        <f t="shared" si="8"/>
        <v>237.62726750000002</v>
      </c>
    </row>
    <row r="159" spans="1:20" x14ac:dyDescent="0.2">
      <c r="A159" s="45">
        <v>26.09</v>
      </c>
      <c r="B159" s="50">
        <v>0.67</v>
      </c>
      <c r="C159" t="s">
        <v>207</v>
      </c>
      <c r="D159" s="50">
        <v>17.39</v>
      </c>
      <c r="E159" s="50">
        <v>8.6999999999999993</v>
      </c>
      <c r="F159" s="45">
        <v>87.17</v>
      </c>
      <c r="G159" s="45">
        <v>61.09</v>
      </c>
      <c r="H159" s="50">
        <v>0.37</v>
      </c>
      <c r="J159" s="50">
        <v>22.83</v>
      </c>
      <c r="K159" s="50">
        <v>38.26</v>
      </c>
      <c r="M159" s="51">
        <f t="shared" si="6"/>
        <v>2583.8701000000001</v>
      </c>
      <c r="N159" s="51"/>
      <c r="O159" s="51"/>
      <c r="R159" s="51">
        <f t="shared" si="7"/>
        <v>1357.8701000000001</v>
      </c>
      <c r="S159" s="66">
        <f t="shared" si="8"/>
        <v>237.62726750000002</v>
      </c>
    </row>
    <row r="160" spans="1:20" x14ac:dyDescent="0.2">
      <c r="A160" s="45">
        <v>33.75</v>
      </c>
      <c r="B160" s="50">
        <v>0.67</v>
      </c>
      <c r="C160" t="s">
        <v>207</v>
      </c>
      <c r="D160" s="50">
        <v>22.5</v>
      </c>
      <c r="E160" s="50">
        <v>11.25</v>
      </c>
      <c r="F160" s="45">
        <v>84.75</v>
      </c>
      <c r="G160" s="46">
        <v>51</v>
      </c>
      <c r="H160" s="50">
        <v>0.22</v>
      </c>
      <c r="J160" s="50">
        <v>11.25</v>
      </c>
      <c r="K160" s="50">
        <v>39.75</v>
      </c>
      <c r="M160" s="51">
        <f t="shared" si="6"/>
        <v>3029.6175000000003</v>
      </c>
      <c r="N160" s="51"/>
      <c r="O160" s="51"/>
      <c r="R160" s="51">
        <f t="shared" si="7"/>
        <v>1803.6175000000003</v>
      </c>
      <c r="S160" s="66">
        <f t="shared" si="8"/>
        <v>315.63306250000005</v>
      </c>
    </row>
    <row r="161" spans="1:19" x14ac:dyDescent="0.2">
      <c r="A161" s="45">
        <v>30</v>
      </c>
      <c r="B161" s="50">
        <v>0.78</v>
      </c>
      <c r="C161" t="s">
        <v>207</v>
      </c>
      <c r="D161" s="50">
        <v>23.33</v>
      </c>
      <c r="E161" s="50">
        <v>6.67</v>
      </c>
      <c r="F161" s="46">
        <v>67.67</v>
      </c>
      <c r="G161" s="46">
        <v>37.67</v>
      </c>
      <c r="H161" s="50">
        <v>0.18</v>
      </c>
      <c r="J161" s="50">
        <v>6.67</v>
      </c>
      <c r="K161" s="50">
        <v>31</v>
      </c>
      <c r="M161" s="51">
        <f t="shared" si="6"/>
        <v>2891.3389999999999</v>
      </c>
      <c r="N161" s="51"/>
      <c r="O161" s="51"/>
      <c r="R161" s="51">
        <f t="shared" si="7"/>
        <v>1665.3389999999999</v>
      </c>
      <c r="S161" s="66">
        <f t="shared" si="8"/>
        <v>291.434325</v>
      </c>
    </row>
    <row r="162" spans="1:19" x14ac:dyDescent="0.2">
      <c r="A162" s="45">
        <v>23.91</v>
      </c>
      <c r="B162" s="50">
        <v>0.36</v>
      </c>
      <c r="D162" s="50">
        <v>8.69</v>
      </c>
      <c r="E162" s="50">
        <v>15.22</v>
      </c>
      <c r="F162" s="45">
        <v>75.22</v>
      </c>
      <c r="G162" s="46">
        <v>51.3</v>
      </c>
      <c r="H162" s="50">
        <v>0.25</v>
      </c>
      <c r="J162" s="50">
        <v>13.04</v>
      </c>
      <c r="K162" s="50">
        <v>38.26</v>
      </c>
      <c r="M162" s="51">
        <f t="shared" si="6"/>
        <v>1702.0279999999998</v>
      </c>
      <c r="N162" s="51"/>
      <c r="O162" s="51"/>
      <c r="R162" s="51">
        <f t="shared" si="7"/>
        <v>476.02799999999979</v>
      </c>
      <c r="S162" s="66">
        <f t="shared" si="8"/>
        <v>83.304899999999961</v>
      </c>
    </row>
    <row r="163" spans="1:19" x14ac:dyDescent="0.2">
      <c r="A163" s="45">
        <v>29.55</v>
      </c>
      <c r="B163" s="50">
        <v>0.54</v>
      </c>
      <c r="C163" t="s">
        <v>207</v>
      </c>
      <c r="D163" s="50">
        <v>15.91</v>
      </c>
      <c r="E163" s="50">
        <v>13.64</v>
      </c>
      <c r="F163" s="45">
        <v>94.09</v>
      </c>
      <c r="G163" s="45">
        <v>64.55</v>
      </c>
      <c r="H163" s="50">
        <v>0.42</v>
      </c>
      <c r="J163" s="50">
        <v>27.27</v>
      </c>
      <c r="K163" s="50">
        <v>37.28</v>
      </c>
      <c r="M163" s="51">
        <f t="shared" si="6"/>
        <v>2527.9165000000003</v>
      </c>
      <c r="N163" s="51"/>
      <c r="O163" s="51"/>
      <c r="R163" s="51">
        <f t="shared" si="7"/>
        <v>1301.9165000000003</v>
      </c>
      <c r="S163" s="66">
        <f t="shared" si="8"/>
        <v>227.83538750000005</v>
      </c>
    </row>
    <row r="164" spans="1:19" x14ac:dyDescent="0.2">
      <c r="A164" s="45">
        <v>39.770000000000003</v>
      </c>
      <c r="B164" s="50">
        <v>0.71</v>
      </c>
      <c r="C164" t="s">
        <v>207</v>
      </c>
      <c r="D164" s="50">
        <v>28.41</v>
      </c>
      <c r="E164" s="50">
        <v>11.36</v>
      </c>
      <c r="F164" s="45">
        <v>78.86</v>
      </c>
      <c r="G164" s="46">
        <v>39.090000000000003</v>
      </c>
      <c r="H164" s="50">
        <v>0.23</v>
      </c>
      <c r="J164" s="50">
        <v>9.09</v>
      </c>
      <c r="K164" s="50">
        <v>30</v>
      </c>
      <c r="M164" s="51">
        <f t="shared" si="6"/>
        <v>3464.6867000000002</v>
      </c>
      <c r="N164" s="51"/>
      <c r="O164" s="51"/>
      <c r="R164" s="51">
        <f t="shared" si="7"/>
        <v>2238.6867000000002</v>
      </c>
      <c r="S164" s="66">
        <f t="shared" si="8"/>
        <v>391.77017250000006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Sustainability</vt:lpstr>
      <vt:lpstr>CO2e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Author</cp:lastModifiedBy>
  <dcterms:created xsi:type="dcterms:W3CDTF">2026-01-18T18:25:48Z</dcterms:created>
  <dcterms:modified xsi:type="dcterms:W3CDTF">2026-01-28T12:45:57Z</dcterms:modified>
</cp:coreProperties>
</file>