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"/>
    </mc:Choice>
  </mc:AlternateContent>
  <xr:revisionPtr revIDLastSave="0" documentId="13_ncr:1_{F00B3832-ADD1-4B10-89BF-0E11B7A4D84B}" xr6:coauthVersionLast="47" xr6:coauthVersionMax="47" xr10:uidLastSave="{00000000-0000-0000-0000-000000000000}"/>
  <bookViews>
    <workbookView xWindow="-120" yWindow="-120" windowWidth="20730" windowHeight="11160" xr2:uid="{A5FBDAEB-7370-4C85-BE25-5AF03EDB0A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7" i="1" l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B7" i="1"/>
  <c r="AB8" i="1"/>
  <c r="AB9" i="1"/>
  <c r="AB10" i="1"/>
  <c r="AB11" i="1"/>
  <c r="AB12" i="1"/>
  <c r="AA7" i="1"/>
  <c r="AA8" i="1"/>
  <c r="AA9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AC6" i="1"/>
  <c r="AB6" i="1"/>
  <c r="Y6" i="1"/>
  <c r="Z6" i="1"/>
  <c r="AA6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2" i="1"/>
  <c r="B24" i="1"/>
  <c r="B25" i="1" s="1"/>
  <c r="B26" i="1" s="1"/>
  <c r="B27" i="1" s="1"/>
  <c r="A24" i="1"/>
  <c r="A25" i="1" s="1"/>
  <c r="A26" i="1" s="1"/>
  <c r="A27" i="1" s="1"/>
  <c r="B18" i="1"/>
  <c r="B19" i="1" s="1"/>
  <c r="B20" i="1" s="1"/>
  <c r="A18" i="1"/>
  <c r="A19" i="1" s="1"/>
  <c r="A20" i="1" s="1"/>
  <c r="B4" i="1"/>
  <c r="B3" i="1"/>
  <c r="C4" i="1"/>
  <c r="D4" i="1"/>
  <c r="E4" i="1"/>
  <c r="A4" i="1"/>
  <c r="C3" i="1"/>
  <c r="D3" i="1"/>
  <c r="E3" i="1"/>
  <c r="A3" i="1"/>
  <c r="AJ24" i="1"/>
  <c r="D66" i="1"/>
  <c r="E66" i="1"/>
  <c r="C66" i="1"/>
  <c r="B66" i="1"/>
  <c r="A66" i="1"/>
  <c r="E65" i="1"/>
  <c r="D65" i="1"/>
  <c r="C65" i="1"/>
  <c r="B65" i="1"/>
  <c r="A65" i="1"/>
  <c r="A64" i="1"/>
  <c r="C64" i="1"/>
  <c r="E64" i="1"/>
  <c r="D64" i="1"/>
  <c r="B64" i="1"/>
  <c r="C33" i="1"/>
  <c r="C35" i="1"/>
  <c r="C31" i="1"/>
  <c r="C28" i="1"/>
  <c r="E63" i="1"/>
  <c r="E62" i="1"/>
  <c r="E60" i="1"/>
  <c r="E58" i="1"/>
  <c r="E57" i="1"/>
  <c r="D35" i="1"/>
  <c r="D34" i="1"/>
  <c r="D33" i="1"/>
  <c r="D32" i="1"/>
  <c r="D31" i="1"/>
  <c r="D30" i="1"/>
  <c r="D29" i="1"/>
  <c r="D28" i="1"/>
  <c r="E36" i="1"/>
  <c r="E31" i="1"/>
  <c r="E30" i="1"/>
  <c r="E29" i="1"/>
  <c r="E28" i="1"/>
  <c r="A50" i="1"/>
  <c r="A51" i="1" s="1"/>
  <c r="A52" i="1" s="1"/>
  <c r="A53" i="1" s="1"/>
  <c r="A54" i="1" s="1"/>
  <c r="A55" i="1" s="1"/>
  <c r="A56" i="1" s="1"/>
  <c r="E50" i="1"/>
  <c r="E51" i="1" s="1"/>
  <c r="E52" i="1" s="1"/>
  <c r="C46" i="1"/>
  <c r="C47" i="1" s="1"/>
  <c r="C48" i="1" s="1"/>
  <c r="C49" i="1" s="1"/>
  <c r="C50" i="1" s="1"/>
  <c r="C51" i="1" s="1"/>
  <c r="C52" i="1" s="1"/>
  <c r="D42" i="1"/>
  <c r="D43" i="1" s="1"/>
  <c r="D44" i="1" s="1"/>
  <c r="D45" i="1" s="1"/>
  <c r="D46" i="1" s="1"/>
  <c r="D47" i="1" s="1"/>
  <c r="D48" i="1" s="1"/>
  <c r="A38" i="1"/>
  <c r="A39" i="1" s="1"/>
  <c r="A40" i="1" s="1"/>
  <c r="A41" i="1" s="1"/>
  <c r="A42" i="1" s="1"/>
  <c r="A43" i="1" s="1"/>
  <c r="A44" i="1" s="1"/>
  <c r="E8" i="1"/>
  <c r="E9" i="1" s="1"/>
  <c r="E10" i="1" s="1"/>
  <c r="E11" i="1" s="1"/>
  <c r="E12" i="1" s="1"/>
  <c r="E13" i="1" s="1"/>
  <c r="E14" i="1" s="1"/>
  <c r="E15" i="1" s="1"/>
  <c r="E16" i="1" s="1"/>
  <c r="E17" i="1" s="1"/>
  <c r="A10" i="1"/>
  <c r="A11" i="1"/>
  <c r="A12" i="1"/>
  <c r="A13" i="1"/>
  <c r="A15" i="1"/>
  <c r="A9" i="1"/>
  <c r="A14" i="1" s="1"/>
  <c r="D14" i="1"/>
  <c r="C14" i="1"/>
  <c r="C5" i="1"/>
  <c r="C29" i="1" s="1"/>
  <c r="D5" i="1"/>
  <c r="D15" i="1" s="1"/>
  <c r="D6" i="1"/>
  <c r="V3" i="1"/>
  <c r="A28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W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X24" i="1"/>
  <c r="N25" i="1"/>
  <c r="N26" i="1"/>
  <c r="N6" i="1"/>
  <c r="C61" i="1"/>
  <c r="D61" i="1"/>
  <c r="E61" i="1"/>
  <c r="C62" i="1"/>
  <c r="D62" i="1"/>
  <c r="C63" i="1"/>
  <c r="D63" i="1"/>
  <c r="A63" i="1"/>
  <c r="A62" i="1"/>
  <c r="A61" i="1"/>
  <c r="B63" i="1"/>
  <c r="B62" i="1"/>
  <c r="B61" i="1"/>
  <c r="B60" i="1"/>
  <c r="B59" i="1"/>
  <c r="B58" i="1"/>
  <c r="B57" i="1"/>
  <c r="C57" i="1"/>
  <c r="D57" i="1"/>
  <c r="C58" i="1"/>
  <c r="D58" i="1"/>
  <c r="C59" i="1"/>
  <c r="D59" i="1"/>
  <c r="E59" i="1"/>
  <c r="C60" i="1"/>
  <c r="D60" i="1"/>
  <c r="A60" i="1"/>
  <c r="A59" i="1"/>
  <c r="A58" i="1"/>
  <c r="A57" i="1"/>
  <c r="E56" i="1"/>
  <c r="E55" i="1"/>
  <c r="E54" i="1"/>
  <c r="C56" i="1"/>
  <c r="C55" i="1"/>
  <c r="C54" i="1"/>
  <c r="E53" i="1"/>
  <c r="C53" i="1"/>
  <c r="D52" i="1"/>
  <c r="D51" i="1"/>
  <c r="D50" i="1"/>
  <c r="B52" i="1"/>
  <c r="B51" i="1"/>
  <c r="B50" i="1"/>
  <c r="D49" i="1"/>
  <c r="B49" i="1"/>
  <c r="E48" i="1"/>
  <c r="E47" i="1"/>
  <c r="E46" i="1"/>
  <c r="A48" i="1"/>
  <c r="A47" i="1"/>
  <c r="A46" i="1"/>
  <c r="E45" i="1"/>
  <c r="A45" i="1"/>
  <c r="C44" i="1"/>
  <c r="C43" i="1"/>
  <c r="C42" i="1"/>
  <c r="B44" i="1"/>
  <c r="B43" i="1"/>
  <c r="B42" i="1"/>
  <c r="C41" i="1"/>
  <c r="B41" i="1"/>
  <c r="D38" i="1"/>
  <c r="E38" i="1"/>
  <c r="D39" i="1"/>
  <c r="E39" i="1"/>
  <c r="D40" i="1"/>
  <c r="E40" i="1"/>
  <c r="C40" i="1"/>
  <c r="C39" i="1"/>
  <c r="C38" i="1"/>
  <c r="D37" i="1"/>
  <c r="E37" i="1"/>
  <c r="C37" i="1"/>
  <c r="B35" i="1"/>
  <c r="E35" i="1"/>
  <c r="B36" i="1"/>
  <c r="C36" i="1"/>
  <c r="D36" i="1"/>
  <c r="A36" i="1"/>
  <c r="A35" i="1"/>
  <c r="AF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P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L3" i="1"/>
  <c r="B34" i="1"/>
  <c r="C34" i="1"/>
  <c r="E34" i="1"/>
  <c r="A34" i="1"/>
  <c r="B33" i="1"/>
  <c r="E33" i="1"/>
  <c r="A33" i="1"/>
  <c r="B32" i="1"/>
  <c r="C32" i="1"/>
  <c r="E32" i="1"/>
  <c r="A32" i="1"/>
  <c r="B31" i="1"/>
  <c r="A31" i="1"/>
  <c r="B30" i="1"/>
  <c r="A30" i="1"/>
  <c r="B29" i="1"/>
  <c r="A29" i="1"/>
  <c r="B28" i="1"/>
  <c r="W28" i="1"/>
  <c r="V28" i="1"/>
  <c r="U13" i="1"/>
  <c r="T14" i="1"/>
  <c r="S22" i="1"/>
  <c r="E21" i="1" l="1"/>
  <c r="E22" i="1" s="1"/>
  <c r="E23" i="1" s="1"/>
  <c r="E24" i="1" s="1"/>
  <c r="E25" i="1" s="1"/>
  <c r="E26" i="1" s="1"/>
  <c r="E27" i="1" s="1"/>
  <c r="E18" i="1"/>
  <c r="E19" i="1" s="1"/>
  <c r="E20" i="1" s="1"/>
  <c r="D16" i="1"/>
  <c r="D7" i="1"/>
  <c r="C15" i="1"/>
  <c r="C6" i="1"/>
  <c r="C30" i="1" s="1"/>
  <c r="C16" i="1" l="1"/>
  <c r="C7" i="1"/>
  <c r="D17" i="1"/>
  <c r="D18" i="1" s="1"/>
  <c r="D19" i="1" s="1"/>
  <c r="D20" i="1" s="1"/>
  <c r="D8" i="1"/>
  <c r="D21" i="1" l="1"/>
  <c r="D9" i="1"/>
  <c r="C17" i="1"/>
  <c r="C8" i="1"/>
  <c r="C18" i="1" l="1"/>
  <c r="C19" i="1" s="1"/>
  <c r="C20" i="1" s="1"/>
  <c r="C21" i="1"/>
  <c r="C9" i="1"/>
  <c r="D22" i="1"/>
  <c r="D10" i="1"/>
  <c r="D23" i="1" l="1"/>
  <c r="D24" i="1" s="1"/>
  <c r="D25" i="1" s="1"/>
  <c r="D26" i="1" s="1"/>
  <c r="D27" i="1" s="1"/>
  <c r="D11" i="1"/>
  <c r="C22" i="1"/>
  <c r="C10" i="1"/>
  <c r="C23" i="1" l="1"/>
  <c r="D12" i="1"/>
  <c r="C24" i="1" l="1"/>
  <c r="C25" i="1" s="1"/>
  <c r="C26" i="1" s="1"/>
  <c r="C27" i="1" s="1"/>
</calcChain>
</file>

<file path=xl/sharedStrings.xml><?xml version="1.0" encoding="utf-8"?>
<sst xmlns="http://schemas.openxmlformats.org/spreadsheetml/2006/main" count="22" uniqueCount="16">
  <si>
    <t>q1</t>
  </si>
  <si>
    <t>q2</t>
  </si>
  <si>
    <t>q3</t>
  </si>
  <si>
    <t>q4</t>
  </si>
  <si>
    <t>q5</t>
  </si>
  <si>
    <t>SWI1</t>
  </si>
  <si>
    <t>SWI2</t>
  </si>
  <si>
    <t>SWI3</t>
  </si>
  <si>
    <t>SWI4</t>
  </si>
  <si>
    <t>SWI5</t>
  </si>
  <si>
    <t>Q5</t>
  </si>
  <si>
    <t>Q4</t>
  </si>
  <si>
    <t>Q3</t>
  </si>
  <si>
    <t>Q2</t>
  </si>
  <si>
    <t>Q1</t>
  </si>
  <si>
    <t>Q1345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</si>
</sst>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7E474-7C91-4483-9401-6D8D0457A157}">
  <dimension ref="A1:AP68"/>
  <sheetViews>
    <sheetView tabSelected="1" zoomScale="85" zoomScaleNormal="85" workbookViewId="0">
      <selection activeCell="A2" sqref="A2"/>
    </sheetView>
  </sheetViews>
  <sheetFormatPr defaultRowHeight="15" x14ac:dyDescent="0.25"/>
  <cols>
    <col min="1" max="1" width="15.5703125" customWidth="1"/>
    <col min="2" max="2" width="13.85546875" customWidth="1"/>
    <col min="3" max="3" width="12.42578125" customWidth="1"/>
    <col min="4" max="4" width="11.7109375" customWidth="1"/>
    <col min="5" max="5" width="13.7109375" customWidth="1"/>
    <col min="6" max="6" width="13.42578125" customWidth="1"/>
    <col min="7" max="8" width="17.28515625" customWidth="1"/>
    <col min="9" max="9" width="12.28515625" customWidth="1"/>
    <col min="10" max="10" width="13.28515625" customWidth="1"/>
  </cols>
  <sheetData>
    <row r="1" spans="1:3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38" x14ac:dyDescent="0.25">
      <c r="A2">
        <v>-8923.6151620362616</v>
      </c>
      <c r="B2">
        <v>-16492.683777005699</v>
      </c>
      <c r="C2">
        <v>-3585.9526234565001</v>
      </c>
      <c r="D2">
        <v>-4452.953333333</v>
      </c>
      <c r="E2" s="1">
        <v>-11599.400239198501</v>
      </c>
      <c r="F2">
        <v>0</v>
      </c>
      <c r="G2">
        <v>2</v>
      </c>
      <c r="H2">
        <v>4</v>
      </c>
      <c r="I2">
        <v>4</v>
      </c>
      <c r="J2">
        <v>15</v>
      </c>
      <c r="P2">
        <f>SUM(A2:E2)</f>
        <v>-45054.605135029953</v>
      </c>
      <c r="Q2">
        <f>G2</f>
        <v>2</v>
      </c>
    </row>
    <row r="3" spans="1:38" x14ac:dyDescent="0.25">
      <c r="A3">
        <f>A2*0.95</f>
        <v>-8477.4344039344487</v>
      </c>
      <c r="B3">
        <f>B2*0.95</f>
        <v>-15668.049588155412</v>
      </c>
      <c r="C3">
        <f t="shared" ref="C3:E3" si="0">C2*0.95</f>
        <v>-3406.6549922836748</v>
      </c>
      <c r="D3">
        <f t="shared" si="0"/>
        <v>-4230.3056666663497</v>
      </c>
      <c r="E3">
        <f t="shared" si="0"/>
        <v>-11019.430227238576</v>
      </c>
      <c r="F3">
        <v>0</v>
      </c>
      <c r="G3">
        <v>1.98</v>
      </c>
      <c r="H3">
        <v>3.9</v>
      </c>
      <c r="I3">
        <v>3.9</v>
      </c>
      <c r="J3">
        <v>15</v>
      </c>
      <c r="O3" s="1"/>
      <c r="P3">
        <f t="shared" ref="P3:P66" si="1">SUM(A3:E3)</f>
        <v>-42801.874878278461</v>
      </c>
      <c r="Q3">
        <f t="shared" ref="Q3:Q66" si="2">G3</f>
        <v>1.98</v>
      </c>
      <c r="V3">
        <f>SUM(A5:E5)</f>
        <v>-30410.867896295567</v>
      </c>
      <c r="AK3">
        <v>-915.75777389999996</v>
      </c>
      <c r="AL3">
        <f>AK3*0.1</f>
        <v>-91.575777389999999</v>
      </c>
    </row>
    <row r="4" spans="1:38" x14ac:dyDescent="0.25">
      <c r="A4">
        <f>A2*0.93</f>
        <v>-8298.9621006937232</v>
      </c>
      <c r="B4">
        <f>B2*0.91</f>
        <v>-15008.342237075187</v>
      </c>
      <c r="C4">
        <f t="shared" ref="C4:E4" si="3">C2*0.93</f>
        <v>-3334.9359398145452</v>
      </c>
      <c r="D4">
        <f t="shared" si="3"/>
        <v>-4141.2465999996903</v>
      </c>
      <c r="E4">
        <f t="shared" si="3"/>
        <v>-10787.442222454607</v>
      </c>
      <c r="F4">
        <v>0</v>
      </c>
      <c r="G4">
        <v>1.97</v>
      </c>
      <c r="H4">
        <v>3.85</v>
      </c>
      <c r="I4">
        <v>3.88</v>
      </c>
      <c r="J4">
        <v>15</v>
      </c>
      <c r="P4">
        <f t="shared" si="1"/>
        <v>-41570.929100037756</v>
      </c>
      <c r="Q4">
        <f t="shared" si="2"/>
        <v>1.97</v>
      </c>
      <c r="S4" t="s">
        <v>10</v>
      </c>
      <c r="T4" t="s">
        <v>11</v>
      </c>
      <c r="U4" t="s">
        <v>12</v>
      </c>
      <c r="V4" t="s">
        <v>13</v>
      </c>
      <c r="W4" t="s">
        <v>14</v>
      </c>
      <c r="AE4">
        <v>-1026.158048</v>
      </c>
      <c r="AF4">
        <f>AE4*0.1</f>
        <v>-102.61580480000001</v>
      </c>
    </row>
    <row r="5" spans="1:38" x14ac:dyDescent="0.25">
      <c r="A5">
        <v>-8923.6151620362616</v>
      </c>
      <c r="B5">
        <v>-16492.683777005699</v>
      </c>
      <c r="C5">
        <f>C2*0.98</f>
        <v>-3514.2335709873701</v>
      </c>
      <c r="D5">
        <f>-D2*0.97</f>
        <v>4319.36473333301</v>
      </c>
      <c r="E5" s="1">
        <v>-5799.7001195992507</v>
      </c>
      <c r="F5">
        <v>0</v>
      </c>
      <c r="G5">
        <v>1.9</v>
      </c>
      <c r="H5">
        <v>3.8</v>
      </c>
      <c r="I5">
        <v>3.9</v>
      </c>
      <c r="J5">
        <v>15</v>
      </c>
      <c r="M5" t="s">
        <v>15</v>
      </c>
      <c r="N5" t="s">
        <v>13</v>
      </c>
      <c r="P5">
        <f t="shared" si="1"/>
        <v>-30410.867896295567</v>
      </c>
      <c r="Q5">
        <f t="shared" si="2"/>
        <v>1.9</v>
      </c>
      <c r="Y5" t="s">
        <v>14</v>
      </c>
      <c r="Z5" t="s">
        <v>13</v>
      </c>
      <c r="AA5" t="s">
        <v>12</v>
      </c>
      <c r="AB5" t="s">
        <v>11</v>
      </c>
      <c r="AC5" t="s">
        <v>10</v>
      </c>
      <c r="AE5">
        <v>-696.63489200000004</v>
      </c>
      <c r="AF5">
        <f>AE5*0.1</f>
        <v>-69.663489200000001</v>
      </c>
    </row>
    <row r="6" spans="1:38" x14ac:dyDescent="0.25">
      <c r="A6">
        <v>-8923.6151620362616</v>
      </c>
      <c r="B6">
        <v>-16492.683777005699</v>
      </c>
      <c r="C6">
        <f t="shared" ref="C6:C10" si="4">C5*0.98</f>
        <v>-3443.9488995676224</v>
      </c>
      <c r="D6">
        <f>-D5*0.97</f>
        <v>-4189.7837913330195</v>
      </c>
      <c r="E6" s="1">
        <v>0</v>
      </c>
      <c r="F6">
        <v>0</v>
      </c>
      <c r="G6">
        <v>1.8</v>
      </c>
      <c r="H6">
        <v>3.6</v>
      </c>
      <c r="I6">
        <v>3.8</v>
      </c>
      <c r="J6">
        <v>15</v>
      </c>
      <c r="L6">
        <v>-915.75777389999996</v>
      </c>
      <c r="M6">
        <f>L6*2</f>
        <v>-1831.5155477999999</v>
      </c>
      <c r="N6">
        <f>V6*0.2</f>
        <v>-157.46699382716</v>
      </c>
      <c r="P6">
        <f t="shared" si="1"/>
        <v>-33050.031629942605</v>
      </c>
      <c r="Q6">
        <f t="shared" si="2"/>
        <v>1.8</v>
      </c>
      <c r="S6">
        <v>-915.7577739198</v>
      </c>
      <c r="T6">
        <v>-881.62801311730004</v>
      </c>
      <c r="U6">
        <v>-887.54409722219998</v>
      </c>
      <c r="V6">
        <v>-787.33496913579995</v>
      </c>
      <c r="W6">
        <v>-858.91216435189995</v>
      </c>
      <c r="Y6">
        <f>W6*1</f>
        <v>-858.91216435189995</v>
      </c>
      <c r="Z6">
        <f>V6*1</f>
        <v>-787.33496913579995</v>
      </c>
      <c r="AA6">
        <f>U6*1</f>
        <v>-887.54409722219998</v>
      </c>
      <c r="AB6">
        <f>T6*1</f>
        <v>-881.62801311730004</v>
      </c>
      <c r="AC6">
        <f>S6*1</f>
        <v>-915.7577739198</v>
      </c>
      <c r="AE6">
        <v>0</v>
      </c>
      <c r="AF6">
        <f>AE6*0.1</f>
        <v>0</v>
      </c>
    </row>
    <row r="7" spans="1:38" x14ac:dyDescent="0.25">
      <c r="A7" s="1">
        <v>-4461.8075810181308</v>
      </c>
      <c r="B7">
        <v>-16492.683777005699</v>
      </c>
      <c r="C7">
        <f t="shared" si="4"/>
        <v>-3375.0699215762697</v>
      </c>
      <c r="D7">
        <f>-D6*0.97</f>
        <v>4064.090277593029</v>
      </c>
      <c r="E7" s="3">
        <v>-11599.4002391985</v>
      </c>
      <c r="F7" s="3">
        <v>0</v>
      </c>
      <c r="G7">
        <v>2</v>
      </c>
      <c r="H7">
        <v>4</v>
      </c>
      <c r="I7">
        <v>4</v>
      </c>
      <c r="J7">
        <v>15</v>
      </c>
      <c r="L7">
        <v>-1026.158048</v>
      </c>
      <c r="M7">
        <f t="shared" ref="M7:W50" si="5">L7*2</f>
        <v>-2052.316096</v>
      </c>
      <c r="N7">
        <f t="shared" ref="N7:X26" si="6">V7*0.2</f>
        <v>-143.15155478395999</v>
      </c>
      <c r="P7">
        <f t="shared" si="1"/>
        <v>-31864.871241205568</v>
      </c>
      <c r="Q7">
        <f t="shared" si="2"/>
        <v>2</v>
      </c>
      <c r="S7">
        <v>-1026.1580478400001</v>
      </c>
      <c r="T7">
        <v>-501.03091435189998</v>
      </c>
      <c r="U7">
        <v>-561.86929398150005</v>
      </c>
      <c r="V7">
        <v>-715.7577739198</v>
      </c>
      <c r="W7">
        <v>-1400.5383333330001</v>
      </c>
      <c r="Y7">
        <f t="shared" ref="Y7:Y23" si="7">W7*1</f>
        <v>-1400.5383333330001</v>
      </c>
      <c r="Z7">
        <f t="shared" ref="Z7:Z26" si="8">V7*1</f>
        <v>-715.7577739198</v>
      </c>
      <c r="AA7">
        <f t="shared" ref="AA7:AA9" si="9">U7*1</f>
        <v>-561.86929398150005</v>
      </c>
      <c r="AB7">
        <f t="shared" ref="AB7:AB12" si="10">T7*1</f>
        <v>-501.03091435189998</v>
      </c>
      <c r="AC7">
        <f t="shared" ref="AC7:AC21" si="11">S7*1</f>
        <v>-1026.1580478400001</v>
      </c>
      <c r="AE7">
        <v>-881.62801309999998</v>
      </c>
      <c r="AF7">
        <f>AE7*0.1</f>
        <v>-88.162801310000006</v>
      </c>
    </row>
    <row r="8" spans="1:38" x14ac:dyDescent="0.25">
      <c r="A8" s="1">
        <v>0</v>
      </c>
      <c r="B8">
        <v>-16492.683777005699</v>
      </c>
      <c r="C8">
        <f t="shared" si="4"/>
        <v>-3307.5685231447442</v>
      </c>
      <c r="D8">
        <f>-D7*0.97</f>
        <v>-3942.1675692652379</v>
      </c>
      <c r="E8" s="2">
        <f>E7*0.99</f>
        <v>-11483.406236806515</v>
      </c>
      <c r="F8">
        <v>0</v>
      </c>
      <c r="G8">
        <v>1.8</v>
      </c>
      <c r="H8">
        <v>2.2000000000000002</v>
      </c>
      <c r="I8">
        <v>2.1</v>
      </c>
      <c r="J8">
        <v>15</v>
      </c>
      <c r="L8">
        <v>-696.63489200000004</v>
      </c>
      <c r="M8">
        <f t="shared" si="5"/>
        <v>-1393.2697840000001</v>
      </c>
      <c r="N8">
        <f t="shared" si="6"/>
        <v>-42.945371913580004</v>
      </c>
      <c r="P8">
        <f t="shared" si="1"/>
        <v>-35225.826106222201</v>
      </c>
      <c r="Q8">
        <f t="shared" si="2"/>
        <v>1.8</v>
      </c>
      <c r="S8">
        <v>-696.63489197529998</v>
      </c>
      <c r="T8">
        <v>-796.49081790119999</v>
      </c>
      <c r="U8">
        <v>-715.7577739198</v>
      </c>
      <c r="V8">
        <v>-214.72685956789999</v>
      </c>
      <c r="W8">
        <v>-510.23659336420002</v>
      </c>
      <c r="Y8">
        <f t="shared" si="7"/>
        <v>-510.23659336420002</v>
      </c>
      <c r="Z8">
        <f t="shared" si="8"/>
        <v>-214.72685956789999</v>
      </c>
      <c r="AA8">
        <f t="shared" si="9"/>
        <v>-715.7577739198</v>
      </c>
      <c r="AB8">
        <f t="shared" si="10"/>
        <v>-796.49081790119999</v>
      </c>
      <c r="AC8">
        <f t="shared" si="11"/>
        <v>-696.63489197529998</v>
      </c>
      <c r="AE8">
        <v>-858.91216440000005</v>
      </c>
      <c r="AF8">
        <f>AE8*0.1</f>
        <v>-85.891216440000008</v>
      </c>
    </row>
    <row r="9" spans="1:38" x14ac:dyDescent="0.25">
      <c r="A9">
        <f>A2*0.96</f>
        <v>-8566.6705555548106</v>
      </c>
      <c r="B9" s="1">
        <v>-8246.3418885028495</v>
      </c>
      <c r="C9">
        <f t="shared" si="4"/>
        <v>-3241.4171526818491</v>
      </c>
      <c r="D9">
        <f>-D8*0.97</f>
        <v>3823.9025421872807</v>
      </c>
      <c r="E9" s="2">
        <f t="shared" ref="E9:E23" si="12">E8*0.99</f>
        <v>-11368.57217443845</v>
      </c>
      <c r="F9">
        <v>0</v>
      </c>
      <c r="G9">
        <v>2</v>
      </c>
      <c r="H9">
        <v>4</v>
      </c>
      <c r="I9">
        <v>5</v>
      </c>
      <c r="J9">
        <v>15</v>
      </c>
      <c r="L9">
        <v>0</v>
      </c>
      <c r="M9">
        <f t="shared" si="5"/>
        <v>0</v>
      </c>
      <c r="N9">
        <f t="shared" si="6"/>
        <v>-189.67649537038002</v>
      </c>
      <c r="P9">
        <f t="shared" si="1"/>
        <v>-27599.099228990679</v>
      </c>
      <c r="Q9">
        <f t="shared" si="2"/>
        <v>2</v>
      </c>
      <c r="S9">
        <v>-881.62801311730004</v>
      </c>
      <c r="T9">
        <v>-1011.705516975</v>
      </c>
      <c r="U9">
        <v>-1420.781458333</v>
      </c>
      <c r="V9">
        <v>-948.38247685190004</v>
      </c>
      <c r="W9">
        <v>-590.50122685190001</v>
      </c>
      <c r="Y9">
        <f t="shared" si="7"/>
        <v>-590.50122685190001</v>
      </c>
      <c r="Z9">
        <f t="shared" si="8"/>
        <v>-948.38247685190004</v>
      </c>
      <c r="AA9">
        <f t="shared" si="9"/>
        <v>-1420.781458333</v>
      </c>
      <c r="AB9">
        <f t="shared" si="10"/>
        <v>-1011.705516975</v>
      </c>
      <c r="AC9">
        <f t="shared" si="11"/>
        <v>-881.62801311730004</v>
      </c>
      <c r="AE9">
        <v>-787.33496909999997</v>
      </c>
      <c r="AF9">
        <f>AE9*0.1</f>
        <v>-78.73349691</v>
      </c>
    </row>
    <row r="10" spans="1:38" x14ac:dyDescent="0.25">
      <c r="A10">
        <f t="shared" ref="A10:A15" si="13">A5*0.96</f>
        <v>-8566.6705555548106</v>
      </c>
      <c r="B10" s="1">
        <v>0</v>
      </c>
      <c r="C10">
        <f t="shared" si="4"/>
        <v>-3176.5888096282119</v>
      </c>
      <c r="D10">
        <f>-D9*0.97</f>
        <v>-3709.1854659216619</v>
      </c>
      <c r="E10" s="2">
        <f t="shared" si="12"/>
        <v>-11254.886452694065</v>
      </c>
      <c r="F10">
        <v>0</v>
      </c>
      <c r="G10">
        <v>1.2</v>
      </c>
      <c r="H10">
        <v>2.4</v>
      </c>
      <c r="I10">
        <v>2.2999999999999998</v>
      </c>
      <c r="J10">
        <v>14.1</v>
      </c>
      <c r="L10">
        <v>-881.62801309999998</v>
      </c>
      <c r="M10">
        <f t="shared" si="5"/>
        <v>-1763.2560262</v>
      </c>
      <c r="N10">
        <f t="shared" si="6"/>
        <v>-94.479796296300009</v>
      </c>
      <c r="P10">
        <f t="shared" si="1"/>
        <v>-26707.331283798751</v>
      </c>
      <c r="Q10">
        <f t="shared" si="2"/>
        <v>1.2</v>
      </c>
      <c r="S10">
        <v>-1422.1695717590001</v>
      </c>
      <c r="T10">
        <v>-279.2976157407</v>
      </c>
      <c r="V10">
        <v>-472.39898148150002</v>
      </c>
      <c r="W10">
        <v>-0.73</v>
      </c>
      <c r="Y10">
        <f t="shared" si="7"/>
        <v>-0.73</v>
      </c>
      <c r="Z10">
        <f t="shared" si="8"/>
        <v>-472.39898148150002</v>
      </c>
      <c r="AB10">
        <f t="shared" si="10"/>
        <v>-279.2976157407</v>
      </c>
      <c r="AC10">
        <f t="shared" si="11"/>
        <v>-1422.1695717590001</v>
      </c>
      <c r="AE10">
        <v>-715.75777389999996</v>
      </c>
      <c r="AF10">
        <f>AE10*0.1</f>
        <v>-71.575777389999999</v>
      </c>
    </row>
    <row r="11" spans="1:38" x14ac:dyDescent="0.25">
      <c r="A11">
        <f t="shared" si="13"/>
        <v>-8566.6705555548106</v>
      </c>
      <c r="B11">
        <v>-16492.683777005699</v>
      </c>
      <c r="C11" s="1">
        <v>0</v>
      </c>
      <c r="D11">
        <f>-D10*0.97</f>
        <v>3597.9099019440118</v>
      </c>
      <c r="E11" s="2">
        <f>E10*0.99</f>
        <v>-11142.337588167124</v>
      </c>
      <c r="F11">
        <v>0</v>
      </c>
      <c r="G11">
        <v>1</v>
      </c>
      <c r="H11">
        <v>1</v>
      </c>
      <c r="I11">
        <v>2</v>
      </c>
      <c r="J11">
        <v>14</v>
      </c>
      <c r="L11">
        <v>-858.91216440000005</v>
      </c>
      <c r="M11">
        <f t="shared" si="5"/>
        <v>-1717.8243288000001</v>
      </c>
      <c r="N11">
        <f t="shared" si="6"/>
        <v>-216.1586651234</v>
      </c>
      <c r="P11">
        <f t="shared" si="1"/>
        <v>-32603.782018783622</v>
      </c>
      <c r="Q11">
        <f t="shared" si="2"/>
        <v>1</v>
      </c>
      <c r="S11">
        <v>-977.56579089510001</v>
      </c>
      <c r="T11">
        <v>0</v>
      </c>
      <c r="V11">
        <v>-1080.7933256169999</v>
      </c>
      <c r="W11">
        <v>-85.89052469136</v>
      </c>
      <c r="Y11">
        <f t="shared" si="7"/>
        <v>-85.89052469136</v>
      </c>
      <c r="Z11">
        <f t="shared" si="8"/>
        <v>-1080.7933256169999</v>
      </c>
      <c r="AB11">
        <f t="shared" si="10"/>
        <v>0</v>
      </c>
      <c r="AC11">
        <f t="shared" si="11"/>
        <v>-977.56579089510001</v>
      </c>
      <c r="AE11">
        <v>-887.54409720000001</v>
      </c>
      <c r="AF11">
        <f>AE11*0.1</f>
        <v>-88.754409720000012</v>
      </c>
    </row>
    <row r="12" spans="1:38" x14ac:dyDescent="0.25">
      <c r="A12">
        <f t="shared" si="13"/>
        <v>-4283.3352777774053</v>
      </c>
      <c r="B12">
        <v>-16492.683777005699</v>
      </c>
      <c r="C12" s="1">
        <v>-1792.97631172825</v>
      </c>
      <c r="D12">
        <f>-D11*0.97</f>
        <v>-3489.9726048856915</v>
      </c>
      <c r="E12" s="2">
        <f t="shared" si="12"/>
        <v>-11030.914212285452</v>
      </c>
      <c r="F12">
        <v>0</v>
      </c>
      <c r="G12">
        <v>1.1000000000000001</v>
      </c>
      <c r="H12">
        <v>1.8</v>
      </c>
      <c r="I12">
        <v>1.9</v>
      </c>
      <c r="J12">
        <v>14</v>
      </c>
      <c r="L12">
        <v>-887.54409720000001</v>
      </c>
      <c r="M12">
        <f t="shared" si="5"/>
        <v>-1775.0881944</v>
      </c>
      <c r="N12">
        <f t="shared" si="6"/>
        <v>-101.63798842592001</v>
      </c>
      <c r="P12">
        <f t="shared" si="1"/>
        <v>-37089.882183682494</v>
      </c>
      <c r="Q12">
        <f t="shared" si="2"/>
        <v>1.1000000000000001</v>
      </c>
      <c r="S12">
        <v>0</v>
      </c>
      <c r="T12">
        <v>-982.80045524690001</v>
      </c>
      <c r="V12">
        <v>-508.18994212960001</v>
      </c>
      <c r="W12">
        <v>-8.75</v>
      </c>
      <c r="Y12">
        <f t="shared" si="7"/>
        <v>-8.75</v>
      </c>
      <c r="Z12">
        <f t="shared" si="8"/>
        <v>-508.18994212960001</v>
      </c>
      <c r="AB12">
        <f t="shared" si="10"/>
        <v>-982.80045524690001</v>
      </c>
      <c r="AC12">
        <f t="shared" si="11"/>
        <v>0</v>
      </c>
      <c r="AE12">
        <v>-1400.538333</v>
      </c>
      <c r="AF12">
        <f>AE12*0.1</f>
        <v>-140.05383330000001</v>
      </c>
    </row>
    <row r="13" spans="1:38" x14ac:dyDescent="0.25">
      <c r="A13">
        <f t="shared" si="13"/>
        <v>0</v>
      </c>
      <c r="B13">
        <v>-16492.683777005699</v>
      </c>
      <c r="C13">
        <v>-3585.9526234565001</v>
      </c>
      <c r="D13" s="1">
        <v>0</v>
      </c>
      <c r="E13" s="2">
        <f>E12*0.99</f>
        <v>-10920.605070162597</v>
      </c>
      <c r="F13">
        <v>0</v>
      </c>
      <c r="G13">
        <v>2.1</v>
      </c>
      <c r="H13">
        <v>1</v>
      </c>
      <c r="I13">
        <v>3</v>
      </c>
      <c r="J13">
        <v>14</v>
      </c>
      <c r="L13">
        <v>-1400.538333</v>
      </c>
      <c r="M13">
        <f t="shared" si="5"/>
        <v>-2801.0766659999999</v>
      </c>
      <c r="N13">
        <f t="shared" si="6"/>
        <v>-311.27171296300003</v>
      </c>
      <c r="P13">
        <f t="shared" si="1"/>
        <v>-30999.241470624798</v>
      </c>
      <c r="Q13">
        <f t="shared" si="2"/>
        <v>2.1</v>
      </c>
      <c r="S13">
        <v>0</v>
      </c>
      <c r="U13">
        <f>SUM(U6:U9)</f>
        <v>-3585.9526234565001</v>
      </c>
      <c r="V13">
        <v>-1556.3585648149999</v>
      </c>
      <c r="W13">
        <v>-2119.7486304009999</v>
      </c>
      <c r="Y13">
        <f t="shared" si="7"/>
        <v>-2119.7486304009999</v>
      </c>
      <c r="Z13">
        <f t="shared" si="8"/>
        <v>-1556.3585648149999</v>
      </c>
      <c r="AC13">
        <f t="shared" si="11"/>
        <v>0</v>
      </c>
      <c r="AE13">
        <v>0</v>
      </c>
      <c r="AF13">
        <f>AE13*0.1</f>
        <v>0</v>
      </c>
    </row>
    <row r="14" spans="1:38" x14ac:dyDescent="0.25">
      <c r="A14">
        <f t="shared" si="13"/>
        <v>-8224.0037333326181</v>
      </c>
      <c r="B14" s="1">
        <v>-24739.025665508547</v>
      </c>
      <c r="C14">
        <f>C2*0.99</f>
        <v>-3550.0930972219348</v>
      </c>
      <c r="D14">
        <f>D2*0.99</f>
        <v>-4408.4237999996703</v>
      </c>
      <c r="E14" s="2">
        <f t="shared" si="12"/>
        <v>-10811.399019460971</v>
      </c>
      <c r="F14">
        <v>0</v>
      </c>
      <c r="G14">
        <v>3</v>
      </c>
      <c r="H14">
        <v>4</v>
      </c>
      <c r="I14">
        <v>4</v>
      </c>
      <c r="J14">
        <v>15</v>
      </c>
      <c r="L14">
        <v>0</v>
      </c>
      <c r="M14">
        <f t="shared" si="5"/>
        <v>0</v>
      </c>
      <c r="N14">
        <f t="shared" si="6"/>
        <v>-191.8233132716</v>
      </c>
      <c r="P14">
        <f t="shared" si="1"/>
        <v>-51732.945315523742</v>
      </c>
      <c r="Q14">
        <f t="shared" si="2"/>
        <v>3</v>
      </c>
      <c r="S14">
        <v>-861.39646990740005</v>
      </c>
      <c r="T14">
        <f>SUM(T6:T12)</f>
        <v>-4452.953333333</v>
      </c>
      <c r="V14">
        <v>-959.116566358</v>
      </c>
      <c r="W14">
        <v>0</v>
      </c>
      <c r="Y14">
        <f t="shared" si="7"/>
        <v>0</v>
      </c>
      <c r="Z14">
        <f t="shared" si="8"/>
        <v>-959.116566358</v>
      </c>
      <c r="AC14">
        <f t="shared" si="11"/>
        <v>-861.39646990740005</v>
      </c>
      <c r="AE14">
        <v>-510.2365934</v>
      </c>
      <c r="AF14">
        <f>AE14*0.1</f>
        <v>-51.023659340000002</v>
      </c>
    </row>
    <row r="15" spans="1:38" x14ac:dyDescent="0.25">
      <c r="A15">
        <f t="shared" si="13"/>
        <v>-8224.0037333326181</v>
      </c>
      <c r="B15" s="1">
        <v>-32985.367554011398</v>
      </c>
      <c r="C15">
        <f t="shared" ref="C15:D17" si="14">C5*0.99</f>
        <v>-3479.0912352774963</v>
      </c>
      <c r="D15">
        <f t="shared" si="14"/>
        <v>4276.1710859996801</v>
      </c>
      <c r="E15" s="2">
        <f t="shared" si="12"/>
        <v>-10703.285029266361</v>
      </c>
      <c r="F15">
        <v>2</v>
      </c>
      <c r="G15">
        <v>3.1</v>
      </c>
      <c r="H15">
        <v>4.2</v>
      </c>
      <c r="I15">
        <v>4.0999999999999996</v>
      </c>
      <c r="J15">
        <v>15</v>
      </c>
      <c r="L15">
        <v>-510.2365934</v>
      </c>
      <c r="M15">
        <f t="shared" si="5"/>
        <v>-1020.4731868</v>
      </c>
      <c r="N15">
        <f t="shared" si="6"/>
        <v>0</v>
      </c>
      <c r="P15">
        <f t="shared" si="1"/>
        <v>-51115.576465888196</v>
      </c>
      <c r="Q15">
        <f t="shared" si="2"/>
        <v>3.1</v>
      </c>
      <c r="S15">
        <v>0</v>
      </c>
      <c r="V15">
        <v>0</v>
      </c>
      <c r="W15">
        <v>-11.66</v>
      </c>
      <c r="Y15">
        <f t="shared" si="7"/>
        <v>-11.66</v>
      </c>
      <c r="Z15">
        <f t="shared" si="8"/>
        <v>0</v>
      </c>
      <c r="AC15">
        <f t="shared" si="11"/>
        <v>0</v>
      </c>
      <c r="AE15">
        <v>-1422.169572</v>
      </c>
      <c r="AF15">
        <f>AE15*0.1</f>
        <v>-142.2169572</v>
      </c>
    </row>
    <row r="16" spans="1:38" x14ac:dyDescent="0.25">
      <c r="A16" s="1">
        <v>0</v>
      </c>
      <c r="B16" s="1">
        <v>0</v>
      </c>
      <c r="C16">
        <f t="shared" si="14"/>
        <v>-3409.5094105719463</v>
      </c>
      <c r="D16">
        <f t="shared" si="14"/>
        <v>-4147.885953419689</v>
      </c>
      <c r="E16" s="2">
        <f>E15*0.99</f>
        <v>-10596.252178973697</v>
      </c>
      <c r="F16">
        <v>0</v>
      </c>
      <c r="G16">
        <v>0.1</v>
      </c>
      <c r="H16">
        <v>0.1</v>
      </c>
      <c r="I16">
        <v>2</v>
      </c>
      <c r="J16">
        <v>13</v>
      </c>
      <c r="L16">
        <v>-1422.169572</v>
      </c>
      <c r="M16">
        <f t="shared" si="5"/>
        <v>-2844.339144</v>
      </c>
      <c r="N16">
        <f t="shared" si="6"/>
        <v>0</v>
      </c>
      <c r="P16">
        <f t="shared" si="1"/>
        <v>-18153.647542965333</v>
      </c>
      <c r="Q16">
        <f t="shared" si="2"/>
        <v>0.1</v>
      </c>
      <c r="S16">
        <v>-696.63489197529998</v>
      </c>
      <c r="V16">
        <v>0</v>
      </c>
      <c r="W16">
        <v>0</v>
      </c>
      <c r="Y16">
        <f t="shared" si="7"/>
        <v>0</v>
      </c>
      <c r="Z16">
        <f t="shared" si="8"/>
        <v>0</v>
      </c>
      <c r="AC16">
        <f t="shared" si="11"/>
        <v>-696.63489197529998</v>
      </c>
      <c r="AE16">
        <v>-214.72685960000001</v>
      </c>
      <c r="AF16">
        <f>AE16*0.1</f>
        <v>-21.472685960000003</v>
      </c>
    </row>
    <row r="17" spans="1:42" x14ac:dyDescent="0.25">
      <c r="A17" s="1">
        <v>-892.36151620362625</v>
      </c>
      <c r="B17" s="1">
        <v>-1649.26837770057</v>
      </c>
      <c r="C17">
        <f t="shared" si="14"/>
        <v>-3341.319222360507</v>
      </c>
      <c r="D17">
        <f t="shared" si="14"/>
        <v>4023.4493748170985</v>
      </c>
      <c r="E17" s="2">
        <f t="shared" si="12"/>
        <v>-10490.289657183959</v>
      </c>
      <c r="F17">
        <v>0</v>
      </c>
      <c r="G17">
        <v>0.1</v>
      </c>
      <c r="H17">
        <v>0.1</v>
      </c>
      <c r="I17">
        <v>2</v>
      </c>
      <c r="J17">
        <v>13</v>
      </c>
      <c r="L17">
        <v>-590.50122690000001</v>
      </c>
      <c r="M17">
        <f t="shared" si="5"/>
        <v>-1181.0024538</v>
      </c>
      <c r="N17">
        <f t="shared" si="6"/>
        <v>-50.629629629620005</v>
      </c>
      <c r="P17">
        <f t="shared" si="1"/>
        <v>-12349.789398631563</v>
      </c>
      <c r="Q17">
        <f t="shared" si="2"/>
        <v>0.1</v>
      </c>
      <c r="S17">
        <v>-1959.16808642</v>
      </c>
      <c r="V17">
        <v>-253.14814814810001</v>
      </c>
      <c r="W17">
        <v>-794.4892708333</v>
      </c>
      <c r="Y17">
        <f t="shared" si="7"/>
        <v>-794.4892708333</v>
      </c>
      <c r="Z17">
        <f t="shared" si="8"/>
        <v>-253.14814814810001</v>
      </c>
      <c r="AC17">
        <f t="shared" si="11"/>
        <v>-1959.16808642</v>
      </c>
      <c r="AE17">
        <v>-590.50122690000001</v>
      </c>
      <c r="AF17">
        <f>AE17*0.1</f>
        <v>-59.050122690000002</v>
      </c>
    </row>
    <row r="18" spans="1:42" x14ac:dyDescent="0.25">
      <c r="A18" s="1">
        <f>A17*1.1</f>
        <v>-981.5976678239889</v>
      </c>
      <c r="B18" s="1">
        <f>B17*1.2</f>
        <v>-1979.122053240684</v>
      </c>
      <c r="C18">
        <f>C17*1.15</f>
        <v>-3842.5171057145826</v>
      </c>
      <c r="D18">
        <f>D17*1.05</f>
        <v>4224.621843557954</v>
      </c>
      <c r="E18" s="2">
        <f>E17*1.12</f>
        <v>-11749.124416046036</v>
      </c>
      <c r="F18">
        <v>0</v>
      </c>
      <c r="G18">
        <v>0.15</v>
      </c>
      <c r="H18">
        <v>0.14000000000000001</v>
      </c>
      <c r="I18">
        <v>2.1</v>
      </c>
      <c r="J18">
        <v>13</v>
      </c>
      <c r="L18">
        <v>-0.73</v>
      </c>
      <c r="M18">
        <f t="shared" si="5"/>
        <v>-1.46</v>
      </c>
      <c r="N18">
        <f t="shared" si="6"/>
        <v>0</v>
      </c>
      <c r="P18">
        <f t="shared" si="1"/>
        <v>-14327.739399267337</v>
      </c>
      <c r="Q18">
        <f t="shared" si="2"/>
        <v>0.15</v>
      </c>
      <c r="S18">
        <v>-1595.7293132719999</v>
      </c>
      <c r="V18">
        <v>0</v>
      </c>
      <c r="W18">
        <v>-422.2994174383</v>
      </c>
      <c r="Y18">
        <f t="shared" si="7"/>
        <v>-422.2994174383</v>
      </c>
      <c r="Z18">
        <f t="shared" si="8"/>
        <v>0</v>
      </c>
      <c r="AC18">
        <f t="shared" si="11"/>
        <v>-1595.7293132719999</v>
      </c>
      <c r="AE18">
        <v>-0.73</v>
      </c>
      <c r="AF18">
        <f>AE18*0.1</f>
        <v>-7.2999999999999995E-2</v>
      </c>
    </row>
    <row r="19" spans="1:42" x14ac:dyDescent="0.25">
      <c r="A19" s="1">
        <f t="shared" ref="A19:A20" si="15">A18*1.1</f>
        <v>-1079.757434606388</v>
      </c>
      <c r="B19" s="1">
        <f t="shared" ref="B19:B20" si="16">B18*1.2</f>
        <v>-2374.9464638888207</v>
      </c>
      <c r="C19">
        <f t="shared" ref="C19:C20" si="17">C18*1.15</f>
        <v>-4418.8946715717693</v>
      </c>
      <c r="D19">
        <f t="shared" ref="D19:D20" si="18">D18*1.05</f>
        <v>4435.852935735852</v>
      </c>
      <c r="E19" s="2">
        <f t="shared" ref="E19:E20" si="19">E18*1.12</f>
        <v>-13159.019345971561</v>
      </c>
      <c r="F19">
        <v>0</v>
      </c>
      <c r="G19">
        <v>0.18</v>
      </c>
      <c r="H19">
        <v>0.17</v>
      </c>
      <c r="I19">
        <v>2.15</v>
      </c>
      <c r="J19">
        <v>13</v>
      </c>
      <c r="L19">
        <v>-977.56579090000002</v>
      </c>
      <c r="M19">
        <f t="shared" si="5"/>
        <v>-1955.1315818</v>
      </c>
      <c r="N19">
        <f t="shared" si="6"/>
        <v>0</v>
      </c>
      <c r="P19">
        <f t="shared" si="1"/>
        <v>-16596.764980302687</v>
      </c>
      <c r="Q19">
        <f t="shared" si="2"/>
        <v>0.18</v>
      </c>
      <c r="S19">
        <v>-566.55738811729998</v>
      </c>
      <c r="V19">
        <v>0</v>
      </c>
      <c r="W19">
        <v>0</v>
      </c>
      <c r="Y19">
        <f t="shared" si="7"/>
        <v>0</v>
      </c>
      <c r="Z19">
        <f t="shared" si="8"/>
        <v>0</v>
      </c>
      <c r="AC19">
        <f t="shared" si="11"/>
        <v>-566.55738811729998</v>
      </c>
      <c r="AE19">
        <v>-977.56579090000002</v>
      </c>
      <c r="AF19">
        <f>AE19*0.1</f>
        <v>-97.756579090000002</v>
      </c>
    </row>
    <row r="20" spans="1:42" x14ac:dyDescent="0.25">
      <c r="A20" s="1">
        <f t="shared" si="15"/>
        <v>-1187.7331780670268</v>
      </c>
      <c r="B20" s="1">
        <f t="shared" si="16"/>
        <v>-2849.9357566665849</v>
      </c>
      <c r="C20">
        <f t="shared" si="17"/>
        <v>-5081.7288723075344</v>
      </c>
      <c r="D20">
        <f t="shared" si="18"/>
        <v>4657.6455825226449</v>
      </c>
      <c r="E20" s="2">
        <f t="shared" si="19"/>
        <v>-14738.10166748815</v>
      </c>
      <c r="F20">
        <v>0</v>
      </c>
      <c r="G20">
        <v>0.28000000000000003</v>
      </c>
      <c r="H20">
        <v>0.28000000000000003</v>
      </c>
      <c r="I20">
        <v>2.2999999999999998</v>
      </c>
      <c r="J20">
        <v>13</v>
      </c>
      <c r="L20">
        <v>-85.890524690000007</v>
      </c>
      <c r="M20">
        <f t="shared" si="5"/>
        <v>-171.78104938000001</v>
      </c>
      <c r="N20">
        <f t="shared" si="6"/>
        <v>0</v>
      </c>
      <c r="P20">
        <f t="shared" si="1"/>
        <v>-19199.853892006653</v>
      </c>
      <c r="Q20">
        <f t="shared" si="2"/>
        <v>0.28000000000000003</v>
      </c>
      <c r="S20">
        <v>0</v>
      </c>
      <c r="V20">
        <v>0</v>
      </c>
      <c r="W20">
        <v>0</v>
      </c>
      <c r="Y20">
        <f t="shared" si="7"/>
        <v>0</v>
      </c>
      <c r="Z20">
        <f t="shared" si="8"/>
        <v>0</v>
      </c>
      <c r="AC20">
        <f t="shared" si="11"/>
        <v>0</v>
      </c>
      <c r="AE20">
        <v>-85.890524690000007</v>
      </c>
      <c r="AF20">
        <f>AE20*0.1</f>
        <v>-8.5890524690000003</v>
      </c>
    </row>
    <row r="21" spans="1:42" x14ac:dyDescent="0.25">
      <c r="A21" s="1">
        <v>-892.36151620362625</v>
      </c>
      <c r="B21" s="1">
        <v>-1649.26837770057</v>
      </c>
      <c r="C21">
        <f>C8*0.99</f>
        <v>-3274.4928379132966</v>
      </c>
      <c r="D21">
        <f>D8*0.99</f>
        <v>-3902.7458935725854</v>
      </c>
      <c r="E21" s="2">
        <f>E17*0.99</f>
        <v>-10385.38676061212</v>
      </c>
      <c r="F21">
        <v>0</v>
      </c>
      <c r="G21">
        <v>1.3</v>
      </c>
      <c r="H21">
        <v>0.7</v>
      </c>
      <c r="I21">
        <v>2</v>
      </c>
      <c r="J21">
        <v>13</v>
      </c>
      <c r="L21">
        <v>-8.75</v>
      </c>
      <c r="M21">
        <f t="shared" si="5"/>
        <v>-17.5</v>
      </c>
      <c r="N21">
        <f t="shared" si="6"/>
        <v>-152.45656481481998</v>
      </c>
      <c r="P21">
        <f t="shared" si="1"/>
        <v>-20104.255386002198</v>
      </c>
      <c r="Q21">
        <f t="shared" si="2"/>
        <v>1.3</v>
      </c>
      <c r="V21">
        <v>-762.28282407409995</v>
      </c>
      <c r="W21">
        <v>-793.77742283949999</v>
      </c>
      <c r="Y21">
        <f t="shared" si="7"/>
        <v>-793.77742283949999</v>
      </c>
      <c r="Z21">
        <f t="shared" si="8"/>
        <v>-762.28282407409995</v>
      </c>
      <c r="AC21">
        <f t="shared" si="11"/>
        <v>0</v>
      </c>
      <c r="AE21">
        <v>-948.38247690000003</v>
      </c>
      <c r="AF21">
        <f>AE21*0.1</f>
        <v>-94.838247690000003</v>
      </c>
    </row>
    <row r="22" spans="1:42" x14ac:dyDescent="0.25">
      <c r="A22" s="1">
        <v>-6246.5306134253824</v>
      </c>
      <c r="B22" s="1">
        <v>-11544.878643903989</v>
      </c>
      <c r="C22">
        <f>C9*0.99</f>
        <v>-3209.0029811550307</v>
      </c>
      <c r="D22">
        <f>D9*0.99</f>
        <v>3785.6635167654076</v>
      </c>
      <c r="E22" s="2">
        <f>E21*0.99</f>
        <v>-10281.532893005999</v>
      </c>
      <c r="F22">
        <v>0</v>
      </c>
      <c r="G22">
        <v>2.1</v>
      </c>
      <c r="H22">
        <v>1</v>
      </c>
      <c r="I22">
        <v>2.8</v>
      </c>
      <c r="J22">
        <v>14.6</v>
      </c>
      <c r="L22">
        <v>-2119.74863</v>
      </c>
      <c r="M22">
        <f t="shared" si="5"/>
        <v>-4239.4972600000001</v>
      </c>
      <c r="N22">
        <f t="shared" si="6"/>
        <v>-250.51592978400001</v>
      </c>
      <c r="P22">
        <f t="shared" si="1"/>
        <v>-27496.281614724991</v>
      </c>
      <c r="Q22">
        <f t="shared" si="2"/>
        <v>2.1</v>
      </c>
      <c r="S22">
        <f>SUM(S6:S20)</f>
        <v>-11599.400239198501</v>
      </c>
      <c r="V22">
        <v>-1252.57964892</v>
      </c>
      <c r="W22">
        <v>-2.546844135802</v>
      </c>
      <c r="Y22">
        <f t="shared" si="7"/>
        <v>-2.546844135802</v>
      </c>
      <c r="Z22">
        <f t="shared" si="8"/>
        <v>-1252.57964892</v>
      </c>
      <c r="AE22">
        <v>-472.39898149999999</v>
      </c>
      <c r="AF22">
        <f>AE22*0.1</f>
        <v>-47.239898150000002</v>
      </c>
    </row>
    <row r="23" spans="1:42" x14ac:dyDescent="0.25">
      <c r="A23" s="1">
        <v>-17847.230324072523</v>
      </c>
      <c r="B23" s="1">
        <v>-32985.367554011398</v>
      </c>
      <c r="C23">
        <f>C10*0.99</f>
        <v>-3144.8229215319298</v>
      </c>
      <c r="D23">
        <f>D10*0.99</f>
        <v>-3672.0936112624454</v>
      </c>
      <c r="E23" s="2">
        <f t="shared" si="12"/>
        <v>-10178.717564075938</v>
      </c>
      <c r="F23">
        <v>3</v>
      </c>
      <c r="G23">
        <v>3.8</v>
      </c>
      <c r="H23">
        <v>3.9</v>
      </c>
      <c r="I23">
        <v>3.7</v>
      </c>
      <c r="J23">
        <v>15</v>
      </c>
      <c r="L23">
        <v>0</v>
      </c>
      <c r="M23">
        <f t="shared" si="5"/>
        <v>0</v>
      </c>
      <c r="N23">
        <f t="shared" si="6"/>
        <v>-525.95969212960006</v>
      </c>
      <c r="P23">
        <f t="shared" si="1"/>
        <v>-67828.231974954237</v>
      </c>
      <c r="Q23">
        <f t="shared" si="2"/>
        <v>3.8</v>
      </c>
      <c r="V23">
        <v>-2629.7984606479999</v>
      </c>
      <c r="W23">
        <v>-1323.534733796</v>
      </c>
      <c r="Y23">
        <f t="shared" si="7"/>
        <v>-1323.534733796</v>
      </c>
      <c r="Z23">
        <f t="shared" si="8"/>
        <v>-2629.7984606479999</v>
      </c>
      <c r="AE23">
        <v>-1080.793326</v>
      </c>
      <c r="AF23">
        <f>AE23*0.1</f>
        <v>-108.0793326</v>
      </c>
    </row>
    <row r="24" spans="1:42" x14ac:dyDescent="0.25">
      <c r="A24">
        <f>A23*0.95</f>
        <v>-16954.868807868897</v>
      </c>
      <c r="B24">
        <f>B23*0.98</f>
        <v>-32325.660202931169</v>
      </c>
      <c r="C24">
        <f>C23*0.91</f>
        <v>-2861.7888585940564</v>
      </c>
      <c r="D24">
        <f>D23*0.96</f>
        <v>-3525.2098668119474</v>
      </c>
      <c r="E24">
        <f>E23*0.94</f>
        <v>-9567.9945102313814</v>
      </c>
      <c r="F24">
        <v>2.9</v>
      </c>
      <c r="G24">
        <v>3.6</v>
      </c>
      <c r="H24">
        <v>3.8</v>
      </c>
      <c r="I24">
        <v>3.6</v>
      </c>
      <c r="J24">
        <v>15</v>
      </c>
      <c r="K24" s="1"/>
      <c r="L24" s="1"/>
      <c r="O24" s="2"/>
      <c r="P24">
        <f t="shared" si="1"/>
        <v>-65235.522246437446</v>
      </c>
      <c r="Q24">
        <f t="shared" si="2"/>
        <v>3.6</v>
      </c>
      <c r="V24">
        <v>0</v>
      </c>
      <c r="W24">
        <f t="shared" si="5"/>
        <v>0</v>
      </c>
      <c r="X24">
        <f t="shared" si="6"/>
        <v>-418.71879398140004</v>
      </c>
      <c r="Z24">
        <f t="shared" si="8"/>
        <v>0</v>
      </c>
      <c r="AF24">
        <v>-2093.593969907</v>
      </c>
      <c r="AJ24">
        <f t="shared" ref="Z7:AJ26" si="20">AF24*0.7</f>
        <v>-1465.5157789348998</v>
      </c>
      <c r="AO24">
        <v>-508.1899421</v>
      </c>
      <c r="AP24">
        <f>AO24*0.1</f>
        <v>-50.81899421</v>
      </c>
    </row>
    <row r="25" spans="1:42" x14ac:dyDescent="0.25">
      <c r="A25">
        <f t="shared" ref="A25:A27" si="21">A24*0.95</f>
        <v>-16107.125367475452</v>
      </c>
      <c r="B25">
        <f t="shared" ref="B25:B27" si="22">B24*0.98</f>
        <v>-31679.146998872544</v>
      </c>
      <c r="C25">
        <f t="shared" ref="C25:C27" si="23">C24*0.91</f>
        <v>-2604.2278613205913</v>
      </c>
      <c r="D25">
        <f t="shared" ref="D25:D27" si="24">D24*0.96</f>
        <v>-3384.2014721394694</v>
      </c>
      <c r="E25">
        <f t="shared" ref="E25:E27" si="25">E24*0.94</f>
        <v>-8993.9148396174987</v>
      </c>
      <c r="F25">
        <v>2.9</v>
      </c>
      <c r="G25">
        <v>3.5</v>
      </c>
      <c r="H25">
        <v>3.78</v>
      </c>
      <c r="I25">
        <v>3.55</v>
      </c>
      <c r="J25">
        <v>15</v>
      </c>
      <c r="L25">
        <v>0</v>
      </c>
      <c r="M25">
        <f t="shared" si="5"/>
        <v>0</v>
      </c>
      <c r="N25">
        <f t="shared" si="6"/>
        <v>0</v>
      </c>
      <c r="P25">
        <f t="shared" si="1"/>
        <v>-62768.616539425559</v>
      </c>
      <c r="Q25">
        <f t="shared" si="2"/>
        <v>3.5</v>
      </c>
      <c r="V25">
        <v>0</v>
      </c>
      <c r="Z25">
        <f t="shared" si="8"/>
        <v>0</v>
      </c>
      <c r="AE25">
        <v>-1556.358565</v>
      </c>
      <c r="AF25">
        <f>AE25*0.1</f>
        <v>-155.63585650000002</v>
      </c>
    </row>
    <row r="26" spans="1:42" x14ac:dyDescent="0.25">
      <c r="A26">
        <f t="shared" si="21"/>
        <v>-15301.769099101679</v>
      </c>
      <c r="B26">
        <f t="shared" si="22"/>
        <v>-31045.564058895092</v>
      </c>
      <c r="C26">
        <f t="shared" si="23"/>
        <v>-2369.8473538017383</v>
      </c>
      <c r="D26">
        <f t="shared" si="24"/>
        <v>-3248.8334132538903</v>
      </c>
      <c r="E26">
        <f t="shared" si="25"/>
        <v>-8454.2799492404483</v>
      </c>
      <c r="F26">
        <v>2.78</v>
      </c>
      <c r="G26">
        <v>3.4</v>
      </c>
      <c r="H26">
        <v>3.71</v>
      </c>
      <c r="I26">
        <v>3.51</v>
      </c>
      <c r="J26">
        <v>15</v>
      </c>
      <c r="L26">
        <v>-11.66</v>
      </c>
      <c r="M26">
        <f t="shared" si="5"/>
        <v>-23.32</v>
      </c>
      <c r="N26">
        <f t="shared" si="6"/>
        <v>-451.64425308640006</v>
      </c>
      <c r="P26">
        <f t="shared" si="1"/>
        <v>-60420.293874292838</v>
      </c>
      <c r="Q26">
        <f t="shared" si="2"/>
        <v>3.4</v>
      </c>
      <c r="V26">
        <v>-2258.2212654320001</v>
      </c>
      <c r="Z26">
        <f t="shared" si="8"/>
        <v>-2258.2212654320001</v>
      </c>
      <c r="AE26">
        <v>-8.75</v>
      </c>
      <c r="AF26">
        <f>AE26*0.1</f>
        <v>-0.875</v>
      </c>
    </row>
    <row r="27" spans="1:42" x14ac:dyDescent="0.25">
      <c r="A27">
        <f t="shared" si="21"/>
        <v>-14536.680644146594</v>
      </c>
      <c r="B27">
        <f t="shared" si="22"/>
        <v>-30424.65277771719</v>
      </c>
      <c r="C27">
        <f t="shared" si="23"/>
        <v>-2156.561091959582</v>
      </c>
      <c r="D27">
        <f t="shared" si="24"/>
        <v>-3118.8800767237344</v>
      </c>
      <c r="E27">
        <f t="shared" si="25"/>
        <v>-7947.0231522860213</v>
      </c>
      <c r="F27">
        <v>2.72</v>
      </c>
      <c r="G27">
        <v>3.35</v>
      </c>
      <c r="H27">
        <v>3.54</v>
      </c>
      <c r="I27">
        <v>3.3</v>
      </c>
      <c r="J27">
        <v>15</v>
      </c>
      <c r="L27">
        <v>0</v>
      </c>
      <c r="M27">
        <f t="shared" si="5"/>
        <v>0</v>
      </c>
      <c r="P27">
        <f t="shared" si="1"/>
        <v>-58183.797742833121</v>
      </c>
      <c r="Q27">
        <f t="shared" si="2"/>
        <v>3.35</v>
      </c>
      <c r="AE27">
        <v>-2119.74863</v>
      </c>
      <c r="AF27">
        <f>AE27*0.1</f>
        <v>-211.97486300000003</v>
      </c>
    </row>
    <row r="28" spans="1:42" x14ac:dyDescent="0.25">
      <c r="A28" s="1">
        <f>0.9*A2</f>
        <v>-8031.2536458326358</v>
      </c>
      <c r="B28" s="1">
        <f>0.9*B2</f>
        <v>-14843.41539930513</v>
      </c>
      <c r="C28" s="1">
        <f>0.9*C2-250</f>
        <v>-3477.35736111085</v>
      </c>
      <c r="D28" s="1">
        <f>0.9*D2-100</f>
        <v>-4107.6579999997002</v>
      </c>
      <c r="E28" s="1">
        <f>0.9*E2-100</f>
        <v>-10539.460215278652</v>
      </c>
      <c r="F28">
        <v>0</v>
      </c>
      <c r="G28">
        <v>2.1</v>
      </c>
      <c r="H28">
        <v>3.1</v>
      </c>
      <c r="I28">
        <v>3</v>
      </c>
      <c r="J28">
        <v>15</v>
      </c>
      <c r="L28">
        <v>-561.86929399999997</v>
      </c>
      <c r="M28">
        <f t="shared" si="5"/>
        <v>-1123.7385879999999</v>
      </c>
      <c r="P28">
        <f t="shared" si="1"/>
        <v>-40999.144621526968</v>
      </c>
      <c r="Q28">
        <f t="shared" si="2"/>
        <v>2.1</v>
      </c>
      <c r="V28">
        <f>SUM(V6:V26)</f>
        <v>-14399.089807098699</v>
      </c>
      <c r="W28">
        <f>SUM(W6:W23)</f>
        <v>-8923.6151620362616</v>
      </c>
      <c r="AE28">
        <v>0</v>
      </c>
      <c r="AF28">
        <f>AE28*0.1</f>
        <v>0</v>
      </c>
    </row>
    <row r="29" spans="1:42" x14ac:dyDescent="0.25">
      <c r="A29" s="1">
        <f>A2*0.8</f>
        <v>-7138.89212962901</v>
      </c>
      <c r="B29" s="1">
        <f>B2*0.8</f>
        <v>-13194.14702160456</v>
      </c>
      <c r="C29" s="1">
        <f>0.9*C5-250</f>
        <v>-3412.8102138886329</v>
      </c>
      <c r="D29" s="1">
        <f>D2*0.8-100</f>
        <v>-3662.3626666664004</v>
      </c>
      <c r="E29" s="1">
        <f>E2*0.8-100</f>
        <v>-9379.5201913588007</v>
      </c>
      <c r="F29">
        <v>0</v>
      </c>
      <c r="G29">
        <v>1.8</v>
      </c>
      <c r="H29">
        <v>2.8</v>
      </c>
      <c r="I29">
        <v>2.6</v>
      </c>
      <c r="J29">
        <v>14.3</v>
      </c>
      <c r="L29">
        <v>-715.75777389999996</v>
      </c>
      <c r="M29">
        <f t="shared" si="5"/>
        <v>-1431.5155477999999</v>
      </c>
      <c r="P29">
        <f t="shared" si="1"/>
        <v>-36787.732223147403</v>
      </c>
      <c r="Q29">
        <f t="shared" si="2"/>
        <v>1.8</v>
      </c>
      <c r="AE29">
        <v>0</v>
      </c>
      <c r="AF29">
        <f>AE29*0.1</f>
        <v>0</v>
      </c>
    </row>
    <row r="30" spans="1:42" x14ac:dyDescent="0.25">
      <c r="A30" s="1">
        <f>A2*0.7</f>
        <v>-6246.5306134253824</v>
      </c>
      <c r="B30" s="1">
        <f>B2*0.7</f>
        <v>-11544.878643903989</v>
      </c>
      <c r="C30" s="1">
        <f>0.9*C6-250</f>
        <v>-3349.5540096108602</v>
      </c>
      <c r="D30" s="1">
        <f>D2*0.7-200</f>
        <v>-3317.0673333330997</v>
      </c>
      <c r="E30" s="1">
        <f>E2*0.7-200</f>
        <v>-8319.5801674389513</v>
      </c>
      <c r="F30">
        <v>0</v>
      </c>
      <c r="G30">
        <v>1.78</v>
      </c>
      <c r="H30">
        <v>2.2999999999999998</v>
      </c>
      <c r="I30">
        <v>2.5499999999999998</v>
      </c>
      <c r="J30">
        <v>14.2</v>
      </c>
      <c r="L30">
        <v>0</v>
      </c>
      <c r="M30">
        <f t="shared" si="5"/>
        <v>0</v>
      </c>
      <c r="P30">
        <f t="shared" si="1"/>
        <v>-32777.610767712278</v>
      </c>
      <c r="Q30">
        <f t="shared" si="2"/>
        <v>1.78</v>
      </c>
      <c r="AE30">
        <v>0</v>
      </c>
      <c r="AF30">
        <f>AE30*0.1</f>
        <v>0</v>
      </c>
    </row>
    <row r="31" spans="1:42" x14ac:dyDescent="0.25">
      <c r="A31" s="1">
        <f>A2*0.6</f>
        <v>-5354.1690972217566</v>
      </c>
      <c r="B31" s="1">
        <f>B2*0.6</f>
        <v>-9895.6102662034191</v>
      </c>
      <c r="C31" s="1">
        <f>C2*0.6-240</f>
        <v>-2391.5715740739001</v>
      </c>
      <c r="D31" s="1">
        <f>D2*0.6-120</f>
        <v>-2791.7719999997998</v>
      </c>
      <c r="E31" s="1">
        <f>E2*0.6-120</f>
        <v>-7079.640143519101</v>
      </c>
      <c r="F31">
        <v>0</v>
      </c>
      <c r="G31">
        <v>1.6</v>
      </c>
      <c r="H31">
        <v>1.5</v>
      </c>
      <c r="I31">
        <v>2.54</v>
      </c>
      <c r="J31">
        <v>14.1</v>
      </c>
      <c r="L31">
        <v>-794.48927079999999</v>
      </c>
      <c r="M31">
        <f t="shared" si="5"/>
        <v>-1588.9785416</v>
      </c>
      <c r="P31">
        <f t="shared" si="1"/>
        <v>-27512.763081017976</v>
      </c>
      <c r="Q31">
        <f t="shared" si="2"/>
        <v>1.6</v>
      </c>
      <c r="AE31">
        <v>0</v>
      </c>
      <c r="AF31">
        <f>AE31*0.1</f>
        <v>0</v>
      </c>
    </row>
    <row r="32" spans="1:42" x14ac:dyDescent="0.25">
      <c r="A32" s="1">
        <f>A2*0.5</f>
        <v>-4461.8075810181308</v>
      </c>
      <c r="B32" s="1">
        <f>B2*0.5</f>
        <v>-8246.3418885028495</v>
      </c>
      <c r="C32" s="1">
        <f>C2*0.5</f>
        <v>-1792.97631172825</v>
      </c>
      <c r="D32" s="1">
        <f>D2*0.5</f>
        <v>-2226.4766666665</v>
      </c>
      <c r="E32" s="1">
        <f>E2*0.5</f>
        <v>-5799.7001195992507</v>
      </c>
      <c r="F32">
        <v>0</v>
      </c>
      <c r="G32">
        <v>1.5</v>
      </c>
      <c r="H32">
        <v>0.5</v>
      </c>
      <c r="I32">
        <v>2.4500000000000002</v>
      </c>
      <c r="J32">
        <v>13.7</v>
      </c>
      <c r="L32">
        <v>-422.29941739999998</v>
      </c>
      <c r="M32">
        <f t="shared" si="5"/>
        <v>-844.59883479999996</v>
      </c>
      <c r="P32">
        <f t="shared" si="1"/>
        <v>-22527.302567514977</v>
      </c>
      <c r="Q32">
        <f t="shared" si="2"/>
        <v>1.5</v>
      </c>
      <c r="AE32">
        <v>-11.66</v>
      </c>
      <c r="AF32">
        <f>AE32*0.1</f>
        <v>-1.1660000000000001</v>
      </c>
    </row>
    <row r="33" spans="1:32" x14ac:dyDescent="0.25">
      <c r="A33" s="1">
        <f>A2*0.4</f>
        <v>-3569.446064814505</v>
      </c>
      <c r="B33" s="1">
        <f>B2*0.4</f>
        <v>-6597.07351080228</v>
      </c>
      <c r="C33" s="1">
        <f>C2*0.4+120</f>
        <v>-1314.3810493826002</v>
      </c>
      <c r="D33" s="1">
        <f>D2*0.4</f>
        <v>-1781.1813333332002</v>
      </c>
      <c r="E33" s="1">
        <f>E2*0.4</f>
        <v>-4639.7600956794004</v>
      </c>
      <c r="F33">
        <v>0</v>
      </c>
      <c r="G33">
        <v>1.4</v>
      </c>
      <c r="H33">
        <v>0.3</v>
      </c>
      <c r="I33">
        <v>2.44</v>
      </c>
      <c r="J33">
        <v>13.5</v>
      </c>
      <c r="L33">
        <v>0</v>
      </c>
      <c r="M33">
        <f t="shared" si="5"/>
        <v>0</v>
      </c>
      <c r="P33">
        <f t="shared" si="1"/>
        <v>-17901.842054011988</v>
      </c>
      <c r="Q33">
        <f t="shared" si="2"/>
        <v>1.4</v>
      </c>
      <c r="AE33">
        <v>0</v>
      </c>
      <c r="AF33">
        <f>AE33*0.1</f>
        <v>0</v>
      </c>
    </row>
    <row r="34" spans="1:32" x14ac:dyDescent="0.25">
      <c r="A34" s="1">
        <f>A2*0.3</f>
        <v>-2677.0845486108783</v>
      </c>
      <c r="B34" s="1">
        <f>B2*0.3</f>
        <v>-4947.8051331017095</v>
      </c>
      <c r="C34" s="1">
        <f>C2*0.3</f>
        <v>-1075.7857870369501</v>
      </c>
      <c r="D34" s="1">
        <f>D2*0.3</f>
        <v>-1335.8859999998999</v>
      </c>
      <c r="E34" s="1">
        <f>E2*0.3</f>
        <v>-3479.8200717595505</v>
      </c>
      <c r="F34">
        <v>0</v>
      </c>
      <c r="G34">
        <v>1.2</v>
      </c>
      <c r="H34">
        <v>0.23</v>
      </c>
      <c r="I34">
        <v>2.4</v>
      </c>
      <c r="J34">
        <v>13.1</v>
      </c>
      <c r="L34">
        <v>0</v>
      </c>
      <c r="M34">
        <f t="shared" si="5"/>
        <v>0</v>
      </c>
      <c r="P34">
        <f t="shared" si="1"/>
        <v>-13516.381540508988</v>
      </c>
      <c r="Q34">
        <f t="shared" si="2"/>
        <v>1.2</v>
      </c>
      <c r="AE34">
        <v>-561.86929399999997</v>
      </c>
      <c r="AF34">
        <f>AE34*0.1</f>
        <v>-56.186929399999997</v>
      </c>
    </row>
    <row r="35" spans="1:32" x14ac:dyDescent="0.25">
      <c r="A35" s="1">
        <f>A2*0.2</f>
        <v>-1784.7230324072525</v>
      </c>
      <c r="B35" s="1">
        <f>B2*0.2</f>
        <v>-3298.53675540114</v>
      </c>
      <c r="C35" s="1">
        <f>C2*0.2+390</f>
        <v>-327.19052469130008</v>
      </c>
      <c r="D35" s="1">
        <f>D2*0.2</f>
        <v>-890.5906666666001</v>
      </c>
      <c r="E35" s="1">
        <f>E2*0.2</f>
        <v>-2319.8800478397002</v>
      </c>
      <c r="F35">
        <v>0</v>
      </c>
      <c r="G35">
        <v>1</v>
      </c>
      <c r="H35">
        <v>0.22</v>
      </c>
      <c r="I35">
        <v>2.2999999999999998</v>
      </c>
      <c r="J35">
        <v>12.5</v>
      </c>
      <c r="L35">
        <v>0</v>
      </c>
      <c r="M35">
        <f t="shared" si="5"/>
        <v>0</v>
      </c>
      <c r="P35">
        <f t="shared" si="1"/>
        <v>-8620.9210270059939</v>
      </c>
      <c r="Q35">
        <f t="shared" si="2"/>
        <v>1</v>
      </c>
      <c r="AE35">
        <v>-715.75777389999996</v>
      </c>
      <c r="AF35">
        <f>AE35*0.1</f>
        <v>-71.575777389999999</v>
      </c>
    </row>
    <row r="36" spans="1:32" x14ac:dyDescent="0.25">
      <c r="A36" s="1">
        <f>A2*0.1</f>
        <v>-892.36151620362625</v>
      </c>
      <c r="B36" s="1">
        <f>B2*0.1</f>
        <v>-1649.26837770057</v>
      </c>
      <c r="C36" s="1">
        <f>C2*0.1</f>
        <v>-358.59526234565004</v>
      </c>
      <c r="D36" s="1">
        <f>D2*0.1</f>
        <v>-445.29533333330005</v>
      </c>
      <c r="E36" s="1">
        <f>E2*0.1-300</f>
        <v>-1459.9400239198501</v>
      </c>
      <c r="F36">
        <v>0</v>
      </c>
      <c r="G36">
        <v>1</v>
      </c>
      <c r="H36">
        <v>0.19</v>
      </c>
      <c r="I36">
        <v>2.2400000000000002</v>
      </c>
      <c r="J36">
        <v>12.2</v>
      </c>
      <c r="L36">
        <v>0</v>
      </c>
      <c r="M36">
        <f t="shared" si="5"/>
        <v>0</v>
      </c>
      <c r="P36">
        <f t="shared" si="1"/>
        <v>-4805.4605135029969</v>
      </c>
      <c r="Q36">
        <f t="shared" si="2"/>
        <v>1</v>
      </c>
      <c r="AE36">
        <v>0</v>
      </c>
      <c r="AF36">
        <f>AE36*0.1</f>
        <v>0</v>
      </c>
    </row>
    <row r="37" spans="1:32" x14ac:dyDescent="0.25">
      <c r="A37">
        <v>-8923.6151620362616</v>
      </c>
      <c r="B37">
        <v>-16492.683777005699</v>
      </c>
      <c r="C37" s="1">
        <f>C2*0.8</f>
        <v>-2868.7620987652003</v>
      </c>
      <c r="D37" s="1">
        <f>D2*0.8</f>
        <v>-3562.3626666664004</v>
      </c>
      <c r="E37" s="1">
        <f>E2*0.8</f>
        <v>-9279.5201913588007</v>
      </c>
      <c r="F37">
        <v>0</v>
      </c>
      <c r="G37">
        <v>1.9</v>
      </c>
      <c r="H37">
        <v>4.0999999999999996</v>
      </c>
      <c r="I37">
        <v>4.2</v>
      </c>
      <c r="J37">
        <v>15</v>
      </c>
      <c r="L37">
        <v>0</v>
      </c>
      <c r="M37">
        <f t="shared" si="5"/>
        <v>0</v>
      </c>
      <c r="P37">
        <f t="shared" si="1"/>
        <v>-41126.943895832366</v>
      </c>
      <c r="Q37">
        <f t="shared" si="2"/>
        <v>1.9</v>
      </c>
      <c r="AE37">
        <v>0</v>
      </c>
      <c r="AF37">
        <f>AE37*0.1</f>
        <v>0</v>
      </c>
    </row>
    <row r="38" spans="1:32" x14ac:dyDescent="0.25">
      <c r="A38">
        <f>A37*0.98</f>
        <v>-8745.1428587955361</v>
      </c>
      <c r="B38">
        <v>-16492.683777005699</v>
      </c>
      <c r="C38" s="1">
        <f>C2*0.6</f>
        <v>-2151.5715740739001</v>
      </c>
      <c r="D38" s="1">
        <f>D2*0.6</f>
        <v>-2671.7719999997998</v>
      </c>
      <c r="E38" s="1">
        <f>E2*0.6</f>
        <v>-6959.640143519101</v>
      </c>
      <c r="F38">
        <v>0</v>
      </c>
      <c r="G38">
        <v>1.7</v>
      </c>
      <c r="H38">
        <v>4</v>
      </c>
      <c r="I38">
        <v>4.0999999999999996</v>
      </c>
      <c r="J38">
        <v>15</v>
      </c>
      <c r="L38">
        <v>0</v>
      </c>
      <c r="M38">
        <f t="shared" si="5"/>
        <v>0</v>
      </c>
      <c r="P38">
        <f t="shared" si="1"/>
        <v>-37020.810353394038</v>
      </c>
      <c r="Q38">
        <f t="shared" si="2"/>
        <v>1.7</v>
      </c>
      <c r="AE38">
        <v>-253.14814809999999</v>
      </c>
      <c r="AF38">
        <f>AE38*0.1</f>
        <v>-25.314814810000001</v>
      </c>
    </row>
    <row r="39" spans="1:32" x14ac:dyDescent="0.25">
      <c r="A39">
        <f t="shared" ref="A39:A44" si="26">A38*0.98</f>
        <v>-8570.2400016196243</v>
      </c>
      <c r="B39">
        <v>-16492.683777005699</v>
      </c>
      <c r="C39" s="1">
        <f>C2*0.4</f>
        <v>-1434.3810493826002</v>
      </c>
      <c r="D39" s="1">
        <f>D2*0.4</f>
        <v>-1781.1813333332002</v>
      </c>
      <c r="E39" s="1">
        <f>E2*0.4</f>
        <v>-4639.7600956794004</v>
      </c>
      <c r="F39">
        <v>0</v>
      </c>
      <c r="G39">
        <v>1.67</v>
      </c>
      <c r="H39">
        <v>3.9</v>
      </c>
      <c r="I39">
        <v>4</v>
      </c>
      <c r="J39">
        <v>15</v>
      </c>
      <c r="L39">
        <v>-793.77742279999995</v>
      </c>
      <c r="M39">
        <f t="shared" si="5"/>
        <v>-1587.5548455999999</v>
      </c>
      <c r="P39">
        <f t="shared" si="1"/>
        <v>-32918.246257020517</v>
      </c>
      <c r="Q39">
        <f t="shared" si="2"/>
        <v>1.67</v>
      </c>
      <c r="AE39">
        <v>-794.48927079999999</v>
      </c>
      <c r="AF39">
        <f>AE39*0.1</f>
        <v>-79.448927080000004</v>
      </c>
    </row>
    <row r="40" spans="1:32" x14ac:dyDescent="0.25">
      <c r="A40">
        <f t="shared" si="26"/>
        <v>-8398.8352015872315</v>
      </c>
      <c r="B40">
        <v>-16492.683777005699</v>
      </c>
      <c r="C40" s="1">
        <f>C2*0.2</f>
        <v>-717.19052469130008</v>
      </c>
      <c r="D40" s="1">
        <f>D2*0.2</f>
        <v>-890.5906666666001</v>
      </c>
      <c r="E40" s="1">
        <f>E2*0.2</f>
        <v>-2319.8800478397002</v>
      </c>
      <c r="F40">
        <v>0</v>
      </c>
      <c r="G40">
        <v>1.6</v>
      </c>
      <c r="H40">
        <v>3.2</v>
      </c>
      <c r="I40">
        <v>2.5</v>
      </c>
      <c r="J40">
        <v>15</v>
      </c>
      <c r="L40">
        <v>-2.5468441359999998</v>
      </c>
      <c r="M40">
        <f t="shared" si="5"/>
        <v>-5.0936882719999996</v>
      </c>
      <c r="P40">
        <f t="shared" si="1"/>
        <v>-28819.180217790534</v>
      </c>
      <c r="Q40">
        <f t="shared" si="2"/>
        <v>1.6</v>
      </c>
      <c r="AE40">
        <v>-422.29941739999998</v>
      </c>
      <c r="AF40">
        <f>AE40*0.1</f>
        <v>-42.229941740000001</v>
      </c>
    </row>
    <row r="41" spans="1:32" x14ac:dyDescent="0.25">
      <c r="A41">
        <f t="shared" si="26"/>
        <v>-8230.8584975554859</v>
      </c>
      <c r="B41" s="1">
        <f>B2*0.8</f>
        <v>-13194.14702160456</v>
      </c>
      <c r="C41" s="1">
        <f>C2*0.8</f>
        <v>-2868.7620987652003</v>
      </c>
      <c r="D41">
        <v>-4452.953333333</v>
      </c>
      <c r="E41">
        <v>-11599.400239198501</v>
      </c>
      <c r="F41">
        <v>0</v>
      </c>
      <c r="G41">
        <v>2.1</v>
      </c>
      <c r="H41">
        <v>2.8</v>
      </c>
      <c r="I41">
        <v>1.9</v>
      </c>
      <c r="J41">
        <v>15</v>
      </c>
      <c r="L41">
        <v>-844.59883490000004</v>
      </c>
      <c r="M41">
        <f t="shared" si="5"/>
        <v>-1689.1976698000001</v>
      </c>
      <c r="P41">
        <f t="shared" si="1"/>
        <v>-40346.121190456746</v>
      </c>
      <c r="Q41">
        <f t="shared" si="2"/>
        <v>2.1</v>
      </c>
      <c r="AE41">
        <v>0</v>
      </c>
      <c r="AF41">
        <f>AE41*0.1</f>
        <v>0</v>
      </c>
    </row>
    <row r="42" spans="1:32" x14ac:dyDescent="0.25">
      <c r="A42">
        <f t="shared" si="26"/>
        <v>-8066.2413276043762</v>
      </c>
      <c r="B42" s="1">
        <f>B2*0.6</f>
        <v>-9895.6102662034191</v>
      </c>
      <c r="C42" s="1">
        <f>C2*0.6</f>
        <v>-2151.5715740739001</v>
      </c>
      <c r="D42">
        <f>D41*0.98</f>
        <v>-4363.8942666663397</v>
      </c>
      <c r="E42">
        <v>-11599.400239198501</v>
      </c>
      <c r="F42">
        <v>0</v>
      </c>
      <c r="G42">
        <v>1.9</v>
      </c>
      <c r="H42">
        <v>2.2999999999999998</v>
      </c>
      <c r="I42">
        <v>1.8</v>
      </c>
      <c r="J42">
        <v>15</v>
      </c>
      <c r="L42">
        <v>-1323.5347340000001</v>
      </c>
      <c r="M42">
        <f t="shared" si="5"/>
        <v>-2647.0694680000001</v>
      </c>
      <c r="P42">
        <f t="shared" si="1"/>
        <v>-36076.717673746534</v>
      </c>
      <c r="Q42">
        <f t="shared" si="2"/>
        <v>1.9</v>
      </c>
      <c r="AE42">
        <v>0</v>
      </c>
      <c r="AF42">
        <f>AE42*0.1</f>
        <v>0</v>
      </c>
    </row>
    <row r="43" spans="1:32" x14ac:dyDescent="0.25">
      <c r="A43">
        <f t="shared" si="26"/>
        <v>-7904.9165010522884</v>
      </c>
      <c r="B43" s="1">
        <f>B2*0.4</f>
        <v>-6597.07351080228</v>
      </c>
      <c r="C43" s="1">
        <f>C2*0.4</f>
        <v>-1434.3810493826002</v>
      </c>
      <c r="D43">
        <f t="shared" ref="D43:D48" si="27">D42*0.98</f>
        <v>-4276.6163813330131</v>
      </c>
      <c r="E43">
        <v>-11599.400239198501</v>
      </c>
      <c r="F43">
        <v>0</v>
      </c>
      <c r="G43">
        <v>1.5</v>
      </c>
      <c r="H43">
        <v>1.3</v>
      </c>
      <c r="I43">
        <v>1.7</v>
      </c>
      <c r="J43">
        <v>15</v>
      </c>
      <c r="L43">
        <v>-861.39646990000006</v>
      </c>
      <c r="M43">
        <f t="shared" si="5"/>
        <v>-1722.7929398000001</v>
      </c>
      <c r="P43">
        <f t="shared" si="1"/>
        <v>-31812.387681768683</v>
      </c>
      <c r="Q43">
        <f t="shared" si="2"/>
        <v>1.5</v>
      </c>
      <c r="AE43">
        <v>0</v>
      </c>
      <c r="AF43">
        <f>AE43*0.1</f>
        <v>0</v>
      </c>
    </row>
    <row r="44" spans="1:32" x14ac:dyDescent="0.25">
      <c r="A44">
        <f t="shared" si="26"/>
        <v>-7746.8181710312429</v>
      </c>
      <c r="B44" s="1">
        <f>B2*0.2</f>
        <v>-3298.53675540114</v>
      </c>
      <c r="C44" s="1">
        <f>C2*0.2</f>
        <v>-717.19052469130008</v>
      </c>
      <c r="D44">
        <f t="shared" si="27"/>
        <v>-4191.0840537063532</v>
      </c>
      <c r="E44">
        <v>-11599.400239198501</v>
      </c>
      <c r="F44">
        <v>0</v>
      </c>
      <c r="G44">
        <v>1.3</v>
      </c>
      <c r="H44">
        <v>0.4</v>
      </c>
      <c r="I44">
        <v>1.6</v>
      </c>
      <c r="J44">
        <v>14</v>
      </c>
      <c r="L44">
        <v>0</v>
      </c>
      <c r="M44">
        <f t="shared" si="5"/>
        <v>0</v>
      </c>
      <c r="P44">
        <f t="shared" si="1"/>
        <v>-27553.029744028536</v>
      </c>
      <c r="Q44">
        <f t="shared" si="2"/>
        <v>1.3</v>
      </c>
      <c r="AE44">
        <v>0</v>
      </c>
      <c r="AF44">
        <f>AE44*0.1</f>
        <v>0</v>
      </c>
    </row>
    <row r="45" spans="1:32" x14ac:dyDescent="0.25">
      <c r="A45" s="1">
        <f>0.8*A2</f>
        <v>-7138.89212962901</v>
      </c>
      <c r="B45">
        <v>-16492.683777005699</v>
      </c>
      <c r="C45">
        <v>-3585.9526234565001</v>
      </c>
      <c r="D45">
        <f t="shared" si="27"/>
        <v>-4107.2623726322263</v>
      </c>
      <c r="E45" s="1">
        <f>0.8*E2</f>
        <v>-9279.5201913588007</v>
      </c>
      <c r="F45">
        <v>0</v>
      </c>
      <c r="G45">
        <v>1.9</v>
      </c>
      <c r="H45">
        <v>3.6</v>
      </c>
      <c r="I45">
        <v>3.5</v>
      </c>
      <c r="J45">
        <v>15</v>
      </c>
      <c r="L45">
        <v>-696.63489200000004</v>
      </c>
      <c r="M45">
        <f t="shared" si="5"/>
        <v>-1393.2697840000001</v>
      </c>
      <c r="P45">
        <f t="shared" si="1"/>
        <v>-40604.311094082237</v>
      </c>
      <c r="Q45">
        <f t="shared" si="2"/>
        <v>1.9</v>
      </c>
      <c r="AE45">
        <v>0</v>
      </c>
      <c r="AF45">
        <f>AE45*0.1</f>
        <v>0</v>
      </c>
    </row>
    <row r="46" spans="1:32" x14ac:dyDescent="0.25">
      <c r="A46" s="1">
        <f>0.6*A2</f>
        <v>-5354.1690972217566</v>
      </c>
      <c r="B46">
        <v>-16492.683777005699</v>
      </c>
      <c r="C46">
        <f>C45*0.98</f>
        <v>-3514.2335709873701</v>
      </c>
      <c r="D46">
        <f t="shared" si="27"/>
        <v>-4025.1171251795818</v>
      </c>
      <c r="E46" s="1">
        <f>0.6*E2</f>
        <v>-6959.640143519101</v>
      </c>
      <c r="F46">
        <v>0</v>
      </c>
      <c r="G46">
        <v>1.85</v>
      </c>
      <c r="H46">
        <v>3.2</v>
      </c>
      <c r="I46">
        <v>2.2000000000000002</v>
      </c>
      <c r="J46">
        <v>15</v>
      </c>
      <c r="L46">
        <v>-1420.7814579999999</v>
      </c>
      <c r="M46">
        <f t="shared" si="5"/>
        <v>-2841.5629159999999</v>
      </c>
      <c r="P46">
        <f t="shared" si="1"/>
        <v>-36345.843713913513</v>
      </c>
      <c r="Q46">
        <f t="shared" si="2"/>
        <v>1.85</v>
      </c>
      <c r="AE46">
        <v>0</v>
      </c>
      <c r="AF46">
        <f>AE46*0.1</f>
        <v>0</v>
      </c>
    </row>
    <row r="47" spans="1:32" x14ac:dyDescent="0.25">
      <c r="A47" s="1">
        <f>0.4*A2</f>
        <v>-3569.446064814505</v>
      </c>
      <c r="B47">
        <v>-16492.683777005699</v>
      </c>
      <c r="C47">
        <f t="shared" ref="C47:C52" si="28">C46*0.98</f>
        <v>-3443.9488995676224</v>
      </c>
      <c r="D47">
        <f t="shared" si="27"/>
        <v>-3944.6147826759902</v>
      </c>
      <c r="E47" s="1">
        <f>0.4*E2</f>
        <v>-4639.7600956794004</v>
      </c>
      <c r="F47">
        <v>0</v>
      </c>
      <c r="G47">
        <v>1.7</v>
      </c>
      <c r="H47">
        <v>2.2999999999999998</v>
      </c>
      <c r="I47">
        <v>2</v>
      </c>
      <c r="J47">
        <v>15</v>
      </c>
      <c r="L47">
        <v>-1959.1680859999999</v>
      </c>
      <c r="M47">
        <f t="shared" si="5"/>
        <v>-3918.3361719999998</v>
      </c>
      <c r="P47">
        <f t="shared" si="1"/>
        <v>-32090.453619743221</v>
      </c>
      <c r="Q47">
        <f t="shared" si="2"/>
        <v>1.7</v>
      </c>
      <c r="AE47">
        <v>-762.28282409999997</v>
      </c>
      <c r="AF47">
        <f>AE47*0.1</f>
        <v>-76.228282410000006</v>
      </c>
    </row>
    <row r="48" spans="1:32" x14ac:dyDescent="0.25">
      <c r="A48" s="1">
        <f>0.2*A2</f>
        <v>-1784.7230324072525</v>
      </c>
      <c r="B48">
        <v>-16492.683777005699</v>
      </c>
      <c r="C48">
        <f t="shared" si="28"/>
        <v>-3375.0699215762697</v>
      </c>
      <c r="D48">
        <f t="shared" si="27"/>
        <v>-3865.7224870224704</v>
      </c>
      <c r="E48" s="1">
        <f>0.2*E2</f>
        <v>-2319.8800478397002</v>
      </c>
      <c r="F48">
        <v>0</v>
      </c>
      <c r="G48">
        <v>1.6</v>
      </c>
      <c r="H48">
        <v>2.1</v>
      </c>
      <c r="I48">
        <v>1.9</v>
      </c>
      <c r="J48">
        <v>15</v>
      </c>
      <c r="L48">
        <v>-1595.729313</v>
      </c>
      <c r="M48">
        <f t="shared" si="5"/>
        <v>-3191.4586260000001</v>
      </c>
      <c r="P48">
        <f t="shared" si="1"/>
        <v>-27838.079265851389</v>
      </c>
      <c r="Q48">
        <f t="shared" si="2"/>
        <v>1.6</v>
      </c>
      <c r="AE48">
        <v>0</v>
      </c>
      <c r="AF48">
        <f>AE48*0.1</f>
        <v>0</v>
      </c>
    </row>
    <row r="49" spans="1:32" x14ac:dyDescent="0.25">
      <c r="A49">
        <v>-8923.6151620362616</v>
      </c>
      <c r="B49" s="1">
        <f>B2*0.8</f>
        <v>-13194.14702160456</v>
      </c>
      <c r="C49">
        <f t="shared" si="28"/>
        <v>-3307.5685231447442</v>
      </c>
      <c r="D49" s="1">
        <f>D2*0.8</f>
        <v>-3562.3626666664004</v>
      </c>
      <c r="E49">
        <v>-11599.400239198501</v>
      </c>
      <c r="F49" s="1">
        <v>0</v>
      </c>
      <c r="G49">
        <v>2.1</v>
      </c>
      <c r="H49" s="1">
        <v>4.0999999999999996</v>
      </c>
      <c r="I49">
        <v>4.0999999999999996</v>
      </c>
      <c r="J49" s="1">
        <v>15</v>
      </c>
      <c r="L49">
        <v>-566.55738810000003</v>
      </c>
      <c r="M49">
        <f t="shared" si="5"/>
        <v>-1133.1147762000001</v>
      </c>
      <c r="P49">
        <f t="shared" si="1"/>
        <v>-40587.093612650468</v>
      </c>
      <c r="Q49">
        <f t="shared" si="2"/>
        <v>2.1</v>
      </c>
      <c r="AE49">
        <v>0</v>
      </c>
      <c r="AF49">
        <f>AE49*0.1</f>
        <v>0</v>
      </c>
    </row>
    <row r="50" spans="1:32" x14ac:dyDescent="0.25">
      <c r="A50">
        <f>A49*0.98</f>
        <v>-8745.1428587955361</v>
      </c>
      <c r="B50" s="1">
        <f>B2*0.6</f>
        <v>-9895.6102662034191</v>
      </c>
      <c r="C50">
        <f t="shared" si="28"/>
        <v>-3241.4171526818491</v>
      </c>
      <c r="D50" s="1">
        <f>D2*0.6</f>
        <v>-2671.7719999997998</v>
      </c>
      <c r="E50">
        <f>E49*0.98</f>
        <v>-11367.412234414531</v>
      </c>
      <c r="F50" s="1">
        <v>0</v>
      </c>
      <c r="G50">
        <v>1.85</v>
      </c>
      <c r="H50" s="1">
        <v>3.4</v>
      </c>
      <c r="I50">
        <v>3.1</v>
      </c>
      <c r="J50" s="1">
        <v>15</v>
      </c>
      <c r="L50">
        <v>0</v>
      </c>
      <c r="M50">
        <f t="shared" si="5"/>
        <v>0</v>
      </c>
      <c r="P50">
        <f t="shared" si="1"/>
        <v>-35921.354512095138</v>
      </c>
      <c r="Q50">
        <f t="shared" si="2"/>
        <v>1.85</v>
      </c>
      <c r="AE50">
        <v>0</v>
      </c>
      <c r="AF50">
        <f>AE50*0.1</f>
        <v>0</v>
      </c>
    </row>
    <row r="51" spans="1:32" x14ac:dyDescent="0.25">
      <c r="A51">
        <f t="shared" ref="A51:A56" si="29">A50*0.98</f>
        <v>-8570.2400016196243</v>
      </c>
      <c r="B51" s="1">
        <f>B2*0.4</f>
        <v>-6597.07351080228</v>
      </c>
      <c r="C51">
        <f t="shared" si="28"/>
        <v>-3176.5888096282119</v>
      </c>
      <c r="D51" s="1">
        <f>D2*0.4</f>
        <v>-1781.1813333332002</v>
      </c>
      <c r="E51">
        <f t="shared" ref="E51:E52" si="30">E50*0.98</f>
        <v>-11140.063989726241</v>
      </c>
      <c r="F51" s="1">
        <v>0</v>
      </c>
      <c r="G51">
        <v>1.1000000000000001</v>
      </c>
      <c r="H51" s="1">
        <v>2.4</v>
      </c>
      <c r="I51">
        <v>2.2000000000000002</v>
      </c>
      <c r="J51" s="1">
        <v>15</v>
      </c>
      <c r="P51">
        <f t="shared" si="1"/>
        <v>-31265.147645109555</v>
      </c>
      <c r="Q51">
        <f t="shared" si="2"/>
        <v>1.1000000000000001</v>
      </c>
      <c r="AE51">
        <v>-793.77742279999995</v>
      </c>
      <c r="AF51">
        <f>AE51*0.1</f>
        <v>-79.377742280000007</v>
      </c>
    </row>
    <row r="52" spans="1:32" x14ac:dyDescent="0.25">
      <c r="A52">
        <f t="shared" si="29"/>
        <v>-8398.8352015872315</v>
      </c>
      <c r="B52" s="1">
        <f>B2*0.2</f>
        <v>-3298.53675540114</v>
      </c>
      <c r="C52">
        <f t="shared" si="28"/>
        <v>-3113.0570334356476</v>
      </c>
      <c r="D52" s="1">
        <f>D2*0.2</f>
        <v>-890.5906666666001</v>
      </c>
      <c r="E52">
        <f t="shared" si="30"/>
        <v>-10917.262709931716</v>
      </c>
      <c r="F52" s="1">
        <v>0</v>
      </c>
      <c r="G52">
        <v>1</v>
      </c>
      <c r="H52" s="1">
        <v>1.9</v>
      </c>
      <c r="I52">
        <v>2.1</v>
      </c>
      <c r="J52" s="1">
        <v>14.5</v>
      </c>
      <c r="P52">
        <f t="shared" si="1"/>
        <v>-26618.282367022337</v>
      </c>
      <c r="Q52">
        <f t="shared" si="2"/>
        <v>1</v>
      </c>
      <c r="AE52">
        <v>-2.5468441359999998</v>
      </c>
      <c r="AF52">
        <f>AE52*0.1</f>
        <v>-0.25468441359999999</v>
      </c>
    </row>
    <row r="53" spans="1:32" x14ac:dyDescent="0.25">
      <c r="A53">
        <f t="shared" si="29"/>
        <v>-8230.8584975554859</v>
      </c>
      <c r="B53">
        <v>-16492.683777005699</v>
      </c>
      <c r="C53" s="1">
        <f>C2*0.8</f>
        <v>-2868.7620987652003</v>
      </c>
      <c r="D53">
        <v>-4452.953333333</v>
      </c>
      <c r="E53" s="1">
        <f>E2*0.8</f>
        <v>-9279.5201913588007</v>
      </c>
      <c r="F53" s="1">
        <v>0</v>
      </c>
      <c r="G53" s="1">
        <v>2.2000000000000002</v>
      </c>
      <c r="H53" s="1">
        <v>4</v>
      </c>
      <c r="I53" s="1">
        <v>3.9</v>
      </c>
      <c r="J53" s="1">
        <v>15</v>
      </c>
      <c r="P53">
        <f t="shared" si="1"/>
        <v>-41324.77789801819</v>
      </c>
      <c r="Q53">
        <f t="shared" si="2"/>
        <v>2.2000000000000002</v>
      </c>
      <c r="AE53">
        <v>-844.59883487649995</v>
      </c>
      <c r="AF53">
        <f>AE53*0.1</f>
        <v>-84.459883487650004</v>
      </c>
    </row>
    <row r="54" spans="1:32" x14ac:dyDescent="0.25">
      <c r="A54">
        <f t="shared" si="29"/>
        <v>-8066.2413276043762</v>
      </c>
      <c r="B54">
        <v>-16492.683777005699</v>
      </c>
      <c r="C54" s="1">
        <f>C2*0.6</f>
        <v>-2151.5715740739001</v>
      </c>
      <c r="D54">
        <v>-4452.953333333</v>
      </c>
      <c r="E54" s="1">
        <f>E2*0.6</f>
        <v>-6959.640143519101</v>
      </c>
      <c r="F54" s="1">
        <v>0</v>
      </c>
      <c r="G54" s="1">
        <v>2.1</v>
      </c>
      <c r="H54" s="1">
        <v>3.4</v>
      </c>
      <c r="I54" s="1">
        <v>3.2</v>
      </c>
      <c r="J54" s="1">
        <v>15</v>
      </c>
      <c r="P54">
        <f t="shared" si="1"/>
        <v>-38123.090155536076</v>
      </c>
      <c r="Q54">
        <f t="shared" si="2"/>
        <v>2.1</v>
      </c>
      <c r="AE54">
        <v>-1323.5347340000001</v>
      </c>
      <c r="AF54">
        <f>AE54*0.1</f>
        <v>-132.35347340000001</v>
      </c>
    </row>
    <row r="55" spans="1:32" x14ac:dyDescent="0.25">
      <c r="A55">
        <f t="shared" si="29"/>
        <v>-7904.9165010522884</v>
      </c>
      <c r="B55">
        <v>-16492.683777005699</v>
      </c>
      <c r="C55" s="1">
        <f>C2*0.4</f>
        <v>-1434.3810493826002</v>
      </c>
      <c r="D55">
        <v>-4452.953333333</v>
      </c>
      <c r="E55" s="1">
        <f>E2*0.84</f>
        <v>-9743.4962009267401</v>
      </c>
      <c r="F55" s="1">
        <v>0</v>
      </c>
      <c r="G55">
        <v>1.9</v>
      </c>
      <c r="H55" s="1">
        <v>2.8</v>
      </c>
      <c r="I55">
        <v>2.2999999999999998</v>
      </c>
      <c r="J55" s="1">
        <v>15</v>
      </c>
      <c r="P55">
        <f t="shared" si="1"/>
        <v>-40028.430861700326</v>
      </c>
      <c r="Q55">
        <f t="shared" si="2"/>
        <v>1.9</v>
      </c>
      <c r="AE55">
        <v>-861.39646990000006</v>
      </c>
      <c r="AF55">
        <f>AE55*0.1</f>
        <v>-86.139646990000017</v>
      </c>
    </row>
    <row r="56" spans="1:32" x14ac:dyDescent="0.25">
      <c r="A56">
        <f t="shared" si="29"/>
        <v>-7746.8181710312429</v>
      </c>
      <c r="B56">
        <v>-16492.683777005699</v>
      </c>
      <c r="C56" s="1">
        <f>C2*0.2</f>
        <v>-717.19052469130008</v>
      </c>
      <c r="D56">
        <v>-4452.953333333</v>
      </c>
      <c r="E56" s="1">
        <f>E2*0.2</f>
        <v>-2319.8800478397002</v>
      </c>
      <c r="F56" s="1">
        <v>0</v>
      </c>
      <c r="G56" s="1">
        <v>1.8</v>
      </c>
      <c r="H56" s="1">
        <v>2.7</v>
      </c>
      <c r="I56" s="1">
        <v>2.1</v>
      </c>
      <c r="J56" s="1">
        <v>15</v>
      </c>
      <c r="P56">
        <f t="shared" si="1"/>
        <v>-31729.525853900941</v>
      </c>
      <c r="Q56">
        <f t="shared" si="2"/>
        <v>1.8</v>
      </c>
      <c r="AE56">
        <v>-1252.579649</v>
      </c>
      <c r="AF56">
        <f>AE56*0.1</f>
        <v>-125.2579649</v>
      </c>
    </row>
    <row r="57" spans="1:32" x14ac:dyDescent="0.25">
      <c r="A57" s="1">
        <f>A2*0.5</f>
        <v>-4461.8075810181308</v>
      </c>
      <c r="B57" s="1">
        <f>B2*0.14</f>
        <v>-2308.9757287807979</v>
      </c>
      <c r="C57" s="1">
        <f>C2*0.5</f>
        <v>-1792.97631172825</v>
      </c>
      <c r="D57" s="1">
        <f>D2*0.5</f>
        <v>-2226.4766666665</v>
      </c>
      <c r="E57" s="1">
        <f>E2*0.5-300</f>
        <v>-6099.7001195992507</v>
      </c>
      <c r="F57" s="1">
        <v>0</v>
      </c>
      <c r="G57" s="1">
        <v>2.2000000000000002</v>
      </c>
      <c r="H57" s="1">
        <v>2.1</v>
      </c>
      <c r="I57" s="1">
        <v>2.5</v>
      </c>
      <c r="J57" s="1">
        <v>15</v>
      </c>
      <c r="P57">
        <f t="shared" si="1"/>
        <v>-16889.936407792928</v>
      </c>
      <c r="Q57">
        <f t="shared" si="2"/>
        <v>2.2000000000000002</v>
      </c>
      <c r="AE57">
        <v>-2629.7984609999999</v>
      </c>
      <c r="AF57">
        <f t="shared" ref="AF57:AF67" si="31">AE57*0.1</f>
        <v>-262.97984609999997</v>
      </c>
    </row>
    <row r="58" spans="1:32" x14ac:dyDescent="0.25">
      <c r="A58" s="1">
        <f>A2*0.47</f>
        <v>-4194.0991261570425</v>
      </c>
      <c r="B58" s="1">
        <f>B2*1.7</f>
        <v>-28037.562420909686</v>
      </c>
      <c r="C58" s="1">
        <f>C2*0.47</f>
        <v>-1685.397733024555</v>
      </c>
      <c r="D58" s="1">
        <f>D2*0.47</f>
        <v>-2092.88806666651</v>
      </c>
      <c r="E58" s="1">
        <f>E2*0.47-500</f>
        <v>-5951.7181124232957</v>
      </c>
      <c r="F58" s="1">
        <v>1</v>
      </c>
      <c r="G58" s="1">
        <v>2.9</v>
      </c>
      <c r="H58" s="1">
        <v>3.2</v>
      </c>
      <c r="I58" s="1">
        <v>2.8</v>
      </c>
      <c r="J58" s="1">
        <v>15</v>
      </c>
      <c r="P58">
        <f t="shared" si="1"/>
        <v>-41961.665459181087</v>
      </c>
      <c r="Q58">
        <f t="shared" si="2"/>
        <v>2.9</v>
      </c>
      <c r="AE58">
        <v>0</v>
      </c>
      <c r="AF58">
        <f t="shared" si="31"/>
        <v>0</v>
      </c>
    </row>
    <row r="59" spans="1:32" x14ac:dyDescent="0.25">
      <c r="A59" s="1">
        <f>A2*0.42</f>
        <v>-3747.9183680552296</v>
      </c>
      <c r="B59" s="1">
        <f>B2*2.1</f>
        <v>-34634.635931711971</v>
      </c>
      <c r="C59" s="1">
        <f>C2*0.42</f>
        <v>-1506.10010185173</v>
      </c>
      <c r="D59" s="1">
        <f>D2*0.42</f>
        <v>-1870.2403999998598</v>
      </c>
      <c r="E59" s="1">
        <f>E2*0.42</f>
        <v>-4871.7481004633701</v>
      </c>
      <c r="F59" s="1">
        <v>2</v>
      </c>
      <c r="G59" s="1">
        <v>4.3</v>
      </c>
      <c r="H59" s="1">
        <v>3.9</v>
      </c>
      <c r="I59" s="1">
        <v>3.8</v>
      </c>
      <c r="J59" s="1">
        <v>15</v>
      </c>
      <c r="P59">
        <f t="shared" si="1"/>
        <v>-46630.642902082152</v>
      </c>
      <c r="Q59">
        <f t="shared" si="2"/>
        <v>4.3</v>
      </c>
      <c r="AE59">
        <v>-696.63489200000004</v>
      </c>
      <c r="AF59">
        <f t="shared" si="31"/>
        <v>-69.663489200000001</v>
      </c>
    </row>
    <row r="60" spans="1:32" x14ac:dyDescent="0.25">
      <c r="A60" s="1">
        <f>A2*0.4</f>
        <v>-3569.446064814505</v>
      </c>
      <c r="B60" s="1">
        <f>B2*2.4</f>
        <v>-39582.441064813676</v>
      </c>
      <c r="C60" s="1">
        <f>C2*0.4</f>
        <v>-1434.3810493826002</v>
      </c>
      <c r="D60" s="1">
        <f>D2*0.4</f>
        <v>-1781.1813333332002</v>
      </c>
      <c r="E60" s="1">
        <f>E2*0.4-400</f>
        <v>-5039.7600956794004</v>
      </c>
      <c r="F60" s="1">
        <v>2.2000000000000002</v>
      </c>
      <c r="G60" s="1">
        <v>4.4000000000000004</v>
      </c>
      <c r="H60" s="1">
        <v>4.0999999999999996</v>
      </c>
      <c r="I60" s="1">
        <v>3.9</v>
      </c>
      <c r="J60" s="1">
        <v>15</v>
      </c>
      <c r="P60">
        <f t="shared" si="1"/>
        <v>-51407.209608023382</v>
      </c>
      <c r="Q60">
        <f t="shared" si="2"/>
        <v>4.4000000000000004</v>
      </c>
      <c r="AE60">
        <v>-2093.5939699999999</v>
      </c>
      <c r="AF60">
        <f t="shared" si="31"/>
        <v>-209.359397</v>
      </c>
    </row>
    <row r="61" spans="1:32" x14ac:dyDescent="0.25">
      <c r="A61" s="1">
        <f>A2*1.4</f>
        <v>-12493.061226850765</v>
      </c>
      <c r="B61" s="1">
        <f>B2*0.2</f>
        <v>-3298.53675540114</v>
      </c>
      <c r="C61" s="1">
        <f>C2*1.4</f>
        <v>-5020.3336728390996</v>
      </c>
      <c r="D61" s="1">
        <f>D2*1.4</f>
        <v>-6234.1346666661993</v>
      </c>
      <c r="E61" s="1">
        <f>E2*1.4</f>
        <v>-16239.160334877901</v>
      </c>
      <c r="F61" s="1">
        <v>0</v>
      </c>
      <c r="G61" s="1">
        <v>1.5</v>
      </c>
      <c r="H61" s="1">
        <v>2.2000000000000002</v>
      </c>
      <c r="I61" s="1">
        <v>2.1</v>
      </c>
      <c r="J61" s="1">
        <v>15</v>
      </c>
      <c r="P61">
        <f t="shared" si="1"/>
        <v>-43285.226656635103</v>
      </c>
      <c r="Q61">
        <f t="shared" si="2"/>
        <v>1.5</v>
      </c>
      <c r="AE61">
        <v>0</v>
      </c>
      <c r="AF61">
        <f t="shared" si="31"/>
        <v>0</v>
      </c>
    </row>
    <row r="62" spans="1:32" x14ac:dyDescent="0.25">
      <c r="A62" s="1">
        <f>A2*1.7</f>
        <v>-15170.145775461644</v>
      </c>
      <c r="B62" s="1">
        <f>B2*0.23</f>
        <v>-3793.317268711311</v>
      </c>
      <c r="C62" s="1">
        <f>C2*1.7</f>
        <v>-6096.1194598760503</v>
      </c>
      <c r="D62" s="1">
        <f>D2*1.7</f>
        <v>-7570.0206666660997</v>
      </c>
      <c r="E62" s="1">
        <f>E2*1.7-1000</f>
        <v>-20718.980406637453</v>
      </c>
      <c r="F62" s="1">
        <v>0</v>
      </c>
      <c r="G62" s="1">
        <v>1.9</v>
      </c>
      <c r="H62" s="1">
        <v>3.9</v>
      </c>
      <c r="I62" s="1">
        <v>3.9</v>
      </c>
      <c r="J62" s="1">
        <v>15</v>
      </c>
      <c r="P62">
        <f t="shared" si="1"/>
        <v>-53348.583577352554</v>
      </c>
      <c r="Q62">
        <f t="shared" si="2"/>
        <v>1.9</v>
      </c>
      <c r="AE62">
        <v>-2258.2212650000001</v>
      </c>
      <c r="AF62">
        <f t="shared" si="31"/>
        <v>-225.82212650000002</v>
      </c>
    </row>
    <row r="63" spans="1:32" x14ac:dyDescent="0.25">
      <c r="A63" s="1">
        <f>A2*2</f>
        <v>-17847.230324072523</v>
      </c>
      <c r="B63" s="1">
        <f>B2*0.25</f>
        <v>-4123.1709442514248</v>
      </c>
      <c r="C63" s="1">
        <f>C2*2</f>
        <v>-7171.9052469130002</v>
      </c>
      <c r="D63" s="1">
        <f>D2*2</f>
        <v>-8905.9066666660001</v>
      </c>
      <c r="E63" s="1">
        <f>E2*2+2000</f>
        <v>-21198.800478397003</v>
      </c>
      <c r="F63" s="1">
        <v>0</v>
      </c>
      <c r="G63" s="1">
        <v>1.95</v>
      </c>
      <c r="H63" s="1">
        <v>4</v>
      </c>
      <c r="I63" s="1">
        <v>5.8</v>
      </c>
      <c r="J63" s="1">
        <v>15</v>
      </c>
      <c r="P63">
        <f t="shared" si="1"/>
        <v>-59247.013660299948</v>
      </c>
      <c r="Q63">
        <f t="shared" si="2"/>
        <v>1.95</v>
      </c>
      <c r="AE63">
        <v>-4516.4425309999997</v>
      </c>
      <c r="AF63">
        <f t="shared" si="31"/>
        <v>-451.64425310000001</v>
      </c>
    </row>
    <row r="64" spans="1:32" x14ac:dyDescent="0.25">
      <c r="A64">
        <f>A2*0.55</f>
        <v>-4907.9883391199446</v>
      </c>
      <c r="B64">
        <f>B2*1.55</f>
        <v>-25563.659854358833</v>
      </c>
      <c r="C64">
        <f>C2*0.55</f>
        <v>-1972.2739429010753</v>
      </c>
      <c r="D64">
        <f>D2*1.55</f>
        <v>-6902.0776666661504</v>
      </c>
      <c r="E64">
        <f>E2*0.55</f>
        <v>-6379.6701315591763</v>
      </c>
      <c r="F64" s="1">
        <v>0</v>
      </c>
      <c r="G64" s="1">
        <v>3.1</v>
      </c>
      <c r="H64" s="1">
        <v>3.9</v>
      </c>
      <c r="I64" s="1">
        <v>4.8</v>
      </c>
      <c r="J64" s="1">
        <v>15</v>
      </c>
      <c r="P64">
        <f t="shared" si="1"/>
        <v>-45725.669934605183</v>
      </c>
      <c r="Q64">
        <f t="shared" si="2"/>
        <v>3.1</v>
      </c>
      <c r="AE64">
        <v>-1420.7814579999999</v>
      </c>
      <c r="AF64">
        <f t="shared" si="31"/>
        <v>-142.07814579999999</v>
      </c>
    </row>
    <row r="65" spans="1:32" x14ac:dyDescent="0.25">
      <c r="A65">
        <f>A2*1.2</f>
        <v>-10708.338194443513</v>
      </c>
      <c r="B65">
        <f>B2*0.7</f>
        <v>-11544.878643903989</v>
      </c>
      <c r="C65">
        <f>C2*1.6</f>
        <v>-5737.5241975304007</v>
      </c>
      <c r="D65">
        <f>D2*0.3</f>
        <v>-1335.8859999998999</v>
      </c>
      <c r="E65">
        <f>E2*1.8</f>
        <v>-20878.920430557304</v>
      </c>
      <c r="F65" s="1">
        <v>2.2999999999999998</v>
      </c>
      <c r="G65" s="1">
        <v>4.2</v>
      </c>
      <c r="H65" s="1">
        <v>4.3</v>
      </c>
      <c r="I65" s="1">
        <v>4.2</v>
      </c>
      <c r="J65" s="1">
        <v>15</v>
      </c>
      <c r="P65">
        <f t="shared" si="1"/>
        <v>-50205.547466435106</v>
      </c>
      <c r="Q65">
        <f t="shared" si="2"/>
        <v>4.2</v>
      </c>
      <c r="AE65">
        <v>-1959.1680859999999</v>
      </c>
      <c r="AF65">
        <f t="shared" si="31"/>
        <v>-195.9168086</v>
      </c>
    </row>
    <row r="66" spans="1:32" x14ac:dyDescent="0.25">
      <c r="A66">
        <f>A2*0.8</f>
        <v>-7138.89212962901</v>
      </c>
      <c r="B66">
        <f>A2*0.7</f>
        <v>-6246.5306134253824</v>
      </c>
      <c r="C66">
        <f>C2*0.6</f>
        <v>-2151.5715740739001</v>
      </c>
      <c r="D66">
        <f>D2*0.4</f>
        <v>-1781.1813333332002</v>
      </c>
      <c r="E66">
        <f>E2*0.9</f>
        <v>-10439.460215278652</v>
      </c>
      <c r="F66" s="1">
        <v>0</v>
      </c>
      <c r="G66" s="1">
        <v>1.8</v>
      </c>
      <c r="H66" s="1">
        <v>2.5</v>
      </c>
      <c r="I66" s="1">
        <v>2.9</v>
      </c>
      <c r="J66" s="1">
        <v>15</v>
      </c>
      <c r="P66">
        <f t="shared" si="1"/>
        <v>-27757.635865740143</v>
      </c>
      <c r="Q66">
        <f t="shared" si="2"/>
        <v>1.8</v>
      </c>
      <c r="AE66">
        <v>-1595.729313</v>
      </c>
      <c r="AF66">
        <f t="shared" si="31"/>
        <v>-159.57293130000002</v>
      </c>
    </row>
    <row r="67" spans="1:32" x14ac:dyDescent="0.25">
      <c r="AE67">
        <v>-566.55738810000003</v>
      </c>
      <c r="AF67">
        <f t="shared" si="31"/>
        <v>-56.655738810000003</v>
      </c>
    </row>
    <row r="68" spans="1:32" x14ac:dyDescent="0.25">
      <c r="AE68">
        <v>0</v>
      </c>
      <c r="AF68">
        <f t="shared" ref="AF68" si="32">AE68*0.1</f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2024-04-16T07:07:24Z</dcterms:created>
  <dcterms:modified xsi:type="dcterms:W3CDTF">2024-04-20T01:58:09Z</dcterms:modified>
</cp:coreProperties>
</file>