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25"/>
  <workbookPr/>
  <mc:AlternateContent xmlns:mc="http://schemas.openxmlformats.org/markup-compatibility/2006">
    <mc:Choice Requires="x15">
      <x15ac:absPath xmlns:x15ac="http://schemas.microsoft.com/office/spreadsheetml/2010/11/ac" url="/Users/johndonovan/Desktop/"/>
    </mc:Choice>
  </mc:AlternateContent>
  <xr:revisionPtr revIDLastSave="0" documentId="8_{2AE46C19-0C31-CD41-9B3E-B16BD231AF70}" xr6:coauthVersionLast="47" xr6:coauthVersionMax="47" xr10:uidLastSave="{00000000-0000-0000-0000-000000000000}"/>
  <bookViews>
    <workbookView xWindow="3660" yWindow="2660" windowWidth="27640" windowHeight="16940" xr2:uid="{7A33FC98-AE61-6C4E-B9C3-A411EC8255C6}"/>
  </bookViews>
  <sheets>
    <sheet name="Therapeutic Candidates Scores" sheetId="2" r:id="rId1"/>
    <sheet name="Sensitivity and Cronbach"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33" i="3" l="1"/>
  <c r="AQ33" i="3" s="1"/>
  <c r="AK33" i="3"/>
  <c r="AP33" i="3" s="1"/>
  <c r="AJ33" i="3"/>
  <c r="AO33" i="3" s="1"/>
  <c r="AI33" i="3"/>
  <c r="AN33" i="3" s="1"/>
  <c r="AH33" i="3"/>
  <c r="AM33" i="3" s="1"/>
  <c r="W33" i="3"/>
  <c r="AB33" i="3" s="1"/>
  <c r="V33" i="3"/>
  <c r="AA33" i="3" s="1"/>
  <c r="U33" i="3"/>
  <c r="Z33" i="3" s="1"/>
  <c r="T33" i="3"/>
  <c r="Y33" i="3" s="1"/>
  <c r="S33" i="3"/>
  <c r="X33" i="3" s="1"/>
  <c r="R33" i="3"/>
  <c r="AL32" i="3"/>
  <c r="AQ32" i="3" s="1"/>
  <c r="AK32" i="3"/>
  <c r="AP32" i="3" s="1"/>
  <c r="AJ32" i="3"/>
  <c r="AO32" i="3" s="1"/>
  <c r="AI32" i="3"/>
  <c r="AN32" i="3" s="1"/>
  <c r="AH32" i="3"/>
  <c r="AM32" i="3" s="1"/>
  <c r="W32" i="3"/>
  <c r="AB32" i="3" s="1"/>
  <c r="V32" i="3"/>
  <c r="AA32" i="3" s="1"/>
  <c r="U32" i="3"/>
  <c r="Z32" i="3" s="1"/>
  <c r="T32" i="3"/>
  <c r="Y32" i="3" s="1"/>
  <c r="S32" i="3"/>
  <c r="X32" i="3" s="1"/>
  <c r="R32" i="3"/>
  <c r="AL31" i="3"/>
  <c r="AQ31" i="3" s="1"/>
  <c r="AK31" i="3"/>
  <c r="AP31" i="3" s="1"/>
  <c r="AJ31" i="3"/>
  <c r="AO31" i="3" s="1"/>
  <c r="AI31" i="3"/>
  <c r="AN31" i="3" s="1"/>
  <c r="AH31" i="3"/>
  <c r="AM31" i="3" s="1"/>
  <c r="W31" i="3"/>
  <c r="AB31" i="3" s="1"/>
  <c r="V31" i="3"/>
  <c r="AA31" i="3" s="1"/>
  <c r="U31" i="3"/>
  <c r="Z31" i="3" s="1"/>
  <c r="T31" i="3"/>
  <c r="Y31" i="3" s="1"/>
  <c r="S31" i="3"/>
  <c r="X31" i="3" s="1"/>
  <c r="R31" i="3"/>
  <c r="AL30" i="3"/>
  <c r="AQ30" i="3" s="1"/>
  <c r="AK30" i="3"/>
  <c r="AP30" i="3" s="1"/>
  <c r="AJ30" i="3"/>
  <c r="AO30" i="3" s="1"/>
  <c r="AI30" i="3"/>
  <c r="AN30" i="3" s="1"/>
  <c r="AH30" i="3"/>
  <c r="AM30" i="3" s="1"/>
  <c r="W30" i="3"/>
  <c r="AB30" i="3" s="1"/>
  <c r="V30" i="3"/>
  <c r="AA30" i="3" s="1"/>
  <c r="U30" i="3"/>
  <c r="Z30" i="3" s="1"/>
  <c r="T30" i="3"/>
  <c r="Y30" i="3" s="1"/>
  <c r="S30" i="3"/>
  <c r="X30" i="3" s="1"/>
  <c r="R30" i="3"/>
  <c r="AL29" i="3"/>
  <c r="AQ29" i="3" s="1"/>
  <c r="AK29" i="3"/>
  <c r="AP29" i="3" s="1"/>
  <c r="AJ29" i="3"/>
  <c r="AO29" i="3" s="1"/>
  <c r="AI29" i="3"/>
  <c r="AN29" i="3" s="1"/>
  <c r="AH29" i="3"/>
  <c r="AM29" i="3" s="1"/>
  <c r="W29" i="3"/>
  <c r="AB29" i="3" s="1"/>
  <c r="V29" i="3"/>
  <c r="AA29" i="3" s="1"/>
  <c r="U29" i="3"/>
  <c r="Z29" i="3" s="1"/>
  <c r="T29" i="3"/>
  <c r="Y29" i="3" s="1"/>
  <c r="S29" i="3"/>
  <c r="X29" i="3" s="1"/>
  <c r="R29" i="3"/>
  <c r="AL28" i="3"/>
  <c r="AQ28" i="3" s="1"/>
  <c r="AK28" i="3"/>
  <c r="AP28" i="3" s="1"/>
  <c r="AJ28" i="3"/>
  <c r="AO28" i="3" s="1"/>
  <c r="AI28" i="3"/>
  <c r="AN28" i="3" s="1"/>
  <c r="AH28" i="3"/>
  <c r="AM28" i="3" s="1"/>
  <c r="W28" i="3"/>
  <c r="AB28" i="3" s="1"/>
  <c r="V28" i="3"/>
  <c r="AA28" i="3" s="1"/>
  <c r="U28" i="3"/>
  <c r="Z28" i="3" s="1"/>
  <c r="T28" i="3"/>
  <c r="Y28" i="3" s="1"/>
  <c r="S28" i="3"/>
  <c r="X28" i="3" s="1"/>
  <c r="R28" i="3"/>
  <c r="AL27" i="3"/>
  <c r="AQ27" i="3" s="1"/>
  <c r="AK27" i="3"/>
  <c r="AP27" i="3" s="1"/>
  <c r="AJ27" i="3"/>
  <c r="AO27" i="3" s="1"/>
  <c r="AI27" i="3"/>
  <c r="AN27" i="3" s="1"/>
  <c r="AH27" i="3"/>
  <c r="AM27" i="3" s="1"/>
  <c r="W27" i="3"/>
  <c r="AB27" i="3" s="1"/>
  <c r="V27" i="3"/>
  <c r="AA27" i="3" s="1"/>
  <c r="U27" i="3"/>
  <c r="Z27" i="3" s="1"/>
  <c r="T27" i="3"/>
  <c r="Y27" i="3" s="1"/>
  <c r="S27" i="3"/>
  <c r="X27" i="3" s="1"/>
  <c r="R27" i="3"/>
  <c r="AL26" i="3"/>
  <c r="AQ26" i="3" s="1"/>
  <c r="AK26" i="3"/>
  <c r="AP26" i="3" s="1"/>
  <c r="AJ26" i="3"/>
  <c r="AO26" i="3" s="1"/>
  <c r="AI26" i="3"/>
  <c r="AN26" i="3" s="1"/>
  <c r="AH26" i="3"/>
  <c r="AM26" i="3" s="1"/>
  <c r="W26" i="3"/>
  <c r="AB26" i="3" s="1"/>
  <c r="V26" i="3"/>
  <c r="AA26" i="3" s="1"/>
  <c r="U26" i="3"/>
  <c r="Z26" i="3" s="1"/>
  <c r="T26" i="3"/>
  <c r="Y26" i="3" s="1"/>
  <c r="S26" i="3"/>
  <c r="X26" i="3" s="1"/>
  <c r="R26" i="3"/>
  <c r="AL25" i="3"/>
  <c r="AQ25" i="3" s="1"/>
  <c r="AK25" i="3"/>
  <c r="AP25" i="3" s="1"/>
  <c r="AJ25" i="3"/>
  <c r="AO25" i="3" s="1"/>
  <c r="AI25" i="3"/>
  <c r="AN25" i="3" s="1"/>
  <c r="AH25" i="3"/>
  <c r="AM25" i="3" s="1"/>
  <c r="W25" i="3"/>
  <c r="AB25" i="3" s="1"/>
  <c r="V25" i="3"/>
  <c r="AA25" i="3" s="1"/>
  <c r="U25" i="3"/>
  <c r="Z25" i="3" s="1"/>
  <c r="T25" i="3"/>
  <c r="Y25" i="3" s="1"/>
  <c r="S25" i="3"/>
  <c r="X25" i="3" s="1"/>
  <c r="R25" i="3"/>
  <c r="AL24" i="3"/>
  <c r="AQ24" i="3" s="1"/>
  <c r="AK24" i="3"/>
  <c r="AP24" i="3" s="1"/>
  <c r="AJ24" i="3"/>
  <c r="AO24" i="3" s="1"/>
  <c r="AI24" i="3"/>
  <c r="AN24" i="3" s="1"/>
  <c r="AH24" i="3"/>
  <c r="AM24" i="3" s="1"/>
  <c r="W24" i="3"/>
  <c r="AB24" i="3" s="1"/>
  <c r="V24" i="3"/>
  <c r="AA24" i="3" s="1"/>
  <c r="U24" i="3"/>
  <c r="Z24" i="3" s="1"/>
  <c r="T24" i="3"/>
  <c r="Y24" i="3" s="1"/>
  <c r="S24" i="3"/>
  <c r="X24" i="3" s="1"/>
  <c r="R24" i="3"/>
  <c r="AL23" i="3"/>
  <c r="AQ23" i="3" s="1"/>
  <c r="AK23" i="3"/>
  <c r="AP23" i="3" s="1"/>
  <c r="AJ23" i="3"/>
  <c r="AO23" i="3" s="1"/>
  <c r="AI23" i="3"/>
  <c r="AN23" i="3" s="1"/>
  <c r="AH23" i="3"/>
  <c r="AM23" i="3" s="1"/>
  <c r="W23" i="3"/>
  <c r="AB23" i="3" s="1"/>
  <c r="V23" i="3"/>
  <c r="AA23" i="3" s="1"/>
  <c r="U23" i="3"/>
  <c r="Z23" i="3" s="1"/>
  <c r="T23" i="3"/>
  <c r="Y23" i="3" s="1"/>
  <c r="S23" i="3"/>
  <c r="X23" i="3" s="1"/>
  <c r="R23" i="3"/>
  <c r="AL22" i="3"/>
  <c r="AQ22" i="3" s="1"/>
  <c r="AK22" i="3"/>
  <c r="AP22" i="3" s="1"/>
  <c r="AJ22" i="3"/>
  <c r="AO22" i="3" s="1"/>
  <c r="AI22" i="3"/>
  <c r="AN22" i="3" s="1"/>
  <c r="AH22" i="3"/>
  <c r="AM22" i="3" s="1"/>
  <c r="W22" i="3"/>
  <c r="AB22" i="3" s="1"/>
  <c r="V22" i="3"/>
  <c r="AA22" i="3" s="1"/>
  <c r="U22" i="3"/>
  <c r="Z22" i="3" s="1"/>
  <c r="T22" i="3"/>
  <c r="Y22" i="3" s="1"/>
  <c r="S22" i="3"/>
  <c r="X22" i="3" s="1"/>
  <c r="R22" i="3"/>
  <c r="AL21" i="3"/>
  <c r="AQ21" i="3" s="1"/>
  <c r="AK21" i="3"/>
  <c r="AP21" i="3" s="1"/>
  <c r="AJ21" i="3"/>
  <c r="AO21" i="3" s="1"/>
  <c r="AI21" i="3"/>
  <c r="AN21" i="3" s="1"/>
  <c r="AH21" i="3"/>
  <c r="AM21" i="3" s="1"/>
  <c r="W21" i="3"/>
  <c r="AB21" i="3" s="1"/>
  <c r="V21" i="3"/>
  <c r="AA21" i="3" s="1"/>
  <c r="U21" i="3"/>
  <c r="Z21" i="3" s="1"/>
  <c r="T21" i="3"/>
  <c r="Y21" i="3" s="1"/>
  <c r="S21" i="3"/>
  <c r="X21" i="3" s="1"/>
  <c r="R21" i="3"/>
  <c r="AL20" i="3"/>
  <c r="AQ20" i="3" s="1"/>
  <c r="AK20" i="3"/>
  <c r="AP20" i="3" s="1"/>
  <c r="AJ20" i="3"/>
  <c r="AO20" i="3" s="1"/>
  <c r="AI20" i="3"/>
  <c r="AN20" i="3" s="1"/>
  <c r="AH20" i="3"/>
  <c r="AM20" i="3" s="1"/>
  <c r="W20" i="3"/>
  <c r="AB20" i="3" s="1"/>
  <c r="V20" i="3"/>
  <c r="AA20" i="3" s="1"/>
  <c r="U20" i="3"/>
  <c r="Z20" i="3" s="1"/>
  <c r="T20" i="3"/>
  <c r="Y20" i="3" s="1"/>
  <c r="S20" i="3"/>
  <c r="X20" i="3" s="1"/>
  <c r="R20" i="3"/>
  <c r="AL19" i="3"/>
  <c r="AQ19" i="3" s="1"/>
  <c r="AK19" i="3"/>
  <c r="AP19" i="3" s="1"/>
  <c r="AJ19" i="3"/>
  <c r="AO19" i="3" s="1"/>
  <c r="AI19" i="3"/>
  <c r="AN19" i="3" s="1"/>
  <c r="AH19" i="3"/>
  <c r="AM19" i="3" s="1"/>
  <c r="W19" i="3"/>
  <c r="AB19" i="3" s="1"/>
  <c r="V19" i="3"/>
  <c r="AA19" i="3" s="1"/>
  <c r="U19" i="3"/>
  <c r="Z19" i="3" s="1"/>
  <c r="T19" i="3"/>
  <c r="Y19" i="3" s="1"/>
  <c r="S19" i="3"/>
  <c r="X19" i="3" s="1"/>
  <c r="R19" i="3"/>
  <c r="AL18" i="3"/>
  <c r="AQ18" i="3" s="1"/>
  <c r="AK18" i="3"/>
  <c r="AP18" i="3" s="1"/>
  <c r="AJ18" i="3"/>
  <c r="AO18" i="3" s="1"/>
  <c r="AI18" i="3"/>
  <c r="AN18" i="3" s="1"/>
  <c r="AH18" i="3"/>
  <c r="AM18" i="3" s="1"/>
  <c r="W18" i="3"/>
  <c r="AB18" i="3" s="1"/>
  <c r="V18" i="3"/>
  <c r="AA18" i="3" s="1"/>
  <c r="U18" i="3"/>
  <c r="Z18" i="3" s="1"/>
  <c r="T18" i="3"/>
  <c r="Y18" i="3" s="1"/>
  <c r="S18" i="3"/>
  <c r="X18" i="3" s="1"/>
  <c r="R18" i="3"/>
  <c r="AL17" i="3"/>
  <c r="AQ17" i="3" s="1"/>
  <c r="AK17" i="3"/>
  <c r="AP17" i="3" s="1"/>
  <c r="AJ17" i="3"/>
  <c r="AO17" i="3" s="1"/>
  <c r="AI17" i="3"/>
  <c r="AN17" i="3" s="1"/>
  <c r="AH17" i="3"/>
  <c r="AM17" i="3" s="1"/>
  <c r="W17" i="3"/>
  <c r="AB17" i="3" s="1"/>
  <c r="V17" i="3"/>
  <c r="AA17" i="3" s="1"/>
  <c r="U17" i="3"/>
  <c r="Z17" i="3" s="1"/>
  <c r="T17" i="3"/>
  <c r="Y17" i="3" s="1"/>
  <c r="S17" i="3"/>
  <c r="X17" i="3" s="1"/>
  <c r="R17" i="3"/>
  <c r="AL16" i="3"/>
  <c r="AQ16" i="3" s="1"/>
  <c r="AK16" i="3"/>
  <c r="AP16" i="3" s="1"/>
  <c r="AJ16" i="3"/>
  <c r="AO16" i="3" s="1"/>
  <c r="AI16" i="3"/>
  <c r="AN16" i="3" s="1"/>
  <c r="AH16" i="3"/>
  <c r="AM16" i="3" s="1"/>
  <c r="W16" i="3"/>
  <c r="AB16" i="3" s="1"/>
  <c r="V16" i="3"/>
  <c r="AA16" i="3" s="1"/>
  <c r="U16" i="3"/>
  <c r="Z16" i="3" s="1"/>
  <c r="T16" i="3"/>
  <c r="Y16" i="3" s="1"/>
  <c r="S16" i="3"/>
  <c r="X16" i="3" s="1"/>
  <c r="R16" i="3"/>
  <c r="AL15" i="3"/>
  <c r="AQ15" i="3" s="1"/>
  <c r="AK15" i="3"/>
  <c r="AP15" i="3" s="1"/>
  <c r="AJ15" i="3"/>
  <c r="AO15" i="3" s="1"/>
  <c r="AI15" i="3"/>
  <c r="AN15" i="3" s="1"/>
  <c r="AH15" i="3"/>
  <c r="AM15" i="3" s="1"/>
  <c r="W15" i="3"/>
  <c r="AB15" i="3" s="1"/>
  <c r="V15" i="3"/>
  <c r="AA15" i="3" s="1"/>
  <c r="U15" i="3"/>
  <c r="Z15" i="3" s="1"/>
  <c r="T15" i="3"/>
  <c r="Y15" i="3" s="1"/>
  <c r="S15" i="3"/>
  <c r="X15" i="3" s="1"/>
  <c r="R15" i="3"/>
  <c r="AL14" i="3"/>
  <c r="AQ14" i="3" s="1"/>
  <c r="AK14" i="3"/>
  <c r="AP14" i="3" s="1"/>
  <c r="AJ14" i="3"/>
  <c r="AO14" i="3" s="1"/>
  <c r="AI14" i="3"/>
  <c r="AN14" i="3" s="1"/>
  <c r="AH14" i="3"/>
  <c r="AM14" i="3" s="1"/>
  <c r="W14" i="3"/>
  <c r="AB14" i="3" s="1"/>
  <c r="V14" i="3"/>
  <c r="AA14" i="3" s="1"/>
  <c r="U14" i="3"/>
  <c r="Z14" i="3" s="1"/>
  <c r="T14" i="3"/>
  <c r="Y14" i="3" s="1"/>
  <c r="S14" i="3"/>
  <c r="X14" i="3" s="1"/>
  <c r="R14" i="3"/>
  <c r="AL13" i="3"/>
  <c r="AQ13" i="3" s="1"/>
  <c r="AK13" i="3"/>
  <c r="AP13" i="3" s="1"/>
  <c r="AJ13" i="3"/>
  <c r="AO13" i="3" s="1"/>
  <c r="AI13" i="3"/>
  <c r="AN13" i="3" s="1"/>
  <c r="AH13" i="3"/>
  <c r="AM13" i="3" s="1"/>
  <c r="W13" i="3"/>
  <c r="AB13" i="3" s="1"/>
  <c r="V13" i="3"/>
  <c r="AA13" i="3" s="1"/>
  <c r="U13" i="3"/>
  <c r="Z13" i="3" s="1"/>
  <c r="T13" i="3"/>
  <c r="Y13" i="3" s="1"/>
  <c r="S13" i="3"/>
  <c r="X13" i="3" s="1"/>
  <c r="R13" i="3"/>
  <c r="AL12" i="3"/>
  <c r="AQ12" i="3" s="1"/>
  <c r="AK12" i="3"/>
  <c r="AP12" i="3" s="1"/>
  <c r="AJ12" i="3"/>
  <c r="AO12" i="3" s="1"/>
  <c r="AI12" i="3"/>
  <c r="AN12" i="3" s="1"/>
  <c r="AH12" i="3"/>
  <c r="AM12" i="3" s="1"/>
  <c r="W12" i="3"/>
  <c r="AB12" i="3" s="1"/>
  <c r="V12" i="3"/>
  <c r="AA12" i="3" s="1"/>
  <c r="U12" i="3"/>
  <c r="Z12" i="3" s="1"/>
  <c r="T12" i="3"/>
  <c r="Y12" i="3" s="1"/>
  <c r="S12" i="3"/>
  <c r="X12" i="3" s="1"/>
  <c r="R12" i="3"/>
  <c r="AL11" i="3"/>
  <c r="AQ11" i="3" s="1"/>
  <c r="AK11" i="3"/>
  <c r="AP11" i="3" s="1"/>
  <c r="AJ11" i="3"/>
  <c r="AO11" i="3" s="1"/>
  <c r="AI11" i="3"/>
  <c r="AN11" i="3" s="1"/>
  <c r="AH11" i="3"/>
  <c r="AM11" i="3" s="1"/>
  <c r="W11" i="3"/>
  <c r="AB11" i="3" s="1"/>
  <c r="V11" i="3"/>
  <c r="AA11" i="3" s="1"/>
  <c r="U11" i="3"/>
  <c r="Z11" i="3" s="1"/>
  <c r="T11" i="3"/>
  <c r="Y11" i="3" s="1"/>
  <c r="S11" i="3"/>
  <c r="X11" i="3" s="1"/>
  <c r="R11" i="3"/>
  <c r="AL10" i="3"/>
  <c r="AQ10" i="3" s="1"/>
  <c r="AK10" i="3"/>
  <c r="AP10" i="3" s="1"/>
  <c r="AJ10" i="3"/>
  <c r="AO10" i="3" s="1"/>
  <c r="AI10" i="3"/>
  <c r="AN10" i="3" s="1"/>
  <c r="AH10" i="3"/>
  <c r="AM10" i="3" s="1"/>
  <c r="W10" i="3"/>
  <c r="AB10" i="3" s="1"/>
  <c r="V10" i="3"/>
  <c r="AA10" i="3" s="1"/>
  <c r="U10" i="3"/>
  <c r="Z10" i="3" s="1"/>
  <c r="T10" i="3"/>
  <c r="Y10" i="3" s="1"/>
  <c r="S10" i="3"/>
  <c r="X10" i="3" s="1"/>
  <c r="R10" i="3"/>
  <c r="AL9" i="3"/>
  <c r="AQ9" i="3" s="1"/>
  <c r="AK9" i="3"/>
  <c r="AP9" i="3" s="1"/>
  <c r="AJ9" i="3"/>
  <c r="AO9" i="3" s="1"/>
  <c r="AI9" i="3"/>
  <c r="AN9" i="3" s="1"/>
  <c r="AH9" i="3"/>
  <c r="AM9" i="3" s="1"/>
  <c r="W9" i="3"/>
  <c r="AB9" i="3" s="1"/>
  <c r="V9" i="3"/>
  <c r="AA9" i="3" s="1"/>
  <c r="U9" i="3"/>
  <c r="Z9" i="3" s="1"/>
  <c r="T9" i="3"/>
  <c r="Y9" i="3" s="1"/>
  <c r="S9" i="3"/>
  <c r="X9" i="3" s="1"/>
  <c r="R9" i="3"/>
  <c r="AL8" i="3"/>
  <c r="AQ8" i="3" s="1"/>
  <c r="AK8" i="3"/>
  <c r="AP8" i="3" s="1"/>
  <c r="AJ8" i="3"/>
  <c r="AO8" i="3" s="1"/>
  <c r="AI8" i="3"/>
  <c r="AN8" i="3" s="1"/>
  <c r="AS8" i="3" s="1" a="1"/>
  <c r="AS8" i="3" s="1"/>
  <c r="AH8" i="3"/>
  <c r="AM8" i="3" s="1"/>
  <c r="W8" i="3"/>
  <c r="AB8" i="3" s="1"/>
  <c r="V8" i="3"/>
  <c r="AA8" i="3" s="1"/>
  <c r="U8" i="3"/>
  <c r="Z8" i="3" s="1"/>
  <c r="AE8" i="3" s="1" a="1"/>
  <c r="AE8" i="3" s="1"/>
  <c r="T8" i="3"/>
  <c r="Y8" i="3" s="1"/>
  <c r="S8" i="3"/>
  <c r="X8" i="3" s="1"/>
  <c r="AC8" i="3" s="1" a="1"/>
  <c r="AC8" i="3" s="1"/>
  <c r="R8" i="3"/>
  <c r="L1" i="3"/>
  <c r="G1" i="3"/>
  <c r="R33" i="2"/>
  <c r="R32" i="2"/>
  <c r="R31" i="2"/>
  <c r="R30" i="2"/>
  <c r="R29" i="2"/>
  <c r="R28" i="2"/>
  <c r="R27" i="2"/>
  <c r="R26" i="2"/>
  <c r="R25" i="2"/>
  <c r="R24" i="2"/>
  <c r="R23" i="2"/>
  <c r="R22" i="2"/>
  <c r="R21" i="2"/>
  <c r="R20" i="2"/>
  <c r="R19" i="2"/>
  <c r="R18" i="2"/>
  <c r="R17" i="2"/>
  <c r="R16" i="2"/>
  <c r="R15" i="2"/>
  <c r="R14" i="2"/>
  <c r="R13" i="2"/>
  <c r="R12" i="2"/>
  <c r="R11" i="2"/>
  <c r="R10" i="2"/>
  <c r="R9" i="2"/>
  <c r="R8" i="2"/>
  <c r="AA8" i="2" s="1" a="1"/>
  <c r="AA8" i="2" s="1"/>
  <c r="W8" i="2" l="1" a="1"/>
  <c r="W8" i="2" s="1"/>
  <c r="U8" i="2" a="1"/>
  <c r="U8" i="2" s="1"/>
  <c r="X8" i="2" a="1"/>
  <c r="X8" i="2" s="1"/>
  <c r="V8" i="2" a="1"/>
  <c r="V8" i="2" s="1"/>
  <c r="Y8" i="2" a="1"/>
  <c r="Y8" i="2" s="1"/>
  <c r="Z8" i="2" a="1"/>
  <c r="Z8" i="2" s="1"/>
  <c r="AR8" i="3" a="1"/>
  <c r="AR8" i="3" s="1"/>
  <c r="AT8" i="3" a="1"/>
  <c r="AT8" i="3" s="1"/>
  <c r="AU8" i="3" a="1"/>
  <c r="AU8" i="3" s="1"/>
  <c r="AV8" i="3" a="1"/>
  <c r="AV8" i="3" s="1"/>
  <c r="AD8" i="3" a="1"/>
  <c r="AD8" i="3" s="1"/>
  <c r="AG8" i="3" a="1"/>
  <c r="AG8" i="3" s="1"/>
  <c r="AF8" i="3" a="1"/>
  <c r="AF8"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tc={8197B1FC-8B98-B945-B8F9-C6F353102F09}</author>
    <author>tc={B654251E-2C28-B648-919C-72C6241C72DD}</author>
    <author>tc={11AE0587-FE08-154C-812A-7B3D5B81B64A}</author>
    <author>tc={4C2A81F8-0654-EB49-84FA-98E4E3997A6C}</author>
  </authors>
  <commentList>
    <comment ref="G2" authorId="0" shapeId="0" xr:uid="{8197B1FC-8B98-B945-B8F9-C6F353102F09}">
      <text>
        <t>[Threaded comment]
Your version of Excel allows you to read this threaded comment; however, any edits to it will get removed if the file is opened in a newer version of Excel. Learn more: https://go.microsoft.com/fwlink/?linkid=870924
Comment:
    Pharma lasting less than 12 months is also prioritized given that the relative value of producing it on-demand goes up when the drug has a short half life</t>
      </text>
    </comment>
    <comment ref="H2" authorId="1" shapeId="0" xr:uid="{B654251E-2C28-B648-919C-72C6241C72DD}">
      <text>
        <t>[Threaded comment]
Your version of Excel allows you to read this threaded comment; however, any edits to it will get removed if the file is opened in a newer version of Excel. Learn more: https://go.microsoft.com/fwlink/?linkid=870924
Comment:
    Pharma requiring very cold storage tends to be increase value of on demand production because of the PMV requirement to refridgerate</t>
      </text>
    </comment>
    <comment ref="I7" authorId="2" shapeId="0" xr:uid="{11AE0587-FE08-154C-812A-7B3D5B81B64A}">
      <text>
        <t>[Threaded comment]
Your version of Excel allows you to read this threaded comment; however, any edits to it will get removed if the file is opened in a newer version of Excel. Learn more: https://go.microsoft.com/fwlink/?linkid=870924
Comment:
    The HRR risk matrix includes both probability and impact. hence we are just going off of their color grading scheme for this one.</t>
      </text>
    </comment>
    <comment ref="H27" authorId="3" shapeId="0" xr:uid="{4C2A81F8-0654-EB49-84FA-98E4E3997A6C}">
      <text>
        <t>[Threaded comment]
Your version of Excel allows you to read this threaded comment; however, any edits to it will get removed if the file is opened in a newer version of Excel. Learn more: https://go.microsoft.com/fwlink/?linkid=870924
Comment:
    Pharma requiring very cold storage tends to be increase value of on demand production because of the PMV requirement to refridgerate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tc={64220E59-215B-1943-BCA7-8A580E956087}</author>
    <author>tc={BF480815-E923-0F4C-8F57-3446D67006B2}</author>
  </authors>
  <commentList>
    <comment ref="I7" authorId="0" shapeId="0" xr:uid="{64220E59-215B-1943-BCA7-8A580E956087}">
      <text>
        <t>[Threaded comment]
Your version of Excel allows you to read this threaded comment; however, any edits to it will get removed if the file is opened in a newer version of Excel. Learn more: https://go.microsoft.com/fwlink/?linkid=870924
Comment:
    The HRR risk matrix includes both probability and impact. hence we are just going off of their color grading scheme for this one.</t>
      </text>
    </comment>
    <comment ref="H27" authorId="1" shapeId="0" xr:uid="{BF480815-E923-0F4C-8F57-3446D67006B2}">
      <text>
        <t>[Threaded comment]
Your version of Excel allows you to read this threaded comment; however, any edits to it will get removed if the file is opened in a newer version of Excel. Learn more: https://go.microsoft.com/fwlink/?linkid=870924
Comment:
    Pharma requiring very cold storage tends to be increase value of on demand production because of the PMV requirement to refridgerate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<sst xmlns="http://schemas.openxmlformats.org/spreadsheetml/2006/main" count="517" uniqueCount="379">
  <si>
    <t>FDA Approval Status</t>
  </si>
  <si>
    <t>Shelf Life</t>
  </si>
  <si>
    <t>Refridgeration Requirement</t>
  </si>
  <si>
    <t>Risk/Impact on HRR  for Expeditionary Missions</t>
  </si>
  <si>
    <t>Post Processing and Purification</t>
  </si>
  <si>
    <t># Amino Acids</t>
  </si>
  <si>
    <t>Prior Recombinant Production</t>
  </si>
  <si>
    <t>Easily Assayed</t>
  </si>
  <si>
    <t>Dosing</t>
  </si>
  <si>
    <t>Post Transcriptional Modification Required for Activity</t>
  </si>
  <si>
    <t>Based on Candidacy for On-Deman Production in Space</t>
  </si>
  <si>
    <t>Excellent Candidate</t>
  </si>
  <si>
    <t>2 points</t>
  </si>
  <si>
    <t>FDA Approved</t>
  </si>
  <si>
    <t xml:space="preserve">&lt;/12 Months </t>
  </si>
  <si>
    <t>&lt;0 C</t>
  </si>
  <si>
    <r>
      <t xml:space="preserve">Red Risk on HRR </t>
    </r>
    <r>
      <rPr>
        <sz val="12"/>
        <color theme="1"/>
        <rFont val="Aptos Narrow"/>
        <scheme val="minor"/>
      </rPr>
      <t>after mitigation</t>
    </r>
  </si>
  <si>
    <t>His/SNAC/MBS</t>
  </si>
  <si>
    <t xml:space="preserve">&lt; 50 </t>
  </si>
  <si>
    <t>With B. Subtilis</t>
  </si>
  <si>
    <t>Non-cellular activity assay</t>
  </si>
  <si>
    <t>&lt;100mcg/day</t>
  </si>
  <si>
    <t>0 Major PTM</t>
  </si>
  <si>
    <t>Medium Candidate</t>
  </si>
  <si>
    <t>1 point</t>
  </si>
  <si>
    <t xml:space="preserve">Currently in Clinical Trials or Orphan Designation </t>
  </si>
  <si>
    <t xml:space="preserve">12-36 months </t>
  </si>
  <si>
    <t>2-8C</t>
  </si>
  <si>
    <t>Yellow on HRR after mitigation</t>
  </si>
  <si>
    <t>Cellulose Binding Site</t>
  </si>
  <si>
    <t>51 - 200</t>
  </si>
  <si>
    <t>With E. Coli or orther prokaryote</t>
  </si>
  <si>
    <t>Cellular activity assay</t>
  </si>
  <si>
    <t>100-500mcg/day</t>
  </si>
  <si>
    <t>1 PTM</t>
  </si>
  <si>
    <t>Poor Canddiate</t>
  </si>
  <si>
    <t>0 points</t>
  </si>
  <si>
    <t>Not FDA Approved an/or No Current Trials</t>
  </si>
  <si>
    <t xml:space="preserve">&gt;36 Months </t>
  </si>
  <si>
    <t>Room Temperature</t>
  </si>
  <si>
    <t>Green on HRR after mitigation</t>
  </si>
  <si>
    <t>Tag Requiring Protease/SPPS</t>
  </si>
  <si>
    <t>&gt;200</t>
  </si>
  <si>
    <t xml:space="preserve">SPPS or Eukaryotic </t>
  </si>
  <si>
    <t>In vivo models</t>
  </si>
  <si>
    <t>&gt;500 mcg/day</t>
  </si>
  <si>
    <t>/&gt;2 PTM</t>
  </si>
  <si>
    <t>MA = muscle and aerobic</t>
  </si>
  <si>
    <t>Pharmaceutical Name</t>
  </si>
  <si>
    <t>Common/Brand Name</t>
  </si>
  <si>
    <t>Function / Mechanism</t>
  </si>
  <si>
    <t>Drug Class</t>
  </si>
  <si>
    <t>Space Flight Pathology Interest</t>
  </si>
  <si>
    <t>FDA Approval (as of 07/2025 ) &amp; Indications</t>
  </si>
  <si>
    <t>Storage Requirements</t>
  </si>
  <si>
    <t>Risk Vs Impact on HRR for Long Duration Missions</t>
  </si>
  <si>
    <t>Post Processing and Purficiation</t>
  </si>
  <si>
    <t>Prior Transgenic Production</t>
  </si>
  <si>
    <t>Functional Assay</t>
  </si>
  <si>
    <t>Dose for 70 kg (per administration) / Typical Course Duration / Total Amount for Course</t>
  </si>
  <si>
    <t>Multi-domain/Glycosylated/ or &gt;2 Disulfide Bonds</t>
  </si>
  <si>
    <t>Operational and Clinical Relevance Score (Blue Headers) /12</t>
  </si>
  <si>
    <t>Production Feasibility Score (Pink Headers) Out of 10</t>
  </si>
  <si>
    <t>Total Score</t>
  </si>
  <si>
    <t>Hirudin</t>
  </si>
  <si>
    <t xml:space="preserve">
Refludan</t>
  </si>
  <si>
    <t>Direct Thrombin inhibitor</t>
  </si>
  <si>
    <t>Antigocoagulant</t>
  </si>
  <si>
    <t>VTE</t>
  </si>
  <si>
    <t>Discontinued. Was originally FDA approved as an anticoagulation in patients with heparin-associated thrombocytopenia (HIT) &amp; associated thromboembolic disease</t>
  </si>
  <si>
    <t>36 months unopened at 20-25°C in powderized form. Do not freeze, do not store over 25°C. Use immediately after reconstitution.</t>
  </si>
  <si>
    <t>20-25°C. Do not freeze, do not store over 25°C. Use immediately after reconstitution.</t>
  </si>
  <si>
    <t>Risk Matrix not available - generally high degree of current concern based on current U/S VTE studies, MA- 202, CV-203</t>
  </si>
  <si>
    <t>His tag with Ni-NTA purficiation and Xa thrombin cleavage with protease removal</t>
  </si>
  <si>
    <t>Yes (e.g., E. coli,
and  P.
Pastoris)</t>
  </si>
  <si>
    <t xml:space="preserve">Yes directly with blood samples for clot formation, Chromogenic assay for ATU (Anti Thrombin Units) </t>
  </si>
  <si>
    <t>&gt;&gt;&gt;&gt;500 mcg/day in recombinant production</t>
  </si>
  <si>
    <t>3 disulfide bonds</t>
  </si>
  <si>
    <t>Bivalrudin</t>
  </si>
  <si>
    <t>Angiomax</t>
  </si>
  <si>
    <t>48 months</t>
  </si>
  <si>
    <t xml:space="preserve"> 2-8°C</t>
  </si>
  <si>
    <t>SPPS</t>
  </si>
  <si>
    <t>&gt;&gt;&gt;&gt;500 mcg/day production</t>
  </si>
  <si>
    <t xml:space="preserve">D-Phenylalanine (D-Phe) at the N-terminus, Stereochemical modification (D-amino acid), C terminal carboxylation </t>
  </si>
  <si>
    <t>Streptokinase</t>
  </si>
  <si>
    <t>Kabikinase,
Streptase</t>
  </si>
  <si>
    <t>Plasminogen activator producing finbrionlysis of blood clots</t>
  </si>
  <si>
    <t>Injectable fibrinolytic</t>
  </si>
  <si>
    <t>Emergency
dissolution of
blood clots</t>
  </si>
  <si>
    <t>FDA approved but not in clinical use in USA. Approved very limited use in the UK. Use in developing countries</t>
  </si>
  <si>
    <t>36 months unopened in powdarized form at 20-25°C</t>
  </si>
  <si>
    <t xml:space="preserve"> 20-25°C</t>
  </si>
  <si>
    <t>Risk Matrix not available - generally high degree of current concern based on current U/S VTE studies, CV-203</t>
  </si>
  <si>
    <t>His tag with Ni-NTA with TEV protease cleavage, does not require His cleavage for activity but does for immunogenic purposes</t>
  </si>
  <si>
    <t>Yes (e.g., E.coli, S. pyogenes and P. Pistoris)</t>
  </si>
  <si>
    <t xml:space="preserve">Yes, Chromogenic assay for ATU </t>
  </si>
  <si>
    <t>&gt;&gt;&gt;500 mcg/dose/per day</t>
  </si>
  <si>
    <t>0 PTM</t>
  </si>
  <si>
    <t>tPA</t>
  </si>
  <si>
    <t>Alteplase,
Reteplase,
Tenecteplase</t>
  </si>
  <si>
    <t>Approved for stroke &amp; ST elevation myocardial infarction (STEMI)</t>
  </si>
  <si>
    <t>36 months at &lt;30°C, Up to 7 years at -80°C*** (Shaw, 2009)</t>
  </si>
  <si>
    <t>His-tag with NI-NTA also with or without MBS</t>
  </si>
  <si>
    <t>355-527 </t>
  </si>
  <si>
    <t>Yes in B. Subtilis but was not functionally active  (Functionally active in  E. coli, P.
pastoris,
Chinese
hamster ovary
(CHO) cells)</t>
  </si>
  <si>
    <t xml:space="preserve">Yes, numerous (Plasmin generation, chromogenic, ELISA (PAI-1 functional), fibrinolytic  </t>
  </si>
  <si>
    <t>&gt;&gt;&gt;&gt;&gt;500 mcg/day in recombinant production - 10-90mg depending on use case</t>
  </si>
  <si>
    <t>Heavily Glycosylated (glycosylation not required for function) with numerous disulfide bonding (reteplase with the least at 9 DSF bonds)</t>
  </si>
  <si>
    <t>Eptifibatide</t>
  </si>
  <si>
    <t xml:space="preserve">GPIIb/IIIa inhibitor </t>
  </si>
  <si>
    <t>Antiplatelet aggregation</t>
  </si>
  <si>
    <t>FDA Approved for ACS undergoing PCI</t>
  </si>
  <si>
    <t>180 mcg/kg intravenous (I.V.) bolus as soon as possible after diagnosis, followed by continuous infusion of 2 mcg/kg/min typically not to exceed 3 days = 12.6mg total bolus followed by 100mg cummalatively in the infusion over only 24 hours</t>
  </si>
  <si>
    <t>N terminal deamination, disulfide, and C terminus amination, homoarginine</t>
  </si>
  <si>
    <t>Factor VIII</t>
  </si>
  <si>
    <t>Recombinate</t>
  </si>
  <si>
    <t>Coagulation Cascade Factor</t>
  </si>
  <si>
    <t>Procoagulant</t>
  </si>
  <si>
    <t>Systemic Hemorrhage Control In Truama</t>
  </si>
  <si>
    <t>FDA Approved for Hemophilia A</t>
  </si>
  <si>
    <t>Risk of In-Mission Injury and Performance Decrements and Long-term Health Effects due to Dynamic Loads with no associated Gap</t>
  </si>
  <si>
    <t>No tag - inclusion bodies without required tag</t>
  </si>
  <si>
    <t>1438-2332</t>
  </si>
  <si>
    <t xml:space="preserve">E. Coli but with significant post processing required </t>
  </si>
  <si>
    <t xml:space="preserve">multiple glycosylation’s, multi domain, O linked glycosylation, tyrosine sulfation, gamma carboxylation, furin protease mediated intracellular processing </t>
  </si>
  <si>
    <t>Factor IIa (Topical Thrombin)</t>
  </si>
  <si>
    <t>Thrombin JMI</t>
  </si>
  <si>
    <t>Local Hemorrhage Control Following Trauma</t>
  </si>
  <si>
    <t>FDA Approved For Topical Application for Hemorrhage Control</t>
  </si>
  <si>
    <t xml:space="preserve">production with His tag in E Coli with Ni-TA purification in inclusion bodies then renatured with specific renaturing and disulfide bonding buffers </t>
  </si>
  <si>
    <t xml:space="preserve"> A-chain 36 amino acids, B-chain (Heavy chain) 259 amino acids </t>
  </si>
  <si>
    <t>&gt;&gt;&gt;500 mcg/day</t>
  </si>
  <si>
    <t>1 disulfide bond formation, glycosylation on N terminus, y carboxylation</t>
  </si>
  <si>
    <t>Granulocyte Colony-Stimulating Factor (G-CSF)</t>
  </si>
  <si>
    <t>Lenograstim, Filgrastim, Neupogen, Neulasta</t>
  </si>
  <si>
    <t>Stimulates production of granulocytes</t>
  </si>
  <si>
    <t>Colony stimulating factor</t>
  </si>
  <si>
    <t>Treatment of radiation-induced neutropenia, specifically in the lungs</t>
  </si>
  <si>
    <t xml:space="preserve">Approved for neutropenia </t>
  </si>
  <si>
    <t>Up to 48 months when stored at 2-8°C prior to reconstitution) ***</t>
  </si>
  <si>
    <t>Medium - Adverse Health Events or Long-Term Health Impacts due to Altered Immune Response IM 402, Cancer - 402,502</t>
  </si>
  <si>
    <t>fast protein liquid chromatography on a QFF anion exchange column (Bashir, 2015), Ni-NTA affinity chromatography (Trinh, 2021)</t>
  </si>
  <si>
    <t>Yes in B Subtilis</t>
  </si>
  <si>
    <t>yes - NFS-60 cells linked to bioassay, other cell proliferation assays measuing neutrophil production in mice, and some JAK/STAT signaling reporter systems</t>
  </si>
  <si>
    <t>35-70mcg/day/14 days/490-980mcg total (based on 5-10mcg/kg/day for typical 14 day course)</t>
  </si>
  <si>
    <t>Several glysolyations that are omitted in recombinant production and not pharmacolgically relevant</t>
  </si>
  <si>
    <t>Granulocyte-Macrophage Colony-Stimulating Factor (GM-CSF)</t>
  </si>
  <si>
    <t>Sargramostim (Leukine) Molgramostim (Molgradex)</t>
  </si>
  <si>
    <t>Stimulates proliferation &amp; differentiation  of hematopoietic progenitor cells</t>
  </si>
  <si>
    <t>Treatment of radiation-induced lung injury</t>
  </si>
  <si>
    <t xml:space="preserve">Sargramostim  approved for post chemotherapy, post blood or bone marrow transplantation &amp; for acute radiation syndrome </t>
  </si>
  <si>
    <t>36 months stored at 2-8C***</t>
  </si>
  <si>
    <t xml:space="preserve">2-8°C </t>
  </si>
  <si>
    <t>Medium - Adverse Health Events or Long-Term Health Impacts due to Altered Immune Response - IM 402, Cancer-402,502</t>
  </si>
  <si>
    <t>His- and Strep- affinity chromatography  tgeb Removed His and Strep tags with TEV cleavage of the His tag (Kinoshita, 2019) in silkworms</t>
  </si>
  <si>
    <r>
      <t xml:space="preserve">Yes (e.g., </t>
    </r>
    <r>
      <rPr>
        <i/>
        <sz val="12"/>
        <color theme="1"/>
        <rFont val="Arial"/>
        <family val="2"/>
      </rPr>
      <t>E. coli</t>
    </r>
    <r>
      <rPr>
        <sz val="12"/>
        <color theme="1"/>
        <rFont val="Arial"/>
        <family val="2"/>
      </rPr>
      <t xml:space="preserve">, </t>
    </r>
    <r>
      <rPr>
        <i/>
        <sz val="12"/>
        <color theme="1"/>
        <rFont val="Arial"/>
        <family val="2"/>
      </rPr>
      <t>P. pastoris,  S. Cerevisiaesilkworm-baculovirus</t>
    </r>
    <r>
      <rPr>
        <sz val="12"/>
        <color theme="1"/>
        <rFont val="Arial"/>
        <family val="2"/>
      </rPr>
      <t>)</t>
    </r>
  </si>
  <si>
    <t>yes - Cell proliferation and receptor reporter assays</t>
  </si>
  <si>
    <t>70 mcg/day/14-21 days/980-1470 mcg</t>
  </si>
  <si>
    <t>Erythropoietin</t>
  </si>
  <si>
    <t>Epoetin alfa, Epogen, Procrit</t>
  </si>
  <si>
    <t>Stimulates production of erythrocytes &amp; erythrocyte precursors in the bone marrow</t>
  </si>
  <si>
    <t>Hematopoietic growth factor</t>
  </si>
  <si>
    <t>Treatment of acute radiation syndrome</t>
  </si>
  <si>
    <t>Approved for treatment of anemia in CKD patients, and post radiation in cancer patients</t>
  </si>
  <si>
    <t>24 months with refrigeration (2-8°C)***</t>
  </si>
  <si>
    <t>2-8°C</t>
  </si>
  <si>
    <t>Medium - Adverse Health Events or Long-Term Health Impacts due to Altered Immune Response - IM 402</t>
  </si>
  <si>
    <t xml:space="preserve">Complex multistep CEX, AEX, hydrophobicity interaction chromatagraphy. Sometimes multiple CEX for polishing. Mostly due to CHO production which is a much more complext intracellular background environment </t>
  </si>
  <si>
    <r>
      <t xml:space="preserve">Yes (e.g., CHO cells, </t>
    </r>
    <r>
      <rPr>
        <i/>
        <sz val="12"/>
        <color theme="1"/>
        <rFont val="Arial"/>
        <family val="2"/>
      </rPr>
      <t xml:space="preserve">E. coli, </t>
    </r>
    <r>
      <rPr>
        <i/>
        <sz val="12"/>
        <color rgb="FF222222"/>
        <rFont val="Arial"/>
        <family val="2"/>
      </rPr>
      <t>C. reinhardtii</t>
    </r>
    <r>
      <rPr>
        <sz val="12"/>
        <color rgb="FF222222"/>
        <rFont val="Arial"/>
        <family val="2"/>
      </rPr>
      <t>)</t>
    </r>
    <r>
      <rPr>
        <i/>
        <sz val="12"/>
        <color rgb="FF222222"/>
        <rFont val="Arial"/>
        <family val="2"/>
      </rPr>
      <t xml:space="preserve"> </t>
    </r>
  </si>
  <si>
    <t>yes - ELISA and SDS-PAGE for quant and cell proliferation with luminescence reporting, most studies use mice for activity assay</t>
  </si>
  <si>
    <t>8.4 mcg, 1 ug is roughly 119 IU (1000 IU / 8.4 mg ~ 119 IU/mg), several dosing protocols depending on pathology. For Patients on cancer Chemotherapy typically 150IU/kg x 3 a week or once at 450IU/Kg once a week until Hbg is restored. Often given with ferrous sulfate as well.</t>
  </si>
  <si>
    <t>2 Disulfide Bonds and heavily glycosylation both of which are required for proper function</t>
  </si>
  <si>
    <t>Romiplostim</t>
  </si>
  <si>
    <t>Nplate</t>
  </si>
  <si>
    <t>Increases platelet and megakaryocyte production</t>
  </si>
  <si>
    <t>Thrombopoietin receptor agonist/ colony stimulating factor</t>
  </si>
  <si>
    <t>Treatment of radiation induced thrombocytopenia</t>
  </si>
  <si>
    <t>Approved  for acute radiation induced thrombocytopenia, immune thrombocytopenic purpura (ITP)</t>
  </si>
  <si>
    <t>5 years prior to reconstitution. Store in a refrigerator (2°C – 8°C). Do not freeze.***</t>
  </si>
  <si>
    <t>Medium - Adverse Health Events or Long-Term Health Impacts due to Altered Immune Response- IM 402</t>
  </si>
  <si>
    <t>His and Trx tags with Ni+ NTP purification coupled with IEX</t>
  </si>
  <si>
    <t>528 (2 identical single-chain subunits of 269</t>
  </si>
  <si>
    <r>
      <t xml:space="preserve">Yes CHO typically,  </t>
    </r>
    <r>
      <rPr>
        <i/>
        <sz val="12"/>
        <color theme="1"/>
        <rFont val="Arial"/>
        <family val="2"/>
      </rPr>
      <t>E. coli with significant post processing to facilitate disulfide bonding</t>
    </r>
  </si>
  <si>
    <t>yes - Cell proliferation and receptor reporter assays, neutralizing antibody bioassay</t>
  </si>
  <si>
    <t>70 mcg/week/4 weeks/280 mcg</t>
  </si>
  <si>
    <t>Yes - Multimer, TPO mimetic domain and Fc carrier domain, yes multiple disulfide bonds cross linking to chains of AA, Yes heavily glycosylated although which glysoylations are absolutely necessary for functionality are not well known based on literaterature review</t>
  </si>
  <si>
    <t>Teriparatide</t>
  </si>
  <si>
    <t>Forteo</t>
  </si>
  <si>
    <t>Stimulates bone formation through stimulation of osteoblastic activity</t>
  </si>
  <si>
    <t>Parathyroid hormone analog</t>
  </si>
  <si>
    <t>Counteract loss of bone density due to microgravity</t>
  </si>
  <si>
    <t xml:space="preserve">Yes, for treatment of osteoporosis </t>
  </si>
  <si>
    <t>24 months unopened in 4-8°C, 28 days once opened in 4-8°C</t>
  </si>
  <si>
    <t>4-8°C, 28 days once opened in 4-8°C</t>
  </si>
  <si>
    <t>High Risk Bone fracture due to bone changes in space - Bone 401, 402, MA- 202</t>
  </si>
  <si>
    <t>almost all His tag purification with Ni-NTA (IMAC) for purification with protease cleavage via TEV or enterokinase</t>
  </si>
  <si>
    <r>
      <t xml:space="preserve">Yes - </t>
    </r>
    <r>
      <rPr>
        <i/>
        <sz val="12"/>
        <color theme="1"/>
        <rFont val="Arial"/>
        <family val="2"/>
      </rPr>
      <t>E. coli and</t>
    </r>
    <r>
      <rPr>
        <sz val="12"/>
        <color theme="1"/>
        <rFont val="Arial"/>
        <family val="2"/>
      </rPr>
      <t xml:space="preserve"> </t>
    </r>
    <r>
      <rPr>
        <i/>
        <sz val="12"/>
        <color theme="1"/>
        <rFont val="Arial"/>
        <family val="2"/>
      </rPr>
      <t>B. subtilis</t>
    </r>
    <r>
      <rPr>
        <sz val="12"/>
        <color theme="1"/>
        <rFont val="Arial"/>
        <family val="2"/>
      </rPr>
      <t>)</t>
    </r>
  </si>
  <si>
    <t>yes</t>
  </si>
  <si>
    <t>20 mcg/day (non weight based dosing) up to 24 months. (10950-14600mcg total over 18-24months)</t>
  </si>
  <si>
    <t>None</t>
  </si>
  <si>
    <t>Abaloparatide</t>
  </si>
  <si>
    <t>Tymlos</t>
  </si>
  <si>
    <t>Stimulates osteoblast activity, increasing bone density</t>
  </si>
  <si>
    <t xml:space="preserve">36 months at 2-8°C. </t>
  </si>
  <si>
    <t xml:space="preserve"> 2-8°C. </t>
  </si>
  <si>
    <t>almost all His tag purification with Ni-NTA (IMAC) for purification with protease cleavage via cyanogen bromide or enterokinase - however very few recent studies detailing the process for this specifically in PTHrp. Many more recent studies in PTH</t>
  </si>
  <si>
    <r>
      <t xml:space="preserve">Yes -  </t>
    </r>
    <r>
      <rPr>
        <i/>
        <sz val="12"/>
        <color theme="1"/>
        <rFont val="Arial"/>
        <family val="2"/>
      </rPr>
      <t>E. coli</t>
    </r>
  </si>
  <si>
    <t>80 mcg/day/28 days/2240 mcg, also not weight based dosing</t>
  </si>
  <si>
    <t>Denosumab</t>
  </si>
  <si>
    <t>Prolia</t>
  </si>
  <si>
    <t>antibody against RANKL</t>
  </si>
  <si>
    <t>Monoclonal antibody/osteoporosis medications</t>
  </si>
  <si>
    <t>His tag Fab fragments against RANKL most likely possible but never attempted</t>
  </si>
  <si>
    <t>&gt;1000</t>
  </si>
  <si>
    <t>CHO</t>
  </si>
  <si>
    <t>No</t>
  </si>
  <si>
    <t>60mg every 6 months - generally this would probable beasible to produce given timeline of administration</t>
  </si>
  <si>
    <t>disulfide bonding and glycosylation required for function. Multi domain</t>
  </si>
  <si>
    <t>IL-11</t>
  </si>
  <si>
    <r>
      <t>Neumega (</t>
    </r>
    <r>
      <rPr>
        <sz val="12"/>
        <color rgb="FF001D35"/>
        <rFont val="Arial"/>
        <family val="2"/>
      </rPr>
      <t>oprelvekin)</t>
    </r>
  </si>
  <si>
    <t>Stimulates production of hematopoietic stem cells resulting in increased platelet production</t>
  </si>
  <si>
    <t>Thrombopoietic growth factor</t>
  </si>
  <si>
    <t>Radiation protection, specifically for the gut</t>
  </si>
  <si>
    <t>Discontinued. Originally FDA approved for prevention of severe thrombocytopenia &amp; reduction of the need for platelet transfusions following myelosuppressive chemotherapy</t>
  </si>
  <si>
    <t>24 months at 2-8°C</t>
  </si>
  <si>
    <t xml:space="preserve">Both tagged (GSH and MT Fusion) with cleavage via thrombin and enterokinase respectively. Taggless protocol post mechanical lysis also has been used. </t>
  </si>
  <si>
    <t xml:space="preserve"> 177 (recombinant version)</t>
  </si>
  <si>
    <r>
      <t xml:space="preserve">Yes - </t>
    </r>
    <r>
      <rPr>
        <i/>
        <sz val="12"/>
        <color theme="1"/>
        <rFont val="Arial"/>
        <family val="2"/>
      </rPr>
      <t>E. coli</t>
    </r>
  </si>
  <si>
    <t>T10 expression cell lines, Megakarocyte forming colony functional assay, STAT3 siganling reporter cell lines</t>
  </si>
  <si>
    <t>3,500 mcg/day/14 days/50,000 mcg</t>
  </si>
  <si>
    <t>IL-18BP</t>
  </si>
  <si>
    <t>Tadekinig alfa </t>
  </si>
  <si>
    <r>
      <t xml:space="preserve">Inhibits IL-18, key protein in </t>
    </r>
    <r>
      <rPr>
        <sz val="12"/>
        <color rgb="FF212121"/>
        <rFont val="Arial"/>
        <family val="2"/>
      </rPr>
      <t>radiation-induced cell &amp; tissue damage &amp; dysfunction </t>
    </r>
  </si>
  <si>
    <t>Cytokine</t>
  </si>
  <si>
    <t>Radiation protection</t>
  </si>
  <si>
    <t>Not FDA approved. Phase III trials ongoing in 2025 for macrophage activation syndrome. Orphan designation fo rhaemophagocytic lymphohistiocytosis</t>
  </si>
  <si>
    <t>6 months below -70°C. Post reconstitution, 1 week at 4°C or 3 months at -20°C.</t>
  </si>
  <si>
    <t>-70°C. Post reconstitution, 1 week at 4°C or 3 months at -20°C.</t>
  </si>
  <si>
    <t xml:space="preserve">Medium - Risk of Radiation Carcinogenesis - Cancer-402,502, </t>
  </si>
  <si>
    <t>His tag purified with Ni-NTA, SUMO tag with SUMO protease</t>
  </si>
  <si>
    <t>Yes (e.g., E. coli), COS-1, murine cell models</t>
  </si>
  <si>
    <t>ELISA for quantity and cell models for function</t>
  </si>
  <si>
    <t>Significant glycosylation, disulfide bonding, and has a Fc binding region making it multi domain</t>
  </si>
  <si>
    <r>
      <t>Rusalatide Acetate (</t>
    </r>
    <r>
      <rPr>
        <sz val="12"/>
        <color rgb="FF000000"/>
        <rFont val="Arial"/>
        <family val="2"/>
      </rPr>
      <t>TP508)</t>
    </r>
  </si>
  <si>
    <t>Chrysalin</t>
  </si>
  <si>
    <t>Activates radioresistant stem cells &amp; increases the stemness potential of crypts to maintain &amp; restore intestinal integrity</t>
  </si>
  <si>
    <t>Regenerative peptide</t>
  </si>
  <si>
    <t>Mitigate radiation induced intestinal and colonic toxicity post radiation exposure</t>
  </si>
  <si>
    <t>No, phase II clinical trials for radiation-induced gastrointestinal damage. Preclinical evaluation for use in radiation induced skin damage. Phase I trials for ARDS</t>
  </si>
  <si>
    <t>12 months at -20°C and 24 months at -80C (MedChem) Chrysalin Biotherapeutics says up to 6 years for raw product but has no data sheet***</t>
  </si>
  <si>
    <t>negative 20 to negative 80 C</t>
  </si>
  <si>
    <t>Solid Phase Peptide Synthesis</t>
  </si>
  <si>
    <t>Several cell based functional assays, human endothelial production of nitrous oxide (NO). Functional assays for PI3/akt in adipose stem cells</t>
  </si>
  <si>
    <t xml:space="preserve">&lt;100mcg/day, 10mcg flat dose for radial fractures with good improvements in speed and quality of healing is probably the best indicator of dosing. The mice trials were several orders of magnitude higher dosing for this for the radiation trials so it is difficult to say exactly. The diabetic foot ulcer study was also only 1mcg of ointment a day for improved outcomes. </t>
  </si>
  <si>
    <t>Daptomycin</t>
  </si>
  <si>
    <t>Cubicin</t>
  </si>
  <si>
    <t xml:space="preserve">Inhibits bacterial cell wall integrity and inhibits DNA and RNA synthesis </t>
  </si>
  <si>
    <t xml:space="preserve">Antibiotic </t>
  </si>
  <si>
    <t>In-flight skin infections and bacteremia</t>
  </si>
  <si>
    <t>Full-FDA approved for cutaneous and blood stream infections</t>
  </si>
  <si>
    <t>3 Years at 2-8C</t>
  </si>
  <si>
    <t>Medium - Risk of Adverse In-Mission and Long-Term Health Effects and Performance Effects Due to Host-Microorganism Interactions - Micro 401 and Spaceflight-Induced Immune System Dysregulation and Microgravity-Associated Alterations in Microbial Virulence – Infectious Disease Risk for Astronauts</t>
  </si>
  <si>
    <t>Proposal to produce Cubicin with His tag selected in a competition by Cubicin Pharmaceuticals, cleaved with proprietary TAGZyme DAPase cleavage with further reonstitution of the decanoic acid tail via solution phase synthesis in E. Coli, Otherwise IEX + Reverse Phase C18 Chromatography + Crystallization in S. Roseoporus</t>
  </si>
  <si>
    <t>With E. Coli or Other</t>
  </si>
  <si>
    <t xml:space="preserve">K+ based bactericidal functional assay, cell based killing with various reporters of cell killing including membrane potential assays, potassium ion release </t>
  </si>
  <si>
    <t>&gt;500 mcg/day at 4-6mg/lg/day for 7-14 days</t>
  </si>
  <si>
    <t xml:space="preserve">Multi-domain, no disulfide bonding or glycosylation </t>
  </si>
  <si>
    <t>Angiotensin II</t>
  </si>
  <si>
    <t>Giapreza</t>
  </si>
  <si>
    <t>Constricts efferent arterioles activating RAAS</t>
  </si>
  <si>
    <t>Vasopressor</t>
  </si>
  <si>
    <t>Hypotension</t>
  </si>
  <si>
    <t>Full FDA approval for septic shock</t>
  </si>
  <si>
    <t>High Risk of Cardiovascular Adaptations Contributing to Adverse Mission Performance and Health Outcomes CV101-203</t>
  </si>
  <si>
    <t>His tag of upstream angiotensinogen</t>
  </si>
  <si>
    <t>Upstream Angiotensinogen has been produced in E. Coli (how to grade because angiotensinogen has been produced in E Coli not AngII) Ang II has only every been synthetically produced directly with eukaryotes</t>
  </si>
  <si>
    <t xml:space="preserve">Antibody assays, cleavage with renin assays, </t>
  </si>
  <si>
    <t>20-80mcg/kg/min for hours to days</t>
  </si>
  <si>
    <t>0 Major PTM (angiotensinogen is glycosylated and has disulfide bonds)</t>
  </si>
  <si>
    <t>Delta Sleep Inducing Peptide</t>
  </si>
  <si>
    <t>DSIP</t>
  </si>
  <si>
    <t>Helps improve sleep latency</t>
  </si>
  <si>
    <t>Sleep Aid</t>
  </si>
  <si>
    <t>Insomnia</t>
  </si>
  <si>
    <t xml:space="preserve">Phase II Trials only - none since 2009. </t>
  </si>
  <si>
    <t>12 months***(can't find this although I can find the storage at -80) at -80 °C, 1 month at 2-8C</t>
  </si>
  <si>
    <t>Meidum - Risk of Performance Decrements and Adverse Health Outcomes Resulting from Sleep Loss, Circadian Desynchronization, and Work Overload - Sleep 102</t>
  </si>
  <si>
    <t>GST tag cleaved via thrombin</t>
  </si>
  <si>
    <t>With E. Coli and P. Pastoris</t>
  </si>
  <si>
    <t>Mice models</t>
  </si>
  <si>
    <t>25 nanomoles per kilogram is equivalent to approximately 21.25 micrograms per kilogram or about 1200-1750mcg per dose per day</t>
  </si>
  <si>
    <t>Insulin</t>
  </si>
  <si>
    <t>Many brand names</t>
  </si>
  <si>
    <t>Facilitates intracellular transport of glucose and K+</t>
  </si>
  <si>
    <t>Metabolic hormone</t>
  </si>
  <si>
    <t>None Specified</t>
  </si>
  <si>
    <t>18-36 months at 2-8C. 6 Weeks at room temperature</t>
  </si>
  <si>
    <t>High Risk of Adverse Health Outcomes and Decrements in Performance Due to Medical Conditions that occur in Mission, as well as Long Term Health Outcomes Due to Mission Exposures, Med02 and Medical 101</t>
  </si>
  <si>
    <t>His or SNAC tag</t>
  </si>
  <si>
    <t>With B. Subtilis and E. Coli</t>
  </si>
  <si>
    <t>In vitro and in vitro COTS functional assays available</t>
  </si>
  <si>
    <t>347mcg minimum starting dose for either T2DM or hyperkalemic emergency</t>
  </si>
  <si>
    <t>3 Disulfide Bonds not glycosylated and one domain, although it is comprised of two peptide chains connected by disulfide bonds</t>
  </si>
  <si>
    <t>Glucagon</t>
  </si>
  <si>
    <t>GlucaGen or Ogluo</t>
  </si>
  <si>
    <t>Stimulates Glycogenolysis and Gluconeogenesis</t>
  </si>
  <si>
    <t>24 months at room temperature</t>
  </si>
  <si>
    <t>His tag, Maltose Binding Protein also used, secretion via PhoA signal peptide</t>
  </si>
  <si>
    <t>E. Coli - significant production of GLP-1 in B. Subtilis</t>
  </si>
  <si>
    <t>In vitro and in vivo COTS functional assays available (HEK 293, heptocytes)</t>
  </si>
  <si>
    <t>1000mcg flat dosing for adults</t>
  </si>
  <si>
    <t>No disulfide bonds, multi domain, or glycosylation</t>
  </si>
  <si>
    <t>Amylin (Pramlintide)</t>
  </si>
  <si>
    <t>Symlin</t>
  </si>
  <si>
    <t>Amylin and calcitonin receptor agonist</t>
  </si>
  <si>
    <t>FDA Approved (pramlintide)</t>
  </si>
  <si>
    <t>24 months at -80C, 12 months at -20 both of these for Cagrilintide, unknown for symlin which is probably at least 12 months at 2-8C</t>
  </si>
  <si>
    <t>15mcg*</t>
  </si>
  <si>
    <t>one disulfide bond, a lot of aggregates in inclusion bodies that require additional post processing</t>
  </si>
  <si>
    <t>Salmon Calcitonin</t>
  </si>
  <si>
    <t>Micalcin</t>
  </si>
  <si>
    <t>Calcitonin Receptor Agonist</t>
  </si>
  <si>
    <t>Bone resorption inhibitor</t>
  </si>
  <si>
    <t>FDA Approved (Miacalcin)</t>
  </si>
  <si>
    <t>5 years at 2-8C</t>
  </si>
  <si>
    <t>16.7 mcg, and 200 IU is equivalent to 33.4 mcg</t>
  </si>
  <si>
    <t>typically requires amidation, 5 tandem repeats without amidation is biologically active in mice</t>
  </si>
  <si>
    <t>ADH</t>
  </si>
  <si>
    <t>Vasopressin</t>
  </si>
  <si>
    <t>Activates V1 receptors causing vasoconstriction, actives V2 receptors causing absorption of water in the collecting ducts of the nephron</t>
  </si>
  <si>
    <t>FDA Approved for infusion in Hypotension</t>
  </si>
  <si>
    <t>24 months</t>
  </si>
  <si>
    <t>SPPS and Wheat Germ</t>
  </si>
  <si>
    <t>Yes - numerous cell based GPCR functional assays</t>
  </si>
  <si>
    <t>Maximum of 0.1U/min flat dosing for cardiogenic or 0.07U for septic shock. Or max of  0.2mcg/min. Generally puts this in the favorable category.</t>
  </si>
  <si>
    <t>1 disulfide bond, C-terminal amidation of the terminal glycine residue</t>
  </si>
  <si>
    <t>GLP-1  (-tide)</t>
  </si>
  <si>
    <t>Semaglutide, exenatide, liraglutide</t>
  </si>
  <si>
    <t>GLP-1 agonist, decreases cardiac remodeling, decreases gastric motility, increases insulin production</t>
  </si>
  <si>
    <t>GLP-1 agonist</t>
  </si>
  <si>
    <t>Cardiac Remodeling Prevention</t>
  </si>
  <si>
    <t xml:space="preserve">FDA Improved for T2 Diabetes Mellitus </t>
  </si>
  <si>
    <t>~200mcg/day (1.5mg once a  week)</t>
  </si>
  <si>
    <t>Amidation</t>
  </si>
  <si>
    <t>Supplementary Data 01</t>
  </si>
  <si>
    <t>OCR Cronbach's alpha</t>
  </si>
  <si>
    <t>RPF Cronbach's alpha</t>
  </si>
  <si>
    <t>Without Regulatory Approval</t>
  </si>
  <si>
    <t>Without Shelf Life</t>
  </si>
  <si>
    <t>Without Storage Requirements</t>
  </si>
  <si>
    <t>Without RIS Score</t>
  </si>
  <si>
    <t>Without Post Processing</t>
  </si>
  <si>
    <t>Total Without Regulatory Approval</t>
  </si>
  <si>
    <t>Total Without Shelf Life</t>
  </si>
  <si>
    <t>Total Without Storage Requirements</t>
  </si>
  <si>
    <t>Total Without RIS Score</t>
  </si>
  <si>
    <t>Total Without Post Processing</t>
  </si>
  <si>
    <t>Ranking Without Regulatory Approval</t>
  </si>
  <si>
    <t>Ranking Without Shelf Life</t>
  </si>
  <si>
    <t>Ranking Without Storage Requirements</t>
  </si>
  <si>
    <t>Ranking Without RIS Score</t>
  </si>
  <si>
    <t>Ranking Without Post Processing</t>
  </si>
  <si>
    <t>Without # Amino Acids</t>
  </si>
  <si>
    <t>Without Prior Transgenic Production</t>
  </si>
  <si>
    <t>Without Functional Assay</t>
  </si>
  <si>
    <t>Without Dose for 70 kg (per administration) / Typical Course Duration / Total Amount for Course</t>
  </si>
  <si>
    <t>Without Multi-domain/Glycosylated/ or &gt;2 Disulfide Bonds</t>
  </si>
  <si>
    <t>Total Without # Amino Acids</t>
  </si>
  <si>
    <t>Total Without Prior Transgenic Production</t>
  </si>
  <si>
    <t>Total Without Functional Assay</t>
  </si>
  <si>
    <t>Total Without Dose for 70 kg (per administration) / Typical Course Duration / Total Amount for Course</t>
  </si>
  <si>
    <t>Total Without Multi-domain/Glycosylated/ or &gt;2 Disulfide Bonds</t>
  </si>
  <si>
    <t>Ranking Without # Amino Acids</t>
  </si>
  <si>
    <t>Ranking Without Prior Transgenic Production</t>
  </si>
  <si>
    <t>Ranking Without Functional Assay</t>
  </si>
  <si>
    <t>Ranking Without Dose for 70 kg (per administration) / Typical Course Duration / Total Amount for Course</t>
  </si>
  <si>
    <t>Ranking Without Multi-domain/Glycosylated/ or &gt;2 Disulfide Bonds</t>
  </si>
  <si>
    <t>Supplementary Data O1 - Citations Located in Supplementary Table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</si>
</sst>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Aptos Narrow"/>
      <family val="2"/>
      <scheme val="minor"/>
    </font>
    <font>
      <b/>
      <sz val="20"/>
      <color theme="1"/>
      <name val="Aptos Narrow"/>
      <scheme val="minor"/>
    </font>
    <font>
      <b/>
      <sz val="12"/>
      <color theme="1"/>
      <name val="Aptos Narrow"/>
      <scheme val="minor"/>
    </font>
    <font>
      <b/>
      <sz val="12"/>
      <color rgb="FF000000"/>
      <name val="Arial"/>
      <family val="2"/>
    </font>
    <font>
      <sz val="12"/>
      <color theme="1"/>
      <name val="Aptos Narrow"/>
      <scheme val="minor"/>
    </font>
    <font>
      <b/>
      <sz val="14"/>
      <color theme="1"/>
      <name val="Aptos Narrow"/>
      <scheme val="minor"/>
    </font>
    <font>
      <sz val="12"/>
      <color rgb="FF000000"/>
      <name val="Arial"/>
      <family val="2"/>
    </font>
    <font>
      <sz val="12"/>
      <color theme="1"/>
      <name val="Arial"/>
      <family val="2"/>
    </font>
    <font>
      <sz val="10"/>
      <color theme="1"/>
      <name val="Times New Roman"/>
      <family val="1"/>
    </font>
    <font>
      <i/>
      <sz val="12"/>
      <color rgb="FF000000"/>
      <name val="Arial"/>
      <family val="2"/>
    </font>
    <font>
      <i/>
      <sz val="12"/>
      <color theme="1"/>
      <name val="Arial"/>
      <family val="2"/>
    </font>
    <font>
      <sz val="12"/>
      <color theme="1"/>
      <name val="Roboto"/>
    </font>
    <font>
      <i/>
      <sz val="12"/>
      <color rgb="FF222222"/>
      <name val="Arial"/>
      <family val="2"/>
    </font>
    <font>
      <sz val="12"/>
      <color rgb="FF222222"/>
      <name val="Arial"/>
      <family val="2"/>
    </font>
    <font>
      <sz val="12"/>
      <color rgb="FF000000"/>
      <name val="Aptos Narrow"/>
      <scheme val="minor"/>
    </font>
    <font>
      <sz val="12"/>
      <color rgb="FF1B1B1B"/>
      <name val="Arial"/>
      <family val="2"/>
    </font>
    <font>
      <sz val="12"/>
      <color rgb="FF001D35"/>
      <name val="Arial"/>
      <family val="2"/>
    </font>
    <font>
      <sz val="12"/>
      <color rgb="FF212121"/>
      <name val="Arial"/>
      <family val="2"/>
    </font>
    <font>
      <sz val="12"/>
      <color rgb="FF000000"/>
      <name val="Ariel"/>
    </font>
    <font>
      <sz val="12"/>
      <color rgb="FF000000"/>
      <name val="Trebuchet MS"/>
      <family val="2"/>
    </font>
    <font>
      <sz val="12"/>
      <color theme="1"/>
      <name val="Ariel"/>
    </font>
    <font>
      <sz val="18"/>
      <color theme="1"/>
      <name val="Aptos Narrow"/>
      <family val="2"/>
      <scheme val="minor"/>
    </font>
    <font>
      <sz val="12"/>
      <color rgb="FF2A2A2A"/>
      <name val="Arial"/>
      <family val="2"/>
    </font>
    <font>
      <sz val="12"/>
      <color rgb="FF292A2E"/>
      <name val="Arial"/>
      <family val="2"/>
    </font>
    <font>
      <b/>
      <sz val="12"/>
      <color rgb="FFFFFF00"/>
      <name val="Aptos Narrow"/>
      <scheme val="minor"/>
    </font>
    <font>
      <b/>
      <sz val="12"/>
      <color rgb="FFFFC000"/>
      <name val="Arial"/>
      <family val="2"/>
    </font>
    <font>
      <b/>
      <sz val="12"/>
      <color rgb="FFFF0000"/>
      <name val="Arial"/>
      <family val="2"/>
    </font>
    <font>
      <sz val="12"/>
      <color theme="1"/>
      <name val="Aptos"/>
    </font>
    <font>
      <sz val="12"/>
      <color rgb="FF000000"/>
      <name val="Aptos"/>
    </font>
    <font>
      <i/>
      <sz val="12"/>
      <color rgb="FF000000"/>
      <name val="Aptos"/>
    </font>
    <font>
      <b/>
      <sz val="26"/>
      <color theme="1"/>
      <name val="Aptos Narrow"/>
      <scheme val="minor"/>
    </font>
    <font>
      <b/>
      <sz val="18"/>
      <color theme="1"/>
      <name val="Aptos Narrow"/>
      <scheme val="minor"/>
    </font>
  </fonts>
  <fills count="13">
    <fill>
      <patternFill patternType="none"/>
    </fill>
    <fill>
      <patternFill patternType="gray125"/>
    </fill>
    <fill>
      <patternFill patternType="solid">
        <fgColor rgb="FFEFEFEF"/>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C000"/>
        <bgColor indexed="64"/>
      </patternFill>
    </fill>
    <fill>
      <patternFill patternType="solid">
        <fgColor theme="7"/>
        <bgColor indexed="64"/>
      </patternFill>
    </fill>
    <fill>
      <patternFill patternType="solid">
        <fgColor theme="8" tint="0.59999389629810485"/>
        <bgColor indexed="64"/>
      </patternFill>
    </fill>
    <fill>
      <patternFill patternType="solid">
        <fgColor rgb="FF00B0F0"/>
        <bgColor indexed="64"/>
      </patternFill>
    </fill>
    <fill>
      <patternFill patternType="solid">
        <fgColor theme="2" tint="-0.249977111117893"/>
        <bgColor indexed="64"/>
      </patternFill>
    </fill>
    <fill>
      <patternFill patternType="solid">
        <fgColor rgb="FF00B050"/>
        <bgColor indexed="64"/>
      </patternFill>
    </fill>
    <fill>
      <patternFill patternType="solid">
        <fgColor theme="9"/>
        <bgColor indexed="64"/>
      </patternFill>
    </fill>
    <fill>
      <patternFill patternType="solid">
        <fgColor theme="4"/>
        <bgColor indexed="64"/>
      </patternFill>
    </fill>
  </fills>
  <borders count="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127">
    <xf numFmtId="0" fontId="0" fillId="0" borderId="0" xfId="0"/>
    <xf numFmtId="0" fontId="2" fillId="0" borderId="4" xfId="0" applyFont="1" applyBorder="1" applyAlignment="1">
      <alignment horizontal="center"/>
    </xf>
    <xf numFmtId="0" fontId="2" fillId="0" borderId="1" xfId="0" applyFont="1" applyBorder="1" applyAlignment="1">
      <alignment horizontal="center"/>
    </xf>
    <xf numFmtId="0" fontId="3" fillId="2" borderId="4" xfId="0" applyFont="1" applyFill="1" applyBorder="1" applyAlignment="1">
      <alignment horizontal="center" vertical="center" wrapText="1"/>
    </xf>
    <xf numFmtId="0" fontId="2" fillId="0" borderId="4" xfId="0" applyFont="1" applyBorder="1" applyAlignment="1">
      <alignment horizontal="center" wrapText="1"/>
    </xf>
    <xf numFmtId="0" fontId="0" fillId="0" borderId="4" xfId="0" applyBorder="1" applyAlignment="1">
      <alignment horizontal="center"/>
    </xf>
    <xf numFmtId="0" fontId="0" fillId="0" borderId="4" xfId="0" applyBorder="1"/>
    <xf numFmtId="0" fontId="2" fillId="0" borderId="4" xfId="0" applyFont="1" applyBorder="1"/>
    <xf numFmtId="0" fontId="0" fillId="0" borderId="4" xfId="0" applyBorder="1" applyAlignment="1">
      <alignment horizontal="center" wrapText="1"/>
    </xf>
    <xf numFmtId="0" fontId="2" fillId="3" borderId="4" xfId="0" applyFont="1" applyFill="1" applyBorder="1"/>
    <xf numFmtId="0" fontId="2" fillId="3" borderId="4" xfId="0" applyFont="1" applyFill="1" applyBorder="1" applyAlignment="1">
      <alignment horizontal="center"/>
    </xf>
    <xf numFmtId="0" fontId="2" fillId="3" borderId="1" xfId="0" applyFont="1" applyFill="1" applyBorder="1" applyAlignment="1">
      <alignment horizontal="center"/>
    </xf>
    <xf numFmtId="0" fontId="2" fillId="4" borderId="4" xfId="0" applyFont="1" applyFill="1" applyBorder="1"/>
    <xf numFmtId="0" fontId="2" fillId="4" borderId="4" xfId="0" applyFont="1" applyFill="1" applyBorder="1" applyAlignment="1">
      <alignment horizontal="center"/>
    </xf>
    <xf numFmtId="0" fontId="2" fillId="4" borderId="1" xfId="0" applyFont="1" applyFill="1" applyBorder="1" applyAlignment="1">
      <alignment horizontal="center"/>
    </xf>
    <xf numFmtId="0" fontId="2" fillId="5" borderId="4" xfId="0" applyFont="1" applyFill="1" applyBorder="1"/>
    <xf numFmtId="0" fontId="2" fillId="5" borderId="4" xfId="0" applyFont="1" applyFill="1" applyBorder="1" applyAlignment="1">
      <alignment horizontal="center"/>
    </xf>
    <xf numFmtId="0" fontId="2" fillId="5" borderId="1" xfId="0" applyFont="1" applyFill="1" applyBorder="1" applyAlignment="1">
      <alignment horizontal="center"/>
    </xf>
    <xf numFmtId="0" fontId="0" fillId="0" borderId="1" xfId="0" applyBorder="1" applyAlignment="1">
      <alignment horizontal="center"/>
    </xf>
    <xf numFmtId="0" fontId="3" fillId="6" borderId="4"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5" fillId="8" borderId="4" xfId="0" applyFont="1" applyFill="1" applyBorder="1" applyAlignment="1">
      <alignment horizontal="center" wrapText="1"/>
    </xf>
    <xf numFmtId="0" fontId="5" fillId="7" borderId="4" xfId="0" applyFont="1" applyFill="1" applyBorder="1" applyAlignment="1">
      <alignment horizontal="center" wrapText="1"/>
    </xf>
    <xf numFmtId="0" fontId="2" fillId="9" borderId="4" xfId="0" applyFont="1" applyFill="1" applyBorder="1" applyAlignment="1">
      <alignment horizontal="center"/>
    </xf>
    <xf numFmtId="0" fontId="6" fillId="10" borderId="4" xfId="0" applyFont="1" applyFill="1" applyBorder="1" applyAlignment="1">
      <alignment horizontal="center" vertical="center" wrapText="1"/>
    </xf>
    <xf numFmtId="0" fontId="0" fillId="5" borderId="4" xfId="0" applyFill="1" applyBorder="1" applyAlignment="1">
      <alignment horizontal="center" wrapText="1"/>
    </xf>
    <xf numFmtId="0" fontId="0" fillId="4" borderId="4" xfId="0" applyFill="1" applyBorder="1" applyAlignment="1">
      <alignment horizontal="center" wrapText="1"/>
    </xf>
    <xf numFmtId="0" fontId="6" fillId="3" borderId="4"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0" fillId="4" borderId="4" xfId="0" applyFill="1" applyBorder="1" applyAlignment="1">
      <alignment horizontal="center"/>
    </xf>
    <xf numFmtId="0" fontId="0" fillId="3" borderId="4" xfId="0" applyFill="1" applyBorder="1" applyAlignment="1">
      <alignment horizontal="center" wrapText="1"/>
    </xf>
    <xf numFmtId="0" fontId="7" fillId="0" borderId="4" xfId="0" applyFont="1" applyBorder="1" applyAlignment="1">
      <alignment horizontal="center" vertical="center" wrapText="1"/>
    </xf>
    <xf numFmtId="0" fontId="7" fillId="4" borderId="4"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0" fillId="3" borderId="4" xfId="0" applyFill="1" applyBorder="1" applyAlignment="1">
      <alignment horizontal="center"/>
    </xf>
    <xf numFmtId="0" fontId="4" fillId="5" borderId="4" xfId="0" applyFont="1" applyFill="1" applyBorder="1" applyAlignment="1">
      <alignment horizontal="center"/>
    </xf>
    <xf numFmtId="0" fontId="8" fillId="5" borderId="0" xfId="0" applyFont="1" applyFill="1" applyAlignment="1">
      <alignment horizontal="center" wrapText="1"/>
    </xf>
    <xf numFmtId="0" fontId="0" fillId="5" borderId="4" xfId="0" applyFill="1" applyBorder="1" applyAlignment="1">
      <alignment horizontal="center"/>
    </xf>
    <xf numFmtId="0" fontId="9" fillId="3" borderId="1" xfId="0" applyFont="1" applyFill="1" applyBorder="1" applyAlignment="1">
      <alignment horizontal="center" vertical="center" wrapText="1"/>
    </xf>
    <xf numFmtId="0" fontId="6" fillId="5" borderId="4" xfId="0" applyFont="1" applyFill="1" applyBorder="1" applyAlignment="1">
      <alignment horizontal="center"/>
    </xf>
    <xf numFmtId="0" fontId="4" fillId="4" borderId="4" xfId="0" applyFont="1" applyFill="1" applyBorder="1" applyAlignment="1">
      <alignment horizontal="center"/>
    </xf>
    <xf numFmtId="0" fontId="6" fillId="5" borderId="4" xfId="0" applyFont="1" applyFill="1" applyBorder="1" applyAlignment="1">
      <alignment horizontal="center" vertical="center" wrapText="1"/>
    </xf>
    <xf numFmtId="0" fontId="8" fillId="5" borderId="4" xfId="0" applyFont="1" applyFill="1" applyBorder="1" applyAlignment="1">
      <alignment horizontal="center" wrapText="1"/>
    </xf>
    <xf numFmtId="0" fontId="8" fillId="3" borderId="4" xfId="0" applyFont="1" applyFill="1" applyBorder="1" applyAlignment="1">
      <alignment horizontal="center" wrapText="1"/>
    </xf>
    <xf numFmtId="0" fontId="8" fillId="3" borderId="1" xfId="0" applyFont="1" applyFill="1" applyBorder="1" applyAlignment="1">
      <alignment horizontal="center" wrapText="1"/>
    </xf>
    <xf numFmtId="0" fontId="8" fillId="4" borderId="4" xfId="0" applyFont="1" applyFill="1" applyBorder="1" applyAlignment="1">
      <alignment horizontal="center" wrapText="1"/>
    </xf>
    <xf numFmtId="0" fontId="4" fillId="4" borderId="4" xfId="0" applyFont="1" applyFill="1" applyBorder="1" applyAlignment="1">
      <alignment horizontal="center" wrapText="1"/>
    </xf>
    <xf numFmtId="0" fontId="7" fillId="3" borderId="4"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0" borderId="4" xfId="0" applyFont="1" applyBorder="1" applyAlignment="1">
      <alignment vertical="center" wrapText="1"/>
    </xf>
    <xf numFmtId="0" fontId="6" fillId="3" borderId="0" xfId="0" applyFont="1" applyFill="1" applyAlignment="1">
      <alignment horizontal="center" vertical="center" wrapText="1"/>
    </xf>
    <xf numFmtId="0" fontId="11" fillId="0" borderId="4" xfId="0" applyFont="1" applyBorder="1" applyAlignment="1">
      <alignment vertical="center" wrapText="1"/>
    </xf>
    <xf numFmtId="0" fontId="7" fillId="5" borderId="1" xfId="0" applyFont="1" applyFill="1" applyBorder="1" applyAlignment="1">
      <alignment horizontal="center" vertical="center" wrapText="1"/>
    </xf>
    <xf numFmtId="0" fontId="14" fillId="3" borderId="0" xfId="0" applyFont="1" applyFill="1" applyAlignment="1">
      <alignment horizontal="center" wrapText="1"/>
    </xf>
    <xf numFmtId="0" fontId="15" fillId="0" borderId="4" xfId="0" applyFont="1" applyBorder="1" applyAlignment="1">
      <alignment vertical="center" wrapText="1"/>
    </xf>
    <xf numFmtId="0" fontId="0" fillId="10" borderId="4" xfId="0" applyFill="1" applyBorder="1" applyAlignment="1">
      <alignment horizontal="center"/>
    </xf>
    <xf numFmtId="0" fontId="6" fillId="0" borderId="4" xfId="0" applyFont="1" applyBorder="1" applyAlignment="1">
      <alignment horizontal="center" vertical="center" wrapText="1"/>
    </xf>
    <xf numFmtId="0" fontId="7" fillId="0" borderId="0" xfId="0" applyFont="1" applyAlignment="1">
      <alignment horizontal="center"/>
    </xf>
    <xf numFmtId="0" fontId="6" fillId="0" borderId="4" xfId="0" applyFont="1" applyBorder="1" applyAlignment="1">
      <alignment horizontal="center" wrapText="1"/>
    </xf>
    <xf numFmtId="0" fontId="7" fillId="0" borderId="4" xfId="0" applyFont="1" applyBorder="1" applyAlignment="1">
      <alignment horizontal="center"/>
    </xf>
    <xf numFmtId="0" fontId="7" fillId="4" borderId="0" xfId="0" applyFont="1" applyFill="1" applyAlignment="1">
      <alignment horizontal="center" wrapText="1"/>
    </xf>
    <xf numFmtId="0" fontId="13" fillId="10" borderId="4" xfId="0" applyFont="1" applyFill="1" applyBorder="1" applyAlignment="1">
      <alignment horizontal="center" vertical="center" wrapText="1"/>
    </xf>
    <xf numFmtId="0" fontId="13" fillId="0" borderId="4" xfId="0" applyFont="1" applyBorder="1" applyAlignment="1">
      <alignment horizontal="center" vertical="center" wrapText="1"/>
    </xf>
    <xf numFmtId="0" fontId="4" fillId="3" borderId="4" xfId="0" applyFont="1" applyFill="1" applyBorder="1" applyAlignment="1">
      <alignment horizontal="center" wrapText="1"/>
    </xf>
    <xf numFmtId="0" fontId="7" fillId="0" borderId="0" xfId="0" applyFont="1" applyAlignment="1">
      <alignment horizontal="center" wrapText="1"/>
    </xf>
    <xf numFmtId="0" fontId="6" fillId="4" borderId="4" xfId="0" applyFont="1" applyFill="1" applyBorder="1" applyAlignment="1">
      <alignment horizontal="center" vertical="center" wrapText="1"/>
    </xf>
    <xf numFmtId="0" fontId="18" fillId="4" borderId="0" xfId="0" applyFont="1" applyFill="1" applyAlignment="1">
      <alignment horizontal="center" wrapText="1"/>
    </xf>
    <xf numFmtId="0" fontId="4" fillId="5" borderId="4" xfId="0" applyFont="1" applyFill="1" applyBorder="1" applyAlignment="1">
      <alignment horizontal="center" wrapText="1"/>
    </xf>
    <xf numFmtId="0" fontId="4" fillId="3" borderId="1" xfId="0" applyFont="1" applyFill="1" applyBorder="1" applyAlignment="1">
      <alignment horizontal="center" wrapText="1"/>
    </xf>
    <xf numFmtId="0" fontId="4" fillId="3" borderId="4" xfId="0" applyFont="1" applyFill="1" applyBorder="1" applyAlignment="1">
      <alignment horizontal="center"/>
    </xf>
    <xf numFmtId="0" fontId="19" fillId="4" borderId="0" xfId="0" applyFont="1" applyFill="1" applyAlignment="1">
      <alignment horizontal="center" wrapText="1"/>
    </xf>
    <xf numFmtId="0" fontId="0" fillId="5" borderId="1" xfId="0" applyFill="1" applyBorder="1" applyAlignment="1">
      <alignment horizontal="center"/>
    </xf>
    <xf numFmtId="0" fontId="19" fillId="4" borderId="4" xfId="0" applyFont="1" applyFill="1" applyBorder="1" applyAlignment="1">
      <alignment horizontal="center" wrapText="1"/>
    </xf>
    <xf numFmtId="0" fontId="4" fillId="3" borderId="1" xfId="0" applyFont="1" applyFill="1" applyBorder="1" applyAlignment="1">
      <alignment horizontal="center"/>
    </xf>
    <xf numFmtId="0" fontId="0" fillId="0" borderId="5" xfId="0" applyBorder="1" applyAlignment="1">
      <alignment horizontal="center" wrapText="1"/>
    </xf>
    <xf numFmtId="0" fontId="20" fillId="3" borderId="4" xfId="0" applyFont="1" applyFill="1" applyBorder="1" applyAlignment="1">
      <alignment horizontal="center" wrapText="1"/>
    </xf>
    <xf numFmtId="0" fontId="0" fillId="0" borderId="7" xfId="0" applyBorder="1" applyAlignment="1">
      <alignment horizontal="center" wrapText="1"/>
    </xf>
    <xf numFmtId="0" fontId="4" fillId="5" borderId="1" xfId="0" applyFont="1" applyFill="1" applyBorder="1" applyAlignment="1">
      <alignment horizontal="center"/>
    </xf>
    <xf numFmtId="0" fontId="0" fillId="0" borderId="1" xfId="0" applyBorder="1"/>
    <xf numFmtId="0" fontId="0" fillId="0" borderId="4" xfId="0" applyBorder="1" applyAlignment="1">
      <alignment wrapText="1"/>
    </xf>
    <xf numFmtId="0" fontId="2" fillId="11" borderId="4" xfId="0" applyFont="1" applyFill="1" applyBorder="1" applyAlignment="1">
      <alignment horizontal="center"/>
    </xf>
    <xf numFmtId="0" fontId="24" fillId="11" borderId="4" xfId="0" applyFont="1" applyFill="1" applyBorder="1" applyAlignment="1">
      <alignment horizontal="center"/>
    </xf>
    <xf numFmtId="0" fontId="3" fillId="0" borderId="4" xfId="0" applyFont="1" applyBorder="1" applyAlignment="1">
      <alignment horizontal="center" vertical="center" wrapText="1"/>
    </xf>
    <xf numFmtId="0" fontId="25" fillId="12" borderId="4" xfId="0" applyFont="1" applyFill="1" applyBorder="1" applyAlignment="1">
      <alignment horizontal="center" vertical="center" wrapText="1"/>
    </xf>
    <xf numFmtId="0" fontId="26" fillId="12" borderId="4" xfId="0" applyFont="1" applyFill="1" applyBorder="1" applyAlignment="1">
      <alignment horizontal="center" vertical="center" wrapText="1"/>
    </xf>
    <xf numFmtId="0" fontId="27" fillId="5" borderId="4" xfId="0" applyFont="1" applyFill="1" applyBorder="1" applyAlignment="1">
      <alignment horizontal="center" wrapText="1"/>
    </xf>
    <xf numFmtId="0" fontId="27" fillId="4" borderId="4" xfId="0" applyFont="1" applyFill="1" applyBorder="1" applyAlignment="1">
      <alignment horizontal="center" wrapText="1"/>
    </xf>
    <xf numFmtId="0" fontId="28" fillId="3" borderId="4" xfId="0" applyFont="1" applyFill="1" applyBorder="1" applyAlignment="1">
      <alignment horizontal="center" vertical="center" wrapText="1"/>
    </xf>
    <xf numFmtId="0" fontId="27" fillId="4" borderId="4" xfId="0" applyFont="1" applyFill="1" applyBorder="1" applyAlignment="1">
      <alignment horizontal="center"/>
    </xf>
    <xf numFmtId="0" fontId="27" fillId="3" borderId="4" xfId="0" applyFont="1" applyFill="1" applyBorder="1" applyAlignment="1">
      <alignment horizontal="center" wrapText="1"/>
    </xf>
    <xf numFmtId="0" fontId="27" fillId="4" borderId="4" xfId="0" applyFont="1" applyFill="1" applyBorder="1" applyAlignment="1">
      <alignment horizontal="center" vertical="center" wrapText="1"/>
    </xf>
    <xf numFmtId="0" fontId="28" fillId="5" borderId="4" xfId="0" applyFont="1" applyFill="1" applyBorder="1" applyAlignment="1">
      <alignment horizontal="center" vertical="center" wrapText="1"/>
    </xf>
    <xf numFmtId="0" fontId="27" fillId="3" borderId="4" xfId="0" applyFont="1" applyFill="1" applyBorder="1" applyAlignment="1">
      <alignment horizontal="center"/>
    </xf>
    <xf numFmtId="0" fontId="27" fillId="5" borderId="4" xfId="0" applyFont="1" applyFill="1" applyBorder="1" applyAlignment="1">
      <alignment horizontal="center"/>
    </xf>
    <xf numFmtId="0" fontId="29" fillId="3" borderId="4" xfId="0" applyFont="1" applyFill="1" applyBorder="1" applyAlignment="1">
      <alignment horizontal="center" vertical="center" wrapText="1"/>
    </xf>
    <xf numFmtId="0" fontId="28" fillId="5" borderId="4" xfId="0" applyFont="1" applyFill="1" applyBorder="1" applyAlignment="1">
      <alignment horizontal="center"/>
    </xf>
    <xf numFmtId="0" fontId="27" fillId="3" borderId="4" xfId="0" applyFont="1" applyFill="1" applyBorder="1" applyAlignment="1">
      <alignment horizontal="center" vertical="center" wrapText="1"/>
    </xf>
    <xf numFmtId="0" fontId="27" fillId="5" borderId="4" xfId="0" applyFont="1" applyFill="1" applyBorder="1" applyAlignment="1">
      <alignment horizontal="center" vertical="center" wrapText="1"/>
    </xf>
    <xf numFmtId="0" fontId="28" fillId="3" borderId="4" xfId="0" applyFont="1" applyFill="1" applyBorder="1" applyAlignment="1">
      <alignment horizontal="center" wrapText="1"/>
    </xf>
    <xf numFmtId="0" fontId="2" fillId="10" borderId="4" xfId="0" applyFont="1" applyFill="1" applyBorder="1" applyAlignment="1">
      <alignment horizontal="center"/>
    </xf>
    <xf numFmtId="0" fontId="28" fillId="4" borderId="4" xfId="0" applyFont="1" applyFill="1" applyBorder="1" applyAlignment="1">
      <alignment horizontal="center" vertical="center" wrapText="1"/>
    </xf>
    <xf numFmtId="0" fontId="28" fillId="4" borderId="4" xfId="0" applyFont="1" applyFill="1" applyBorder="1" applyAlignment="1">
      <alignment horizontal="center" wrapText="1"/>
    </xf>
    <xf numFmtId="0" fontId="1" fillId="0" borderId="4" xfId="0" applyFont="1" applyBorder="1"/>
    <xf numFmtId="0" fontId="17" fillId="0" borderId="4" xfId="0" applyFont="1" applyBorder="1" applyAlignment="1">
      <alignment horizontal="center" vertical="center" wrapText="1"/>
    </xf>
    <xf numFmtId="0" fontId="22" fillId="0" borderId="4" xfId="0" applyFont="1" applyBorder="1" applyAlignment="1">
      <alignment horizontal="center" vertical="center" wrapText="1"/>
    </xf>
    <xf numFmtId="0" fontId="7" fillId="0" borderId="1" xfId="0" applyFont="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horizontal="center" vertical="center" wrapText="1"/>
    </xf>
    <xf numFmtId="0" fontId="0" fillId="0" borderId="3" xfId="0" applyBorder="1" applyAlignment="1">
      <alignment horizontal="center"/>
    </xf>
    <xf numFmtId="0" fontId="18" fillId="0" borderId="0" xfId="0" applyFont="1" applyAlignment="1">
      <alignment horizontal="center" wrapText="1"/>
    </xf>
    <xf numFmtId="0" fontId="4" fillId="0" borderId="1" xfId="0" applyFont="1" applyBorder="1" applyAlignment="1">
      <alignment horizontal="center"/>
    </xf>
    <xf numFmtId="0" fontId="6" fillId="0" borderId="1" xfId="0" applyFont="1" applyBorder="1" applyAlignment="1">
      <alignment horizontal="center" vertical="center" wrapText="1"/>
    </xf>
    <xf numFmtId="0" fontId="0" fillId="0" borderId="4" xfId="0" applyBorder="1" applyAlignment="1">
      <alignment horizontal="center" vertic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1" fillId="0" borderId="1" xfId="0" applyFont="1" applyBorder="1" applyAlignment="1">
      <alignment horizontal="center"/>
    </xf>
    <xf numFmtId="0" fontId="21" fillId="0" borderId="2" xfId="0" applyFont="1" applyBorder="1" applyAlignment="1">
      <alignment horizontal="center"/>
    </xf>
    <xf numFmtId="0" fontId="21" fillId="0" borderId="3" xfId="0" applyFont="1" applyBorder="1" applyAlignment="1">
      <alignment horizontal="center"/>
    </xf>
    <xf numFmtId="0" fontId="31" fillId="0" borderId="1" xfId="0" applyFont="1" applyBorder="1" applyAlignment="1">
      <alignment horizontal="center"/>
    </xf>
    <xf numFmtId="0" fontId="31" fillId="0" borderId="2" xfId="0" applyFont="1" applyBorder="1" applyAlignment="1">
      <alignment horizontal="center"/>
    </xf>
    <xf numFmtId="0" fontId="31" fillId="0" borderId="3" xfId="0" applyFont="1" applyBorder="1" applyAlignment="1">
      <alignment horizontal="center"/>
    </xf>
    <xf numFmtId="0" fontId="30" fillId="0" borderId="1" xfId="0" applyFont="1" applyBorder="1" applyAlignment="1">
      <alignment horizontal="center"/>
    </xf>
    <xf numFmtId="0" fontId="30" fillId="0" borderId="2" xfId="0" applyFont="1" applyBorder="1" applyAlignment="1">
      <alignment horizontal="center"/>
    </xf>
    <xf numFmtId="0" fontId="30" fillId="0" borderId="3"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3.xml"/><Relationship Id="rId5" Type="http://schemas.openxmlformats.org/officeDocument/2006/relationships/sharedStrings" Target="sharedStrings.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28</xdr:col>
      <xdr:colOff>58208</xdr:colOff>
      <xdr:row>23</xdr:row>
      <xdr:rowOff>439209</xdr:rowOff>
    </xdr:from>
    <xdr:ext cx="7820025" cy="2120617"/>
    <xdr:pic>
      <xdr:nvPicPr>
        <xdr:cNvPr id="2" name="Picture 1">
          <a:extLst>
            <a:ext uri="{FF2B5EF4-FFF2-40B4-BE49-F238E27FC236}">
              <a16:creationId xmlns:a16="http://schemas.microsoft.com/office/drawing/2014/main" id="{DE7E1238-60BB-BE46-A470-439FD65C33DB}"/>
            </a:ext>
          </a:extLst>
        </xdr:cNvPr>
        <xdr:cNvPicPr>
          <a:picLocks noChangeAspect="1"/>
        </xdr:cNvPicPr>
      </xdr:nvPicPr>
      <xdr:blipFill>
        <a:blip xmlns:r="http://schemas.openxmlformats.org/officeDocument/2006/relationships" r:embed="rId1"/>
        <a:stretch>
          <a:fillRect/>
        </a:stretch>
      </xdr:blipFill>
      <xdr:spPr>
        <a:xfrm>
          <a:off x="49994608" y="28137909"/>
          <a:ext cx="7820025" cy="2120617"/>
        </a:xfrm>
        <a:prstGeom prst="rect">
          <a:avLst/>
        </a:prstGeom>
      </xdr:spPr>
    </xdr:pic>
    <xdr:clientData/>
  </xdr:oneCellAnchor>
</xdr:wsDr>
</file>

<file path=xl/persons/person.xml><?xml version="1.0" encoding="utf-8"?>
<personList xmlns="http://schemas.microsoft.com/office/spreadsheetml/2018/threadedcomments" xmlns:x="http://schemas.openxmlformats.org/spreadsheetml/2006/main">
  <person displayName="John Donovan" id="{A5F8E2E7-5EC1-F743-8D6A-F617749F19CA}" userId="S::John.Donovan@nottingham.ac.uk::717f4ae1-4b24-499c-8d64-830b427abdb9"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G2" dT="2025-11-24T16:18:56.61" personId="{A5F8E2E7-5EC1-F743-8D6A-F617749F19CA}" id="{8197B1FC-8B98-B945-B8F9-C6F353102F09}">
    <text>Pharma lasting less than 12 months is also prioritized given that the relative value of producing it on-demand goes up when the drug has a short half life</text>
  </threadedComment>
  <threadedComment ref="H2" dT="2025-11-24T16:18:08.62" personId="{A5F8E2E7-5EC1-F743-8D6A-F617749F19CA}" id="{B654251E-2C28-B648-919C-72C6241C72DD}">
    <text>Pharma requiring very cold storage tends to be increase value of on demand production because of the PMV requirement to refridgerate</text>
  </threadedComment>
  <threadedComment ref="I7" dT="2025-11-24T16:19:41.66" personId="{A5F8E2E7-5EC1-F743-8D6A-F617749F19CA}" id="{11AE0587-FE08-154C-812A-7B3D5B81B64A}">
    <text>The HRR risk matrix includes both probability and impact. hence we are just going off of their color grading scheme for this one.</text>
  </threadedComment>
  <threadedComment ref="H27" dT="2025-11-24T16:18:08.62" personId="{A5F8E2E7-5EC1-F743-8D6A-F617749F19CA}" id="{4C2A81F8-0654-EB49-84FA-98E4E3997A6C}">
    <text>Pharma requiring very cold storage tends to be increase value of on demand production because of the PMV requirement to refridgerate</text>
  </threadedComment>
</ThreadedComments>
</file>

<file path=xl/threadedComments/threadedComment2.xml><?xml version="1.0" encoding="utf-8"?>
<ThreadedComments xmlns="http://schemas.microsoft.com/office/spreadsheetml/2018/threadedcomments" xmlns:x="http://schemas.openxmlformats.org/spreadsheetml/2006/main">
  <threadedComment ref="I7" dT="2025-11-24T16:19:41.66" personId="{A5F8E2E7-5EC1-F743-8D6A-F617749F19CA}" id="{64220E59-215B-1943-BCA7-8A580E956087}">
    <text>The HRR risk matrix includes both probability and impact. hence we are just going off of their color grading scheme for this one.</text>
  </threadedComment>
  <threadedComment ref="H27" dT="2025-11-24T16:18:08.62" personId="{A5F8E2E7-5EC1-F743-8D6A-F617749F19CA}" id="{BF480815-E923-0F4C-8F57-3446D67006B2}">
    <text>Pharma requiring very cold storage tends to be increase value of on demand production because of the PMV requirement to refridgerate</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56753-59F3-E145-AE88-F1ADECE9939A}">
  <dimension ref="A1:AK40"/>
  <sheetViews>
    <sheetView tabSelected="1" zoomScale="90" zoomScaleNormal="90" workbookViewId="0">
      <pane xSplit="1" ySplit="7" topLeftCell="B8" activePane="bottomRight" state="frozen"/>
      <selection pane="topRight" activeCell="B1" sqref="B1"/>
      <selection pane="bottomLeft" activeCell="A9" sqref="A9"/>
      <selection pane="bottomRight" activeCell="E5" sqref="E5"/>
    </sheetView>
  </sheetViews>
  <sheetFormatPr baseColWidth="10" defaultColWidth="11" defaultRowHeight="16"/>
  <cols>
    <col min="1" max="1" width="20.83203125" style="6" customWidth="1"/>
    <col min="2" max="2" width="13.6640625" style="6" customWidth="1"/>
    <col min="3" max="3" width="21.5" style="6" customWidth="1"/>
    <col min="4" max="4" width="16.33203125" style="6" customWidth="1"/>
    <col min="5" max="5" width="14.33203125" style="6" bestFit="1" customWidth="1"/>
    <col min="6" max="6" width="42.83203125" style="6" bestFit="1" customWidth="1"/>
    <col min="7" max="7" width="28" style="6" bestFit="1" customWidth="1"/>
    <col min="8" max="8" width="25.1640625" style="6" customWidth="1"/>
    <col min="9" max="9" width="43.1640625" style="6" customWidth="1"/>
    <col min="10" max="10" width="29.1640625" style="80" bestFit="1" customWidth="1"/>
    <col min="11" max="11" width="17.83203125" style="6" customWidth="1"/>
    <col min="12" max="12" width="29" style="5" bestFit="1" customWidth="1"/>
    <col min="13" max="13" width="46.33203125" style="5" bestFit="1" customWidth="1"/>
    <col min="14" max="14" width="19.6640625" style="6" customWidth="1"/>
    <col min="15" max="15" width="28.83203125" style="6" bestFit="1" customWidth="1"/>
    <col min="16" max="16" width="35.33203125" style="5" bestFit="1" customWidth="1"/>
    <col min="17" max="17" width="28.83203125" style="5" customWidth="1"/>
    <col min="18" max="18" width="28.83203125" style="6" customWidth="1"/>
    <col min="19" max="19" width="22.6640625" style="6" customWidth="1"/>
    <col min="20" max="20" width="11" style="6"/>
    <col min="21" max="21" width="16.83203125" style="8" customWidth="1"/>
    <col min="22" max="22" width="17.1640625" style="8" bestFit="1" customWidth="1"/>
    <col min="23" max="23" width="11.33203125" style="8" customWidth="1"/>
    <col min="24" max="24" width="12.33203125" style="8" bestFit="1" customWidth="1"/>
    <col min="25" max="25" width="11" style="5"/>
    <col min="26" max="26" width="13.6640625" style="5" customWidth="1"/>
    <col min="27" max="27" width="11" style="5"/>
    <col min="28" max="16384" width="11" style="6"/>
  </cols>
  <sheetData>
    <row r="1" spans="1:37" ht="34" customHeight="1">
      <c r="A1" s="121" t="s">
        <v>378</v>
      </c>
      <c r="B1" s="122"/>
      <c r="C1" s="122"/>
      <c r="D1" s="122"/>
      <c r="E1" s="123"/>
      <c r="F1" s="1" t="s">
        <v>0</v>
      </c>
      <c r="G1" s="1" t="s">
        <v>1</v>
      </c>
      <c r="H1" s="1" t="s">
        <v>2</v>
      </c>
      <c r="I1" s="1" t="s">
        <v>3</v>
      </c>
      <c r="J1" s="2" t="s">
        <v>4</v>
      </c>
      <c r="K1" s="3" t="s">
        <v>5</v>
      </c>
      <c r="L1" s="3" t="s">
        <v>6</v>
      </c>
      <c r="M1" s="3" t="s">
        <v>7</v>
      </c>
      <c r="N1" s="1" t="s">
        <v>8</v>
      </c>
      <c r="O1" s="4" t="s">
        <v>9</v>
      </c>
      <c r="S1" s="7"/>
      <c r="T1" s="7"/>
      <c r="U1" s="4"/>
    </row>
    <row r="2" spans="1:37">
      <c r="B2" s="115" t="s">
        <v>10</v>
      </c>
      <c r="C2" s="9" t="s">
        <v>11</v>
      </c>
      <c r="D2" s="7" t="s">
        <v>12</v>
      </c>
      <c r="E2" s="1"/>
      <c r="F2" s="10" t="s">
        <v>13</v>
      </c>
      <c r="G2" s="10" t="s">
        <v>14</v>
      </c>
      <c r="H2" s="10" t="s">
        <v>15</v>
      </c>
      <c r="I2" s="10" t="s">
        <v>16</v>
      </c>
      <c r="J2" s="11" t="s">
        <v>17</v>
      </c>
      <c r="K2" s="10" t="s">
        <v>18</v>
      </c>
      <c r="L2" s="10" t="s">
        <v>19</v>
      </c>
      <c r="M2" s="10" t="s">
        <v>20</v>
      </c>
      <c r="N2" s="10" t="s">
        <v>21</v>
      </c>
      <c r="O2" s="10" t="s">
        <v>22</v>
      </c>
      <c r="S2" s="7"/>
      <c r="T2" s="7"/>
      <c r="U2" s="4"/>
    </row>
    <row r="3" spans="1:37">
      <c r="B3" s="116"/>
      <c r="C3" s="12" t="s">
        <v>23</v>
      </c>
      <c r="D3" s="7" t="s">
        <v>24</v>
      </c>
      <c r="E3" s="1"/>
      <c r="F3" s="13" t="s">
        <v>25</v>
      </c>
      <c r="G3" s="13" t="s">
        <v>26</v>
      </c>
      <c r="H3" s="13" t="s">
        <v>27</v>
      </c>
      <c r="I3" s="13" t="s">
        <v>28</v>
      </c>
      <c r="J3" s="14" t="s">
        <v>29</v>
      </c>
      <c r="K3" s="13" t="s">
        <v>30</v>
      </c>
      <c r="L3" s="13" t="s">
        <v>31</v>
      </c>
      <c r="M3" s="13" t="s">
        <v>32</v>
      </c>
      <c r="N3" s="13" t="s">
        <v>33</v>
      </c>
      <c r="O3" s="13" t="s">
        <v>34</v>
      </c>
      <c r="S3" s="7"/>
      <c r="T3" s="7"/>
      <c r="U3" s="4"/>
    </row>
    <row r="4" spans="1:37">
      <c r="B4" s="116"/>
      <c r="C4" s="15" t="s">
        <v>35</v>
      </c>
      <c r="D4" s="7" t="s">
        <v>36</v>
      </c>
      <c r="E4" s="1"/>
      <c r="F4" s="16" t="s">
        <v>37</v>
      </c>
      <c r="G4" s="16" t="s">
        <v>38</v>
      </c>
      <c r="H4" s="16" t="s">
        <v>39</v>
      </c>
      <c r="I4" s="16" t="s">
        <v>40</v>
      </c>
      <c r="J4" s="17" t="s">
        <v>41</v>
      </c>
      <c r="K4" s="16" t="s">
        <v>42</v>
      </c>
      <c r="L4" s="16" t="s">
        <v>43</v>
      </c>
      <c r="M4" s="16" t="s">
        <v>44</v>
      </c>
      <c r="N4" s="16" t="s">
        <v>45</v>
      </c>
      <c r="O4" s="16" t="s">
        <v>46</v>
      </c>
      <c r="S4" s="7"/>
      <c r="T4" s="7"/>
      <c r="U4" s="4"/>
    </row>
    <row r="5" spans="1:37">
      <c r="B5" s="117"/>
      <c r="C5" s="7"/>
      <c r="D5" s="7"/>
      <c r="E5" s="5"/>
      <c r="F5" s="1"/>
      <c r="G5" s="1"/>
      <c r="H5" s="1"/>
      <c r="I5" s="5" t="s">
        <v>47</v>
      </c>
      <c r="J5" s="18"/>
      <c r="K5" s="5"/>
      <c r="M5" s="1"/>
      <c r="N5" s="1"/>
      <c r="O5" s="1"/>
      <c r="S5" s="7"/>
      <c r="T5" s="7"/>
      <c r="U5" s="4"/>
    </row>
    <row r="7" spans="1:37" ht="111" customHeight="1">
      <c r="A7" s="3" t="s">
        <v>48</v>
      </c>
      <c r="B7" s="3" t="s">
        <v>49</v>
      </c>
      <c r="C7" s="3" t="s">
        <v>50</v>
      </c>
      <c r="D7" s="3" t="s">
        <v>51</v>
      </c>
      <c r="E7" s="3" t="s">
        <v>52</v>
      </c>
      <c r="F7" s="19" t="s">
        <v>53</v>
      </c>
      <c r="G7" s="19" t="s">
        <v>1</v>
      </c>
      <c r="H7" s="19" t="s">
        <v>54</v>
      </c>
      <c r="I7" s="19" t="s">
        <v>55</v>
      </c>
      <c r="J7" s="20" t="s">
        <v>56</v>
      </c>
      <c r="K7" s="21" t="s">
        <v>5</v>
      </c>
      <c r="L7" s="21" t="s">
        <v>57</v>
      </c>
      <c r="M7" s="21" t="s">
        <v>58</v>
      </c>
      <c r="N7" s="21" t="s">
        <v>59</v>
      </c>
      <c r="O7" s="21" t="s">
        <v>60</v>
      </c>
      <c r="P7" s="22" t="s">
        <v>61</v>
      </c>
      <c r="Q7" s="23" t="s">
        <v>62</v>
      </c>
      <c r="R7" s="24" t="s">
        <v>63</v>
      </c>
      <c r="S7" s="3"/>
      <c r="T7" s="3"/>
      <c r="U7" s="3" t="s">
        <v>48</v>
      </c>
      <c r="V7" s="3" t="s">
        <v>50</v>
      </c>
      <c r="W7" s="3" t="s">
        <v>51</v>
      </c>
      <c r="X7" s="3" t="s">
        <v>52</v>
      </c>
      <c r="Y7" s="22" t="s">
        <v>61</v>
      </c>
      <c r="Z7" s="23" t="s">
        <v>62</v>
      </c>
      <c r="AA7" s="24" t="s">
        <v>63</v>
      </c>
      <c r="AB7" s="3"/>
      <c r="AC7" s="3"/>
      <c r="AD7" s="3"/>
      <c r="AE7" s="3"/>
      <c r="AF7" s="3"/>
      <c r="AG7" s="3"/>
      <c r="AH7" s="3"/>
      <c r="AI7" s="3"/>
      <c r="AJ7" s="3"/>
      <c r="AK7" s="3"/>
    </row>
    <row r="8" spans="1:37" ht="85">
      <c r="A8" s="25" t="s">
        <v>64</v>
      </c>
      <c r="B8" s="8" t="s">
        <v>65</v>
      </c>
      <c r="C8" s="5" t="s">
        <v>66</v>
      </c>
      <c r="D8" s="5" t="s">
        <v>67</v>
      </c>
      <c r="E8" s="5" t="s">
        <v>68</v>
      </c>
      <c r="F8" s="26" t="s">
        <v>69</v>
      </c>
      <c r="G8" s="27" t="s">
        <v>70</v>
      </c>
      <c r="H8" s="26" t="s">
        <v>71</v>
      </c>
      <c r="I8" s="28" t="s">
        <v>72</v>
      </c>
      <c r="J8" s="29" t="s">
        <v>73</v>
      </c>
      <c r="K8" s="30">
        <v>65</v>
      </c>
      <c r="L8" s="27" t="s">
        <v>74</v>
      </c>
      <c r="M8" s="31" t="s">
        <v>75</v>
      </c>
      <c r="N8" s="26" t="s">
        <v>76</v>
      </c>
      <c r="O8" s="30" t="s">
        <v>77</v>
      </c>
      <c r="P8" s="5">
        <v>5</v>
      </c>
      <c r="Q8" s="5">
        <v>5</v>
      </c>
      <c r="R8" s="5">
        <f>P8 + Q8</f>
        <v>10</v>
      </c>
      <c r="S8" s="8"/>
      <c r="U8" s="8" t="str" cm="1">
        <f t="array" ref="U8:U33">_xlfn.SORTBY($A$8:$A$33,$R$8:$R$33,-1,$A$8:$A$33,1)</f>
        <v>Teriparatide</v>
      </c>
      <c r="V8" s="8" t="str" cm="1">
        <f t="array" ref="V8:V33">_xlfn.SORTBY($C$8:$C$33,$R$8:$R$33,-1,$A$8:$A$33,1)</f>
        <v>Stimulates bone formation through stimulation of osteoblastic activity</v>
      </c>
      <c r="W8" s="8" t="str" cm="1">
        <f t="array" ref="W8:W33">_xlfn.SORTBY($D$8:$D$33,$R$8:$R$33,-1,$A$8:$A$33,1)</f>
        <v>Parathyroid hormone analog</v>
      </c>
      <c r="X8" s="8" t="str" cm="1">
        <f t="array" ref="X8:X33">_xlfn.SORTBY($E$8:$E$33,$R$8:$R$33,-1,$A$8:$A$33,1)</f>
        <v>Counteract loss of bone density due to microgravity</v>
      </c>
      <c r="Y8" s="5" cm="1">
        <f t="array" ref="Y8:Y33">_xlfn.SORTBY($P$8:$P$33,$R$8:$R$33,-1,$A$8:$A$33,1)</f>
        <v>8</v>
      </c>
      <c r="Z8" s="5" cm="1">
        <f t="array" ref="Z8:Z33">_xlfn.SORTBY($Q$8:$Q$33,$R$8:$R$33,-1,$A$8:$A$33,1)</f>
        <v>9</v>
      </c>
      <c r="AA8" s="5" cm="1">
        <f t="array" ref="AA8:AA33">_xlfn.SORTBY($R$8:$R$33,$R$8:$R$33,-1,$A$8:$A$33,1)</f>
        <v>17</v>
      </c>
    </row>
    <row r="9" spans="1:37" ht="68">
      <c r="A9" s="25" t="s">
        <v>78</v>
      </c>
      <c r="B9" s="8" t="s">
        <v>79</v>
      </c>
      <c r="C9" s="5" t="s">
        <v>66</v>
      </c>
      <c r="D9" s="5" t="s">
        <v>67</v>
      </c>
      <c r="E9" s="5" t="s">
        <v>68</v>
      </c>
      <c r="F9" s="31" t="s">
        <v>13</v>
      </c>
      <c r="G9" s="26" t="s">
        <v>80</v>
      </c>
      <c r="H9" s="33" t="s">
        <v>81</v>
      </c>
      <c r="I9" s="28" t="s">
        <v>72</v>
      </c>
      <c r="J9" s="34" t="s">
        <v>82</v>
      </c>
      <c r="K9" s="35">
        <v>20</v>
      </c>
      <c r="L9" s="36" t="s">
        <v>82</v>
      </c>
      <c r="M9" s="31" t="s">
        <v>75</v>
      </c>
      <c r="N9" s="26" t="s">
        <v>83</v>
      </c>
      <c r="O9" s="37" t="s">
        <v>84</v>
      </c>
      <c r="P9" s="5">
        <v>5</v>
      </c>
      <c r="Q9" s="5">
        <v>4</v>
      </c>
      <c r="R9" s="5">
        <f>P9 + Q9</f>
        <v>9</v>
      </c>
      <c r="S9" s="8"/>
      <c r="U9" s="8" t="str">
        <v>Abaloparatide</v>
      </c>
      <c r="V9" s="8" t="str">
        <v>Stimulates osteoblast activity, increasing bone density</v>
      </c>
      <c r="W9" s="8" t="str">
        <v>Parathyroid hormone analog</v>
      </c>
      <c r="X9" s="8" t="str">
        <v>Counteract loss of bone density due to microgravity</v>
      </c>
      <c r="Y9" s="5">
        <v>8</v>
      </c>
      <c r="Z9" s="5">
        <v>8</v>
      </c>
      <c r="AA9" s="5">
        <v>16</v>
      </c>
    </row>
    <row r="10" spans="1:37" ht="85">
      <c r="A10" s="25" t="s">
        <v>85</v>
      </c>
      <c r="B10" s="8" t="s">
        <v>86</v>
      </c>
      <c r="C10" s="8" t="s">
        <v>87</v>
      </c>
      <c r="D10" s="8" t="s">
        <v>88</v>
      </c>
      <c r="E10" s="8" t="s">
        <v>89</v>
      </c>
      <c r="F10" s="31" t="s">
        <v>90</v>
      </c>
      <c r="G10" s="27" t="s">
        <v>91</v>
      </c>
      <c r="H10" s="38" t="s">
        <v>92</v>
      </c>
      <c r="I10" s="28" t="s">
        <v>93</v>
      </c>
      <c r="J10" s="39" t="s">
        <v>94</v>
      </c>
      <c r="K10" s="30">
        <v>440</v>
      </c>
      <c r="L10" s="27" t="s">
        <v>95</v>
      </c>
      <c r="M10" s="35" t="s">
        <v>96</v>
      </c>
      <c r="N10" s="26" t="s">
        <v>97</v>
      </c>
      <c r="O10" s="35" t="s">
        <v>98</v>
      </c>
      <c r="P10" s="5">
        <v>7</v>
      </c>
      <c r="Q10" s="5">
        <v>6</v>
      </c>
      <c r="R10" s="5">
        <f t="shared" ref="R10:R33" si="0">P10 + Q10</f>
        <v>13</v>
      </c>
      <c r="S10" s="8"/>
      <c r="U10" s="8" t="str">
        <v>Amylin (Pramlintide)</v>
      </c>
      <c r="V10" s="8" t="str">
        <v>Amylin and calcitonin receptor agonist</v>
      </c>
      <c r="W10" s="8" t="str">
        <v>Metabolic hormone</v>
      </c>
      <c r="X10" s="8" t="str">
        <v>Counteract loss of bone density due to microgravity</v>
      </c>
      <c r="Y10" s="5">
        <v>8</v>
      </c>
      <c r="Z10" s="5">
        <v>8</v>
      </c>
      <c r="AA10" s="5">
        <v>16</v>
      </c>
    </row>
    <row r="11" spans="1:37" ht="119">
      <c r="A11" s="25" t="s">
        <v>99</v>
      </c>
      <c r="B11" s="8" t="s">
        <v>100</v>
      </c>
      <c r="C11" s="8" t="s">
        <v>87</v>
      </c>
      <c r="D11" s="8" t="s">
        <v>88</v>
      </c>
      <c r="E11" s="8" t="s">
        <v>89</v>
      </c>
      <c r="F11" s="31" t="s">
        <v>101</v>
      </c>
      <c r="G11" s="27" t="s">
        <v>102</v>
      </c>
      <c r="H11" s="38" t="s">
        <v>92</v>
      </c>
      <c r="I11" s="28" t="s">
        <v>93</v>
      </c>
      <c r="J11" s="29" t="s">
        <v>103</v>
      </c>
      <c r="K11" s="40" t="s">
        <v>104</v>
      </c>
      <c r="L11" s="31" t="s">
        <v>105</v>
      </c>
      <c r="M11" s="31" t="s">
        <v>106</v>
      </c>
      <c r="N11" s="26" t="s">
        <v>107</v>
      </c>
      <c r="O11" s="27" t="s">
        <v>108</v>
      </c>
      <c r="P11" s="5">
        <v>7</v>
      </c>
      <c r="Q11" s="5">
        <v>5</v>
      </c>
      <c r="R11" s="5">
        <f t="shared" si="0"/>
        <v>12</v>
      </c>
      <c r="S11" s="8"/>
      <c r="U11" s="8" t="str">
        <v>Angiotensin II</v>
      </c>
      <c r="V11" s="8" t="str">
        <v>Constricts efferent arterioles activating RAAS</v>
      </c>
      <c r="W11" s="8" t="str">
        <v>Vasopressor</v>
      </c>
      <c r="X11" s="8" t="str">
        <v>Hypotension</v>
      </c>
      <c r="Y11" s="5">
        <v>8</v>
      </c>
      <c r="Z11" s="5">
        <v>6</v>
      </c>
      <c r="AA11" s="5">
        <v>14</v>
      </c>
    </row>
    <row r="12" spans="1:37" ht="155">
      <c r="A12" s="25" t="s">
        <v>109</v>
      </c>
      <c r="B12" s="8" t="s">
        <v>109</v>
      </c>
      <c r="C12" s="8" t="s">
        <v>110</v>
      </c>
      <c r="D12" s="8" t="s">
        <v>111</v>
      </c>
      <c r="E12" s="5" t="s">
        <v>68</v>
      </c>
      <c r="F12" s="31" t="s">
        <v>112</v>
      </c>
      <c r="G12" s="41" t="s">
        <v>26</v>
      </c>
      <c r="H12" s="33" t="s">
        <v>81</v>
      </c>
      <c r="I12" s="28" t="s">
        <v>72</v>
      </c>
      <c r="J12" s="34" t="s">
        <v>82</v>
      </c>
      <c r="K12" s="40">
        <v>7</v>
      </c>
      <c r="L12" s="42" t="s">
        <v>82</v>
      </c>
      <c r="M12" s="31" t="s">
        <v>75</v>
      </c>
      <c r="N12" s="37" t="s">
        <v>113</v>
      </c>
      <c r="O12" s="43" t="s">
        <v>114</v>
      </c>
      <c r="P12" s="5">
        <v>6</v>
      </c>
      <c r="Q12" s="5">
        <v>2</v>
      </c>
      <c r="R12" s="5">
        <f>P12 + Q12</f>
        <v>8</v>
      </c>
      <c r="S12" s="8"/>
      <c r="U12" s="8" t="str">
        <v>Daptomycin</v>
      </c>
      <c r="V12" s="8" t="str">
        <v xml:space="preserve">Inhibits bacterial cell wall integrity and inhibits DNA and RNA synthesis </v>
      </c>
      <c r="W12" s="8" t="str">
        <v xml:space="preserve">Antibiotic </v>
      </c>
      <c r="X12" s="8" t="str">
        <v>In-flight skin infections and bacteremia</v>
      </c>
      <c r="Y12" s="5">
        <v>7</v>
      </c>
      <c r="Z12" s="5">
        <v>7</v>
      </c>
      <c r="AA12" s="5">
        <v>14</v>
      </c>
    </row>
    <row r="13" spans="1:37" ht="102">
      <c r="A13" s="25" t="s">
        <v>115</v>
      </c>
      <c r="B13" s="8" t="s">
        <v>116</v>
      </c>
      <c r="C13" s="8" t="s">
        <v>117</v>
      </c>
      <c r="D13" s="8" t="s">
        <v>118</v>
      </c>
      <c r="E13" s="8" t="s">
        <v>119</v>
      </c>
      <c r="F13" s="31" t="s">
        <v>120</v>
      </c>
      <c r="G13" s="41" t="s">
        <v>26</v>
      </c>
      <c r="H13" s="33" t="s">
        <v>81</v>
      </c>
      <c r="I13" s="44" t="s">
        <v>121</v>
      </c>
      <c r="J13" s="34" t="s">
        <v>122</v>
      </c>
      <c r="K13" s="40" t="s">
        <v>123</v>
      </c>
      <c r="L13" s="42" t="s">
        <v>124</v>
      </c>
      <c r="M13" s="31" t="s">
        <v>75</v>
      </c>
      <c r="N13" s="36" t="s">
        <v>45</v>
      </c>
      <c r="O13" s="37" t="s">
        <v>125</v>
      </c>
      <c r="P13" s="5">
        <v>6</v>
      </c>
      <c r="Q13" s="5">
        <v>2</v>
      </c>
      <c r="R13" s="5">
        <f t="shared" ref="R13:R14" si="1">P13 + Q13</f>
        <v>8</v>
      </c>
      <c r="S13" s="8"/>
      <c r="U13" s="8" t="str">
        <v>GLP-1  (-tide)</v>
      </c>
      <c r="V13" s="8" t="str">
        <v>GLP-1 agonist, decreases cardiac remodeling, decreases gastric motility, increases insulin production</v>
      </c>
      <c r="W13" s="8" t="str">
        <v>GLP-1 agonist</v>
      </c>
      <c r="X13" s="8" t="str">
        <v>Cardiac Remodeling Prevention</v>
      </c>
      <c r="Y13" s="5">
        <v>7</v>
      </c>
      <c r="Z13" s="5">
        <v>7</v>
      </c>
      <c r="AA13" s="5">
        <v>14</v>
      </c>
    </row>
    <row r="14" spans="1:37" ht="102">
      <c r="A14" s="25" t="s">
        <v>126</v>
      </c>
      <c r="B14" s="8" t="s">
        <v>127</v>
      </c>
      <c r="C14" s="8" t="s">
        <v>117</v>
      </c>
      <c r="D14" s="8" t="s">
        <v>118</v>
      </c>
      <c r="E14" s="8" t="s">
        <v>128</v>
      </c>
      <c r="F14" s="31" t="s">
        <v>129</v>
      </c>
      <c r="G14" s="41" t="s">
        <v>26</v>
      </c>
      <c r="H14" s="33" t="s">
        <v>81</v>
      </c>
      <c r="I14" s="44" t="s">
        <v>121</v>
      </c>
      <c r="J14" s="45" t="s">
        <v>130</v>
      </c>
      <c r="K14" s="46" t="s">
        <v>131</v>
      </c>
      <c r="L14" s="47" t="s">
        <v>31</v>
      </c>
      <c r="M14" s="31" t="s">
        <v>75</v>
      </c>
      <c r="N14" s="36" t="s">
        <v>132</v>
      </c>
      <c r="O14" s="43" t="s">
        <v>133</v>
      </c>
      <c r="P14" s="5">
        <v>8</v>
      </c>
      <c r="Q14" s="5">
        <v>4</v>
      </c>
      <c r="R14" s="5">
        <f t="shared" si="1"/>
        <v>12</v>
      </c>
      <c r="S14" s="8"/>
      <c r="U14" s="8" t="str">
        <v>Granulocyte Colony-Stimulating Factor (G-CSF)</v>
      </c>
      <c r="V14" s="8" t="str">
        <v>Stimulates production of granulocytes</v>
      </c>
      <c r="W14" s="8" t="str">
        <v>Colony stimulating factor</v>
      </c>
      <c r="X14" s="8" t="str">
        <v>Treatment of radiation-induced neutropenia, specifically in the lungs</v>
      </c>
      <c r="Y14" s="5">
        <v>6</v>
      </c>
      <c r="Z14" s="5">
        <v>8</v>
      </c>
      <c r="AA14" s="5">
        <v>14</v>
      </c>
    </row>
    <row r="15" spans="1:37" ht="118" customHeight="1">
      <c r="A15" s="25" t="s">
        <v>134</v>
      </c>
      <c r="B15" s="32" t="s">
        <v>135</v>
      </c>
      <c r="C15" s="32" t="s">
        <v>136</v>
      </c>
      <c r="D15" s="32" t="s">
        <v>137</v>
      </c>
      <c r="E15" s="32" t="s">
        <v>138</v>
      </c>
      <c r="F15" s="48" t="s">
        <v>139</v>
      </c>
      <c r="G15" s="49" t="s">
        <v>140</v>
      </c>
      <c r="H15" s="33" t="s">
        <v>81</v>
      </c>
      <c r="I15" s="33" t="s">
        <v>141</v>
      </c>
      <c r="J15" s="50" t="s">
        <v>142</v>
      </c>
      <c r="K15" s="33">
        <v>175</v>
      </c>
      <c r="L15" s="48" t="s">
        <v>143</v>
      </c>
      <c r="M15" s="33" t="s">
        <v>144</v>
      </c>
      <c r="N15" s="48" t="s">
        <v>145</v>
      </c>
      <c r="O15" s="48" t="s">
        <v>146</v>
      </c>
      <c r="P15" s="5">
        <v>6</v>
      </c>
      <c r="Q15" s="5">
        <v>8</v>
      </c>
      <c r="R15" s="30">
        <f t="shared" si="0"/>
        <v>14</v>
      </c>
      <c r="S15" s="32"/>
      <c r="T15" s="51"/>
      <c r="U15" s="32" t="str">
        <v>Granulocyte-Macrophage Colony-Stimulating Factor (GM-CSF)</v>
      </c>
      <c r="V15" s="32" t="str">
        <v>Stimulates proliferation &amp; differentiation  of hematopoietic progenitor cells</v>
      </c>
      <c r="W15" s="32" t="str">
        <v>Colony stimulating factor</v>
      </c>
      <c r="X15" s="32" t="str">
        <v>Treatment of radiation-induced lung injury</v>
      </c>
      <c r="Y15" s="32">
        <v>7</v>
      </c>
      <c r="Z15" s="32">
        <v>7</v>
      </c>
      <c r="AA15" s="32">
        <v>14</v>
      </c>
      <c r="AB15" s="51"/>
      <c r="AC15" s="32"/>
      <c r="AD15" s="51"/>
      <c r="AE15" s="51"/>
      <c r="AF15" s="51"/>
      <c r="AG15" s="51"/>
      <c r="AH15" s="51"/>
      <c r="AI15" s="51"/>
      <c r="AJ15" s="51"/>
      <c r="AK15" s="51"/>
    </row>
    <row r="16" spans="1:37" ht="102">
      <c r="A16" s="25" t="s">
        <v>147</v>
      </c>
      <c r="B16" s="32" t="s">
        <v>148</v>
      </c>
      <c r="C16" s="32" t="s">
        <v>149</v>
      </c>
      <c r="D16" s="32" t="s">
        <v>137</v>
      </c>
      <c r="E16" s="32" t="s">
        <v>150</v>
      </c>
      <c r="F16" s="48" t="s">
        <v>151</v>
      </c>
      <c r="G16" s="33" t="s">
        <v>152</v>
      </c>
      <c r="H16" s="33" t="s">
        <v>153</v>
      </c>
      <c r="I16" s="33" t="s">
        <v>154</v>
      </c>
      <c r="J16" s="52" t="s">
        <v>155</v>
      </c>
      <c r="K16" s="33">
        <v>127</v>
      </c>
      <c r="L16" s="33" t="s">
        <v>156</v>
      </c>
      <c r="M16" s="33" t="s">
        <v>157</v>
      </c>
      <c r="N16" s="48" t="s">
        <v>158</v>
      </c>
      <c r="O16" s="48" t="s">
        <v>146</v>
      </c>
      <c r="P16" s="5">
        <v>7</v>
      </c>
      <c r="Q16" s="5">
        <v>7</v>
      </c>
      <c r="R16" s="30">
        <f t="shared" si="0"/>
        <v>14</v>
      </c>
      <c r="S16" s="32"/>
      <c r="T16" s="51"/>
      <c r="U16" s="32" t="str">
        <v>Salmon Calcitonin</v>
      </c>
      <c r="V16" s="32" t="str">
        <v>Calcitonin Receptor Agonist</v>
      </c>
      <c r="W16" s="32" t="str">
        <v>Bone resorption inhibitor</v>
      </c>
      <c r="X16" s="32" t="str">
        <v>Counteract loss of bone density due to microgravity</v>
      </c>
      <c r="Y16" s="32">
        <v>7</v>
      </c>
      <c r="Z16" s="32">
        <v>7</v>
      </c>
      <c r="AA16" s="32">
        <v>14</v>
      </c>
      <c r="AB16" s="51"/>
      <c r="AC16" s="32"/>
      <c r="AD16" s="51"/>
      <c r="AE16" s="51"/>
      <c r="AF16" s="51"/>
      <c r="AG16" s="51"/>
      <c r="AH16" s="51"/>
      <c r="AI16" s="51"/>
      <c r="AJ16" s="51"/>
      <c r="AK16" s="53"/>
    </row>
    <row r="17" spans="1:37" ht="238">
      <c r="A17" s="25" t="s">
        <v>159</v>
      </c>
      <c r="B17" s="32" t="s">
        <v>160</v>
      </c>
      <c r="C17" s="32" t="s">
        <v>161</v>
      </c>
      <c r="D17" s="32" t="s">
        <v>162</v>
      </c>
      <c r="E17" s="32" t="s">
        <v>163</v>
      </c>
      <c r="F17" s="48" t="s">
        <v>164</v>
      </c>
      <c r="G17" s="33" t="s">
        <v>165</v>
      </c>
      <c r="H17" s="33" t="s">
        <v>166</v>
      </c>
      <c r="I17" s="33" t="s">
        <v>167</v>
      </c>
      <c r="J17" s="54" t="s">
        <v>168</v>
      </c>
      <c r="K17" s="33">
        <v>165</v>
      </c>
      <c r="L17" s="33" t="s">
        <v>169</v>
      </c>
      <c r="M17" s="33" t="s">
        <v>170</v>
      </c>
      <c r="N17" s="55" t="s">
        <v>171</v>
      </c>
      <c r="O17" s="49" t="s">
        <v>172</v>
      </c>
      <c r="P17" s="5">
        <v>5</v>
      </c>
      <c r="Q17" s="5">
        <v>5</v>
      </c>
      <c r="R17" s="5">
        <f t="shared" si="0"/>
        <v>10</v>
      </c>
      <c r="S17" s="32"/>
      <c r="T17" s="51"/>
      <c r="U17" s="32" t="str">
        <v>Insulin</v>
      </c>
      <c r="V17" s="32" t="str">
        <v>Facilitates intracellular transport of glucose and K+</v>
      </c>
      <c r="W17" s="32" t="str">
        <v>Metabolic hormone</v>
      </c>
      <c r="X17" s="32" t="str">
        <v>None Specified</v>
      </c>
      <c r="Y17" s="32">
        <v>7</v>
      </c>
      <c r="Z17" s="32">
        <v>6</v>
      </c>
      <c r="AA17" s="32">
        <v>13</v>
      </c>
      <c r="AB17" s="51"/>
      <c r="AC17" s="32"/>
      <c r="AD17" s="51"/>
      <c r="AE17" s="51"/>
      <c r="AF17" s="51"/>
      <c r="AG17" s="51"/>
      <c r="AH17" s="51"/>
      <c r="AI17" s="51"/>
      <c r="AJ17" s="51"/>
      <c r="AK17" s="56"/>
    </row>
    <row r="18" spans="1:37" ht="170">
      <c r="A18" s="25" t="s">
        <v>173</v>
      </c>
      <c r="B18" s="32" t="s">
        <v>174</v>
      </c>
      <c r="C18" s="32" t="s">
        <v>175</v>
      </c>
      <c r="D18" s="32" t="s">
        <v>176</v>
      </c>
      <c r="E18" s="32" t="s">
        <v>177</v>
      </c>
      <c r="F18" s="48" t="s">
        <v>178</v>
      </c>
      <c r="G18" s="49" t="s">
        <v>179</v>
      </c>
      <c r="H18" s="33" t="s">
        <v>166</v>
      </c>
      <c r="I18" s="33" t="s">
        <v>180</v>
      </c>
      <c r="J18" s="50" t="s">
        <v>181</v>
      </c>
      <c r="K18" s="49" t="s">
        <v>182</v>
      </c>
      <c r="L18" s="33" t="s">
        <v>183</v>
      </c>
      <c r="M18" s="33" t="s">
        <v>184</v>
      </c>
      <c r="N18" s="48" t="s">
        <v>185</v>
      </c>
      <c r="O18" s="49" t="s">
        <v>186</v>
      </c>
      <c r="P18" s="5">
        <v>6</v>
      </c>
      <c r="Q18" s="5">
        <v>4</v>
      </c>
      <c r="R18" s="5">
        <f t="shared" si="0"/>
        <v>10</v>
      </c>
      <c r="S18" s="32"/>
      <c r="T18" s="51"/>
      <c r="U18" s="32" t="str">
        <v>Rusalatide Acetate (TP508)</v>
      </c>
      <c r="V18" s="32" t="str">
        <v>Activates radioresistant stem cells &amp; increases the stemness potential of crypts to maintain &amp; restore intestinal integrity</v>
      </c>
      <c r="W18" s="32" t="str">
        <v>Regenerative peptide</v>
      </c>
      <c r="X18" s="32" t="str">
        <v>Mitigate radiation induced intestinal and colonic toxicity post radiation exposure</v>
      </c>
      <c r="Y18" s="32">
        <v>6</v>
      </c>
      <c r="Z18" s="32">
        <v>7</v>
      </c>
      <c r="AA18" s="32">
        <v>13</v>
      </c>
      <c r="AB18" s="51"/>
      <c r="AC18" s="32"/>
      <c r="AD18" s="51"/>
      <c r="AE18" s="51"/>
      <c r="AF18" s="51"/>
      <c r="AG18" s="51"/>
      <c r="AH18" s="51"/>
      <c r="AI18" s="51"/>
      <c r="AJ18" s="51"/>
      <c r="AK18" s="51"/>
    </row>
    <row r="19" spans="1:37" ht="102">
      <c r="A19" s="25" t="s">
        <v>187</v>
      </c>
      <c r="B19" s="32" t="s">
        <v>188</v>
      </c>
      <c r="C19" s="32" t="s">
        <v>189</v>
      </c>
      <c r="D19" s="32" t="s">
        <v>190</v>
      </c>
      <c r="E19" s="32" t="s">
        <v>191</v>
      </c>
      <c r="F19" s="48" t="s">
        <v>192</v>
      </c>
      <c r="G19" s="33" t="s">
        <v>193</v>
      </c>
      <c r="H19" s="33" t="s">
        <v>194</v>
      </c>
      <c r="I19" s="48" t="s">
        <v>195</v>
      </c>
      <c r="J19" s="50" t="s">
        <v>196</v>
      </c>
      <c r="K19" s="48">
        <v>34</v>
      </c>
      <c r="L19" s="48" t="s">
        <v>197</v>
      </c>
      <c r="M19" s="33" t="s">
        <v>198</v>
      </c>
      <c r="N19" s="48" t="s">
        <v>199</v>
      </c>
      <c r="O19" s="48" t="s">
        <v>200</v>
      </c>
      <c r="P19" s="5">
        <v>8</v>
      </c>
      <c r="Q19" s="5">
        <v>9</v>
      </c>
      <c r="R19" s="57">
        <f t="shared" si="0"/>
        <v>17</v>
      </c>
      <c r="S19" s="58"/>
      <c r="T19" s="51"/>
      <c r="U19" s="32" t="str">
        <v>Streptokinase</v>
      </c>
      <c r="V19" s="32" t="str">
        <v>Plasminogen activator producing finbrionlysis of blood clots</v>
      </c>
      <c r="W19" s="32" t="str">
        <v>Injectable fibrinolytic</v>
      </c>
      <c r="X19" s="32" t="str">
        <v>Emergency
dissolution of
blood clots</v>
      </c>
      <c r="Y19" s="32">
        <v>7</v>
      </c>
      <c r="Z19" s="32">
        <v>6</v>
      </c>
      <c r="AA19" s="32">
        <v>13</v>
      </c>
      <c r="AB19" s="51"/>
      <c r="AC19" s="32"/>
      <c r="AD19" s="51"/>
      <c r="AE19" s="51"/>
      <c r="AF19" s="51"/>
      <c r="AG19" s="51"/>
      <c r="AH19" s="51"/>
      <c r="AI19" s="51"/>
      <c r="AJ19" s="51"/>
      <c r="AK19" s="51"/>
    </row>
    <row r="20" spans="1:37" ht="170">
      <c r="A20" s="25" t="s">
        <v>201</v>
      </c>
      <c r="B20" s="32" t="s">
        <v>202</v>
      </c>
      <c r="C20" s="32" t="s">
        <v>203</v>
      </c>
      <c r="D20" s="32" t="s">
        <v>190</v>
      </c>
      <c r="E20" s="32" t="s">
        <v>191</v>
      </c>
      <c r="F20" s="48" t="s">
        <v>192</v>
      </c>
      <c r="G20" s="33" t="s">
        <v>204</v>
      </c>
      <c r="H20" s="33" t="s">
        <v>205</v>
      </c>
      <c r="I20" s="48" t="s">
        <v>195</v>
      </c>
      <c r="J20" s="50" t="s">
        <v>206</v>
      </c>
      <c r="K20" s="48">
        <v>34</v>
      </c>
      <c r="L20" s="33" t="s">
        <v>207</v>
      </c>
      <c r="M20" s="33" t="s">
        <v>198</v>
      </c>
      <c r="N20" s="48" t="s">
        <v>208</v>
      </c>
      <c r="O20" s="48" t="s">
        <v>200</v>
      </c>
      <c r="P20" s="5">
        <v>8</v>
      </c>
      <c r="Q20" s="5">
        <v>8</v>
      </c>
      <c r="R20" s="57">
        <f t="shared" si="0"/>
        <v>16</v>
      </c>
      <c r="S20" s="58"/>
      <c r="T20" s="51"/>
      <c r="U20" s="32" t="str">
        <v>Factor IIa (Topical Thrombin)</v>
      </c>
      <c r="V20" s="32" t="str">
        <v>Coagulation Cascade Factor</v>
      </c>
      <c r="W20" s="32" t="str">
        <v>Procoagulant</v>
      </c>
      <c r="X20" s="32" t="str">
        <v>Local Hemorrhage Control Following Trauma</v>
      </c>
      <c r="Y20" s="32">
        <v>8</v>
      </c>
      <c r="Z20" s="32">
        <v>4</v>
      </c>
      <c r="AA20" s="32">
        <v>12</v>
      </c>
      <c r="AB20" s="51"/>
      <c r="AC20" s="32"/>
      <c r="AD20" s="51"/>
      <c r="AE20" s="51"/>
      <c r="AF20" s="51"/>
      <c r="AG20" s="51"/>
      <c r="AH20" s="51"/>
      <c r="AI20" s="51"/>
      <c r="AJ20" s="51"/>
      <c r="AK20" s="51"/>
    </row>
    <row r="21" spans="1:37" ht="85">
      <c r="A21" s="25" t="s">
        <v>209</v>
      </c>
      <c r="B21" s="32" t="s">
        <v>210</v>
      </c>
      <c r="C21" s="32" t="s">
        <v>211</v>
      </c>
      <c r="D21" s="32" t="s">
        <v>212</v>
      </c>
      <c r="E21" s="32" t="s">
        <v>191</v>
      </c>
      <c r="F21" s="48" t="s">
        <v>192</v>
      </c>
      <c r="G21" s="49" t="s">
        <v>80</v>
      </c>
      <c r="H21" s="33" t="s">
        <v>205</v>
      </c>
      <c r="I21" s="48" t="s">
        <v>195</v>
      </c>
      <c r="J21" s="54" t="s">
        <v>213</v>
      </c>
      <c r="K21" s="36" t="s">
        <v>214</v>
      </c>
      <c r="L21" s="49" t="s">
        <v>215</v>
      </c>
      <c r="M21" s="49" t="s">
        <v>216</v>
      </c>
      <c r="N21" s="44" t="s">
        <v>217</v>
      </c>
      <c r="O21" s="37" t="s">
        <v>218</v>
      </c>
      <c r="P21" s="5">
        <v>5</v>
      </c>
      <c r="Q21" s="5">
        <v>2</v>
      </c>
      <c r="R21" s="5">
        <f t="shared" si="0"/>
        <v>7</v>
      </c>
      <c r="S21" s="58"/>
      <c r="T21" s="51"/>
      <c r="U21" s="32" t="str">
        <v>Glucagon</v>
      </c>
      <c r="V21" s="32" t="str">
        <v>Stimulates Glycogenolysis and Gluconeogenesis</v>
      </c>
      <c r="W21" s="32" t="str">
        <v>Metabolic hormone</v>
      </c>
      <c r="X21" s="32" t="str">
        <v>None Specified</v>
      </c>
      <c r="Y21" s="32">
        <v>6</v>
      </c>
      <c r="Z21" s="32">
        <v>6</v>
      </c>
      <c r="AA21" s="32">
        <v>12</v>
      </c>
      <c r="AB21" s="51"/>
      <c r="AC21" s="32"/>
      <c r="AD21" s="51"/>
      <c r="AE21" s="51"/>
      <c r="AF21" s="51"/>
      <c r="AG21" s="51"/>
      <c r="AH21" s="51"/>
      <c r="AI21" s="51"/>
      <c r="AJ21" s="51"/>
      <c r="AK21" s="51"/>
    </row>
    <row r="22" spans="1:37" ht="102">
      <c r="A22" s="25" t="s">
        <v>219</v>
      </c>
      <c r="B22" s="32" t="s">
        <v>220</v>
      </c>
      <c r="C22" s="32" t="s">
        <v>221</v>
      </c>
      <c r="D22" s="32" t="s">
        <v>222</v>
      </c>
      <c r="E22" s="32" t="s">
        <v>223</v>
      </c>
      <c r="F22" s="49" t="s">
        <v>224</v>
      </c>
      <c r="G22" s="33" t="s">
        <v>225</v>
      </c>
      <c r="H22" s="33" t="s">
        <v>205</v>
      </c>
      <c r="I22" s="33" t="s">
        <v>167</v>
      </c>
      <c r="J22" s="50" t="s">
        <v>226</v>
      </c>
      <c r="K22" s="33" t="s">
        <v>227</v>
      </c>
      <c r="L22" s="33" t="s">
        <v>228</v>
      </c>
      <c r="M22" s="33" t="s">
        <v>229</v>
      </c>
      <c r="N22" s="49" t="s">
        <v>230</v>
      </c>
      <c r="O22" s="48" t="s">
        <v>200</v>
      </c>
      <c r="P22" s="5">
        <v>5</v>
      </c>
      <c r="Q22" s="5">
        <v>5</v>
      </c>
      <c r="R22" s="5">
        <f t="shared" si="0"/>
        <v>10</v>
      </c>
      <c r="S22" s="58"/>
      <c r="T22" s="51"/>
      <c r="U22" s="32" t="str">
        <v>tPA</v>
      </c>
      <c r="V22" s="32" t="str">
        <v>Plasminogen activator producing finbrionlysis of blood clots</v>
      </c>
      <c r="W22" s="32" t="str">
        <v>Injectable fibrinolytic</v>
      </c>
      <c r="X22" s="32" t="str">
        <v>Emergency
dissolution of
blood clots</v>
      </c>
      <c r="Y22" s="32">
        <v>7</v>
      </c>
      <c r="Z22" s="32">
        <v>5</v>
      </c>
      <c r="AA22" s="32">
        <v>12</v>
      </c>
      <c r="AB22" s="51"/>
      <c r="AC22" s="51"/>
      <c r="AD22" s="51"/>
      <c r="AE22" s="51"/>
      <c r="AF22" s="51"/>
      <c r="AG22" s="51"/>
      <c r="AH22" s="51"/>
      <c r="AI22" s="51"/>
      <c r="AJ22" s="51"/>
      <c r="AK22" s="51"/>
    </row>
    <row r="23" spans="1:37" ht="153">
      <c r="A23" s="25" t="s">
        <v>231</v>
      </c>
      <c r="B23" s="59" t="s">
        <v>232</v>
      </c>
      <c r="C23" s="60" t="s">
        <v>233</v>
      </c>
      <c r="D23" s="61" t="s">
        <v>234</v>
      </c>
      <c r="E23" s="8" t="s">
        <v>235</v>
      </c>
      <c r="F23" s="62" t="s">
        <v>236</v>
      </c>
      <c r="G23" s="31" t="s">
        <v>237</v>
      </c>
      <c r="H23" s="31" t="s">
        <v>238</v>
      </c>
      <c r="I23" s="33" t="s">
        <v>239</v>
      </c>
      <c r="J23" s="50" t="s">
        <v>240</v>
      </c>
      <c r="K23" s="30">
        <v>164</v>
      </c>
      <c r="L23" s="27" t="s">
        <v>241</v>
      </c>
      <c r="M23" s="30" t="s">
        <v>242</v>
      </c>
      <c r="N23" s="36" t="s">
        <v>45</v>
      </c>
      <c r="O23" s="26" t="s">
        <v>243</v>
      </c>
      <c r="P23" s="5">
        <v>8</v>
      </c>
      <c r="Q23" s="5">
        <v>3</v>
      </c>
      <c r="R23" s="5">
        <f t="shared" si="0"/>
        <v>11</v>
      </c>
      <c r="S23" s="8"/>
      <c r="U23" s="8" t="str">
        <v>ADH</v>
      </c>
      <c r="V23" s="8" t="str">
        <v>Activates V1 receptors causing vasoconstriction, actives V2 receptors causing absorption of water in the collecting ducts of the nephron</v>
      </c>
      <c r="W23" s="8" t="str">
        <v>Vasopressor</v>
      </c>
      <c r="X23" s="8" t="str">
        <v>Hypotension</v>
      </c>
      <c r="Y23" s="5">
        <v>6</v>
      </c>
      <c r="Z23" s="5">
        <v>5</v>
      </c>
      <c r="AA23" s="5">
        <v>11</v>
      </c>
    </row>
    <row r="24" spans="1:37" ht="306">
      <c r="A24" s="63" t="s">
        <v>244</v>
      </c>
      <c r="B24" s="32" t="s">
        <v>245</v>
      </c>
      <c r="C24" s="64" t="s">
        <v>246</v>
      </c>
      <c r="D24" s="32" t="s">
        <v>247</v>
      </c>
      <c r="E24" s="32" t="s">
        <v>248</v>
      </c>
      <c r="F24" s="33" t="s">
        <v>249</v>
      </c>
      <c r="G24" s="28" t="s">
        <v>250</v>
      </c>
      <c r="H24" s="28" t="s">
        <v>251</v>
      </c>
      <c r="I24" s="33" t="s">
        <v>239</v>
      </c>
      <c r="J24" s="54" t="s">
        <v>252</v>
      </c>
      <c r="K24" s="48">
        <v>23</v>
      </c>
      <c r="L24" s="49" t="s">
        <v>216</v>
      </c>
      <c r="M24" s="33" t="s">
        <v>253</v>
      </c>
      <c r="N24" s="65" t="s">
        <v>254</v>
      </c>
      <c r="O24" s="48" t="s">
        <v>200</v>
      </c>
      <c r="P24" s="5">
        <v>6</v>
      </c>
      <c r="Q24" s="5">
        <v>7</v>
      </c>
      <c r="R24" s="5">
        <f t="shared" si="0"/>
        <v>13</v>
      </c>
      <c r="S24" s="58"/>
      <c r="T24" s="51"/>
      <c r="U24" s="32" t="str">
        <v>IL-18BP</v>
      </c>
      <c r="V24" s="32" t="str">
        <v>Inhibits IL-18, key protein in radiation-induced cell &amp; tissue damage &amp; dysfunction </v>
      </c>
      <c r="W24" s="32" t="str">
        <v>Cytokine</v>
      </c>
      <c r="X24" s="32" t="str">
        <v>Radiation protection</v>
      </c>
      <c r="Y24" s="32">
        <v>8</v>
      </c>
      <c r="Z24" s="32">
        <v>3</v>
      </c>
      <c r="AA24" s="32">
        <v>11</v>
      </c>
      <c r="AB24" s="51"/>
      <c r="AC24" s="32"/>
      <c r="AD24" s="51"/>
      <c r="AE24" s="51"/>
      <c r="AF24" s="51"/>
      <c r="AG24" s="51"/>
      <c r="AH24" s="51"/>
      <c r="AI24" s="51"/>
      <c r="AJ24" s="51"/>
      <c r="AK24" s="51"/>
    </row>
    <row r="25" spans="1:37" ht="221">
      <c r="A25" s="25" t="s">
        <v>255</v>
      </c>
      <c r="B25" s="32" t="s">
        <v>256</v>
      </c>
      <c r="C25" s="66" t="s">
        <v>257</v>
      </c>
      <c r="D25" s="32" t="s">
        <v>258</v>
      </c>
      <c r="E25" s="32" t="s">
        <v>259</v>
      </c>
      <c r="F25" s="48" t="s">
        <v>260</v>
      </c>
      <c r="G25" s="67" t="s">
        <v>261</v>
      </c>
      <c r="H25" s="67" t="s">
        <v>27</v>
      </c>
      <c r="I25" s="68" t="s">
        <v>262</v>
      </c>
      <c r="J25" s="50" t="s">
        <v>263</v>
      </c>
      <c r="K25" s="48">
        <v>13</v>
      </c>
      <c r="L25" s="33" t="s">
        <v>264</v>
      </c>
      <c r="M25" s="48" t="s">
        <v>265</v>
      </c>
      <c r="N25" s="69" t="s">
        <v>266</v>
      </c>
      <c r="O25" s="48" t="s">
        <v>267</v>
      </c>
      <c r="P25" s="5">
        <v>7</v>
      </c>
      <c r="Q25" s="5">
        <v>7</v>
      </c>
      <c r="R25" s="30">
        <f t="shared" si="0"/>
        <v>14</v>
      </c>
      <c r="S25" s="32"/>
      <c r="T25" s="51"/>
      <c r="U25" s="32" t="str">
        <v>Delta Sleep Inducing Peptide</v>
      </c>
      <c r="V25" s="32" t="str">
        <v>Helps improve sleep latency</v>
      </c>
      <c r="W25" s="32" t="str">
        <v>Sleep Aid</v>
      </c>
      <c r="X25" s="32" t="str">
        <v>Insomnia</v>
      </c>
      <c r="Y25" s="32">
        <v>5</v>
      </c>
      <c r="Z25" s="32">
        <v>5</v>
      </c>
      <c r="AA25" s="32">
        <v>10</v>
      </c>
      <c r="AB25" s="51"/>
      <c r="AC25" s="32"/>
      <c r="AD25" s="51"/>
      <c r="AE25" s="51"/>
      <c r="AF25" s="51"/>
      <c r="AG25" s="51"/>
      <c r="AH25" s="51"/>
      <c r="AI25" s="51"/>
      <c r="AJ25" s="51"/>
      <c r="AK25" s="51"/>
    </row>
    <row r="26" spans="1:37" ht="119">
      <c r="A26" s="25" t="s">
        <v>268</v>
      </c>
      <c r="B26" s="5" t="s">
        <v>269</v>
      </c>
      <c r="C26" s="8" t="s">
        <v>270</v>
      </c>
      <c r="D26" s="5" t="s">
        <v>271</v>
      </c>
      <c r="E26" s="5" t="s">
        <v>272</v>
      </c>
      <c r="F26" s="35" t="s">
        <v>273</v>
      </c>
      <c r="G26" s="67" t="s">
        <v>261</v>
      </c>
      <c r="H26" s="67" t="s">
        <v>27</v>
      </c>
      <c r="I26" s="31" t="s">
        <v>274</v>
      </c>
      <c r="J26" s="70" t="s">
        <v>275</v>
      </c>
      <c r="K26" s="35">
        <v>8</v>
      </c>
      <c r="L26" s="47" t="s">
        <v>276</v>
      </c>
      <c r="M26" s="30" t="s">
        <v>277</v>
      </c>
      <c r="N26" s="26" t="s">
        <v>278</v>
      </c>
      <c r="O26" s="65" t="s">
        <v>279</v>
      </c>
      <c r="P26" s="5">
        <v>8</v>
      </c>
      <c r="Q26" s="5">
        <v>6</v>
      </c>
      <c r="R26" s="30">
        <f t="shared" si="0"/>
        <v>14</v>
      </c>
      <c r="S26" s="5"/>
      <c r="U26" s="8" t="str">
        <v>Erythropoietin</v>
      </c>
      <c r="V26" s="8" t="str">
        <v>Stimulates production of erythrocytes &amp; erythrocyte precursors in the bone marrow</v>
      </c>
      <c r="W26" s="8" t="str">
        <v>Hematopoietic growth factor</v>
      </c>
      <c r="X26" s="8" t="str">
        <v>Treatment of acute radiation syndrome</v>
      </c>
      <c r="Y26" s="5">
        <v>5</v>
      </c>
      <c r="Z26" s="5">
        <v>5</v>
      </c>
      <c r="AA26" s="5">
        <v>10</v>
      </c>
    </row>
    <row r="27" spans="1:37" ht="119">
      <c r="A27" s="25" t="s">
        <v>280</v>
      </c>
      <c r="B27" s="5" t="s">
        <v>281</v>
      </c>
      <c r="C27" s="8" t="s">
        <v>282</v>
      </c>
      <c r="D27" s="5" t="s">
        <v>283</v>
      </c>
      <c r="E27" s="5" t="s">
        <v>284</v>
      </c>
      <c r="F27" s="38" t="s">
        <v>285</v>
      </c>
      <c r="G27" s="31" t="s">
        <v>286</v>
      </c>
      <c r="H27" s="71" t="s">
        <v>15</v>
      </c>
      <c r="I27" s="72" t="s">
        <v>287</v>
      </c>
      <c r="J27" s="73" t="s">
        <v>288</v>
      </c>
      <c r="K27" s="35">
        <v>9</v>
      </c>
      <c r="L27" s="33" t="s">
        <v>289</v>
      </c>
      <c r="M27" s="38" t="s">
        <v>290</v>
      </c>
      <c r="N27" s="26" t="s">
        <v>291</v>
      </c>
      <c r="O27" s="35" t="s">
        <v>200</v>
      </c>
      <c r="P27" s="5">
        <v>5</v>
      </c>
      <c r="Q27" s="5">
        <v>5</v>
      </c>
      <c r="R27" s="5">
        <f t="shared" si="0"/>
        <v>10</v>
      </c>
      <c r="S27" s="5"/>
      <c r="U27" s="8" t="str">
        <v>Hirudin</v>
      </c>
      <c r="V27" s="8" t="str">
        <v>Direct Thrombin inhibitor</v>
      </c>
      <c r="W27" s="8" t="str">
        <v>Antigocoagulant</v>
      </c>
      <c r="X27" s="8" t="str">
        <v>VTE</v>
      </c>
      <c r="Y27" s="5">
        <v>5</v>
      </c>
      <c r="Z27" s="5">
        <v>5</v>
      </c>
      <c r="AA27" s="5">
        <v>10</v>
      </c>
    </row>
    <row r="28" spans="1:37" ht="102">
      <c r="A28" s="25" t="s">
        <v>292</v>
      </c>
      <c r="B28" s="8" t="s">
        <v>293</v>
      </c>
      <c r="C28" s="8" t="s">
        <v>294</v>
      </c>
      <c r="D28" s="8" t="s">
        <v>295</v>
      </c>
      <c r="E28" s="5" t="s">
        <v>296</v>
      </c>
      <c r="F28" s="71" t="s">
        <v>13</v>
      </c>
      <c r="G28" s="27" t="s">
        <v>297</v>
      </c>
      <c r="H28" s="30" t="s">
        <v>27</v>
      </c>
      <c r="I28" s="74" t="s">
        <v>298</v>
      </c>
      <c r="J28" s="75" t="s">
        <v>299</v>
      </c>
      <c r="K28" s="35">
        <v>51</v>
      </c>
      <c r="L28" s="65" t="s">
        <v>300</v>
      </c>
      <c r="M28" s="30" t="s">
        <v>301</v>
      </c>
      <c r="N28" s="27" t="s">
        <v>302</v>
      </c>
      <c r="O28" s="26" t="s">
        <v>303</v>
      </c>
      <c r="P28" s="5">
        <v>7</v>
      </c>
      <c r="Q28" s="5">
        <v>6</v>
      </c>
      <c r="R28" s="5">
        <f t="shared" si="0"/>
        <v>13</v>
      </c>
      <c r="S28" s="5"/>
      <c r="U28" s="8" t="str">
        <v>IL-11</v>
      </c>
      <c r="V28" s="8" t="str">
        <v>Stimulates production of hematopoietic stem cells resulting in increased platelet production</v>
      </c>
      <c r="W28" s="8" t="str">
        <v>Thrombopoietic growth factor</v>
      </c>
      <c r="X28" s="8" t="str">
        <v>Radiation protection, specifically for the gut</v>
      </c>
      <c r="Y28" s="5">
        <v>5</v>
      </c>
      <c r="Z28" s="5">
        <v>5</v>
      </c>
      <c r="AA28" s="5">
        <v>10</v>
      </c>
    </row>
    <row r="29" spans="1:37" ht="119">
      <c r="A29" s="57" t="s">
        <v>304</v>
      </c>
      <c r="B29" s="8" t="s">
        <v>305</v>
      </c>
      <c r="C29" s="8" t="s">
        <v>306</v>
      </c>
      <c r="D29" s="8" t="s">
        <v>295</v>
      </c>
      <c r="E29" s="5" t="s">
        <v>296</v>
      </c>
      <c r="F29" s="71" t="s">
        <v>13</v>
      </c>
      <c r="G29" s="30" t="s">
        <v>307</v>
      </c>
      <c r="H29" s="36" t="s">
        <v>39</v>
      </c>
      <c r="I29" s="74" t="s">
        <v>298</v>
      </c>
      <c r="J29" s="70" t="s">
        <v>308</v>
      </c>
      <c r="K29" s="35">
        <v>51</v>
      </c>
      <c r="L29" s="27" t="s">
        <v>309</v>
      </c>
      <c r="M29" s="27" t="s">
        <v>310</v>
      </c>
      <c r="N29" s="26" t="s">
        <v>311</v>
      </c>
      <c r="O29" s="31" t="s">
        <v>312</v>
      </c>
      <c r="P29" s="5">
        <v>6</v>
      </c>
      <c r="Q29" s="5">
        <v>6</v>
      </c>
      <c r="R29" s="5">
        <f t="shared" si="0"/>
        <v>12</v>
      </c>
      <c r="S29" s="5"/>
      <c r="U29" s="8" t="str">
        <v>Romiplostim</v>
      </c>
      <c r="V29" s="8" t="str">
        <v>Increases platelet and megakaryocyte production</v>
      </c>
      <c r="W29" s="8" t="str">
        <v>Thrombopoietin receptor agonist/ colony stimulating factor</v>
      </c>
      <c r="X29" s="8" t="str">
        <v>Treatment of radiation induced thrombocytopenia</v>
      </c>
      <c r="Y29" s="5">
        <v>6</v>
      </c>
      <c r="Z29" s="5">
        <v>4</v>
      </c>
      <c r="AA29" s="5">
        <v>10</v>
      </c>
    </row>
    <row r="30" spans="1:37" ht="89" customHeight="1">
      <c r="A30" s="57" t="s">
        <v>313</v>
      </c>
      <c r="B30" s="5" t="s">
        <v>314</v>
      </c>
      <c r="C30" s="8" t="s">
        <v>315</v>
      </c>
      <c r="D30" s="8" t="s">
        <v>295</v>
      </c>
      <c r="E30" s="32" t="s">
        <v>191</v>
      </c>
      <c r="F30" s="71" t="s">
        <v>316</v>
      </c>
      <c r="G30" s="27" t="s">
        <v>317</v>
      </c>
      <c r="H30" s="30" t="s">
        <v>27</v>
      </c>
      <c r="I30" s="48" t="s">
        <v>195</v>
      </c>
      <c r="J30" s="75" t="s">
        <v>299</v>
      </c>
      <c r="K30" s="35">
        <v>37</v>
      </c>
      <c r="L30" s="41" t="s">
        <v>264</v>
      </c>
      <c r="M30" s="27" t="s">
        <v>310</v>
      </c>
      <c r="N30" s="35" t="s">
        <v>318</v>
      </c>
      <c r="O30" s="31" t="s">
        <v>319</v>
      </c>
      <c r="P30" s="5">
        <v>8</v>
      </c>
      <c r="Q30" s="5">
        <v>8</v>
      </c>
      <c r="R30" s="57">
        <f t="shared" si="0"/>
        <v>16</v>
      </c>
      <c r="S30" s="5"/>
      <c r="U30" s="8" t="str">
        <v>Bivalrudin</v>
      </c>
      <c r="V30" s="8" t="str">
        <v>Direct Thrombin inhibitor</v>
      </c>
      <c r="W30" s="8" t="str">
        <v>Antigocoagulant</v>
      </c>
      <c r="X30" s="8" t="str">
        <v>VTE</v>
      </c>
      <c r="Y30" s="5">
        <v>5</v>
      </c>
      <c r="Z30" s="5">
        <v>4</v>
      </c>
      <c r="AA30" s="5">
        <v>9</v>
      </c>
    </row>
    <row r="31" spans="1:37" ht="90" customHeight="1">
      <c r="A31" s="57" t="s">
        <v>320</v>
      </c>
      <c r="B31" s="5" t="s">
        <v>321</v>
      </c>
      <c r="C31" s="76" t="s">
        <v>322</v>
      </c>
      <c r="D31" s="8" t="s">
        <v>323</v>
      </c>
      <c r="E31" s="32" t="s">
        <v>191</v>
      </c>
      <c r="F31" s="35" t="s">
        <v>324</v>
      </c>
      <c r="G31" s="38" t="s">
        <v>325</v>
      </c>
      <c r="H31" s="30" t="s">
        <v>27</v>
      </c>
      <c r="I31" s="48" t="s">
        <v>195</v>
      </c>
      <c r="J31" s="75" t="s">
        <v>299</v>
      </c>
      <c r="K31" s="35">
        <v>32</v>
      </c>
      <c r="L31" s="41" t="s">
        <v>264</v>
      </c>
      <c r="M31" s="27" t="s">
        <v>310</v>
      </c>
      <c r="N31" s="77" t="s">
        <v>326</v>
      </c>
      <c r="O31" s="27" t="s">
        <v>327</v>
      </c>
      <c r="P31" s="5">
        <v>7</v>
      </c>
      <c r="Q31" s="5">
        <v>7</v>
      </c>
      <c r="R31" s="30">
        <f t="shared" si="0"/>
        <v>14</v>
      </c>
      <c r="S31" s="5"/>
      <c r="U31" s="8" t="str">
        <v>Eptifibatide</v>
      </c>
      <c r="V31" s="8" t="str">
        <v xml:space="preserve">GPIIb/IIIa inhibitor </v>
      </c>
      <c r="W31" s="8" t="str">
        <v>Antiplatelet aggregation</v>
      </c>
      <c r="X31" s="8" t="str">
        <v>VTE</v>
      </c>
      <c r="Y31" s="5">
        <v>6</v>
      </c>
      <c r="Z31" s="5">
        <v>2</v>
      </c>
      <c r="AA31" s="5">
        <v>8</v>
      </c>
    </row>
    <row r="32" spans="1:37" ht="143" customHeight="1">
      <c r="A32" s="57" t="s">
        <v>328</v>
      </c>
      <c r="B32" s="5" t="s">
        <v>329</v>
      </c>
      <c r="C32" s="78" t="s">
        <v>330</v>
      </c>
      <c r="D32" s="5" t="s">
        <v>271</v>
      </c>
      <c r="E32" s="5" t="s">
        <v>272</v>
      </c>
      <c r="F32" s="35" t="s">
        <v>331</v>
      </c>
      <c r="G32" s="30" t="s">
        <v>332</v>
      </c>
      <c r="H32" s="30" t="s">
        <v>27</v>
      </c>
      <c r="I32" s="31" t="s">
        <v>274</v>
      </c>
      <c r="J32" s="79" t="s">
        <v>82</v>
      </c>
      <c r="K32" s="35">
        <v>9</v>
      </c>
      <c r="L32" s="26" t="s">
        <v>333</v>
      </c>
      <c r="M32" s="30" t="s">
        <v>334</v>
      </c>
      <c r="N32" s="31" t="s">
        <v>335</v>
      </c>
      <c r="O32" s="26" t="s">
        <v>336</v>
      </c>
      <c r="P32" s="5">
        <v>6</v>
      </c>
      <c r="Q32" s="5">
        <v>5</v>
      </c>
      <c r="R32" s="5">
        <f t="shared" si="0"/>
        <v>11</v>
      </c>
      <c r="S32" s="5"/>
      <c r="U32" s="8" t="str">
        <v>Factor VIII</v>
      </c>
      <c r="V32" s="8" t="str">
        <v>Coagulation Cascade Factor</v>
      </c>
      <c r="W32" s="8" t="str">
        <v>Procoagulant</v>
      </c>
      <c r="X32" s="8" t="str">
        <v>Systemic Hemorrhage Control In Truama</v>
      </c>
      <c r="Y32" s="5">
        <v>6</v>
      </c>
      <c r="Z32" s="5">
        <v>2</v>
      </c>
      <c r="AA32" s="5">
        <v>8</v>
      </c>
    </row>
    <row r="33" spans="1:37" ht="102">
      <c r="A33" s="57" t="s">
        <v>337</v>
      </c>
      <c r="B33" s="8" t="s">
        <v>338</v>
      </c>
      <c r="C33" s="8" t="s">
        <v>339</v>
      </c>
      <c r="D33" s="5" t="s">
        <v>340</v>
      </c>
      <c r="E33" s="8" t="s">
        <v>341</v>
      </c>
      <c r="F33" s="35" t="s">
        <v>342</v>
      </c>
      <c r="G33" s="41" t="s">
        <v>26</v>
      </c>
      <c r="H33" s="38" t="s">
        <v>39</v>
      </c>
      <c r="I33" s="31" t="s">
        <v>274</v>
      </c>
      <c r="J33" s="75" t="s">
        <v>299</v>
      </c>
      <c r="K33" s="35">
        <v>30</v>
      </c>
      <c r="L33" s="71" t="s">
        <v>19</v>
      </c>
      <c r="M33" s="41" t="s">
        <v>32</v>
      </c>
      <c r="N33" s="27" t="s">
        <v>343</v>
      </c>
      <c r="O33" s="30" t="s">
        <v>344</v>
      </c>
      <c r="P33" s="5">
        <v>7</v>
      </c>
      <c r="Q33" s="5">
        <v>7</v>
      </c>
      <c r="R33" s="5">
        <f t="shared" si="0"/>
        <v>14</v>
      </c>
      <c r="S33" s="5"/>
      <c r="U33" s="8" t="str">
        <v>Denosumab</v>
      </c>
      <c r="V33" s="8" t="str">
        <v>antibody against RANKL</v>
      </c>
      <c r="W33" s="8" t="str">
        <v>Monoclonal antibody/osteoporosis medications</v>
      </c>
      <c r="X33" s="8" t="str">
        <v>Counteract loss of bone density due to microgravity</v>
      </c>
      <c r="Y33" s="5">
        <v>5</v>
      </c>
      <c r="Z33" s="5">
        <v>2</v>
      </c>
      <c r="AA33" s="5">
        <v>7</v>
      </c>
    </row>
    <row r="36" spans="1:37" ht="24">
      <c r="A36" s="118"/>
      <c r="B36" s="119"/>
      <c r="C36" s="119"/>
      <c r="D36" s="120"/>
    </row>
    <row r="37" spans="1:37">
      <c r="A37" s="58"/>
      <c r="B37" s="32"/>
      <c r="C37" s="105"/>
      <c r="D37" s="106"/>
      <c r="E37" s="32"/>
      <c r="F37" s="32"/>
      <c r="G37" s="32"/>
      <c r="H37" s="32"/>
      <c r="I37" s="32"/>
      <c r="J37" s="107"/>
      <c r="K37" s="32"/>
      <c r="L37" s="32"/>
      <c r="M37" s="106"/>
      <c r="N37" s="106"/>
      <c r="O37" s="106"/>
      <c r="R37" s="5"/>
      <c r="S37" s="32"/>
      <c r="T37" s="108"/>
      <c r="U37" s="106"/>
      <c r="V37" s="32"/>
      <c r="W37" s="32"/>
      <c r="X37" s="32"/>
      <c r="Y37" s="32"/>
      <c r="Z37" s="32"/>
      <c r="AA37" s="32"/>
      <c r="AB37" s="51"/>
      <c r="AC37" s="32"/>
      <c r="AD37" s="51"/>
      <c r="AE37" s="51"/>
      <c r="AF37" s="51"/>
      <c r="AG37" s="51"/>
      <c r="AH37" s="51"/>
      <c r="AI37" s="51"/>
      <c r="AJ37" s="51"/>
      <c r="AK37" s="51"/>
    </row>
    <row r="38" spans="1:37">
      <c r="A38" s="58"/>
      <c r="B38" s="32"/>
      <c r="C38" s="109"/>
      <c r="D38" s="32"/>
      <c r="E38" s="32"/>
      <c r="F38" s="32"/>
      <c r="G38" s="32"/>
      <c r="H38" s="32"/>
      <c r="I38" s="32"/>
      <c r="J38" s="107"/>
      <c r="K38" s="32"/>
      <c r="L38" s="32"/>
      <c r="M38" s="32"/>
      <c r="N38" s="32"/>
      <c r="O38" s="32"/>
      <c r="R38" s="5"/>
      <c r="S38" s="58"/>
      <c r="T38" s="51"/>
      <c r="U38" s="32"/>
      <c r="V38" s="32"/>
      <c r="W38" s="32"/>
      <c r="X38" s="32"/>
      <c r="Y38" s="32"/>
      <c r="Z38" s="32"/>
      <c r="AA38" s="32"/>
      <c r="AB38" s="51"/>
      <c r="AC38" s="32"/>
      <c r="AD38" s="51"/>
      <c r="AE38" s="51"/>
      <c r="AF38" s="51"/>
      <c r="AG38" s="51"/>
      <c r="AH38" s="51"/>
      <c r="AI38" s="51"/>
      <c r="AJ38" s="51"/>
      <c r="AK38" s="51"/>
    </row>
    <row r="39" spans="1:37" ht="134" customHeight="1">
      <c r="A39" s="5"/>
      <c r="B39" s="18"/>
      <c r="C39" s="32"/>
      <c r="D39" s="110"/>
      <c r="E39" s="32"/>
      <c r="F39" s="5"/>
      <c r="G39" s="5"/>
      <c r="H39" s="5"/>
      <c r="I39" s="111"/>
      <c r="J39" s="112"/>
      <c r="K39" s="5"/>
      <c r="L39" s="8"/>
      <c r="N39" s="8"/>
      <c r="O39" s="5"/>
      <c r="R39" s="5"/>
      <c r="S39" s="5"/>
    </row>
    <row r="40" spans="1:37">
      <c r="A40" s="58"/>
      <c r="B40" s="58"/>
      <c r="C40" s="58"/>
      <c r="D40" s="58"/>
      <c r="E40" s="58"/>
      <c r="F40" s="58"/>
      <c r="G40" s="58"/>
      <c r="H40" s="58"/>
      <c r="I40" s="58"/>
      <c r="J40" s="113"/>
      <c r="K40" s="84"/>
      <c r="L40" s="58"/>
      <c r="M40" s="114"/>
      <c r="N40" s="58"/>
      <c r="O40" s="84"/>
      <c r="R40" s="5"/>
      <c r="S40" s="84"/>
      <c r="T40" s="84"/>
      <c r="U40" s="84"/>
      <c r="V40" s="84"/>
      <c r="W40" s="84"/>
      <c r="X40" s="84"/>
      <c r="Y40" s="84"/>
      <c r="Z40" s="84"/>
      <c r="AA40" s="84"/>
      <c r="AB40" s="84"/>
      <c r="AC40" s="84"/>
      <c r="AD40" s="84"/>
      <c r="AE40" s="84"/>
      <c r="AF40" s="84"/>
      <c r="AG40" s="84"/>
      <c r="AH40" s="84"/>
      <c r="AI40" s="84"/>
      <c r="AJ40" s="84"/>
      <c r="AK40" s="84"/>
    </row>
  </sheetData>
  <mergeCells count="3">
    <mergeCell ref="B2:B5"/>
    <mergeCell ref="A36:D36"/>
    <mergeCell ref="A1:E1"/>
  </mergeCells>
  <pageMargins left="0.7" right="0.7" top="0.75" bottom="0.75" header="0.3" footer="0.3"/>
  <pageSetup orientation="portrait" horizontalDpi="0" verticalDpi="0"/>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003F5-BE49-4146-8BD2-13B829365779}">
  <dimension ref="A1:AV40"/>
  <sheetViews>
    <sheetView topLeftCell="U1" zoomScale="60" zoomScaleNormal="60" workbookViewId="0">
      <selection activeCell="G1" sqref="G1"/>
    </sheetView>
  </sheetViews>
  <sheetFormatPr baseColWidth="10" defaultColWidth="10.83203125" defaultRowHeight="16"/>
  <cols>
    <col min="1" max="1" width="20.83203125" style="6" customWidth="1"/>
    <col min="2" max="5" width="10.83203125" style="6"/>
    <col min="6" max="6" width="33.5" style="6" bestFit="1" customWidth="1"/>
    <col min="7" max="7" width="12.5" style="6" customWidth="1"/>
    <col min="8" max="9" width="12.33203125" style="6" customWidth="1"/>
    <col min="10" max="10" width="11.5" style="6" customWidth="1"/>
    <col min="11" max="11" width="32.6640625" style="6" bestFit="1" customWidth="1"/>
    <col min="12" max="12" width="12.33203125" style="6" customWidth="1"/>
    <col min="13" max="13" width="11" style="6" customWidth="1"/>
    <col min="14" max="14" width="13" style="6" customWidth="1"/>
    <col min="15" max="15" width="10.6640625" style="6" bestFit="1" customWidth="1"/>
    <col min="16" max="16" width="35.33203125" style="5" customWidth="1"/>
    <col min="17" max="17" width="28.83203125" style="5" customWidth="1"/>
    <col min="18" max="18" width="28.83203125" style="7" customWidth="1"/>
    <col min="19" max="28" width="28.83203125" style="6" customWidth="1"/>
    <col min="29" max="33" width="53.1640625" style="6" bestFit="1" customWidth="1"/>
    <col min="34" max="43" width="10.83203125" style="6"/>
    <col min="44" max="44" width="30.5" style="81" customWidth="1"/>
    <col min="45" max="45" width="19.83203125" style="81" customWidth="1"/>
    <col min="46" max="46" width="18.6640625" style="81" customWidth="1"/>
    <col min="47" max="47" width="24.5" style="81" customWidth="1"/>
    <col min="48" max="48" width="24.33203125" style="81" customWidth="1"/>
    <col min="49" max="16384" width="10.83203125" style="6"/>
  </cols>
  <sheetData>
    <row r="1" spans="1:48" ht="34">
      <c r="A1" s="124" t="s">
        <v>345</v>
      </c>
      <c r="B1" s="125"/>
      <c r="C1" s="125"/>
      <c r="D1" s="126"/>
      <c r="F1" s="104" t="s">
        <v>346</v>
      </c>
      <c r="G1" s="104">
        <f>_xlfn.LET(
_xlpm.X,$F$8:$J$33,
_xlpm.k,COLUMNS(_xlpm.X),
_xlpm.itemVar,SUM(_xlfn.BYCOL(_xlpm.X,_xlfn.LAMBDA(_xlpm.c,_xlfn.VAR.S(_xlpm.c)))),
_xlpm.totVar,_xlfn.VAR.S(_xlfn.BYROW(_xlpm.X,_xlfn.LAMBDA(_xlpm.r,SUM(_xlpm.r)))),
(_xlpm.k/(_xlpm.k-1))*(1-(_xlpm.itemVar/_xlpm.totVar))
)</f>
        <v>-1.0340479192938203</v>
      </c>
      <c r="H1" s="104"/>
      <c r="I1" s="104"/>
      <c r="J1" s="104"/>
      <c r="K1" s="104" t="s">
        <v>347</v>
      </c>
      <c r="L1" s="104">
        <f>_xlfn.LET(
_xlpm.X,$K$8:$O$33,
_xlpm.k,COLUMNS(_xlpm.X),
_xlpm.itemVar,SUM(_xlfn.BYCOL(_xlpm.X,_xlfn.LAMBDA(_xlpm.c,_xlfn.VAR.S(_xlpm.c)))),
_xlpm.totVar,_xlfn.VAR.S(_xlfn.BYROW(_xlpm.X,_xlfn.LAMBDA(_xlpm.r,SUM(_xlpm.r)))),
(_xlpm.k/(_xlpm.k-1))*(1-(_xlpm.itemVar/_xlpm.totVar))
)</f>
        <v>0.27270797962648585</v>
      </c>
    </row>
    <row r="7" spans="1:48" ht="221">
      <c r="A7" s="3" t="s">
        <v>48</v>
      </c>
      <c r="F7" s="19" t="s">
        <v>53</v>
      </c>
      <c r="G7" s="19" t="s">
        <v>1</v>
      </c>
      <c r="H7" s="19" t="s">
        <v>54</v>
      </c>
      <c r="I7" s="19" t="s">
        <v>55</v>
      </c>
      <c r="J7" s="19" t="s">
        <v>56</v>
      </c>
      <c r="K7" s="21" t="s">
        <v>5</v>
      </c>
      <c r="L7" s="21" t="s">
        <v>57</v>
      </c>
      <c r="M7" s="21" t="s">
        <v>58</v>
      </c>
      <c r="N7" s="21" t="s">
        <v>59</v>
      </c>
      <c r="O7" s="21" t="s">
        <v>60</v>
      </c>
      <c r="P7" s="22" t="s">
        <v>61</v>
      </c>
      <c r="Q7" s="23" t="s">
        <v>62</v>
      </c>
      <c r="R7" s="24" t="s">
        <v>63</v>
      </c>
      <c r="S7" s="1" t="s">
        <v>348</v>
      </c>
      <c r="T7" s="1" t="s">
        <v>349</v>
      </c>
      <c r="U7" s="1" t="s">
        <v>350</v>
      </c>
      <c r="V7" s="1" t="s">
        <v>351</v>
      </c>
      <c r="W7" s="1" t="s">
        <v>352</v>
      </c>
      <c r="X7" s="82" t="s">
        <v>353</v>
      </c>
      <c r="Y7" s="82" t="s">
        <v>354</v>
      </c>
      <c r="Z7" s="82" t="s">
        <v>355</v>
      </c>
      <c r="AA7" s="82" t="s">
        <v>356</v>
      </c>
      <c r="AB7" s="82" t="s">
        <v>357</v>
      </c>
      <c r="AC7" s="83" t="s">
        <v>358</v>
      </c>
      <c r="AD7" s="83" t="s">
        <v>359</v>
      </c>
      <c r="AE7" s="83" t="s">
        <v>360</v>
      </c>
      <c r="AF7" s="83" t="s">
        <v>361</v>
      </c>
      <c r="AG7" s="83" t="s">
        <v>362</v>
      </c>
      <c r="AH7" s="84" t="s">
        <v>363</v>
      </c>
      <c r="AI7" s="84" t="s">
        <v>364</v>
      </c>
      <c r="AJ7" s="84" t="s">
        <v>365</v>
      </c>
      <c r="AK7" s="84" t="s">
        <v>366</v>
      </c>
      <c r="AL7" s="84" t="s">
        <v>367</v>
      </c>
      <c r="AM7" s="85" t="s">
        <v>368</v>
      </c>
      <c r="AN7" s="85" t="s">
        <v>369</v>
      </c>
      <c r="AO7" s="85" t="s">
        <v>370</v>
      </c>
      <c r="AP7" s="85" t="s">
        <v>371</v>
      </c>
      <c r="AQ7" s="85" t="s">
        <v>372</v>
      </c>
      <c r="AR7" s="86" t="s">
        <v>373</v>
      </c>
      <c r="AS7" s="86" t="s">
        <v>374</v>
      </c>
      <c r="AT7" s="86" t="s">
        <v>375</v>
      </c>
      <c r="AU7" s="86" t="s">
        <v>376</v>
      </c>
      <c r="AV7" s="86" t="s">
        <v>377</v>
      </c>
    </row>
    <row r="8" spans="1:48" ht="17">
      <c r="A8" s="25" t="s">
        <v>64</v>
      </c>
      <c r="F8" s="87">
        <v>0</v>
      </c>
      <c r="G8" s="88">
        <v>1</v>
      </c>
      <c r="H8" s="87">
        <v>0</v>
      </c>
      <c r="I8" s="89">
        <v>2</v>
      </c>
      <c r="J8" s="89">
        <v>2</v>
      </c>
      <c r="K8" s="90">
        <v>1</v>
      </c>
      <c r="L8" s="88">
        <v>1</v>
      </c>
      <c r="M8" s="91">
        <v>2</v>
      </c>
      <c r="N8" s="87">
        <v>0</v>
      </c>
      <c r="O8" s="90">
        <v>1</v>
      </c>
      <c r="P8" s="5">
        <v>5</v>
      </c>
      <c r="Q8" s="5">
        <v>5</v>
      </c>
      <c r="R8" s="1">
        <f>P8 + Q8</f>
        <v>10</v>
      </c>
      <c r="S8" s="5">
        <f>SUM(G8:J8)</f>
        <v>5</v>
      </c>
      <c r="T8" s="5">
        <f>SUM(F8,H8:J8)</f>
        <v>4</v>
      </c>
      <c r="U8" s="5">
        <f>SUM(F8:G8,I8:J8)</f>
        <v>5</v>
      </c>
      <c r="V8" s="5">
        <f>SUM(F8:H8,J8)</f>
        <v>3</v>
      </c>
      <c r="W8" s="5">
        <f>SUM(F8:I8)</f>
        <v>3</v>
      </c>
      <c r="X8" s="5">
        <f>Q8+S8</f>
        <v>10</v>
      </c>
      <c r="Y8" s="5">
        <f>T8+Q8</f>
        <v>9</v>
      </c>
      <c r="Z8" s="5">
        <f>U8+Q8</f>
        <v>10</v>
      </c>
      <c r="AA8" s="5">
        <f>V8+Q8</f>
        <v>8</v>
      </c>
      <c r="AB8" s="5">
        <f>W8+Q8</f>
        <v>8</v>
      </c>
      <c r="AC8" s="5" t="str" cm="1">
        <f t="array" ref="AC8:AC33">_xlfn.SORTBY($A$8:$A$33,$X$8:$X$33,-1,$A$8:$A$33,1)</f>
        <v>Teriparatide</v>
      </c>
      <c r="AD8" s="5" t="str" cm="1">
        <f t="array" ref="AD8:AD33">_xlfn.SORTBY($A$8:$A$33,$Y$8:$Y$33,-1,$A$8:$A$33,1)</f>
        <v>Teriparatide</v>
      </c>
      <c r="AE8" s="5" t="str" cm="1">
        <f t="array" ref="AE8:AE33">_xlfn.SORTBY($A$8:$A$33,$Z$8:$Z$33,-1,$A$8:$A$33,1)</f>
        <v>Teriparatide</v>
      </c>
      <c r="AF8" s="6" t="str" cm="1">
        <f t="array" ref="AF8:AF33">_xlfn.SORTBY($A$8:$A$33,$AA$8:$AA$33,-1,$A$8:$A$33,1)</f>
        <v>Teriparatide</v>
      </c>
      <c r="AG8" s="6" t="str" cm="1">
        <f t="array" ref="AG8:AG33">_xlfn.SORTBY($A$8:$A$33,$AB$8:$AB$33,-1,$A$8:$A$33,1)</f>
        <v>Teriparatide</v>
      </c>
      <c r="AH8" s="6">
        <f t="shared" ref="AH8:AH33" si="0">SUM(L8:O8)</f>
        <v>4</v>
      </c>
      <c r="AI8" s="6">
        <f t="shared" ref="AI8:AI33" si="1">SUM(K8,M8:O8)</f>
        <v>4</v>
      </c>
      <c r="AJ8" s="6">
        <f t="shared" ref="AJ8:AJ33" si="2">SUM(K8:L8,N8:O8)</f>
        <v>3</v>
      </c>
      <c r="AK8" s="6">
        <f t="shared" ref="AK8:AK33" si="3">SUM(K8:M8,O8)</f>
        <v>5</v>
      </c>
      <c r="AL8" s="6">
        <f t="shared" ref="AL8:AL33" si="4">SUM(K8:N8)</f>
        <v>4</v>
      </c>
      <c r="AM8" s="6">
        <f t="shared" ref="AM8:AM33" si="5">P8 + AH8</f>
        <v>9</v>
      </c>
      <c r="AN8" s="6">
        <f t="shared" ref="AN8:AN33" si="6">P8 + AI8</f>
        <v>9</v>
      </c>
      <c r="AO8" s="6">
        <f t="shared" ref="AO8:AO33" si="7">P8 + AJ8</f>
        <v>8</v>
      </c>
      <c r="AP8" s="6">
        <f t="shared" ref="AP8:AP33" si="8">P8 + AK8</f>
        <v>10</v>
      </c>
      <c r="AQ8" s="6">
        <f t="shared" ref="AQ8:AQ33" si="9">P8 + AL8</f>
        <v>9</v>
      </c>
      <c r="AR8" s="81" t="str" cm="1">
        <f t="array" ref="AR8:AR33">_xlfn.SORTBY($A$8:$A$33,$AM$8:$AM$33,-1,$A$8:$A$33,1)</f>
        <v>Amylin (Pramlintide)</v>
      </c>
      <c r="AS8" s="81" t="str" cm="1">
        <f t="array" ref="AS8:AS33">_xlfn.SORTBY($A$8:$A$33,$AN$8:$AN$33,-1,$A$8:$A$33,1)</f>
        <v>Amylin (Pramlintide)</v>
      </c>
      <c r="AT8" s="81" t="str" cm="1">
        <f t="array" ref="AT8:AT33">_xlfn.SORTBY($A$8:$A$33,$AO$8:$AO$33,-1,$A$8:$A$33,1)</f>
        <v>Amylin (Pramlintide)</v>
      </c>
      <c r="AU8" s="81" t="str" cm="1">
        <f t="array" ref="AU8:AU33">_xlfn.SORTBY($A$8:$A$33,$AP$8:$AP$33,-1,$A$8:$A$33,1)</f>
        <v>Teriparatide</v>
      </c>
      <c r="AV8" s="81" t="str" cm="1">
        <f t="array" ref="AV8:AV33">_xlfn.SORTBY($A$8:$A$33,$AQ$8:$AQ$33,-1,$A$8:$A$33,1)</f>
        <v>Amylin (Pramlintide)</v>
      </c>
    </row>
    <row r="9" spans="1:48" ht="17">
      <c r="A9" s="25" t="s">
        <v>78</v>
      </c>
      <c r="F9" s="91">
        <v>2</v>
      </c>
      <c r="G9" s="87">
        <v>0</v>
      </c>
      <c r="H9" s="92">
        <v>1</v>
      </c>
      <c r="I9" s="89">
        <v>2</v>
      </c>
      <c r="J9" s="93">
        <v>0</v>
      </c>
      <c r="K9" s="94">
        <v>2</v>
      </c>
      <c r="L9" s="95">
        <v>0</v>
      </c>
      <c r="M9" s="91">
        <v>2</v>
      </c>
      <c r="N9" s="87">
        <v>0</v>
      </c>
      <c r="O9" s="87">
        <v>0</v>
      </c>
      <c r="P9" s="5">
        <v>5</v>
      </c>
      <c r="Q9" s="5">
        <v>4</v>
      </c>
      <c r="R9" s="1">
        <f>P9 + Q9</f>
        <v>9</v>
      </c>
      <c r="S9" s="5">
        <f t="shared" ref="S9:S33" si="10">SUM(G9:J9)</f>
        <v>3</v>
      </c>
      <c r="T9" s="5">
        <f t="shared" ref="T9:T33" si="11">SUM(F9,H9:J9)</f>
        <v>5</v>
      </c>
      <c r="U9" s="5">
        <f t="shared" ref="U9:U33" si="12">SUM(F9:G9,I9:J9)</f>
        <v>4</v>
      </c>
      <c r="V9" s="5">
        <f t="shared" ref="V9:V33" si="13">SUM(F9:H9,J9)</f>
        <v>3</v>
      </c>
      <c r="W9" s="5">
        <f t="shared" ref="W9:W33" si="14">SUM(F9:I9)</f>
        <v>5</v>
      </c>
      <c r="X9" s="5">
        <f t="shared" ref="X9:X33" si="15">Q9+S9</f>
        <v>7</v>
      </c>
      <c r="Y9" s="5">
        <f t="shared" ref="Y9:Y33" si="16">T9+Q9</f>
        <v>9</v>
      </c>
      <c r="Z9" s="5">
        <f t="shared" ref="Z9:Z33" si="17">U9+Q9</f>
        <v>8</v>
      </c>
      <c r="AA9" s="5">
        <f t="shared" ref="AA9:AA33" si="18">V9+Q9</f>
        <v>7</v>
      </c>
      <c r="AB9" s="5">
        <f t="shared" ref="AB9:AB33" si="19">W9+Q9</f>
        <v>9</v>
      </c>
      <c r="AC9" s="5" t="str">
        <v>Abaloparatide</v>
      </c>
      <c r="AD9" s="5" t="str">
        <v>Abaloparatide</v>
      </c>
      <c r="AE9" s="5" t="str">
        <v>Abaloparatide</v>
      </c>
      <c r="AF9" s="6" t="str">
        <v>Abaloparatide</v>
      </c>
      <c r="AG9" s="6" t="str">
        <v>Abaloparatide</v>
      </c>
      <c r="AH9" s="6">
        <f t="shared" si="0"/>
        <v>2</v>
      </c>
      <c r="AI9" s="6">
        <f t="shared" si="1"/>
        <v>4</v>
      </c>
      <c r="AJ9" s="6">
        <f t="shared" si="2"/>
        <v>2</v>
      </c>
      <c r="AK9" s="6">
        <f t="shared" si="3"/>
        <v>4</v>
      </c>
      <c r="AL9" s="6">
        <f t="shared" si="4"/>
        <v>4</v>
      </c>
      <c r="AM9" s="6">
        <f t="shared" si="5"/>
        <v>7</v>
      </c>
      <c r="AN9" s="6">
        <f t="shared" si="6"/>
        <v>9</v>
      </c>
      <c r="AO9" s="6">
        <f t="shared" si="7"/>
        <v>7</v>
      </c>
      <c r="AP9" s="6">
        <f t="shared" si="8"/>
        <v>9</v>
      </c>
      <c r="AQ9" s="6">
        <f t="shared" si="9"/>
        <v>9</v>
      </c>
      <c r="AR9" s="81" t="str">
        <v>Teriparatide</v>
      </c>
      <c r="AS9" s="81" t="str">
        <v>Abaloparatide</v>
      </c>
      <c r="AT9" s="81" t="str">
        <v>Teriparatide</v>
      </c>
      <c r="AU9" s="81" t="str">
        <v>Abaloparatide</v>
      </c>
      <c r="AV9" s="81" t="str">
        <v>Teriparatide</v>
      </c>
    </row>
    <row r="10" spans="1:48" ht="17">
      <c r="A10" s="25" t="s">
        <v>85</v>
      </c>
      <c r="F10" s="91">
        <v>2</v>
      </c>
      <c r="G10" s="88">
        <v>1</v>
      </c>
      <c r="H10" s="95">
        <v>0</v>
      </c>
      <c r="I10" s="89">
        <v>2</v>
      </c>
      <c r="J10" s="96">
        <v>2</v>
      </c>
      <c r="K10" s="90">
        <v>1</v>
      </c>
      <c r="L10" s="88">
        <v>1</v>
      </c>
      <c r="M10" s="94">
        <v>2</v>
      </c>
      <c r="N10" s="87">
        <v>0</v>
      </c>
      <c r="O10" s="94">
        <v>2</v>
      </c>
      <c r="P10" s="5">
        <v>7</v>
      </c>
      <c r="Q10" s="5">
        <v>6</v>
      </c>
      <c r="R10" s="1">
        <f t="shared" ref="R10:R33" si="20">P10 + Q10</f>
        <v>13</v>
      </c>
      <c r="S10" s="5">
        <f t="shared" si="10"/>
        <v>5</v>
      </c>
      <c r="T10" s="5">
        <f t="shared" si="11"/>
        <v>6</v>
      </c>
      <c r="U10" s="5">
        <f t="shared" si="12"/>
        <v>7</v>
      </c>
      <c r="V10" s="5">
        <f t="shared" si="13"/>
        <v>5</v>
      </c>
      <c r="W10" s="5">
        <f t="shared" si="14"/>
        <v>5</v>
      </c>
      <c r="X10" s="5">
        <f t="shared" si="15"/>
        <v>11</v>
      </c>
      <c r="Y10" s="5">
        <f t="shared" si="16"/>
        <v>12</v>
      </c>
      <c r="Z10" s="5">
        <f t="shared" si="17"/>
        <v>13</v>
      </c>
      <c r="AA10" s="5">
        <f t="shared" si="18"/>
        <v>11</v>
      </c>
      <c r="AB10" s="5">
        <f t="shared" si="19"/>
        <v>11</v>
      </c>
      <c r="AC10" s="5" t="str">
        <v>Amylin (Pramlintide)</v>
      </c>
      <c r="AD10" s="5" t="str">
        <v>Amylin (Pramlintide)</v>
      </c>
      <c r="AE10" s="5" t="str">
        <v>Amylin (Pramlintide)</v>
      </c>
      <c r="AF10" s="6" t="str">
        <v>Amylin (Pramlintide)</v>
      </c>
      <c r="AG10" s="6" t="str">
        <v>Amylin (Pramlintide)</v>
      </c>
      <c r="AH10" s="6">
        <f t="shared" si="0"/>
        <v>5</v>
      </c>
      <c r="AI10" s="6">
        <f t="shared" si="1"/>
        <v>5</v>
      </c>
      <c r="AJ10" s="6">
        <f t="shared" si="2"/>
        <v>4</v>
      </c>
      <c r="AK10" s="6">
        <f t="shared" si="3"/>
        <v>6</v>
      </c>
      <c r="AL10" s="6">
        <f t="shared" si="4"/>
        <v>4</v>
      </c>
      <c r="AM10" s="6">
        <f t="shared" si="5"/>
        <v>12</v>
      </c>
      <c r="AN10" s="6">
        <f t="shared" si="6"/>
        <v>12</v>
      </c>
      <c r="AO10" s="6">
        <f t="shared" si="7"/>
        <v>11</v>
      </c>
      <c r="AP10" s="6">
        <f t="shared" si="8"/>
        <v>13</v>
      </c>
      <c r="AQ10" s="6">
        <f t="shared" si="9"/>
        <v>11</v>
      </c>
      <c r="AR10" s="81" t="str">
        <v>Abaloparatide</v>
      </c>
      <c r="AS10" s="81" t="str">
        <v>Teriparatide</v>
      </c>
      <c r="AT10" s="81" t="str">
        <v>Abaloparatide</v>
      </c>
      <c r="AU10" s="81" t="str">
        <v>Amylin (Pramlintide)</v>
      </c>
      <c r="AV10" s="81" t="str">
        <v>Abaloparatide</v>
      </c>
    </row>
    <row r="11" spans="1:48" ht="17">
      <c r="A11" s="25" t="s">
        <v>99</v>
      </c>
      <c r="F11" s="91">
        <v>2</v>
      </c>
      <c r="G11" s="88">
        <v>1</v>
      </c>
      <c r="H11" s="95">
        <v>0</v>
      </c>
      <c r="I11" s="89">
        <v>2</v>
      </c>
      <c r="J11" s="89">
        <v>2</v>
      </c>
      <c r="K11" s="97">
        <v>0</v>
      </c>
      <c r="L11" s="91">
        <v>2</v>
      </c>
      <c r="M11" s="91">
        <v>2</v>
      </c>
      <c r="N11" s="87">
        <v>0</v>
      </c>
      <c r="O11" s="88">
        <v>1</v>
      </c>
      <c r="P11" s="5">
        <v>7</v>
      </c>
      <c r="Q11" s="5">
        <v>5</v>
      </c>
      <c r="R11" s="1">
        <f t="shared" si="20"/>
        <v>12</v>
      </c>
      <c r="S11" s="5">
        <f t="shared" si="10"/>
        <v>5</v>
      </c>
      <c r="T11" s="5">
        <f t="shared" si="11"/>
        <v>6</v>
      </c>
      <c r="U11" s="5">
        <f t="shared" si="12"/>
        <v>7</v>
      </c>
      <c r="V11" s="5">
        <f t="shared" si="13"/>
        <v>5</v>
      </c>
      <c r="W11" s="5">
        <f t="shared" si="14"/>
        <v>5</v>
      </c>
      <c r="X11" s="5">
        <f t="shared" si="15"/>
        <v>10</v>
      </c>
      <c r="Y11" s="5">
        <f t="shared" si="16"/>
        <v>11</v>
      </c>
      <c r="Z11" s="5">
        <f t="shared" si="17"/>
        <v>12</v>
      </c>
      <c r="AA11" s="5">
        <f t="shared" si="18"/>
        <v>10</v>
      </c>
      <c r="AB11" s="5">
        <f t="shared" si="19"/>
        <v>10</v>
      </c>
      <c r="AC11" s="5" t="str">
        <v>Angiotensin II</v>
      </c>
      <c r="AD11" s="5" t="str">
        <v>Granulocyte Colony-Stimulating Factor (G-CSF)</v>
      </c>
      <c r="AE11" s="5" t="str">
        <v>GLP-1  (-tide)</v>
      </c>
      <c r="AF11" s="6" t="str">
        <v>Daptomycin</v>
      </c>
      <c r="AG11" s="6" t="str">
        <v>Rusalatide Acetate (TP508)</v>
      </c>
      <c r="AH11" s="6">
        <f t="shared" si="0"/>
        <v>5</v>
      </c>
      <c r="AI11" s="6">
        <f t="shared" si="1"/>
        <v>3</v>
      </c>
      <c r="AJ11" s="6">
        <f t="shared" si="2"/>
        <v>3</v>
      </c>
      <c r="AK11" s="6">
        <f t="shared" si="3"/>
        <v>5</v>
      </c>
      <c r="AL11" s="6">
        <f t="shared" si="4"/>
        <v>4</v>
      </c>
      <c r="AM11" s="6">
        <f t="shared" si="5"/>
        <v>12</v>
      </c>
      <c r="AN11" s="6">
        <f t="shared" si="6"/>
        <v>10</v>
      </c>
      <c r="AO11" s="6">
        <f t="shared" si="7"/>
        <v>10</v>
      </c>
      <c r="AP11" s="6">
        <f t="shared" si="8"/>
        <v>12</v>
      </c>
      <c r="AQ11" s="6">
        <f t="shared" si="9"/>
        <v>11</v>
      </c>
      <c r="AR11" s="81" t="str">
        <v>Angiotensin II</v>
      </c>
      <c r="AS11" s="81" t="str">
        <v>Angiotensin II</v>
      </c>
      <c r="AT11" s="81" t="str">
        <v>Angiotensin II</v>
      </c>
      <c r="AU11" s="81" t="str">
        <v>Angiotensin II</v>
      </c>
      <c r="AV11" s="81" t="str">
        <v>GLP-1  (-tide)</v>
      </c>
    </row>
    <row r="12" spans="1:48" ht="17">
      <c r="A12" s="25" t="s">
        <v>109</v>
      </c>
      <c r="F12" s="91">
        <v>2</v>
      </c>
      <c r="G12" s="90">
        <v>1</v>
      </c>
      <c r="H12" s="92">
        <v>1</v>
      </c>
      <c r="I12" s="89">
        <v>2</v>
      </c>
      <c r="J12" s="93">
        <v>0</v>
      </c>
      <c r="K12" s="97">
        <v>0</v>
      </c>
      <c r="L12" s="93">
        <v>0</v>
      </c>
      <c r="M12" s="91">
        <v>2</v>
      </c>
      <c r="N12" s="87">
        <v>0</v>
      </c>
      <c r="O12" s="87">
        <v>0</v>
      </c>
      <c r="P12" s="5">
        <v>6</v>
      </c>
      <c r="Q12" s="5">
        <v>2</v>
      </c>
      <c r="R12" s="1">
        <f>P12 + Q12</f>
        <v>8</v>
      </c>
      <c r="S12" s="5">
        <f t="shared" si="10"/>
        <v>4</v>
      </c>
      <c r="T12" s="5">
        <f t="shared" si="11"/>
        <v>5</v>
      </c>
      <c r="U12" s="5">
        <f t="shared" si="12"/>
        <v>5</v>
      </c>
      <c r="V12" s="5">
        <f t="shared" si="13"/>
        <v>4</v>
      </c>
      <c r="W12" s="5">
        <f t="shared" si="14"/>
        <v>6</v>
      </c>
      <c r="X12" s="5">
        <f t="shared" si="15"/>
        <v>6</v>
      </c>
      <c r="Y12" s="5">
        <f t="shared" si="16"/>
        <v>7</v>
      </c>
      <c r="Z12" s="5">
        <f t="shared" si="17"/>
        <v>7</v>
      </c>
      <c r="AA12" s="5">
        <f t="shared" si="18"/>
        <v>6</v>
      </c>
      <c r="AB12" s="5">
        <f t="shared" si="19"/>
        <v>8</v>
      </c>
      <c r="AC12" s="5" t="str">
        <v>Daptomycin</v>
      </c>
      <c r="AD12" s="5" t="str">
        <v>Salmon Calcitonin</v>
      </c>
      <c r="AE12" s="5" t="str">
        <v>Angiotensin II</v>
      </c>
      <c r="AF12" s="6" t="str">
        <v>Granulocyte Colony-Stimulating Factor (G-CSF)</v>
      </c>
      <c r="AG12" s="6" t="str">
        <v>Angiotensin II</v>
      </c>
      <c r="AH12" s="6">
        <f t="shared" si="0"/>
        <v>2</v>
      </c>
      <c r="AI12" s="6">
        <f t="shared" si="1"/>
        <v>2</v>
      </c>
      <c r="AJ12" s="6">
        <f t="shared" si="2"/>
        <v>0</v>
      </c>
      <c r="AK12" s="6">
        <f t="shared" si="3"/>
        <v>2</v>
      </c>
      <c r="AL12" s="6">
        <f t="shared" si="4"/>
        <v>2</v>
      </c>
      <c r="AM12" s="6">
        <f t="shared" si="5"/>
        <v>8</v>
      </c>
      <c r="AN12" s="6">
        <f t="shared" si="6"/>
        <v>8</v>
      </c>
      <c r="AO12" s="6">
        <f t="shared" si="7"/>
        <v>6</v>
      </c>
      <c r="AP12" s="6">
        <f t="shared" si="8"/>
        <v>8</v>
      </c>
      <c r="AQ12" s="6">
        <f t="shared" si="9"/>
        <v>8</v>
      </c>
      <c r="AR12" s="81" t="str">
        <v>Daptomycin</v>
      </c>
      <c r="AS12" s="81" t="str">
        <v>Daptomycin</v>
      </c>
      <c r="AT12" s="81" t="str">
        <v>GLP-1  (-tide)</v>
      </c>
      <c r="AU12" s="81" t="str">
        <v>Daptomycin</v>
      </c>
      <c r="AV12" s="81" t="str">
        <v>Insulin</v>
      </c>
    </row>
    <row r="13" spans="1:48" ht="34">
      <c r="A13" s="25" t="s">
        <v>115</v>
      </c>
      <c r="F13" s="91">
        <v>2</v>
      </c>
      <c r="G13" s="90">
        <v>1</v>
      </c>
      <c r="H13" s="92">
        <v>1</v>
      </c>
      <c r="I13" s="91">
        <v>2</v>
      </c>
      <c r="J13" s="93">
        <v>0</v>
      </c>
      <c r="K13" s="97">
        <v>0</v>
      </c>
      <c r="L13" s="93">
        <v>0</v>
      </c>
      <c r="M13" s="91">
        <v>2</v>
      </c>
      <c r="N13" s="95">
        <v>0</v>
      </c>
      <c r="O13" s="87">
        <v>0</v>
      </c>
      <c r="P13" s="5">
        <v>6</v>
      </c>
      <c r="Q13" s="5">
        <v>2</v>
      </c>
      <c r="R13" s="1">
        <f t="shared" ref="R13:R14" si="21">P13 + Q13</f>
        <v>8</v>
      </c>
      <c r="S13" s="5">
        <f t="shared" si="10"/>
        <v>4</v>
      </c>
      <c r="T13" s="5">
        <f t="shared" si="11"/>
        <v>5</v>
      </c>
      <c r="U13" s="5">
        <f t="shared" si="12"/>
        <v>5</v>
      </c>
      <c r="V13" s="5">
        <f t="shared" si="13"/>
        <v>4</v>
      </c>
      <c r="W13" s="5">
        <f t="shared" si="14"/>
        <v>6</v>
      </c>
      <c r="X13" s="5">
        <f t="shared" si="15"/>
        <v>6</v>
      </c>
      <c r="Y13" s="5">
        <f t="shared" si="16"/>
        <v>7</v>
      </c>
      <c r="Z13" s="5">
        <f t="shared" si="17"/>
        <v>7</v>
      </c>
      <c r="AA13" s="5">
        <f t="shared" si="18"/>
        <v>6</v>
      </c>
      <c r="AB13" s="5">
        <f t="shared" si="19"/>
        <v>8</v>
      </c>
      <c r="AC13" s="5" t="str">
        <v>GLP-1  (-tide)</v>
      </c>
      <c r="AD13" s="5" t="str">
        <v>Angiotensin II</v>
      </c>
      <c r="AE13" s="5" t="str">
        <v>Daptomycin</v>
      </c>
      <c r="AF13" s="6" t="str">
        <v>Granulocyte-Macrophage Colony-Stimulating Factor (GM-CSF)</v>
      </c>
      <c r="AG13" s="6" t="str">
        <v>Daptomycin</v>
      </c>
      <c r="AH13" s="6">
        <f t="shared" si="0"/>
        <v>2</v>
      </c>
      <c r="AI13" s="6">
        <f t="shared" si="1"/>
        <v>2</v>
      </c>
      <c r="AJ13" s="6">
        <f t="shared" si="2"/>
        <v>0</v>
      </c>
      <c r="AK13" s="6">
        <f t="shared" si="3"/>
        <v>2</v>
      </c>
      <c r="AL13" s="6">
        <f t="shared" si="4"/>
        <v>2</v>
      </c>
      <c r="AM13" s="6">
        <f t="shared" si="5"/>
        <v>8</v>
      </c>
      <c r="AN13" s="6">
        <f t="shared" si="6"/>
        <v>8</v>
      </c>
      <c r="AO13" s="6">
        <f t="shared" si="7"/>
        <v>6</v>
      </c>
      <c r="AP13" s="6">
        <f t="shared" si="8"/>
        <v>8</v>
      </c>
      <c r="AQ13" s="6">
        <f t="shared" si="9"/>
        <v>8</v>
      </c>
      <c r="AR13" s="81" t="str">
        <v>GLP-1  (-tide)</v>
      </c>
      <c r="AS13" s="81" t="str">
        <v>Rusalatide Acetate (TP508)</v>
      </c>
      <c r="AT13" s="81" t="str">
        <v>Salmon Calcitonin</v>
      </c>
      <c r="AU13" s="81" t="str">
        <v>GLP-1  (-tide)</v>
      </c>
      <c r="AV13" s="81" t="str">
        <v>Salmon Calcitonin</v>
      </c>
    </row>
    <row r="14" spans="1:48" ht="34">
      <c r="A14" s="25" t="s">
        <v>126</v>
      </c>
      <c r="F14" s="91">
        <v>2</v>
      </c>
      <c r="G14" s="90">
        <v>1</v>
      </c>
      <c r="H14" s="92">
        <v>1</v>
      </c>
      <c r="I14" s="91">
        <v>2</v>
      </c>
      <c r="J14" s="91">
        <v>2</v>
      </c>
      <c r="K14" s="88">
        <v>1</v>
      </c>
      <c r="L14" s="88">
        <v>1</v>
      </c>
      <c r="M14" s="91">
        <v>2</v>
      </c>
      <c r="N14" s="95">
        <v>0</v>
      </c>
      <c r="O14" s="87">
        <v>0</v>
      </c>
      <c r="P14" s="5">
        <v>8</v>
      </c>
      <c r="Q14" s="5">
        <v>4</v>
      </c>
      <c r="R14" s="1">
        <f t="shared" si="21"/>
        <v>12</v>
      </c>
      <c r="S14" s="5">
        <f t="shared" si="10"/>
        <v>6</v>
      </c>
      <c r="T14" s="5">
        <f t="shared" si="11"/>
        <v>7</v>
      </c>
      <c r="U14" s="5">
        <f t="shared" si="12"/>
        <v>7</v>
      </c>
      <c r="V14" s="5">
        <f t="shared" si="13"/>
        <v>6</v>
      </c>
      <c r="W14" s="5">
        <f t="shared" si="14"/>
        <v>6</v>
      </c>
      <c r="X14" s="5">
        <f t="shared" si="15"/>
        <v>10</v>
      </c>
      <c r="Y14" s="5">
        <f t="shared" si="16"/>
        <v>11</v>
      </c>
      <c r="Z14" s="5">
        <f t="shared" si="17"/>
        <v>11</v>
      </c>
      <c r="AA14" s="5">
        <f t="shared" si="18"/>
        <v>10</v>
      </c>
      <c r="AB14" s="5">
        <f t="shared" si="19"/>
        <v>10</v>
      </c>
      <c r="AC14" s="5" t="str">
        <v>Granulocyte Colony-Stimulating Factor (G-CSF)</v>
      </c>
      <c r="AD14" s="5" t="str">
        <v>Daptomycin</v>
      </c>
      <c r="AE14" s="5" t="str">
        <v>Granulocyte Colony-Stimulating Factor (G-CSF)</v>
      </c>
      <c r="AF14" s="6" t="str">
        <v>Angiotensin II</v>
      </c>
      <c r="AG14" s="6" t="str">
        <v>GLP-1  (-tide)</v>
      </c>
      <c r="AH14" s="6">
        <f t="shared" si="0"/>
        <v>3</v>
      </c>
      <c r="AI14" s="6">
        <f t="shared" si="1"/>
        <v>3</v>
      </c>
      <c r="AJ14" s="6">
        <f t="shared" si="2"/>
        <v>2</v>
      </c>
      <c r="AK14" s="6">
        <f t="shared" si="3"/>
        <v>4</v>
      </c>
      <c r="AL14" s="6">
        <f t="shared" si="4"/>
        <v>4</v>
      </c>
      <c r="AM14" s="6">
        <f t="shared" si="5"/>
        <v>11</v>
      </c>
      <c r="AN14" s="6">
        <f t="shared" si="6"/>
        <v>11</v>
      </c>
      <c r="AO14" s="6">
        <f t="shared" si="7"/>
        <v>10</v>
      </c>
      <c r="AP14" s="6">
        <f t="shared" si="8"/>
        <v>12</v>
      </c>
      <c r="AQ14" s="6">
        <f t="shared" si="9"/>
        <v>12</v>
      </c>
      <c r="AR14" s="81" t="str">
        <v>Granulocyte Colony-Stimulating Factor (G-CSF)</v>
      </c>
      <c r="AS14" s="81" t="str">
        <v>Salmon Calcitonin</v>
      </c>
      <c r="AT14" s="81" t="str">
        <v>Daptomycin</v>
      </c>
      <c r="AU14" s="81" t="str">
        <v>Streptokinase</v>
      </c>
      <c r="AV14" s="81" t="str">
        <v>Angiotensin II</v>
      </c>
    </row>
    <row r="15" spans="1:48" ht="51">
      <c r="A15" s="25" t="s">
        <v>134</v>
      </c>
      <c r="F15" s="98">
        <v>2</v>
      </c>
      <c r="G15" s="99">
        <v>0</v>
      </c>
      <c r="H15" s="92">
        <v>1</v>
      </c>
      <c r="I15" s="92">
        <v>1</v>
      </c>
      <c r="J15" s="98">
        <v>2</v>
      </c>
      <c r="K15" s="92">
        <v>1</v>
      </c>
      <c r="L15" s="98">
        <v>2</v>
      </c>
      <c r="M15" s="92">
        <v>1</v>
      </c>
      <c r="N15" s="98">
        <v>1</v>
      </c>
      <c r="O15" s="98">
        <v>2</v>
      </c>
      <c r="P15" s="5">
        <v>6</v>
      </c>
      <c r="Q15" s="5">
        <v>8</v>
      </c>
      <c r="R15" s="13">
        <f t="shared" si="20"/>
        <v>14</v>
      </c>
      <c r="S15" s="5">
        <f t="shared" si="10"/>
        <v>4</v>
      </c>
      <c r="T15" s="5">
        <f t="shared" si="11"/>
        <v>6</v>
      </c>
      <c r="U15" s="5">
        <f t="shared" si="12"/>
        <v>5</v>
      </c>
      <c r="V15" s="5">
        <f t="shared" si="13"/>
        <v>5</v>
      </c>
      <c r="W15" s="5">
        <f t="shared" si="14"/>
        <v>4</v>
      </c>
      <c r="X15" s="5">
        <f t="shared" si="15"/>
        <v>12</v>
      </c>
      <c r="Y15" s="5">
        <f t="shared" si="16"/>
        <v>14</v>
      </c>
      <c r="Z15" s="5">
        <f t="shared" si="17"/>
        <v>13</v>
      </c>
      <c r="AA15" s="5">
        <f t="shared" si="18"/>
        <v>13</v>
      </c>
      <c r="AB15" s="5">
        <f t="shared" si="19"/>
        <v>12</v>
      </c>
      <c r="AC15" s="5" t="str">
        <v>Granulocyte-Macrophage Colony-Stimulating Factor (GM-CSF)</v>
      </c>
      <c r="AD15" s="5" t="str">
        <v>GLP-1  (-tide)</v>
      </c>
      <c r="AE15" s="5" t="str">
        <v>Granulocyte-Macrophage Colony-Stimulating Factor (GM-CSF)</v>
      </c>
      <c r="AF15" s="6" t="str">
        <v>GLP-1  (-tide)</v>
      </c>
      <c r="AG15" s="6" t="str">
        <v>Granulocyte Colony-Stimulating Factor (G-CSF)</v>
      </c>
      <c r="AH15" s="6">
        <f t="shared" si="0"/>
        <v>6</v>
      </c>
      <c r="AI15" s="6">
        <f t="shared" si="1"/>
        <v>5</v>
      </c>
      <c r="AJ15" s="6">
        <f t="shared" si="2"/>
        <v>6</v>
      </c>
      <c r="AK15" s="6">
        <f t="shared" si="3"/>
        <v>6</v>
      </c>
      <c r="AL15" s="6">
        <f t="shared" si="4"/>
        <v>5</v>
      </c>
      <c r="AM15" s="6">
        <f t="shared" si="5"/>
        <v>12</v>
      </c>
      <c r="AN15" s="6">
        <f t="shared" si="6"/>
        <v>11</v>
      </c>
      <c r="AO15" s="6">
        <f t="shared" si="7"/>
        <v>12</v>
      </c>
      <c r="AP15" s="6">
        <f t="shared" si="8"/>
        <v>12</v>
      </c>
      <c r="AQ15" s="6">
        <f t="shared" si="9"/>
        <v>11</v>
      </c>
      <c r="AR15" s="81" t="str">
        <v>Granulocyte-Macrophage Colony-Stimulating Factor (GM-CSF)</v>
      </c>
      <c r="AS15" s="81" t="str">
        <v>GLP-1  (-tide)</v>
      </c>
      <c r="AT15" s="81" t="str">
        <v>Granulocyte Colony-Stimulating Factor (G-CSF)</v>
      </c>
      <c r="AU15" s="81" t="str">
        <v>Factor IIa (Topical Thrombin)</v>
      </c>
      <c r="AV15" s="81" t="str">
        <v>Daptomycin</v>
      </c>
    </row>
    <row r="16" spans="1:48" ht="68">
      <c r="A16" s="25" t="s">
        <v>147</v>
      </c>
      <c r="F16" s="98">
        <v>2</v>
      </c>
      <c r="G16" s="92">
        <v>1</v>
      </c>
      <c r="H16" s="92">
        <v>1</v>
      </c>
      <c r="I16" s="92">
        <v>1</v>
      </c>
      <c r="J16" s="89">
        <v>2</v>
      </c>
      <c r="K16" s="92">
        <v>1</v>
      </c>
      <c r="L16" s="92">
        <v>1</v>
      </c>
      <c r="M16" s="92">
        <v>1</v>
      </c>
      <c r="N16" s="98">
        <v>1</v>
      </c>
      <c r="O16" s="98">
        <v>2</v>
      </c>
      <c r="P16" s="5">
        <v>7</v>
      </c>
      <c r="Q16" s="5">
        <v>7</v>
      </c>
      <c r="R16" s="13">
        <f t="shared" si="20"/>
        <v>14</v>
      </c>
      <c r="S16" s="5">
        <f t="shared" si="10"/>
        <v>5</v>
      </c>
      <c r="T16" s="5">
        <f t="shared" si="11"/>
        <v>6</v>
      </c>
      <c r="U16" s="5">
        <f t="shared" si="12"/>
        <v>6</v>
      </c>
      <c r="V16" s="5">
        <f t="shared" si="13"/>
        <v>6</v>
      </c>
      <c r="W16" s="5">
        <f t="shared" si="14"/>
        <v>5</v>
      </c>
      <c r="X16" s="5">
        <f t="shared" si="15"/>
        <v>12</v>
      </c>
      <c r="Y16" s="5">
        <f t="shared" si="16"/>
        <v>13</v>
      </c>
      <c r="Z16" s="5">
        <f t="shared" si="17"/>
        <v>13</v>
      </c>
      <c r="AA16" s="5">
        <f t="shared" si="18"/>
        <v>13</v>
      </c>
      <c r="AB16" s="5">
        <f t="shared" si="19"/>
        <v>12</v>
      </c>
      <c r="AC16" s="5" t="str">
        <v>Rusalatide Acetate (TP508)</v>
      </c>
      <c r="AD16" s="5" t="str">
        <v>Granulocyte-Macrophage Colony-Stimulating Factor (GM-CSF)</v>
      </c>
      <c r="AE16" s="5" t="str">
        <v>Salmon Calcitonin</v>
      </c>
      <c r="AF16" s="6" t="str">
        <v>Insulin</v>
      </c>
      <c r="AG16" s="6" t="str">
        <v>Granulocyte-Macrophage Colony-Stimulating Factor (GM-CSF)</v>
      </c>
      <c r="AH16" s="6">
        <f t="shared" si="0"/>
        <v>5</v>
      </c>
      <c r="AI16" s="6">
        <f t="shared" si="1"/>
        <v>5</v>
      </c>
      <c r="AJ16" s="6">
        <f t="shared" si="2"/>
        <v>5</v>
      </c>
      <c r="AK16" s="6">
        <f t="shared" si="3"/>
        <v>5</v>
      </c>
      <c r="AL16" s="6">
        <f t="shared" si="4"/>
        <v>4</v>
      </c>
      <c r="AM16" s="6">
        <f t="shared" si="5"/>
        <v>12</v>
      </c>
      <c r="AN16" s="6">
        <f t="shared" si="6"/>
        <v>12</v>
      </c>
      <c r="AO16" s="6">
        <f t="shared" si="7"/>
        <v>12</v>
      </c>
      <c r="AP16" s="6">
        <f t="shared" si="8"/>
        <v>12</v>
      </c>
      <c r="AQ16" s="6">
        <f t="shared" si="9"/>
        <v>11</v>
      </c>
      <c r="AR16" s="81" t="str">
        <v>Salmon Calcitonin</v>
      </c>
      <c r="AS16" s="81" t="str">
        <v>Granulocyte-Macrophage Colony-Stimulating Factor (GM-CSF)</v>
      </c>
      <c r="AT16" s="81" t="str">
        <v>Granulocyte-Macrophage Colony-Stimulating Factor (GM-CSF)</v>
      </c>
      <c r="AU16" s="81" t="str">
        <v>Glucagon</v>
      </c>
      <c r="AV16" s="81" t="str">
        <v>Factor IIa (Topical Thrombin)</v>
      </c>
    </row>
    <row r="17" spans="1:48" ht="34">
      <c r="A17" s="25" t="s">
        <v>159</v>
      </c>
      <c r="F17" s="98">
        <v>2</v>
      </c>
      <c r="G17" s="92">
        <v>1</v>
      </c>
      <c r="H17" s="92">
        <v>1</v>
      </c>
      <c r="I17" s="92">
        <v>1</v>
      </c>
      <c r="J17" s="99">
        <v>0</v>
      </c>
      <c r="K17" s="92">
        <v>1</v>
      </c>
      <c r="L17" s="92">
        <v>1</v>
      </c>
      <c r="M17" s="92">
        <v>1</v>
      </c>
      <c r="N17" s="100">
        <v>1</v>
      </c>
      <c r="O17" s="99">
        <v>0</v>
      </c>
      <c r="P17" s="5">
        <v>5</v>
      </c>
      <c r="Q17" s="5">
        <v>5</v>
      </c>
      <c r="R17" s="1">
        <f t="shared" si="20"/>
        <v>10</v>
      </c>
      <c r="S17" s="5">
        <f t="shared" si="10"/>
        <v>3</v>
      </c>
      <c r="T17" s="5">
        <f t="shared" si="11"/>
        <v>4</v>
      </c>
      <c r="U17" s="5">
        <f t="shared" si="12"/>
        <v>4</v>
      </c>
      <c r="V17" s="5">
        <f t="shared" si="13"/>
        <v>4</v>
      </c>
      <c r="W17" s="5">
        <f t="shared" si="14"/>
        <v>5</v>
      </c>
      <c r="X17" s="5">
        <f t="shared" si="15"/>
        <v>8</v>
      </c>
      <c r="Y17" s="5">
        <f t="shared" si="16"/>
        <v>9</v>
      </c>
      <c r="Z17" s="5">
        <f t="shared" si="17"/>
        <v>9</v>
      </c>
      <c r="AA17" s="5">
        <f t="shared" si="18"/>
        <v>9</v>
      </c>
      <c r="AB17" s="5">
        <f t="shared" si="19"/>
        <v>10</v>
      </c>
      <c r="AC17" s="5" t="str">
        <v>Salmon Calcitonin</v>
      </c>
      <c r="AD17" s="5" t="str">
        <v>Insulin</v>
      </c>
      <c r="AE17" s="5" t="str">
        <v>Streptokinase</v>
      </c>
      <c r="AF17" s="6" t="str">
        <v>Rusalatide Acetate (TP508)</v>
      </c>
      <c r="AG17" s="6" t="str">
        <v>Salmon Calcitonin</v>
      </c>
      <c r="AH17" s="6">
        <f t="shared" si="0"/>
        <v>3</v>
      </c>
      <c r="AI17" s="6">
        <f t="shared" si="1"/>
        <v>3</v>
      </c>
      <c r="AJ17" s="6">
        <f t="shared" si="2"/>
        <v>3</v>
      </c>
      <c r="AK17" s="6">
        <f t="shared" si="3"/>
        <v>3</v>
      </c>
      <c r="AL17" s="6">
        <f t="shared" si="4"/>
        <v>4</v>
      </c>
      <c r="AM17" s="6">
        <f t="shared" si="5"/>
        <v>8</v>
      </c>
      <c r="AN17" s="6">
        <f t="shared" si="6"/>
        <v>8</v>
      </c>
      <c r="AO17" s="6">
        <f t="shared" si="7"/>
        <v>8</v>
      </c>
      <c r="AP17" s="6">
        <f t="shared" si="8"/>
        <v>8</v>
      </c>
      <c r="AQ17" s="6">
        <f t="shared" si="9"/>
        <v>9</v>
      </c>
      <c r="AR17" s="81" t="str">
        <v>Streptokinase</v>
      </c>
      <c r="AS17" s="81" t="str">
        <v>Streptokinase</v>
      </c>
      <c r="AT17" s="81" t="str">
        <v>Insulin</v>
      </c>
      <c r="AU17" s="81" t="str">
        <v>Granulocyte Colony-Stimulating Factor (G-CSF)</v>
      </c>
      <c r="AV17" s="81" t="str">
        <v>ADH</v>
      </c>
    </row>
    <row r="18" spans="1:48" ht="51">
      <c r="A18" s="25" t="s">
        <v>173</v>
      </c>
      <c r="F18" s="98">
        <v>2</v>
      </c>
      <c r="G18" s="99">
        <v>0</v>
      </c>
      <c r="H18" s="92">
        <v>1</v>
      </c>
      <c r="I18" s="92">
        <v>1</v>
      </c>
      <c r="J18" s="98">
        <v>2</v>
      </c>
      <c r="K18" s="99">
        <v>0</v>
      </c>
      <c r="L18" s="92">
        <v>1</v>
      </c>
      <c r="M18" s="92">
        <v>1</v>
      </c>
      <c r="N18" s="98">
        <v>1</v>
      </c>
      <c r="O18" s="99">
        <v>0</v>
      </c>
      <c r="P18" s="5">
        <v>6</v>
      </c>
      <c r="Q18" s="5">
        <v>4</v>
      </c>
      <c r="R18" s="1">
        <f t="shared" si="20"/>
        <v>10</v>
      </c>
      <c r="S18" s="5">
        <f t="shared" si="10"/>
        <v>4</v>
      </c>
      <c r="T18" s="5">
        <f t="shared" si="11"/>
        <v>6</v>
      </c>
      <c r="U18" s="5">
        <f t="shared" si="12"/>
        <v>5</v>
      </c>
      <c r="V18" s="5">
        <f t="shared" si="13"/>
        <v>5</v>
      </c>
      <c r="W18" s="5">
        <f t="shared" si="14"/>
        <v>4</v>
      </c>
      <c r="X18" s="5">
        <f t="shared" si="15"/>
        <v>8</v>
      </c>
      <c r="Y18" s="5">
        <f t="shared" si="16"/>
        <v>10</v>
      </c>
      <c r="Z18" s="5">
        <f t="shared" si="17"/>
        <v>9</v>
      </c>
      <c r="AA18" s="5">
        <f t="shared" si="18"/>
        <v>9</v>
      </c>
      <c r="AB18" s="5">
        <f t="shared" si="19"/>
        <v>8</v>
      </c>
      <c r="AC18" s="5" t="str">
        <v>Insulin</v>
      </c>
      <c r="AD18" s="5" t="str">
        <v>Streptokinase</v>
      </c>
      <c r="AE18" s="5" t="str">
        <v>Glucagon</v>
      </c>
      <c r="AF18" s="6" t="str">
        <v>Salmon Calcitonin</v>
      </c>
      <c r="AG18" s="6" t="str">
        <v>ADH</v>
      </c>
      <c r="AH18" s="6">
        <f t="shared" si="0"/>
        <v>3</v>
      </c>
      <c r="AI18" s="6">
        <f t="shared" si="1"/>
        <v>2</v>
      </c>
      <c r="AJ18" s="6">
        <f t="shared" si="2"/>
        <v>2</v>
      </c>
      <c r="AK18" s="6">
        <f t="shared" si="3"/>
        <v>2</v>
      </c>
      <c r="AL18" s="6">
        <f t="shared" si="4"/>
        <v>3</v>
      </c>
      <c r="AM18" s="6">
        <f t="shared" si="5"/>
        <v>9</v>
      </c>
      <c r="AN18" s="6">
        <f t="shared" si="6"/>
        <v>8</v>
      </c>
      <c r="AO18" s="6">
        <f t="shared" si="7"/>
        <v>8</v>
      </c>
      <c r="AP18" s="6">
        <f t="shared" si="8"/>
        <v>8</v>
      </c>
      <c r="AQ18" s="6">
        <f t="shared" si="9"/>
        <v>9</v>
      </c>
      <c r="AR18" s="81" t="str">
        <v>tPA</v>
      </c>
      <c r="AS18" s="81" t="str">
        <v>ADH</v>
      </c>
      <c r="AT18" s="81" t="str">
        <v>Rusalatide Acetate (TP508)</v>
      </c>
      <c r="AU18" s="81" t="str">
        <v>Granulocyte-Macrophage Colony-Stimulating Factor (GM-CSF)</v>
      </c>
      <c r="AV18" s="81" t="str">
        <v>Granulocyte Colony-Stimulating Factor (G-CSF)</v>
      </c>
    </row>
    <row r="19" spans="1:48" ht="51">
      <c r="A19" s="25" t="s">
        <v>187</v>
      </c>
      <c r="F19" s="98">
        <v>2</v>
      </c>
      <c r="G19" s="92">
        <v>1</v>
      </c>
      <c r="H19" s="92">
        <v>1</v>
      </c>
      <c r="I19" s="98">
        <v>2</v>
      </c>
      <c r="J19" s="98">
        <v>2</v>
      </c>
      <c r="K19" s="98">
        <v>2</v>
      </c>
      <c r="L19" s="98">
        <v>2</v>
      </c>
      <c r="M19" s="92">
        <v>1</v>
      </c>
      <c r="N19" s="98">
        <v>1</v>
      </c>
      <c r="O19" s="98">
        <v>2</v>
      </c>
      <c r="P19" s="5">
        <v>8</v>
      </c>
      <c r="Q19" s="5">
        <v>9</v>
      </c>
      <c r="R19" s="101">
        <f t="shared" si="20"/>
        <v>17</v>
      </c>
      <c r="S19" s="5">
        <f t="shared" si="10"/>
        <v>6</v>
      </c>
      <c r="T19" s="5">
        <f t="shared" si="11"/>
        <v>7</v>
      </c>
      <c r="U19" s="5">
        <f t="shared" si="12"/>
        <v>7</v>
      </c>
      <c r="V19" s="5">
        <f t="shared" si="13"/>
        <v>6</v>
      </c>
      <c r="W19" s="5">
        <f t="shared" si="14"/>
        <v>6</v>
      </c>
      <c r="X19" s="5">
        <f t="shared" si="15"/>
        <v>15</v>
      </c>
      <c r="Y19" s="5">
        <f t="shared" si="16"/>
        <v>16</v>
      </c>
      <c r="Z19" s="5">
        <f t="shared" si="17"/>
        <v>16</v>
      </c>
      <c r="AA19" s="5">
        <f t="shared" si="18"/>
        <v>15</v>
      </c>
      <c r="AB19" s="5">
        <f t="shared" si="19"/>
        <v>15</v>
      </c>
      <c r="AC19" s="5" t="str">
        <v>Streptokinase</v>
      </c>
      <c r="AD19" s="5" t="str">
        <v>Factor IIa (Topical Thrombin)</v>
      </c>
      <c r="AE19" s="5" t="str">
        <v>Insulin</v>
      </c>
      <c r="AF19" s="6" t="str">
        <v>Glucagon</v>
      </c>
      <c r="AG19" s="6" t="str">
        <v>Insulin</v>
      </c>
      <c r="AH19" s="6">
        <f t="shared" si="0"/>
        <v>6</v>
      </c>
      <c r="AI19" s="6">
        <f t="shared" si="1"/>
        <v>6</v>
      </c>
      <c r="AJ19" s="6">
        <f t="shared" si="2"/>
        <v>7</v>
      </c>
      <c r="AK19" s="6">
        <f t="shared" si="3"/>
        <v>7</v>
      </c>
      <c r="AL19" s="6">
        <f t="shared" si="4"/>
        <v>6</v>
      </c>
      <c r="AM19" s="6">
        <f t="shared" si="5"/>
        <v>14</v>
      </c>
      <c r="AN19" s="6">
        <f t="shared" si="6"/>
        <v>14</v>
      </c>
      <c r="AO19" s="6">
        <f t="shared" si="7"/>
        <v>15</v>
      </c>
      <c r="AP19" s="6">
        <f t="shared" si="8"/>
        <v>15</v>
      </c>
      <c r="AQ19" s="6">
        <f t="shared" si="9"/>
        <v>14</v>
      </c>
      <c r="AR19" s="81" t="str">
        <v>Factor IIa (Topical Thrombin)</v>
      </c>
      <c r="AS19" s="81" t="str">
        <v>Factor IIa (Topical Thrombin)</v>
      </c>
      <c r="AT19" s="81" t="str">
        <v>Glucagon</v>
      </c>
      <c r="AU19" s="81" t="str">
        <v>Insulin</v>
      </c>
      <c r="AV19" s="81" t="str">
        <v>Granulocyte-Macrophage Colony-Stimulating Factor (GM-CSF)</v>
      </c>
    </row>
    <row r="20" spans="1:48" ht="17">
      <c r="A20" s="25" t="s">
        <v>201</v>
      </c>
      <c r="F20" s="98">
        <v>2</v>
      </c>
      <c r="G20" s="92">
        <v>1</v>
      </c>
      <c r="H20" s="92">
        <v>1</v>
      </c>
      <c r="I20" s="98">
        <v>2</v>
      </c>
      <c r="J20" s="98">
        <v>2</v>
      </c>
      <c r="K20" s="98">
        <v>2</v>
      </c>
      <c r="L20" s="92">
        <v>1</v>
      </c>
      <c r="M20" s="92">
        <v>1</v>
      </c>
      <c r="N20" s="98">
        <v>1</v>
      </c>
      <c r="O20" s="98">
        <v>2</v>
      </c>
      <c r="P20" s="5">
        <v>8</v>
      </c>
      <c r="Q20" s="5">
        <v>8</v>
      </c>
      <c r="R20" s="101">
        <f t="shared" si="20"/>
        <v>16</v>
      </c>
      <c r="S20" s="5">
        <f t="shared" si="10"/>
        <v>6</v>
      </c>
      <c r="T20" s="5">
        <f t="shared" si="11"/>
        <v>7</v>
      </c>
      <c r="U20" s="5">
        <f t="shared" si="12"/>
        <v>7</v>
      </c>
      <c r="V20" s="5">
        <f t="shared" si="13"/>
        <v>6</v>
      </c>
      <c r="W20" s="5">
        <f t="shared" si="14"/>
        <v>6</v>
      </c>
      <c r="X20" s="5">
        <f t="shared" si="15"/>
        <v>14</v>
      </c>
      <c r="Y20" s="5">
        <f t="shared" si="16"/>
        <v>15</v>
      </c>
      <c r="Z20" s="5">
        <f t="shared" si="17"/>
        <v>15</v>
      </c>
      <c r="AA20" s="5">
        <f t="shared" si="18"/>
        <v>14</v>
      </c>
      <c r="AB20" s="5">
        <f t="shared" si="19"/>
        <v>14</v>
      </c>
      <c r="AC20" s="5" t="str">
        <v>Delta Sleep Inducing Peptide</v>
      </c>
      <c r="AD20" s="5" t="str">
        <v>Glucagon</v>
      </c>
      <c r="AE20" s="5" t="str">
        <v>tPA</v>
      </c>
      <c r="AF20" s="6" t="str">
        <v>Streptokinase</v>
      </c>
      <c r="AG20" s="6" t="str">
        <v>Streptokinase</v>
      </c>
      <c r="AH20" s="6">
        <f t="shared" si="0"/>
        <v>5</v>
      </c>
      <c r="AI20" s="6">
        <f t="shared" si="1"/>
        <v>6</v>
      </c>
      <c r="AJ20" s="6">
        <f t="shared" si="2"/>
        <v>6</v>
      </c>
      <c r="AK20" s="6">
        <f t="shared" si="3"/>
        <v>6</v>
      </c>
      <c r="AL20" s="6">
        <f t="shared" si="4"/>
        <v>5</v>
      </c>
      <c r="AM20" s="6">
        <f t="shared" si="5"/>
        <v>13</v>
      </c>
      <c r="AN20" s="6">
        <f t="shared" si="6"/>
        <v>14</v>
      </c>
      <c r="AO20" s="6">
        <f t="shared" si="7"/>
        <v>14</v>
      </c>
      <c r="AP20" s="6">
        <f t="shared" si="8"/>
        <v>14</v>
      </c>
      <c r="AQ20" s="6">
        <f t="shared" si="9"/>
        <v>13</v>
      </c>
      <c r="AR20" s="81" t="str">
        <v>Insulin</v>
      </c>
      <c r="AS20" s="81" t="str">
        <v>Glucagon</v>
      </c>
      <c r="AT20" s="81" t="str">
        <v>Streptokinase</v>
      </c>
      <c r="AU20" s="81" t="str">
        <v>Salmon Calcitonin</v>
      </c>
      <c r="AV20" s="81" t="str">
        <v>IL-18BP</v>
      </c>
    </row>
    <row r="21" spans="1:48" ht="51">
      <c r="A21" s="25" t="s">
        <v>209</v>
      </c>
      <c r="F21" s="98">
        <v>2</v>
      </c>
      <c r="G21" s="99">
        <v>0</v>
      </c>
      <c r="H21" s="92">
        <v>1</v>
      </c>
      <c r="I21" s="98">
        <v>2</v>
      </c>
      <c r="J21" s="99">
        <v>0</v>
      </c>
      <c r="K21" s="95">
        <v>0</v>
      </c>
      <c r="L21" s="99">
        <v>0</v>
      </c>
      <c r="M21" s="99">
        <v>0</v>
      </c>
      <c r="N21" s="91">
        <v>1</v>
      </c>
      <c r="O21" s="87">
        <v>0</v>
      </c>
      <c r="P21" s="5">
        <v>5</v>
      </c>
      <c r="Q21" s="5">
        <v>2</v>
      </c>
      <c r="R21" s="1">
        <f t="shared" si="20"/>
        <v>7</v>
      </c>
      <c r="S21" s="5">
        <f t="shared" si="10"/>
        <v>3</v>
      </c>
      <c r="T21" s="5">
        <f t="shared" si="11"/>
        <v>5</v>
      </c>
      <c r="U21" s="5">
        <f t="shared" si="12"/>
        <v>4</v>
      </c>
      <c r="V21" s="5">
        <f t="shared" si="13"/>
        <v>3</v>
      </c>
      <c r="W21" s="5">
        <f t="shared" si="14"/>
        <v>5</v>
      </c>
      <c r="X21" s="5">
        <f t="shared" si="15"/>
        <v>5</v>
      </c>
      <c r="Y21" s="5">
        <f t="shared" si="16"/>
        <v>7</v>
      </c>
      <c r="Z21" s="5">
        <f t="shared" si="17"/>
        <v>6</v>
      </c>
      <c r="AA21" s="5">
        <f t="shared" si="18"/>
        <v>5</v>
      </c>
      <c r="AB21" s="5">
        <f t="shared" si="19"/>
        <v>7</v>
      </c>
      <c r="AC21" s="5" t="str">
        <v>Factor IIa (Topical Thrombin)</v>
      </c>
      <c r="AD21" s="5" t="str">
        <v>Rusalatide Acetate (TP508)</v>
      </c>
      <c r="AE21" s="5" t="str">
        <v>Factor IIa (Topical Thrombin)</v>
      </c>
      <c r="AF21" s="6" t="str">
        <v>Factor IIa (Topical Thrombin)</v>
      </c>
      <c r="AG21" s="6" t="str">
        <v>Delta Sleep Inducing Peptide</v>
      </c>
      <c r="AH21" s="6">
        <f t="shared" si="0"/>
        <v>1</v>
      </c>
      <c r="AI21" s="6">
        <f t="shared" si="1"/>
        <v>1</v>
      </c>
      <c r="AJ21" s="6">
        <f t="shared" si="2"/>
        <v>1</v>
      </c>
      <c r="AK21" s="6">
        <f t="shared" si="3"/>
        <v>0</v>
      </c>
      <c r="AL21" s="6">
        <f t="shared" si="4"/>
        <v>1</v>
      </c>
      <c r="AM21" s="6">
        <f t="shared" si="5"/>
        <v>6</v>
      </c>
      <c r="AN21" s="6">
        <f t="shared" si="6"/>
        <v>6</v>
      </c>
      <c r="AO21" s="6">
        <f t="shared" si="7"/>
        <v>6</v>
      </c>
      <c r="AP21" s="6">
        <f t="shared" si="8"/>
        <v>5</v>
      </c>
      <c r="AQ21" s="6">
        <f t="shared" si="9"/>
        <v>6</v>
      </c>
      <c r="AR21" s="81" t="str">
        <v>Rusalatide Acetate (TP508)</v>
      </c>
      <c r="AS21" s="81" t="str">
        <v>Granulocyte Colony-Stimulating Factor (G-CSF)</v>
      </c>
      <c r="AT21" s="81" t="str">
        <v>ADH</v>
      </c>
      <c r="AU21" s="81" t="str">
        <v>tPA</v>
      </c>
      <c r="AV21" s="81" t="str">
        <v>Rusalatide Acetate (TP508)</v>
      </c>
    </row>
    <row r="22" spans="1:48" ht="34">
      <c r="A22" s="25" t="s">
        <v>219</v>
      </c>
      <c r="F22" s="99">
        <v>0</v>
      </c>
      <c r="G22" s="92">
        <v>1</v>
      </c>
      <c r="H22" s="92">
        <v>1</v>
      </c>
      <c r="I22" s="92">
        <v>1</v>
      </c>
      <c r="J22" s="98">
        <v>2</v>
      </c>
      <c r="K22" s="92">
        <v>1</v>
      </c>
      <c r="L22" s="92">
        <v>1</v>
      </c>
      <c r="M22" s="92">
        <v>1</v>
      </c>
      <c r="N22" s="99">
        <v>0</v>
      </c>
      <c r="O22" s="98">
        <v>2</v>
      </c>
      <c r="P22" s="5">
        <v>5</v>
      </c>
      <c r="Q22" s="5">
        <v>5</v>
      </c>
      <c r="R22" s="1">
        <f t="shared" si="20"/>
        <v>10</v>
      </c>
      <c r="S22" s="5">
        <f t="shared" si="10"/>
        <v>5</v>
      </c>
      <c r="T22" s="5">
        <f t="shared" si="11"/>
        <v>4</v>
      </c>
      <c r="U22" s="5">
        <f t="shared" si="12"/>
        <v>4</v>
      </c>
      <c r="V22" s="5">
        <f t="shared" si="13"/>
        <v>4</v>
      </c>
      <c r="W22" s="5">
        <f t="shared" si="14"/>
        <v>3</v>
      </c>
      <c r="X22" s="5">
        <f t="shared" si="15"/>
        <v>10</v>
      </c>
      <c r="Y22" s="5">
        <f t="shared" si="16"/>
        <v>9</v>
      </c>
      <c r="Z22" s="5">
        <f t="shared" si="17"/>
        <v>9</v>
      </c>
      <c r="AA22" s="5">
        <f t="shared" si="18"/>
        <v>9</v>
      </c>
      <c r="AB22" s="5">
        <f t="shared" si="19"/>
        <v>8</v>
      </c>
      <c r="AC22" s="5" t="str">
        <v>Glucagon</v>
      </c>
      <c r="AD22" s="5" t="str">
        <v>tPA</v>
      </c>
      <c r="AE22" s="5" t="str">
        <v>Rusalatide Acetate (TP508)</v>
      </c>
      <c r="AF22" s="6" t="str">
        <v>IL-18BP</v>
      </c>
      <c r="AG22" s="6" t="str">
        <v>Erythropoietin</v>
      </c>
      <c r="AH22" s="6">
        <f t="shared" si="0"/>
        <v>4</v>
      </c>
      <c r="AI22" s="6">
        <f t="shared" si="1"/>
        <v>4</v>
      </c>
      <c r="AJ22" s="6">
        <f t="shared" si="2"/>
        <v>4</v>
      </c>
      <c r="AK22" s="6">
        <f t="shared" si="3"/>
        <v>5</v>
      </c>
      <c r="AL22" s="6">
        <f t="shared" si="4"/>
        <v>3</v>
      </c>
      <c r="AM22" s="6">
        <f t="shared" si="5"/>
        <v>9</v>
      </c>
      <c r="AN22" s="6">
        <f t="shared" si="6"/>
        <v>9</v>
      </c>
      <c r="AO22" s="6">
        <f t="shared" si="7"/>
        <v>9</v>
      </c>
      <c r="AP22" s="6">
        <f t="shared" si="8"/>
        <v>10</v>
      </c>
      <c r="AQ22" s="6">
        <f t="shared" si="9"/>
        <v>8</v>
      </c>
      <c r="AR22" s="81" t="str">
        <v>Glucagon</v>
      </c>
      <c r="AS22" s="81" t="str">
        <v>Insulin</v>
      </c>
      <c r="AT22" s="81" t="str">
        <v>Delta Sleep Inducing Peptide</v>
      </c>
      <c r="AU22" s="81" t="str">
        <v>IL-18BP</v>
      </c>
      <c r="AV22" s="81" t="str">
        <v>Streptokinase</v>
      </c>
    </row>
    <row r="23" spans="1:48" ht="34">
      <c r="A23" s="25" t="s">
        <v>231</v>
      </c>
      <c r="F23" s="88">
        <v>1</v>
      </c>
      <c r="G23" s="91">
        <v>2</v>
      </c>
      <c r="H23" s="91">
        <v>2</v>
      </c>
      <c r="I23" s="92">
        <v>1</v>
      </c>
      <c r="J23" s="98">
        <v>2</v>
      </c>
      <c r="K23" s="90">
        <v>1</v>
      </c>
      <c r="L23" s="88">
        <v>1</v>
      </c>
      <c r="M23" s="90">
        <v>1</v>
      </c>
      <c r="N23" s="95">
        <v>0</v>
      </c>
      <c r="O23" s="87">
        <v>0</v>
      </c>
      <c r="P23" s="5">
        <v>8</v>
      </c>
      <c r="Q23" s="5">
        <v>3</v>
      </c>
      <c r="R23" s="1">
        <f t="shared" si="20"/>
        <v>11</v>
      </c>
      <c r="S23" s="5">
        <f t="shared" si="10"/>
        <v>7</v>
      </c>
      <c r="T23" s="5">
        <f t="shared" si="11"/>
        <v>6</v>
      </c>
      <c r="U23" s="5">
        <f t="shared" si="12"/>
        <v>6</v>
      </c>
      <c r="V23" s="5">
        <f t="shared" si="13"/>
        <v>7</v>
      </c>
      <c r="W23" s="5">
        <f t="shared" si="14"/>
        <v>6</v>
      </c>
      <c r="X23" s="5">
        <f t="shared" si="15"/>
        <v>10</v>
      </c>
      <c r="Y23" s="5">
        <f t="shared" si="16"/>
        <v>9</v>
      </c>
      <c r="Z23" s="5">
        <f t="shared" si="17"/>
        <v>9</v>
      </c>
      <c r="AA23" s="5">
        <f t="shared" si="18"/>
        <v>10</v>
      </c>
      <c r="AB23" s="5">
        <f t="shared" si="19"/>
        <v>9</v>
      </c>
      <c r="AC23" s="5" t="str">
        <v>Hirudin</v>
      </c>
      <c r="AD23" s="5" t="str">
        <v>ADH</v>
      </c>
      <c r="AE23" s="5" t="str">
        <v>ADH</v>
      </c>
      <c r="AF23" s="6" t="str">
        <v>tPA</v>
      </c>
      <c r="AG23" s="6" t="str">
        <v>Factor IIa (Topical Thrombin)</v>
      </c>
      <c r="AH23" s="6">
        <f t="shared" si="0"/>
        <v>2</v>
      </c>
      <c r="AI23" s="6">
        <f t="shared" si="1"/>
        <v>2</v>
      </c>
      <c r="AJ23" s="6">
        <f t="shared" si="2"/>
        <v>2</v>
      </c>
      <c r="AK23" s="6">
        <f t="shared" si="3"/>
        <v>3</v>
      </c>
      <c r="AL23" s="6">
        <f t="shared" si="4"/>
        <v>3</v>
      </c>
      <c r="AM23" s="6">
        <f t="shared" si="5"/>
        <v>10</v>
      </c>
      <c r="AN23" s="6">
        <f t="shared" si="6"/>
        <v>10</v>
      </c>
      <c r="AO23" s="6">
        <f t="shared" si="7"/>
        <v>10</v>
      </c>
      <c r="AP23" s="6">
        <f t="shared" si="8"/>
        <v>11</v>
      </c>
      <c r="AQ23" s="6">
        <f t="shared" si="9"/>
        <v>11</v>
      </c>
      <c r="AR23" s="81" t="str">
        <v>IL-18BP</v>
      </c>
      <c r="AS23" s="81" t="str">
        <v>IL-18BP</v>
      </c>
      <c r="AT23" s="81" t="str">
        <v>Factor IIa (Topical Thrombin)</v>
      </c>
      <c r="AU23" s="81" t="str">
        <v>Rusalatide Acetate (TP508)</v>
      </c>
      <c r="AV23" s="81" t="str">
        <v>tPA</v>
      </c>
    </row>
    <row r="24" spans="1:48" ht="34">
      <c r="A24" s="63" t="s">
        <v>244</v>
      </c>
      <c r="F24" s="92">
        <v>1</v>
      </c>
      <c r="G24" s="89">
        <v>2</v>
      </c>
      <c r="H24" s="89">
        <v>2</v>
      </c>
      <c r="I24" s="92">
        <v>1</v>
      </c>
      <c r="J24" s="99">
        <v>0</v>
      </c>
      <c r="K24" s="98">
        <v>2</v>
      </c>
      <c r="L24" s="99">
        <v>0</v>
      </c>
      <c r="M24" s="92">
        <v>1</v>
      </c>
      <c r="N24" s="91">
        <v>2</v>
      </c>
      <c r="O24" s="98">
        <v>2</v>
      </c>
      <c r="P24" s="5">
        <v>6</v>
      </c>
      <c r="Q24" s="5">
        <v>7</v>
      </c>
      <c r="R24" s="1">
        <f t="shared" si="20"/>
        <v>13</v>
      </c>
      <c r="S24" s="5">
        <f t="shared" si="10"/>
        <v>5</v>
      </c>
      <c r="T24" s="5">
        <f t="shared" si="11"/>
        <v>4</v>
      </c>
      <c r="U24" s="5">
        <f t="shared" si="12"/>
        <v>4</v>
      </c>
      <c r="V24" s="5">
        <f t="shared" si="13"/>
        <v>5</v>
      </c>
      <c r="W24" s="5">
        <f t="shared" si="14"/>
        <v>6</v>
      </c>
      <c r="X24" s="5">
        <f t="shared" si="15"/>
        <v>12</v>
      </c>
      <c r="Y24" s="5">
        <f t="shared" si="16"/>
        <v>11</v>
      </c>
      <c r="Z24" s="5">
        <f t="shared" si="17"/>
        <v>11</v>
      </c>
      <c r="AA24" s="5">
        <f t="shared" si="18"/>
        <v>12</v>
      </c>
      <c r="AB24" s="5">
        <f t="shared" si="19"/>
        <v>13</v>
      </c>
      <c r="AC24" s="5" t="str">
        <v>IL-11</v>
      </c>
      <c r="AD24" s="5" t="str">
        <v>Romiplostim</v>
      </c>
      <c r="AE24" s="5" t="str">
        <v>Hirudin</v>
      </c>
      <c r="AF24" s="6" t="str">
        <v>ADH</v>
      </c>
      <c r="AG24" s="6" t="str">
        <v>Glucagon</v>
      </c>
      <c r="AH24" s="6">
        <f t="shared" si="0"/>
        <v>5</v>
      </c>
      <c r="AI24" s="6">
        <f t="shared" si="1"/>
        <v>7</v>
      </c>
      <c r="AJ24" s="6">
        <f t="shared" si="2"/>
        <v>6</v>
      </c>
      <c r="AK24" s="6">
        <f t="shared" si="3"/>
        <v>5</v>
      </c>
      <c r="AL24" s="6">
        <f t="shared" si="4"/>
        <v>5</v>
      </c>
      <c r="AM24" s="6">
        <f t="shared" si="5"/>
        <v>11</v>
      </c>
      <c r="AN24" s="6">
        <f t="shared" si="6"/>
        <v>13</v>
      </c>
      <c r="AO24" s="6">
        <f t="shared" si="7"/>
        <v>12</v>
      </c>
      <c r="AP24" s="6">
        <f t="shared" si="8"/>
        <v>11</v>
      </c>
      <c r="AQ24" s="6">
        <f t="shared" si="9"/>
        <v>11</v>
      </c>
      <c r="AR24" s="81" t="str">
        <v>ADH</v>
      </c>
      <c r="AS24" s="81" t="str">
        <v>tPA</v>
      </c>
      <c r="AT24" s="81" t="str">
        <v>IL-18BP</v>
      </c>
      <c r="AU24" s="81" t="str">
        <v>Delta Sleep Inducing Peptide</v>
      </c>
      <c r="AV24" s="81" t="str">
        <v>Glucagon</v>
      </c>
    </row>
    <row r="25" spans="1:48" ht="17">
      <c r="A25" s="25" t="s">
        <v>255</v>
      </c>
      <c r="F25" s="98">
        <v>2</v>
      </c>
      <c r="G25" s="102">
        <v>1</v>
      </c>
      <c r="H25" s="102">
        <v>1</v>
      </c>
      <c r="I25" s="103">
        <v>1</v>
      </c>
      <c r="J25" s="98">
        <v>2</v>
      </c>
      <c r="K25" s="98">
        <v>2</v>
      </c>
      <c r="L25" s="92">
        <v>1</v>
      </c>
      <c r="M25" s="98">
        <v>2</v>
      </c>
      <c r="N25" s="87">
        <v>0</v>
      </c>
      <c r="O25" s="98">
        <v>2</v>
      </c>
      <c r="P25" s="5">
        <v>7</v>
      </c>
      <c r="Q25" s="5">
        <v>7</v>
      </c>
      <c r="R25" s="13">
        <f t="shared" si="20"/>
        <v>14</v>
      </c>
      <c r="S25" s="5">
        <f t="shared" si="10"/>
        <v>5</v>
      </c>
      <c r="T25" s="5">
        <f t="shared" si="11"/>
        <v>6</v>
      </c>
      <c r="U25" s="5">
        <f t="shared" si="12"/>
        <v>6</v>
      </c>
      <c r="V25" s="5">
        <f t="shared" si="13"/>
        <v>6</v>
      </c>
      <c r="W25" s="5">
        <f t="shared" si="14"/>
        <v>5</v>
      </c>
      <c r="X25" s="5">
        <f t="shared" si="15"/>
        <v>12</v>
      </c>
      <c r="Y25" s="5">
        <f t="shared" si="16"/>
        <v>13</v>
      </c>
      <c r="Z25" s="5">
        <f t="shared" si="17"/>
        <v>13</v>
      </c>
      <c r="AA25" s="5">
        <f t="shared" si="18"/>
        <v>13</v>
      </c>
      <c r="AB25" s="5">
        <f t="shared" si="19"/>
        <v>12</v>
      </c>
      <c r="AC25" s="5" t="str">
        <v>IL-18BP</v>
      </c>
      <c r="AD25" s="5" t="str">
        <v>Bivalrudin</v>
      </c>
      <c r="AE25" s="5" t="str">
        <v>Erythropoietin</v>
      </c>
      <c r="AF25" s="6" t="str">
        <v>Delta Sleep Inducing Peptide</v>
      </c>
      <c r="AG25" s="6" t="str">
        <v>tPA</v>
      </c>
      <c r="AH25" s="6">
        <f t="shared" si="0"/>
        <v>5</v>
      </c>
      <c r="AI25" s="6">
        <f t="shared" si="1"/>
        <v>6</v>
      </c>
      <c r="AJ25" s="6">
        <f t="shared" si="2"/>
        <v>5</v>
      </c>
      <c r="AK25" s="6">
        <f t="shared" si="3"/>
        <v>7</v>
      </c>
      <c r="AL25" s="6">
        <f t="shared" si="4"/>
        <v>5</v>
      </c>
      <c r="AM25" s="6">
        <f t="shared" si="5"/>
        <v>12</v>
      </c>
      <c r="AN25" s="6">
        <f t="shared" si="6"/>
        <v>13</v>
      </c>
      <c r="AO25" s="6">
        <f t="shared" si="7"/>
        <v>12</v>
      </c>
      <c r="AP25" s="6">
        <f t="shared" si="8"/>
        <v>14</v>
      </c>
      <c r="AQ25" s="6">
        <f t="shared" si="9"/>
        <v>12</v>
      </c>
      <c r="AR25" s="81" t="str">
        <v>Hirudin</v>
      </c>
      <c r="AS25" s="81" t="str">
        <v>Bivalrudin</v>
      </c>
      <c r="AT25" s="81" t="str">
        <v>tPA</v>
      </c>
      <c r="AU25" s="81" t="str">
        <v>Hirudin</v>
      </c>
      <c r="AV25" s="81" t="str">
        <v>Bivalrudin</v>
      </c>
    </row>
    <row r="26" spans="1:48" ht="34">
      <c r="A26" s="25" t="s">
        <v>268</v>
      </c>
      <c r="F26" s="94">
        <v>2</v>
      </c>
      <c r="G26" s="102">
        <v>1</v>
      </c>
      <c r="H26" s="102">
        <v>1</v>
      </c>
      <c r="I26" s="91">
        <v>2</v>
      </c>
      <c r="J26" s="91">
        <v>2</v>
      </c>
      <c r="K26" s="94">
        <v>2</v>
      </c>
      <c r="L26" s="88">
        <v>1</v>
      </c>
      <c r="M26" s="90">
        <v>1</v>
      </c>
      <c r="N26" s="87">
        <v>0</v>
      </c>
      <c r="O26" s="91">
        <v>2</v>
      </c>
      <c r="P26" s="5">
        <v>8</v>
      </c>
      <c r="Q26" s="5">
        <v>6</v>
      </c>
      <c r="R26" s="13">
        <f t="shared" si="20"/>
        <v>14</v>
      </c>
      <c r="S26" s="5">
        <f t="shared" si="10"/>
        <v>6</v>
      </c>
      <c r="T26" s="5">
        <f t="shared" si="11"/>
        <v>7</v>
      </c>
      <c r="U26" s="5">
        <f t="shared" si="12"/>
        <v>7</v>
      </c>
      <c r="V26" s="5">
        <f t="shared" si="13"/>
        <v>6</v>
      </c>
      <c r="W26" s="5">
        <f t="shared" si="14"/>
        <v>6</v>
      </c>
      <c r="X26" s="5">
        <f t="shared" si="15"/>
        <v>12</v>
      </c>
      <c r="Y26" s="5">
        <f t="shared" si="16"/>
        <v>13</v>
      </c>
      <c r="Z26" s="5">
        <f t="shared" si="17"/>
        <v>13</v>
      </c>
      <c r="AA26" s="5">
        <f t="shared" si="18"/>
        <v>12</v>
      </c>
      <c r="AB26" s="5">
        <f t="shared" si="19"/>
        <v>12</v>
      </c>
      <c r="AC26" s="5" t="str">
        <v>tPA</v>
      </c>
      <c r="AD26" s="5" t="str">
        <v>Erythropoietin</v>
      </c>
      <c r="AE26" s="5" t="str">
        <v>IL-11</v>
      </c>
      <c r="AF26" s="6" t="str">
        <v>Erythropoietin</v>
      </c>
      <c r="AG26" s="6" t="str">
        <v>Bivalrudin</v>
      </c>
      <c r="AH26" s="6">
        <f t="shared" si="0"/>
        <v>4</v>
      </c>
      <c r="AI26" s="6">
        <f t="shared" si="1"/>
        <v>5</v>
      </c>
      <c r="AJ26" s="6">
        <f t="shared" si="2"/>
        <v>5</v>
      </c>
      <c r="AK26" s="6">
        <f t="shared" si="3"/>
        <v>6</v>
      </c>
      <c r="AL26" s="6">
        <f t="shared" si="4"/>
        <v>4</v>
      </c>
      <c r="AM26" s="6">
        <f t="shared" si="5"/>
        <v>12</v>
      </c>
      <c r="AN26" s="6">
        <f t="shared" si="6"/>
        <v>13</v>
      </c>
      <c r="AO26" s="6">
        <f t="shared" si="7"/>
        <v>13</v>
      </c>
      <c r="AP26" s="6">
        <f t="shared" si="8"/>
        <v>14</v>
      </c>
      <c r="AQ26" s="6">
        <f t="shared" si="9"/>
        <v>12</v>
      </c>
      <c r="AR26" s="81" t="str">
        <v>IL-11</v>
      </c>
      <c r="AS26" s="81" t="str">
        <v>Delta Sleep Inducing Peptide</v>
      </c>
      <c r="AT26" s="81" t="str">
        <v>IL-11</v>
      </c>
      <c r="AU26" s="81" t="str">
        <v>IL-11</v>
      </c>
      <c r="AV26" s="81" t="str">
        <v>Erythropoietin</v>
      </c>
    </row>
    <row r="27" spans="1:48" ht="34">
      <c r="A27" s="25" t="s">
        <v>280</v>
      </c>
      <c r="F27" s="95">
        <v>0</v>
      </c>
      <c r="G27" s="91">
        <v>2</v>
      </c>
      <c r="H27" s="94">
        <v>2</v>
      </c>
      <c r="I27" s="103">
        <v>1</v>
      </c>
      <c r="J27" s="95">
        <v>0</v>
      </c>
      <c r="K27" s="94">
        <v>2</v>
      </c>
      <c r="L27" s="92">
        <v>1</v>
      </c>
      <c r="M27" s="95">
        <v>0</v>
      </c>
      <c r="N27" s="87">
        <v>0</v>
      </c>
      <c r="O27" s="94">
        <v>2</v>
      </c>
      <c r="P27" s="5">
        <v>5</v>
      </c>
      <c r="Q27" s="5">
        <v>5</v>
      </c>
      <c r="R27" s="1">
        <f t="shared" si="20"/>
        <v>10</v>
      </c>
      <c r="S27" s="5">
        <f t="shared" si="10"/>
        <v>5</v>
      </c>
      <c r="T27" s="5">
        <f t="shared" si="11"/>
        <v>3</v>
      </c>
      <c r="U27" s="5">
        <f t="shared" si="12"/>
        <v>3</v>
      </c>
      <c r="V27" s="5">
        <f t="shared" si="13"/>
        <v>4</v>
      </c>
      <c r="W27" s="5">
        <f t="shared" si="14"/>
        <v>5</v>
      </c>
      <c r="X27" s="5">
        <f t="shared" si="15"/>
        <v>10</v>
      </c>
      <c r="Y27" s="5">
        <f t="shared" si="16"/>
        <v>8</v>
      </c>
      <c r="Z27" s="5">
        <f t="shared" si="17"/>
        <v>8</v>
      </c>
      <c r="AA27" s="5">
        <f t="shared" si="18"/>
        <v>9</v>
      </c>
      <c r="AB27" s="5">
        <f t="shared" si="19"/>
        <v>10</v>
      </c>
      <c r="AC27" s="5" t="str">
        <v>ADH</v>
      </c>
      <c r="AD27" s="5" t="str">
        <v>Hirudin</v>
      </c>
      <c r="AE27" s="5" t="str">
        <v>IL-18BP</v>
      </c>
      <c r="AF27" s="6" t="str">
        <v>IL-11</v>
      </c>
      <c r="AG27" s="6" t="str">
        <v>IL-18BP</v>
      </c>
      <c r="AH27" s="6">
        <f t="shared" si="0"/>
        <v>3</v>
      </c>
      <c r="AI27" s="6">
        <f t="shared" si="1"/>
        <v>4</v>
      </c>
      <c r="AJ27" s="6">
        <f t="shared" si="2"/>
        <v>5</v>
      </c>
      <c r="AK27" s="6">
        <f t="shared" si="3"/>
        <v>5</v>
      </c>
      <c r="AL27" s="6">
        <f t="shared" si="4"/>
        <v>3</v>
      </c>
      <c r="AM27" s="6">
        <f t="shared" si="5"/>
        <v>8</v>
      </c>
      <c r="AN27" s="6">
        <f t="shared" si="6"/>
        <v>9</v>
      </c>
      <c r="AO27" s="6">
        <f t="shared" si="7"/>
        <v>10</v>
      </c>
      <c r="AP27" s="6">
        <f t="shared" si="8"/>
        <v>10</v>
      </c>
      <c r="AQ27" s="6">
        <f t="shared" si="9"/>
        <v>8</v>
      </c>
      <c r="AR27" s="81" t="str">
        <v>Romiplostim</v>
      </c>
      <c r="AS27" s="81" t="str">
        <v>Hirudin</v>
      </c>
      <c r="AT27" s="81" t="str">
        <v>Erythropoietin</v>
      </c>
      <c r="AU27" s="81" t="str">
        <v>ADH</v>
      </c>
      <c r="AV27" s="81" t="str">
        <v>Hirudin</v>
      </c>
    </row>
    <row r="28" spans="1:48" ht="17">
      <c r="A28" s="25" t="s">
        <v>292</v>
      </c>
      <c r="F28" s="94">
        <v>2</v>
      </c>
      <c r="G28" s="88">
        <v>1</v>
      </c>
      <c r="H28" s="90">
        <v>1</v>
      </c>
      <c r="I28" s="103">
        <v>1</v>
      </c>
      <c r="J28" s="94">
        <v>2</v>
      </c>
      <c r="K28" s="94">
        <v>2</v>
      </c>
      <c r="L28" s="91">
        <v>2</v>
      </c>
      <c r="M28" s="90">
        <v>1</v>
      </c>
      <c r="N28" s="88">
        <v>1</v>
      </c>
      <c r="O28" s="87">
        <v>0</v>
      </c>
      <c r="P28" s="5">
        <v>7</v>
      </c>
      <c r="Q28" s="5">
        <v>6</v>
      </c>
      <c r="R28" s="1">
        <f t="shared" si="20"/>
        <v>13</v>
      </c>
      <c r="S28" s="5">
        <f t="shared" si="10"/>
        <v>5</v>
      </c>
      <c r="T28" s="5">
        <f t="shared" si="11"/>
        <v>6</v>
      </c>
      <c r="U28" s="5">
        <f t="shared" si="12"/>
        <v>6</v>
      </c>
      <c r="V28" s="5">
        <f t="shared" si="13"/>
        <v>6</v>
      </c>
      <c r="W28" s="5">
        <f t="shared" si="14"/>
        <v>5</v>
      </c>
      <c r="X28" s="5">
        <f t="shared" si="15"/>
        <v>11</v>
      </c>
      <c r="Y28" s="5">
        <f t="shared" si="16"/>
        <v>12</v>
      </c>
      <c r="Z28" s="5">
        <f t="shared" si="17"/>
        <v>12</v>
      </c>
      <c r="AA28" s="5">
        <f t="shared" si="18"/>
        <v>12</v>
      </c>
      <c r="AB28" s="5">
        <f t="shared" si="19"/>
        <v>11</v>
      </c>
      <c r="AC28" s="5" t="str">
        <v>Erythropoietin</v>
      </c>
      <c r="AD28" s="5" t="str">
        <v>IL-11</v>
      </c>
      <c r="AE28" s="5" t="str">
        <v>Romiplostim</v>
      </c>
      <c r="AF28" s="6" t="str">
        <v>Romiplostim</v>
      </c>
      <c r="AG28" s="6" t="str">
        <v>Eptifibatide</v>
      </c>
      <c r="AH28" s="6">
        <f t="shared" si="0"/>
        <v>4</v>
      </c>
      <c r="AI28" s="6">
        <f t="shared" si="1"/>
        <v>4</v>
      </c>
      <c r="AJ28" s="6">
        <f t="shared" si="2"/>
        <v>5</v>
      </c>
      <c r="AK28" s="6">
        <f t="shared" si="3"/>
        <v>5</v>
      </c>
      <c r="AL28" s="6">
        <f t="shared" si="4"/>
        <v>6</v>
      </c>
      <c r="AM28" s="6">
        <f t="shared" si="5"/>
        <v>11</v>
      </c>
      <c r="AN28" s="6">
        <f t="shared" si="6"/>
        <v>11</v>
      </c>
      <c r="AO28" s="6">
        <f t="shared" si="7"/>
        <v>12</v>
      </c>
      <c r="AP28" s="6">
        <f t="shared" si="8"/>
        <v>12</v>
      </c>
      <c r="AQ28" s="6">
        <f t="shared" si="9"/>
        <v>13</v>
      </c>
      <c r="AR28" s="81" t="str">
        <v>Delta Sleep Inducing Peptide</v>
      </c>
      <c r="AS28" s="81" t="str">
        <v>IL-11</v>
      </c>
      <c r="AT28" s="81" t="str">
        <v>Hirudin</v>
      </c>
      <c r="AU28" s="81" t="str">
        <v>Bivalrudin</v>
      </c>
      <c r="AV28" s="81" t="str">
        <v>Romiplostim</v>
      </c>
    </row>
    <row r="29" spans="1:48" ht="34">
      <c r="A29" s="57" t="s">
        <v>304</v>
      </c>
      <c r="F29" s="94">
        <v>2</v>
      </c>
      <c r="G29" s="90">
        <v>1</v>
      </c>
      <c r="H29" s="95">
        <v>0</v>
      </c>
      <c r="I29" s="103">
        <v>1</v>
      </c>
      <c r="J29" s="91">
        <v>2</v>
      </c>
      <c r="K29" s="94">
        <v>2</v>
      </c>
      <c r="L29" s="88">
        <v>1</v>
      </c>
      <c r="M29" s="88">
        <v>1</v>
      </c>
      <c r="N29" s="87">
        <v>0</v>
      </c>
      <c r="O29" s="91">
        <v>2</v>
      </c>
      <c r="P29" s="5">
        <v>6</v>
      </c>
      <c r="Q29" s="5">
        <v>6</v>
      </c>
      <c r="R29" s="1">
        <f t="shared" si="20"/>
        <v>12</v>
      </c>
      <c r="S29" s="5">
        <f t="shared" si="10"/>
        <v>4</v>
      </c>
      <c r="T29" s="5">
        <f t="shared" si="11"/>
        <v>5</v>
      </c>
      <c r="U29" s="5">
        <f t="shared" si="12"/>
        <v>6</v>
      </c>
      <c r="V29" s="5">
        <f t="shared" si="13"/>
        <v>5</v>
      </c>
      <c r="W29" s="5">
        <f t="shared" si="14"/>
        <v>4</v>
      </c>
      <c r="X29" s="5">
        <f t="shared" si="15"/>
        <v>10</v>
      </c>
      <c r="Y29" s="5">
        <f t="shared" si="16"/>
        <v>11</v>
      </c>
      <c r="Z29" s="5">
        <f t="shared" si="17"/>
        <v>12</v>
      </c>
      <c r="AA29" s="5">
        <f t="shared" si="18"/>
        <v>11</v>
      </c>
      <c r="AB29" s="5">
        <f t="shared" si="19"/>
        <v>10</v>
      </c>
      <c r="AC29" s="5" t="str">
        <v>Romiplostim</v>
      </c>
      <c r="AD29" s="5" t="str">
        <v>IL-18BP</v>
      </c>
      <c r="AE29" s="5" t="str">
        <v>Bivalrudin</v>
      </c>
      <c r="AF29" s="6" t="str">
        <v>Hirudin</v>
      </c>
      <c r="AG29" s="6" t="str">
        <v>Factor VIII</v>
      </c>
      <c r="AH29" s="6">
        <f t="shared" si="0"/>
        <v>4</v>
      </c>
      <c r="AI29" s="6">
        <f t="shared" si="1"/>
        <v>5</v>
      </c>
      <c r="AJ29" s="6">
        <f t="shared" si="2"/>
        <v>5</v>
      </c>
      <c r="AK29" s="6">
        <f t="shared" si="3"/>
        <v>6</v>
      </c>
      <c r="AL29" s="6">
        <f t="shared" si="4"/>
        <v>4</v>
      </c>
      <c r="AM29" s="6">
        <f t="shared" si="5"/>
        <v>10</v>
      </c>
      <c r="AN29" s="6">
        <f t="shared" si="6"/>
        <v>11</v>
      </c>
      <c r="AO29" s="6">
        <f t="shared" si="7"/>
        <v>11</v>
      </c>
      <c r="AP29" s="6">
        <f t="shared" si="8"/>
        <v>12</v>
      </c>
      <c r="AQ29" s="6">
        <f t="shared" si="9"/>
        <v>10</v>
      </c>
      <c r="AR29" s="81" t="str">
        <v>Eptifibatide</v>
      </c>
      <c r="AS29" s="81" t="str">
        <v>Eptifibatide</v>
      </c>
      <c r="AT29" s="81" t="str">
        <v>Romiplostim</v>
      </c>
      <c r="AU29" s="81" t="str">
        <v>Eptifibatide</v>
      </c>
      <c r="AV29" s="81" t="str">
        <v>Delta Sleep Inducing Peptide</v>
      </c>
    </row>
    <row r="30" spans="1:48" ht="17">
      <c r="A30" s="57" t="s">
        <v>313</v>
      </c>
      <c r="F30" s="94">
        <v>2</v>
      </c>
      <c r="G30" s="88">
        <v>1</v>
      </c>
      <c r="H30" s="90">
        <v>1</v>
      </c>
      <c r="I30" s="98">
        <v>2</v>
      </c>
      <c r="J30" s="94">
        <v>2</v>
      </c>
      <c r="K30" s="94">
        <v>2</v>
      </c>
      <c r="L30" s="90">
        <v>1</v>
      </c>
      <c r="M30" s="88">
        <v>1</v>
      </c>
      <c r="N30" s="94">
        <v>2</v>
      </c>
      <c r="O30" s="91">
        <v>2</v>
      </c>
      <c r="P30" s="5">
        <v>8</v>
      </c>
      <c r="Q30" s="5">
        <v>8</v>
      </c>
      <c r="R30" s="101">
        <f t="shared" si="20"/>
        <v>16</v>
      </c>
      <c r="S30" s="5">
        <f t="shared" si="10"/>
        <v>6</v>
      </c>
      <c r="T30" s="5">
        <f t="shared" si="11"/>
        <v>7</v>
      </c>
      <c r="U30" s="5">
        <f t="shared" si="12"/>
        <v>7</v>
      </c>
      <c r="V30" s="5">
        <f t="shared" si="13"/>
        <v>6</v>
      </c>
      <c r="W30" s="5">
        <f t="shared" si="14"/>
        <v>6</v>
      </c>
      <c r="X30" s="5">
        <f t="shared" si="15"/>
        <v>14</v>
      </c>
      <c r="Y30" s="5">
        <f t="shared" si="16"/>
        <v>15</v>
      </c>
      <c r="Z30" s="5">
        <f t="shared" si="17"/>
        <v>15</v>
      </c>
      <c r="AA30" s="5">
        <f t="shared" si="18"/>
        <v>14</v>
      </c>
      <c r="AB30" s="5">
        <f t="shared" si="19"/>
        <v>14</v>
      </c>
      <c r="AC30" s="5" t="str">
        <v>Bivalrudin</v>
      </c>
      <c r="AD30" s="5" t="str">
        <v>Delta Sleep Inducing Peptide</v>
      </c>
      <c r="AE30" s="5" t="str">
        <v>Delta Sleep Inducing Peptide</v>
      </c>
      <c r="AF30" s="6" t="str">
        <v>Bivalrudin</v>
      </c>
      <c r="AG30" s="6" t="str">
        <v>Hirudin</v>
      </c>
      <c r="AH30" s="6">
        <f t="shared" si="0"/>
        <v>6</v>
      </c>
      <c r="AI30" s="6">
        <f t="shared" si="1"/>
        <v>7</v>
      </c>
      <c r="AJ30" s="6">
        <f t="shared" si="2"/>
        <v>7</v>
      </c>
      <c r="AK30" s="6">
        <f t="shared" si="3"/>
        <v>6</v>
      </c>
      <c r="AL30" s="6">
        <f t="shared" si="4"/>
        <v>6</v>
      </c>
      <c r="AM30" s="6">
        <f t="shared" si="5"/>
        <v>14</v>
      </c>
      <c r="AN30" s="6">
        <f t="shared" si="6"/>
        <v>15</v>
      </c>
      <c r="AO30" s="6">
        <f t="shared" si="7"/>
        <v>15</v>
      </c>
      <c r="AP30" s="6">
        <f t="shared" si="8"/>
        <v>14</v>
      </c>
      <c r="AQ30" s="6">
        <f t="shared" si="9"/>
        <v>14</v>
      </c>
      <c r="AR30" s="81" t="str">
        <v>Erythropoietin</v>
      </c>
      <c r="AS30" s="81" t="str">
        <v>Erythropoietin</v>
      </c>
      <c r="AT30" s="81" t="str">
        <v>Bivalrudin</v>
      </c>
      <c r="AU30" s="81" t="str">
        <v>Erythropoietin</v>
      </c>
      <c r="AV30" s="81" t="str">
        <v>Eptifibatide</v>
      </c>
    </row>
    <row r="31" spans="1:48" ht="17">
      <c r="A31" s="57" t="s">
        <v>320</v>
      </c>
      <c r="F31" s="94">
        <v>2</v>
      </c>
      <c r="G31" s="95">
        <v>0</v>
      </c>
      <c r="H31" s="90">
        <v>1</v>
      </c>
      <c r="I31" s="98">
        <v>2</v>
      </c>
      <c r="J31" s="94">
        <v>2</v>
      </c>
      <c r="K31" s="94">
        <v>2</v>
      </c>
      <c r="L31" s="90">
        <v>1</v>
      </c>
      <c r="M31" s="88">
        <v>1</v>
      </c>
      <c r="N31" s="91">
        <v>2</v>
      </c>
      <c r="O31" s="88">
        <v>1</v>
      </c>
      <c r="P31" s="5">
        <v>7</v>
      </c>
      <c r="Q31" s="5">
        <v>7</v>
      </c>
      <c r="R31" s="13">
        <f t="shared" si="20"/>
        <v>14</v>
      </c>
      <c r="S31" s="5">
        <f t="shared" si="10"/>
        <v>5</v>
      </c>
      <c r="T31" s="5">
        <f t="shared" si="11"/>
        <v>7</v>
      </c>
      <c r="U31" s="5">
        <f t="shared" si="12"/>
        <v>6</v>
      </c>
      <c r="V31" s="5">
        <f t="shared" si="13"/>
        <v>5</v>
      </c>
      <c r="W31" s="5">
        <f t="shared" si="14"/>
        <v>5</v>
      </c>
      <c r="X31" s="5">
        <f t="shared" si="15"/>
        <v>12</v>
      </c>
      <c r="Y31" s="5">
        <f t="shared" si="16"/>
        <v>14</v>
      </c>
      <c r="Z31" s="5">
        <f t="shared" si="17"/>
        <v>13</v>
      </c>
      <c r="AA31" s="5">
        <f t="shared" si="18"/>
        <v>12</v>
      </c>
      <c r="AB31" s="5">
        <f t="shared" si="19"/>
        <v>12</v>
      </c>
      <c r="AC31" s="5" t="str">
        <v>Eptifibatide</v>
      </c>
      <c r="AD31" s="5" t="str">
        <v>Denosumab</v>
      </c>
      <c r="AE31" s="5" t="str">
        <v>Eptifibatide</v>
      </c>
      <c r="AF31" s="6" t="str">
        <v>Eptifibatide</v>
      </c>
      <c r="AG31" s="6" t="str">
        <v>IL-11</v>
      </c>
      <c r="AH31" s="6">
        <f t="shared" si="0"/>
        <v>5</v>
      </c>
      <c r="AI31" s="6">
        <f t="shared" si="1"/>
        <v>6</v>
      </c>
      <c r="AJ31" s="6">
        <f t="shared" si="2"/>
        <v>6</v>
      </c>
      <c r="AK31" s="6">
        <f t="shared" si="3"/>
        <v>5</v>
      </c>
      <c r="AL31" s="6">
        <f t="shared" si="4"/>
        <v>6</v>
      </c>
      <c r="AM31" s="6">
        <f t="shared" si="5"/>
        <v>12</v>
      </c>
      <c r="AN31" s="6">
        <f t="shared" si="6"/>
        <v>13</v>
      </c>
      <c r="AO31" s="6">
        <f t="shared" si="7"/>
        <v>13</v>
      </c>
      <c r="AP31" s="6">
        <f t="shared" si="8"/>
        <v>12</v>
      </c>
      <c r="AQ31" s="6">
        <f t="shared" si="9"/>
        <v>13</v>
      </c>
      <c r="AR31" s="81" t="str">
        <v>Factor VIII</v>
      </c>
      <c r="AS31" s="81" t="str">
        <v>Factor VIII</v>
      </c>
      <c r="AT31" s="81" t="str">
        <v>Denosumab</v>
      </c>
      <c r="AU31" s="81" t="str">
        <v>Factor VIII</v>
      </c>
      <c r="AV31" s="81" t="str">
        <v>Factor VIII</v>
      </c>
    </row>
    <row r="32" spans="1:48" ht="17">
      <c r="A32" s="57" t="s">
        <v>328</v>
      </c>
      <c r="F32" s="94">
        <v>2</v>
      </c>
      <c r="G32" s="90">
        <v>1</v>
      </c>
      <c r="H32" s="90">
        <v>1</v>
      </c>
      <c r="I32" s="91">
        <v>2</v>
      </c>
      <c r="J32" s="95">
        <v>0</v>
      </c>
      <c r="K32" s="94">
        <v>2</v>
      </c>
      <c r="L32" s="87">
        <v>0</v>
      </c>
      <c r="M32" s="90">
        <v>1</v>
      </c>
      <c r="N32" s="91">
        <v>2</v>
      </c>
      <c r="O32" s="87">
        <v>0</v>
      </c>
      <c r="P32" s="5">
        <v>6</v>
      </c>
      <c r="Q32" s="5">
        <v>5</v>
      </c>
      <c r="R32" s="1">
        <f t="shared" si="20"/>
        <v>11</v>
      </c>
      <c r="S32" s="5">
        <f t="shared" si="10"/>
        <v>4</v>
      </c>
      <c r="T32" s="5">
        <f t="shared" si="11"/>
        <v>5</v>
      </c>
      <c r="U32" s="5">
        <f t="shared" si="12"/>
        <v>5</v>
      </c>
      <c r="V32" s="5">
        <f t="shared" si="13"/>
        <v>4</v>
      </c>
      <c r="W32" s="5">
        <f t="shared" si="14"/>
        <v>6</v>
      </c>
      <c r="X32" s="5">
        <f t="shared" si="15"/>
        <v>9</v>
      </c>
      <c r="Y32" s="5">
        <f t="shared" si="16"/>
        <v>10</v>
      </c>
      <c r="Z32" s="5">
        <f t="shared" si="17"/>
        <v>10</v>
      </c>
      <c r="AA32" s="5">
        <f t="shared" si="18"/>
        <v>9</v>
      </c>
      <c r="AB32" s="5">
        <f t="shared" si="19"/>
        <v>11</v>
      </c>
      <c r="AC32" s="5" t="str">
        <v>Factor VIII</v>
      </c>
      <c r="AD32" s="5" t="str">
        <v>Eptifibatide</v>
      </c>
      <c r="AE32" s="5" t="str">
        <v>Factor VIII</v>
      </c>
      <c r="AF32" s="6" t="str">
        <v>Factor VIII</v>
      </c>
      <c r="AG32" s="6" t="str">
        <v>Romiplostim</v>
      </c>
      <c r="AH32" s="6">
        <f t="shared" si="0"/>
        <v>3</v>
      </c>
      <c r="AI32" s="6">
        <f t="shared" si="1"/>
        <v>5</v>
      </c>
      <c r="AJ32" s="6">
        <f t="shared" si="2"/>
        <v>4</v>
      </c>
      <c r="AK32" s="6">
        <f t="shared" si="3"/>
        <v>3</v>
      </c>
      <c r="AL32" s="6">
        <f t="shared" si="4"/>
        <v>5</v>
      </c>
      <c r="AM32" s="6">
        <f t="shared" si="5"/>
        <v>9</v>
      </c>
      <c r="AN32" s="6">
        <f t="shared" si="6"/>
        <v>11</v>
      </c>
      <c r="AO32" s="6">
        <f t="shared" si="7"/>
        <v>10</v>
      </c>
      <c r="AP32" s="6">
        <f t="shared" si="8"/>
        <v>9</v>
      </c>
      <c r="AQ32" s="6">
        <f t="shared" si="9"/>
        <v>11</v>
      </c>
      <c r="AR32" s="81" t="str">
        <v>Bivalrudin</v>
      </c>
      <c r="AS32" s="81" t="str">
        <v>Romiplostim</v>
      </c>
      <c r="AT32" s="81" t="str">
        <v>Eptifibatide</v>
      </c>
      <c r="AU32" s="81" t="str">
        <v>Romiplostim</v>
      </c>
      <c r="AV32" s="81" t="str">
        <v>IL-11</v>
      </c>
    </row>
    <row r="33" spans="1:48" ht="17">
      <c r="A33" s="57" t="s">
        <v>337</v>
      </c>
      <c r="F33" s="94">
        <v>2</v>
      </c>
      <c r="G33" s="90">
        <v>1</v>
      </c>
      <c r="H33" s="95">
        <v>0</v>
      </c>
      <c r="I33" s="91">
        <v>2</v>
      </c>
      <c r="J33" s="94">
        <v>2</v>
      </c>
      <c r="K33" s="94">
        <v>2</v>
      </c>
      <c r="L33" s="94">
        <v>2</v>
      </c>
      <c r="M33" s="90">
        <v>1</v>
      </c>
      <c r="N33" s="88">
        <v>1</v>
      </c>
      <c r="O33" s="90">
        <v>1</v>
      </c>
      <c r="P33" s="5">
        <v>7</v>
      </c>
      <c r="Q33" s="5">
        <v>7</v>
      </c>
      <c r="R33" s="1">
        <f t="shared" si="20"/>
        <v>14</v>
      </c>
      <c r="S33" s="5">
        <f t="shared" si="10"/>
        <v>5</v>
      </c>
      <c r="T33" s="5">
        <f t="shared" si="11"/>
        <v>6</v>
      </c>
      <c r="U33" s="5">
        <f t="shared" si="12"/>
        <v>7</v>
      </c>
      <c r="V33" s="5">
        <f t="shared" si="13"/>
        <v>5</v>
      </c>
      <c r="W33" s="5">
        <f t="shared" si="14"/>
        <v>5</v>
      </c>
      <c r="X33" s="5">
        <f t="shared" si="15"/>
        <v>12</v>
      </c>
      <c r="Y33" s="5">
        <f t="shared" si="16"/>
        <v>13</v>
      </c>
      <c r="Z33" s="5">
        <f t="shared" si="17"/>
        <v>14</v>
      </c>
      <c r="AA33" s="5">
        <f t="shared" si="18"/>
        <v>12</v>
      </c>
      <c r="AB33" s="5">
        <f t="shared" si="19"/>
        <v>12</v>
      </c>
      <c r="AC33" s="5" t="str">
        <v>Denosumab</v>
      </c>
      <c r="AD33" s="5" t="str">
        <v>Factor VIII</v>
      </c>
      <c r="AE33" s="5" t="str">
        <v>Denosumab</v>
      </c>
      <c r="AF33" s="6" t="str">
        <v>Denosumab</v>
      </c>
      <c r="AG33" s="6" t="str">
        <v>Denosumab</v>
      </c>
      <c r="AH33" s="6">
        <f t="shared" si="0"/>
        <v>5</v>
      </c>
      <c r="AI33" s="6">
        <f t="shared" si="1"/>
        <v>5</v>
      </c>
      <c r="AJ33" s="6">
        <f t="shared" si="2"/>
        <v>6</v>
      </c>
      <c r="AK33" s="6">
        <f t="shared" si="3"/>
        <v>6</v>
      </c>
      <c r="AL33" s="6">
        <f t="shared" si="4"/>
        <v>6</v>
      </c>
      <c r="AM33" s="6">
        <f t="shared" si="5"/>
        <v>12</v>
      </c>
      <c r="AN33" s="6">
        <f t="shared" si="6"/>
        <v>12</v>
      </c>
      <c r="AO33" s="6">
        <f t="shared" si="7"/>
        <v>13</v>
      </c>
      <c r="AP33" s="6">
        <f t="shared" si="8"/>
        <v>13</v>
      </c>
      <c r="AQ33" s="6">
        <f t="shared" si="9"/>
        <v>13</v>
      </c>
      <c r="AR33" s="81" t="str">
        <v>Denosumab</v>
      </c>
      <c r="AS33" s="81" t="str">
        <v>Denosumab</v>
      </c>
      <c r="AT33" s="81" t="str">
        <v>Factor VIII</v>
      </c>
      <c r="AU33" s="81" t="str">
        <v>Denosumab</v>
      </c>
      <c r="AV33" s="81" t="str">
        <v>Denosumab</v>
      </c>
    </row>
    <row r="37" spans="1:48">
      <c r="A37" s="58"/>
      <c r="R37" s="1"/>
      <c r="S37" s="5"/>
      <c r="T37" s="5"/>
      <c r="U37" s="5"/>
      <c r="V37" s="5"/>
      <c r="W37" s="5"/>
      <c r="X37" s="5"/>
      <c r="Y37" s="5"/>
      <c r="Z37" s="5"/>
      <c r="AA37" s="5"/>
      <c r="AB37" s="5"/>
      <c r="AC37" s="5"/>
      <c r="AD37" s="5"/>
      <c r="AE37" s="5"/>
    </row>
    <row r="38" spans="1:48">
      <c r="A38" s="58"/>
      <c r="R38" s="1"/>
      <c r="S38" s="5"/>
      <c r="T38" s="5"/>
      <c r="U38" s="5"/>
      <c r="V38" s="5"/>
      <c r="W38" s="5"/>
      <c r="X38" s="5"/>
      <c r="Y38" s="5"/>
      <c r="Z38" s="5"/>
      <c r="AA38" s="5"/>
      <c r="AB38" s="5"/>
      <c r="AC38" s="5"/>
      <c r="AD38" s="5"/>
      <c r="AE38" s="5"/>
    </row>
    <row r="39" spans="1:48">
      <c r="A39" s="5"/>
      <c r="R39" s="1"/>
      <c r="S39" s="5"/>
      <c r="T39" s="5"/>
      <c r="U39" s="5"/>
      <c r="V39" s="5"/>
      <c r="W39" s="5"/>
      <c r="X39" s="5"/>
      <c r="Y39" s="5"/>
      <c r="Z39" s="5"/>
      <c r="AA39" s="5"/>
      <c r="AB39" s="5"/>
      <c r="AC39" s="5"/>
      <c r="AD39" s="5"/>
      <c r="AE39" s="5"/>
    </row>
    <row r="40" spans="1:48">
      <c r="A40" s="58"/>
      <c r="R40" s="1"/>
      <c r="S40" s="5"/>
      <c r="T40" s="5"/>
      <c r="U40" s="5"/>
      <c r="V40" s="5"/>
      <c r="W40" s="5"/>
      <c r="X40" s="5"/>
      <c r="Y40" s="5"/>
      <c r="Z40" s="5"/>
      <c r="AA40" s="5"/>
      <c r="AB40" s="5"/>
      <c r="AC40" s="5"/>
      <c r="AD40" s="5"/>
      <c r="AE40" s="5"/>
    </row>
  </sheetData>
  <mergeCells count="1">
    <mergeCell ref="A1:D1"/>
  </mergeCells>
  <pageMargins left="0.7" right="0.7" top="0.75" bottom="0.75" header="0.3" footer="0.3"/>
  <pageSetup orientation="portrait" horizontalDpi="0" verticalDpi="0"/>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413C46662864645A581FFAA40A58FCF" ma:contentTypeVersion="10" ma:contentTypeDescription="Create a new document." ma:contentTypeScope="" ma:versionID="c0de44ba3254ab0d3509c8827bb4ad3d">
  <xsd:schema xmlns:xsd="http://www.w3.org/2001/XMLSchema" xmlns:xs="http://www.w3.org/2001/XMLSchema" xmlns:p="http://schemas.microsoft.com/office/2006/metadata/properties" xmlns:ns2="0e746ec8-2955-4a14-9582-f6a10ed54bed" xmlns:ns3="6d6fa9e6-676b-45c7-b931-f1695adcc84b" targetNamespace="http://schemas.microsoft.com/office/2006/metadata/properties" ma:root="true" ma:fieldsID="8cbdfb3be21bd19b52d99c478affc9d2" ns2:_="" ns3:_="">
    <xsd:import namespace="0e746ec8-2955-4a14-9582-f6a10ed54bed"/>
    <xsd:import namespace="6d6fa9e6-676b-45c7-b931-f1695adcc8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746ec8-2955-4a14-9582-f6a10ed54b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76624216-d583-4636-a04d-17921d6eaf6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d6fa9e6-676b-45c7-b931-f1695adcc8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dc02845-a776-444a-9de0-7c49c0a978ce}" ma:internalName="TaxCatchAll" ma:showField="CatchAllData" ma:web="6d6fa9e6-676b-45c7-b931-f1695adcc8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d6fa9e6-676b-45c7-b931-f1695adcc84b" xsi:nil="true"/>
    <lcf76f155ced4ddcb4097134ff3c332f xmlns="0e746ec8-2955-4a14-9582-f6a10ed54be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FF3987-D386-4518-8B31-2265F559AF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746ec8-2955-4a14-9582-f6a10ed54bed"/>
    <ds:schemaRef ds:uri="6d6fa9e6-676b-45c7-b931-f1695adcc8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0EF11F6-F5D5-4BD5-A5AF-0A490259C7B7}">
  <ds:schemaRefs>
    <ds:schemaRef ds:uri="http://schemas.microsoft.com/office/2006/documentManagement/types"/>
    <ds:schemaRef ds:uri="http://purl.org/dc/dcmitype/"/>
    <ds:schemaRef ds:uri="http://www.w3.org/XML/1998/namespace"/>
    <ds:schemaRef ds:uri="http://purl.org/dc/elements/1.1/"/>
    <ds:schemaRef ds:uri="http://schemas.openxmlformats.org/package/2006/metadata/core-properties"/>
    <ds:schemaRef ds:uri="http://schemas.microsoft.com/office/2006/metadata/properties"/>
    <ds:schemaRef ds:uri="http://purl.org/dc/terms/"/>
    <ds:schemaRef ds:uri="0e746ec8-2955-4a14-9582-f6a10ed54bed"/>
    <ds:schemaRef ds:uri="6d6fa9e6-676b-45c7-b931-f1695adcc84b"/>
    <ds:schemaRef ds:uri="http://schemas.microsoft.com/office/infopath/2007/PartnerControls"/>
  </ds:schemaRefs>
</ds:datastoreItem>
</file>

<file path=customXml/itemProps3.xml><?xml version="1.0" encoding="utf-8"?>
<ds:datastoreItem xmlns:ds="http://schemas.openxmlformats.org/officeDocument/2006/customXml" ds:itemID="{0779EEF6-B166-4655-B8BD-BD3FD363E3D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Therapeutic Candidates Scores</vt:lpstr>
      <vt:lpstr>Sensitivity and Cronbach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Donovan, Jack (Medical Student)</dc:creator>
  <cp:keywords/>
  <dc:description/>
  <cp:lastModifiedBy>John Donovan</cp:lastModifiedBy>
  <cp:revision/>
  <dcterms:created xsi:type="dcterms:W3CDTF">2026-01-26T13:20:00Z</dcterms:created>
  <dcterms:modified xsi:type="dcterms:W3CDTF">2026-01-30T17:28:28Z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0x010100A413C46662864645A581FFAA40A58FCF</vt:lpwstr>
  </property>
  <property fmtid="{D5CDD505-2E9C-101B-9397-08002B2CF9AE}" pid="3" name="MediaServiceImageTags">
    <vt:lpwstr/>
  </property>
</Properties>
</file>