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N:\public\KGE\Daten\Forschung\NCT GENTURIS Junior Research Group\Köhler, Anni\Paper\Final files\Supplements\"/>
    </mc:Choice>
  </mc:AlternateContent>
  <xr:revisionPtr revIDLastSave="0" documentId="13_ncr:1_{2B2B1C90-92D9-4BCC-BC35-DE8760639976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ranscrip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84" i="1" l="1"/>
  <c r="AC128" i="1"/>
  <c r="AC126" i="1"/>
  <c r="AC124" i="1"/>
  <c r="AC122" i="1"/>
  <c r="AC88" i="1"/>
  <c r="AC79" i="1"/>
  <c r="AC76" i="1"/>
  <c r="AC73" i="1"/>
  <c r="AB15" i="1" l="1"/>
  <c r="AD15" i="1" s="1"/>
  <c r="AC14" i="1"/>
  <c r="AB14" i="1"/>
  <c r="AD14" i="1" s="1"/>
  <c r="AB73" i="1"/>
  <c r="AD73" i="1" s="1"/>
  <c r="AB76" i="1"/>
  <c r="AD76" i="1" s="1"/>
  <c r="AB79" i="1"/>
  <c r="AD79" i="1" s="1"/>
  <c r="AB88" i="1"/>
  <c r="AD88" i="1" s="1"/>
  <c r="AB84" i="1"/>
  <c r="AD84" i="1" s="1"/>
  <c r="AC23" i="1"/>
  <c r="AC18" i="1"/>
  <c r="AC19" i="1"/>
  <c r="AC21" i="1"/>
  <c r="AB7" i="1"/>
  <c r="AD7" i="1" s="1"/>
  <c r="AB11" i="1"/>
  <c r="AD11" i="1" s="1"/>
  <c r="AB19" i="1"/>
  <c r="AD19" i="1" s="1"/>
  <c r="AB18" i="1"/>
  <c r="AD18" i="1" s="1"/>
  <c r="AB23" i="1"/>
  <c r="AD23" i="1" s="1"/>
  <c r="AB21" i="1"/>
  <c r="AD21" i="1" s="1"/>
  <c r="AB122" i="1"/>
  <c r="AD122" i="1" s="1"/>
  <c r="AB124" i="1"/>
  <c r="AD124" i="1" s="1"/>
  <c r="AB126" i="1"/>
  <c r="AD126" i="1" s="1"/>
  <c r="AB128" i="1"/>
  <c r="AD128" i="1" s="1"/>
</calcChain>
</file>

<file path=xl/sharedStrings.xml><?xml version="1.0" encoding="utf-8"?>
<sst xmlns="http://schemas.openxmlformats.org/spreadsheetml/2006/main" count="1712" uniqueCount="522">
  <si>
    <t xml:space="preserve">Transcript </t>
  </si>
  <si>
    <t>HGVSc</t>
  </si>
  <si>
    <t xml:space="preserve">Aberrant splicing </t>
  </si>
  <si>
    <t xml:space="preserve">ratio </t>
  </si>
  <si>
    <t xml:space="preserve">Exon skipping </t>
  </si>
  <si>
    <t>Splice effect</t>
  </si>
  <si>
    <t>NM_003000.3:c.286+1G&gt;A</t>
  </si>
  <si>
    <t>NM_003000.3:c.201-14T&gt;G</t>
  </si>
  <si>
    <t xml:space="preserve">Intron retention </t>
  </si>
  <si>
    <t xml:space="preserve">location </t>
  </si>
  <si>
    <t>AG position plasmid</t>
  </si>
  <si>
    <t>DG position plasmid</t>
  </si>
  <si>
    <t>NM_003000.3:c.200+1G&gt;A</t>
  </si>
  <si>
    <t>NM_003000.3:c.287-2A&gt;T</t>
  </si>
  <si>
    <t>NM_003000.3:c.225T&gt;C</t>
  </si>
  <si>
    <t>Type</t>
  </si>
  <si>
    <t>E3</t>
  </si>
  <si>
    <t>E4</t>
  </si>
  <si>
    <t>E3, E4</t>
  </si>
  <si>
    <t>Acceptor/Donor shift</t>
  </si>
  <si>
    <t>Identified by Sanger/Gel</t>
  </si>
  <si>
    <t>3D</t>
  </si>
  <si>
    <t>2D</t>
  </si>
  <si>
    <t>4A</t>
  </si>
  <si>
    <t>NM_003000.3:c.197A&gt;G</t>
  </si>
  <si>
    <t>NM_003000.3:c.200+5G&gt;C</t>
  </si>
  <si>
    <t>NM_003000.3:c.201-91C&gt;G</t>
  </si>
  <si>
    <t>I2AG/I2DG</t>
  </si>
  <si>
    <t>120I2</t>
  </si>
  <si>
    <t>NM_003000.3:c.300T&gt;C</t>
  </si>
  <si>
    <t>E2</t>
  </si>
  <si>
    <t>NM_003000.3:c.201-2A&gt;T</t>
  </si>
  <si>
    <t>I2</t>
  </si>
  <si>
    <t>E3AL/E3DL</t>
  </si>
  <si>
    <t>E2DL/E2DG</t>
  </si>
  <si>
    <t>E3AL/E3AG</t>
  </si>
  <si>
    <t>E3DL/I3DG</t>
  </si>
  <si>
    <t>NM_003000.3:c.232A&gt;T</t>
  </si>
  <si>
    <t>V15a</t>
  </si>
  <si>
    <t>V15b</t>
  </si>
  <si>
    <t>V15c</t>
  </si>
  <si>
    <t>NM_003000.3:c.286G&gt;C</t>
  </si>
  <si>
    <t>E3+144I3</t>
  </si>
  <si>
    <t>V16a</t>
  </si>
  <si>
    <t>V16b</t>
  </si>
  <si>
    <t>NM_003000.3:c.286+2T&gt;A</t>
  </si>
  <si>
    <t>I3</t>
  </si>
  <si>
    <t>V17a</t>
  </si>
  <si>
    <t>V17b</t>
  </si>
  <si>
    <t>NM_003000.3:c.286+3G&gt;C</t>
  </si>
  <si>
    <t>V18a</t>
  </si>
  <si>
    <t>V18b</t>
  </si>
  <si>
    <t>NM_003000.3:c.286+4A&gt;T</t>
  </si>
  <si>
    <t>V19a</t>
  </si>
  <si>
    <t>V19b</t>
  </si>
  <si>
    <t>V19c</t>
  </si>
  <si>
    <t>NM_003000.3:c.286+5G&gt;C</t>
  </si>
  <si>
    <t>V20a</t>
  </si>
  <si>
    <t>NM_003000.3:c.287-12T&gt;A</t>
  </si>
  <si>
    <t>V21a</t>
  </si>
  <si>
    <t>NM_003000.3:c.287-10T&gt;G</t>
  </si>
  <si>
    <t>V22a</t>
  </si>
  <si>
    <t>NM_003000.3:c.287-8T&gt;G</t>
  </si>
  <si>
    <t>V23a</t>
  </si>
  <si>
    <t>NM_003000.3:c.287-6T&gt;G</t>
  </si>
  <si>
    <t>V24a</t>
  </si>
  <si>
    <t>NM_003000.3:c.287-5T&gt;G</t>
  </si>
  <si>
    <t>V25a</t>
  </si>
  <si>
    <t>V25b</t>
  </si>
  <si>
    <t>NM_003000.3:c.287-3C&gt;G</t>
  </si>
  <si>
    <t>E4AL/E4DL</t>
  </si>
  <si>
    <t>V26a</t>
  </si>
  <si>
    <t>V26b</t>
  </si>
  <si>
    <t>V26c</t>
  </si>
  <si>
    <t>NM_003000.3:c.287-1G&gt;T</t>
  </si>
  <si>
    <t>E4AL/E4AG</t>
  </si>
  <si>
    <t>V27a</t>
  </si>
  <si>
    <t>NM_003000.3:c.365A&gt;G</t>
  </si>
  <si>
    <t>V28a</t>
  </si>
  <si>
    <t>NM_003000.3:c.372C&gt;A</t>
  </si>
  <si>
    <t>E4DL/E4DG</t>
  </si>
  <si>
    <t>V29a</t>
  </si>
  <si>
    <t>NM_003000.3:c.398T&gt;G</t>
  </si>
  <si>
    <t>V30a</t>
  </si>
  <si>
    <t>NM_003000.3:c.399G&gt;C</t>
  </si>
  <si>
    <t>Variant</t>
  </si>
  <si>
    <t>V1</t>
  </si>
  <si>
    <t>yes</t>
  </si>
  <si>
    <t>no</t>
  </si>
  <si>
    <t>V2</t>
  </si>
  <si>
    <t>V3</t>
  </si>
  <si>
    <t>V4</t>
  </si>
  <si>
    <t>V5</t>
  </si>
  <si>
    <t>V7</t>
  </si>
  <si>
    <t>V8</t>
  </si>
  <si>
    <t>V9</t>
  </si>
  <si>
    <t>V10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</si>
  <si>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</si>
  <si>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</si>
  <si>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</si>
  <si>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</si>
  <si>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</si>
  <si>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</si>
  <si>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</si>
  <si>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</si>
  <si>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</si>
  <si>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</si>
  <si>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</si>
  <si>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</si>
  <si>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</si>
  <si>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</si>
  <si>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</si>
  <si>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V27</t>
  </si>
  <si>
    <t>V28</t>
  </si>
  <si>
    <t>V29</t>
  </si>
  <si>
    <t>V31</t>
  </si>
  <si>
    <t>V32</t>
  </si>
  <si>
    <t>V32a</t>
  </si>
  <si>
    <t>NM_003000.3:c.401A&gt;T</t>
  </si>
  <si>
    <t>NM_003000.3:c.400T&gt;G</t>
  </si>
  <si>
    <t>V31a</t>
  </si>
  <si>
    <t>V33a</t>
  </si>
  <si>
    <t>NM_003000.3:c.402T&gt;A</t>
  </si>
  <si>
    <t>V33</t>
  </si>
  <si>
    <t>V34</t>
  </si>
  <si>
    <t>V34a</t>
  </si>
  <si>
    <t>NM_003000.3:c.403G&gt;T</t>
  </si>
  <si>
    <t>V35</t>
  </si>
  <si>
    <t>V35a</t>
  </si>
  <si>
    <t>V35b</t>
  </si>
  <si>
    <t>NM_003000.3:c.423+1G&gt;T</t>
  </si>
  <si>
    <t>4D</t>
  </si>
  <si>
    <t>V36</t>
  </si>
  <si>
    <t>V36a</t>
  </si>
  <si>
    <t>V36b</t>
  </si>
  <si>
    <t>NM_003000.3:c.423+2T&gt;G</t>
  </si>
  <si>
    <t>V37</t>
  </si>
  <si>
    <t>V37a</t>
  </si>
  <si>
    <t>V37b</t>
  </si>
  <si>
    <t>NM_003000.3:c.423+3G&gt;T</t>
  </si>
  <si>
    <t>I4</t>
  </si>
  <si>
    <t>V38</t>
  </si>
  <si>
    <t>V38a</t>
  </si>
  <si>
    <t>V38b</t>
  </si>
  <si>
    <t>NM_003000.3:c.423+4A&gt;T</t>
  </si>
  <si>
    <t>V39</t>
  </si>
  <si>
    <t>V39a</t>
  </si>
  <si>
    <t>V39b</t>
  </si>
  <si>
    <t>NM_003000.3:c.423+5G&gt;C</t>
  </si>
  <si>
    <t>V40a</t>
  </si>
  <si>
    <t>V40b</t>
  </si>
  <si>
    <t>NM_003000.3:c.423+6T&gt;G</t>
  </si>
  <si>
    <t>V40</t>
  </si>
  <si>
    <t>V41</t>
  </si>
  <si>
    <t>V41a</t>
  </si>
  <si>
    <t>NM_003000.3:c.424-151T&gt;G</t>
  </si>
  <si>
    <t>V42</t>
  </si>
  <si>
    <t>V42a</t>
  </si>
  <si>
    <t>V42b</t>
  </si>
  <si>
    <t>NM_003000.3:c.423+156G&gt;T</t>
  </si>
  <si>
    <t>I4AG/I4DG</t>
  </si>
  <si>
    <t>128I4</t>
  </si>
  <si>
    <t>V43a</t>
  </si>
  <si>
    <t>V43</t>
  </si>
  <si>
    <t>NM_003000.3:c.424-7A&gt;G</t>
  </si>
  <si>
    <t>E5AL/I4AG</t>
  </si>
  <si>
    <t>V44</t>
  </si>
  <si>
    <t>V44a</t>
  </si>
  <si>
    <t>NM_003000.3:c.423+190A&gt;C</t>
  </si>
  <si>
    <t>V45</t>
  </si>
  <si>
    <t>V45a</t>
  </si>
  <si>
    <t>NM_003000.3:c.423+294G&gt;T</t>
  </si>
  <si>
    <t>V46a</t>
  </si>
  <si>
    <t>V46</t>
  </si>
  <si>
    <t>NM_003000.3:c.423+296T&gt;A</t>
  </si>
  <si>
    <t>V47</t>
  </si>
  <si>
    <t>V47a</t>
  </si>
  <si>
    <t>V47b</t>
  </si>
  <si>
    <t>NM_003000.3:c.201-96A&gt;G</t>
  </si>
  <si>
    <t>115I2</t>
  </si>
  <si>
    <t>NM_003000.3:c.201-3T&gt;A</t>
  </si>
  <si>
    <t>V48a</t>
  </si>
  <si>
    <t>V48b</t>
  </si>
  <si>
    <t>V49a</t>
  </si>
  <si>
    <t>V49b</t>
  </si>
  <si>
    <t>NM_003000.3:c.202T&gt;A</t>
  </si>
  <si>
    <t>V50a</t>
  </si>
  <si>
    <t>V48</t>
  </si>
  <si>
    <t>V49</t>
  </si>
  <si>
    <t>V50</t>
  </si>
  <si>
    <t>NM_003000.3:c.423C&gt;G</t>
  </si>
  <si>
    <t>NM_003000.3:c.287G&gt;T</t>
  </si>
  <si>
    <t>V52a</t>
  </si>
  <si>
    <t>V52</t>
  </si>
  <si>
    <t>V53</t>
  </si>
  <si>
    <t>V53a</t>
  </si>
  <si>
    <t>V53b</t>
  </si>
  <si>
    <t>V53c</t>
  </si>
  <si>
    <t>NM_003000.3:c.413A&gt;G</t>
  </si>
  <si>
    <t>V54</t>
  </si>
  <si>
    <t>V54a</t>
  </si>
  <si>
    <t>NM_003000.3:c.219G&gt;A</t>
  </si>
  <si>
    <t>V55</t>
  </si>
  <si>
    <t>V55a</t>
  </si>
  <si>
    <t>NM_003000.3:c.245A&gt;T</t>
  </si>
  <si>
    <t>V56</t>
  </si>
  <si>
    <t>V56a</t>
  </si>
  <si>
    <t>NM_003000.3:c.201-2A&gt;C</t>
  </si>
  <si>
    <t>V57</t>
  </si>
  <si>
    <t>V57a</t>
  </si>
  <si>
    <t>NM_003000.3:c.424-1G&gt;A</t>
  </si>
  <si>
    <t>E5AL/E5AG</t>
  </si>
  <si>
    <t>V58</t>
  </si>
  <si>
    <t>V58a</t>
  </si>
  <si>
    <t>V58b</t>
  </si>
  <si>
    <t>NM_003000.3:c.287-1G&gt;C</t>
  </si>
  <si>
    <t>E2DL/E3AL</t>
  </si>
  <si>
    <t>I2 (650nt)</t>
  </si>
  <si>
    <t>E3AL/I2AG</t>
  </si>
  <si>
    <t>NM_003000.3:c.201-1G&gt;C</t>
  </si>
  <si>
    <t>3A</t>
  </si>
  <si>
    <t>p(-54)E4</t>
  </si>
  <si>
    <t>p(-25)E4</t>
  </si>
  <si>
    <t>V56b</t>
  </si>
  <si>
    <t>5A</t>
  </si>
  <si>
    <t>p(-4)E2</t>
  </si>
  <si>
    <t>p(-2)E3</t>
  </si>
  <si>
    <t>p(-34)E3</t>
  </si>
  <si>
    <t>p(-36)E4</t>
  </si>
  <si>
    <t>p(-125)E4</t>
  </si>
  <si>
    <t xml:space="preserve">Comment </t>
  </si>
  <si>
    <t>p(-1)E5</t>
  </si>
  <si>
    <t>Non cannonical splice motif</t>
  </si>
  <si>
    <t>AT acceptor</t>
  </si>
  <si>
    <t>TG acceptor</t>
  </si>
  <si>
    <t>PVS1</t>
  </si>
  <si>
    <t>PVS1_S</t>
  </si>
  <si>
    <t xml:space="preserve">BP7_S </t>
  </si>
  <si>
    <t>V17c</t>
  </si>
  <si>
    <t>V23b</t>
  </si>
  <si>
    <t>V24b</t>
  </si>
  <si>
    <t>V24c</t>
  </si>
  <si>
    <t>V25c</t>
  </si>
  <si>
    <t>V25d</t>
  </si>
  <si>
    <t>V28b</t>
  </si>
  <si>
    <t>V37c</t>
  </si>
  <si>
    <t>V40c</t>
  </si>
  <si>
    <t>V43b</t>
  </si>
  <si>
    <t>V44b</t>
  </si>
  <si>
    <t>V45b</t>
  </si>
  <si>
    <t>V46b</t>
  </si>
  <si>
    <t>135I2</t>
  </si>
  <si>
    <t>GG Acceptor</t>
  </si>
  <si>
    <t>p(-6)E3</t>
  </si>
  <si>
    <t>AC Acceptor</t>
  </si>
  <si>
    <t>V18c</t>
  </si>
  <si>
    <t>E3AL/E3DL, E4AL/E4DL</t>
  </si>
  <si>
    <t>p(-48)E4</t>
  </si>
  <si>
    <t>130I2</t>
  </si>
  <si>
    <t>V49c</t>
  </si>
  <si>
    <t>p(-3)E3</t>
  </si>
  <si>
    <t>V56c</t>
  </si>
  <si>
    <t>V56d</t>
  </si>
  <si>
    <t>p(-124)E4</t>
  </si>
  <si>
    <t>E3DL/E4AL</t>
  </si>
  <si>
    <t>I3 (649 nt)</t>
  </si>
  <si>
    <t>E2DL/I2DG, E3AL/I2AG</t>
  </si>
  <si>
    <t>E2DL/I2DG</t>
  </si>
  <si>
    <t>E2+236I2</t>
  </si>
  <si>
    <t>E2, E3</t>
  </si>
  <si>
    <t>E2DL/I2DG, E3AL/E3DL</t>
  </si>
  <si>
    <t>E2+490I2</t>
  </si>
  <si>
    <t>V1a</t>
  </si>
  <si>
    <t>V1b</t>
  </si>
  <si>
    <t>V2a</t>
  </si>
  <si>
    <t>V2b</t>
  </si>
  <si>
    <t>V2c</t>
  </si>
  <si>
    <t>V2d</t>
  </si>
  <si>
    <t>V2e</t>
  </si>
  <si>
    <t>V3a</t>
  </si>
  <si>
    <t>V3b</t>
  </si>
  <si>
    <t>V7a</t>
  </si>
  <si>
    <t>V7b</t>
  </si>
  <si>
    <t>V8a</t>
  </si>
  <si>
    <t>V9a</t>
  </si>
  <si>
    <t>V9b</t>
  </si>
  <si>
    <t>V9c</t>
  </si>
  <si>
    <t>V10a</t>
  </si>
  <si>
    <t>V10b</t>
  </si>
  <si>
    <t>V10c</t>
  </si>
  <si>
    <t>V12a</t>
  </si>
  <si>
    <t>V12b</t>
  </si>
  <si>
    <t>V12c</t>
  </si>
  <si>
    <t>V13a</t>
  </si>
  <si>
    <t>V13b</t>
  </si>
  <si>
    <t>V13c</t>
  </si>
  <si>
    <t>V13d</t>
  </si>
  <si>
    <t>V13e</t>
  </si>
  <si>
    <t>V13f</t>
  </si>
  <si>
    <t>V14a</t>
  </si>
  <si>
    <t>V14b</t>
  </si>
  <si>
    <t>V26d</t>
  </si>
  <si>
    <t>V26e</t>
  </si>
  <si>
    <t>V26f</t>
  </si>
  <si>
    <t>V26g</t>
  </si>
  <si>
    <t>V41b</t>
  </si>
  <si>
    <t>V41c</t>
  </si>
  <si>
    <t>V41d</t>
  </si>
  <si>
    <t>V47c</t>
  </si>
  <si>
    <t>V58c</t>
  </si>
  <si>
    <t>V58d</t>
  </si>
  <si>
    <t>V58e</t>
  </si>
  <si>
    <t>V8b</t>
  </si>
  <si>
    <t>V8c</t>
  </si>
  <si>
    <t>V8d</t>
  </si>
  <si>
    <t>V8e</t>
  </si>
  <si>
    <t>V8f</t>
  </si>
  <si>
    <t>V8g</t>
  </si>
  <si>
    <t>V8h</t>
  </si>
  <si>
    <t>V9d</t>
  </si>
  <si>
    <t>AG Donor, TT Acceptor</t>
  </si>
  <si>
    <t>E2+30I2, E3-2I2</t>
  </si>
  <si>
    <t>E3-13I2</t>
  </si>
  <si>
    <t>E3-4I2</t>
  </si>
  <si>
    <t>E5-150I4</t>
  </si>
  <si>
    <t>E5-6I4</t>
  </si>
  <si>
    <t>133I4</t>
  </si>
  <si>
    <t>E2AL/E2DL</t>
  </si>
  <si>
    <t>E2AL/E2DL, E3AL/E3DL</t>
  </si>
  <si>
    <t>cDNA_len</t>
  </si>
  <si>
    <t>termin_prot_len</t>
  </si>
  <si>
    <t>len_indel_nuc</t>
  </si>
  <si>
    <t>V30</t>
  </si>
  <si>
    <t>full length</t>
  </si>
  <si>
    <t>PTC</t>
  </si>
  <si>
    <t>in-frame</t>
  </si>
  <si>
    <t>no effect</t>
  </si>
  <si>
    <t>single exon skipping</t>
  </si>
  <si>
    <t xml:space="preserve">partial exon skipping </t>
  </si>
  <si>
    <t xml:space="preserve">intron retention </t>
  </si>
  <si>
    <t>pseudo exon</t>
  </si>
  <si>
    <t>multiexon skipping</t>
  </si>
  <si>
    <t>intron retention, single exon skipping</t>
  </si>
  <si>
    <t>1-17033059-C-T</t>
  </si>
  <si>
    <t>1-17044764-T-C</t>
  </si>
  <si>
    <t>1-17044760-C-T</t>
  </si>
  <si>
    <t>1-17044756-C-G</t>
  </si>
  <si>
    <t>1-17033241-T-C</t>
  </si>
  <si>
    <t>1-17033236-G-C</t>
  </si>
  <si>
    <t>1-17033159-A-C</t>
  </si>
  <si>
    <t>1-17033148-A-T</t>
  </si>
  <si>
    <t>1-17033147-T-A</t>
  </si>
  <si>
    <t>1-17033146-C-G</t>
  </si>
  <si>
    <t>1-17033144-A-T</t>
  </si>
  <si>
    <t>1-17033127-C-T</t>
  </si>
  <si>
    <t>1-17033121-A-G</t>
  </si>
  <si>
    <t>1-17033114-T-A</t>
  </si>
  <si>
    <t>1-17033101-T-A</t>
  </si>
  <si>
    <t>1-17033060-C-G</t>
  </si>
  <si>
    <t>1-17033058-A-T</t>
  </si>
  <si>
    <t>1-17033057-C-G</t>
  </si>
  <si>
    <t>1-17033056-T-A</t>
  </si>
  <si>
    <t>1-17033055-C-G</t>
  </si>
  <si>
    <t>1-17028748-A-T</t>
  </si>
  <si>
    <t>1-17028746-A-C</t>
  </si>
  <si>
    <t>1-17028744-A-C</t>
  </si>
  <si>
    <t>1-17028742-A-C</t>
  </si>
  <si>
    <t>1-17028741-A-C</t>
  </si>
  <si>
    <t>1-17028739-G-C</t>
  </si>
  <si>
    <t>1-17028738-T-A</t>
  </si>
  <si>
    <t>1-17028737-C-A</t>
  </si>
  <si>
    <t>1-17028736-C-A</t>
  </si>
  <si>
    <t>1-17028723-A-G</t>
  </si>
  <si>
    <t>1-17028658-T-C</t>
  </si>
  <si>
    <t>1-17028651-G-T</t>
  </si>
  <si>
    <t>1-17028625-A-C</t>
  </si>
  <si>
    <t>1-17028624-C-G</t>
  </si>
  <si>
    <t>1-17028623-A-C</t>
  </si>
  <si>
    <t>1-17028622-T-A</t>
  </si>
  <si>
    <t>1-17028621-A-T</t>
  </si>
  <si>
    <t>1-17028620-C-A</t>
  </si>
  <si>
    <t>1-17028610-T-C</t>
  </si>
  <si>
    <t>1-17028600-G-C</t>
  </si>
  <si>
    <t>1-17028599-C-A</t>
  </si>
  <si>
    <t>1-17028598-A-C</t>
  </si>
  <si>
    <t>1-17028597-C-A</t>
  </si>
  <si>
    <t>1-17028596-T-A</t>
  </si>
  <si>
    <t>1-17028595-C-G</t>
  </si>
  <si>
    <t>1-17028594-A-C</t>
  </si>
  <si>
    <t>1-17028444-C-A</t>
  </si>
  <si>
    <t>1-17028410-T-G</t>
  </si>
  <si>
    <t>1-17028306-C-A</t>
  </si>
  <si>
    <t>1-17028304-A-T</t>
  </si>
  <si>
    <t>1-17028016-A-C</t>
  </si>
  <si>
    <t>1-17027872-T-C</t>
  </si>
  <si>
    <t>1-17027866-C-T</t>
  </si>
  <si>
    <t>DS_AG</t>
  </si>
  <si>
    <t>DS_AL</t>
  </si>
  <si>
    <t>DS_DG</t>
  </si>
  <si>
    <t>DS_DL</t>
  </si>
  <si>
    <t>DP_AG</t>
  </si>
  <si>
    <t>DP_AL</t>
  </si>
  <si>
    <t>DP_DG</t>
  </si>
  <si>
    <t>DP_DL</t>
  </si>
  <si>
    <t>RNA-HGVS NC_000001.11(NM_003000.3.3)</t>
  </si>
  <si>
    <t>NM_003000.3:r.197_200del</t>
  </si>
  <si>
    <t>NM_003000.3:r.73_200del</t>
  </si>
  <si>
    <t>NM_003000.3:r.200_201ins[200+1_201-1]</t>
  </si>
  <si>
    <t>NM_003000.3:r.200_201ins[a; 200+2_200+30; 201-2_201-1]</t>
  </si>
  <si>
    <t>NM_003000.3:r.200_201ins[200+1_200+236]</t>
  </si>
  <si>
    <t>NM_003000.3:r.73_286del</t>
  </si>
  <si>
    <t>NM_003000.3:r.200_201ins[200+1_200+30; 201-2_201-1]</t>
  </si>
  <si>
    <t>NM_003000.3:r.201_286delins200+1_200+236</t>
  </si>
  <si>
    <t>NM_003000.3:r.200-201ins[201-211_201-97]</t>
  </si>
  <si>
    <t>NM_003000.3:r.200-201ins[201-226_201-97]</t>
  </si>
  <si>
    <t>NM_003000.3:r.200-201ins[201-211_201-92]</t>
  </si>
  <si>
    <t>NM_003000.3:r.200-201ins[201-226_201-92]</t>
  </si>
  <si>
    <t>NM_003000.3:r.201_286del</t>
  </si>
  <si>
    <t>NM_003000.3:r.200_201ins[201-13_201-1]</t>
  </si>
  <si>
    <t>NM_003000.3:r.201_234del</t>
  </si>
  <si>
    <t>NM_003000.3:r.200_201ins[201-4_201-1]</t>
  </si>
  <si>
    <t>NM_003000.3:r.201_202del</t>
  </si>
  <si>
    <t>NM_003000.3:r.201_206del</t>
  </si>
  <si>
    <t>NM_003000.3:r.201_203del</t>
  </si>
  <si>
    <t>NM_003000.3:r.286_287ins[286+1_286+144]</t>
  </si>
  <si>
    <t>NM_003000.3:r.287_423del</t>
  </si>
  <si>
    <t>NM_003000.3:r.201_423del</t>
  </si>
  <si>
    <t>NM_003000.3:r.287_411del</t>
  </si>
  <si>
    <t>NM_003000.3:r.287_334del</t>
  </si>
  <si>
    <t>NM_003000.3:r.287_322del</t>
  </si>
  <si>
    <t>NM_003000.3:r.286_287ins[286+1_286+4323]</t>
  </si>
  <si>
    <t>NM_003000.3:r.286_287ins[286+1_287-1]</t>
  </si>
  <si>
    <t>NM_003000.3:r.399_423del</t>
  </si>
  <si>
    <t>NM_003000.3:r.423_424ins[423+161_423+288]</t>
  </si>
  <si>
    <t>NM_003000.3:r.423_424ins[423+161_423+293]</t>
  </si>
  <si>
    <t>NM_003000.3:r.423_424ins[424-150_424-1]</t>
  </si>
  <si>
    <t>NM_003000.3:r.423_424ins[424-6_424-1]</t>
  </si>
  <si>
    <t>NM_003000.3:r.424del</t>
  </si>
  <si>
    <r>
      <t>no functional assesment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</si>
  <si>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The variant is located at the Exon 1/Exon 2 splice junction. Due to the absence of the Exon 1 donor, the results of the splicing assay cannot be functionally assessed</t>
    </r>
  </si>
  <si>
    <r>
      <t xml:space="preserve">12455 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</si>
  <si>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5163 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</si>
  <si>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4323 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</si>
  <si>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Total Intron retention in MG cannot be translated to in vivo splicing </t>
    </r>
  </si>
  <si>
    <r>
      <t xml:space="preserve">11615 </t>
    </r>
    <r>
      <rPr>
        <vertAlign val="superscript"/>
        <sz val="11"/>
        <color theme="1"/>
        <rFont val="Calibri"/>
        <family val="2"/>
        <scheme val="minor"/>
      </rPr>
      <t>2</t>
    </r>
  </si>
  <si>
    <r>
      <t>no functional assesment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</si>
  <si>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The variant is located at the Exon 5/Exon 6 splice junction. Due to the absence of the Exon 6 acceptor, the results of the splicing assay cannot be functionally assessed</t>
    </r>
  </si>
  <si>
    <t xml:space="preserve"> </t>
  </si>
  <si>
    <r>
      <t>N/A</t>
    </r>
    <r>
      <rPr>
        <vertAlign val="superscript"/>
        <sz val="11"/>
        <color theme="1"/>
        <rFont val="Calibri"/>
        <family val="2"/>
        <scheme val="minor"/>
      </rPr>
      <t>4</t>
    </r>
  </si>
  <si>
    <r>
      <t>NM_003000.3:r.370_423del</t>
    </r>
    <r>
      <rPr>
        <vertAlign val="superscript"/>
        <sz val="11"/>
        <color theme="1"/>
        <rFont val="Calibri"/>
        <family val="2"/>
        <scheme val="minor"/>
      </rPr>
      <t>5</t>
    </r>
  </si>
  <si>
    <r>
      <t>N/A</t>
    </r>
    <r>
      <rPr>
        <vertAlign val="superscript"/>
        <sz val="11"/>
        <color theme="1"/>
        <rFont val="Calibri"/>
        <family val="2"/>
        <scheme val="minor"/>
      </rPr>
      <t>1</t>
    </r>
  </si>
  <si>
    <r>
      <t>N/A</t>
    </r>
    <r>
      <rPr>
        <vertAlign val="superscript"/>
        <sz val="11"/>
        <color theme="1"/>
        <rFont val="Calibri"/>
        <family val="2"/>
        <scheme val="minor"/>
      </rPr>
      <t>1,2</t>
    </r>
  </si>
  <si>
    <r>
      <t>N/A</t>
    </r>
    <r>
      <rPr>
        <vertAlign val="superscript"/>
        <sz val="11"/>
        <color theme="1"/>
        <rFont val="Calibri"/>
        <family val="2"/>
        <scheme val="minor"/>
      </rPr>
      <t>1,4</t>
    </r>
  </si>
  <si>
    <r>
      <t>N/A</t>
    </r>
    <r>
      <rPr>
        <vertAlign val="superscript"/>
        <sz val="11"/>
        <color theme="1"/>
        <rFont val="Calibri"/>
        <family val="2"/>
        <scheme val="minor"/>
      </rPr>
      <t>2</t>
    </r>
  </si>
  <si>
    <r>
      <t>N/A</t>
    </r>
    <r>
      <rPr>
        <vertAlign val="superscript"/>
        <sz val="11"/>
        <color theme="1"/>
        <rFont val="Calibri"/>
        <family val="2"/>
        <scheme val="minor"/>
      </rPr>
      <t>3</t>
    </r>
  </si>
  <si>
    <t>WTa</t>
  </si>
  <si>
    <t>WTb</t>
  </si>
  <si>
    <t>WTc</t>
  </si>
  <si>
    <t>WTd</t>
  </si>
  <si>
    <t>MG_WT</t>
  </si>
  <si>
    <r>
      <rPr>
        <vertAlign val="superscript"/>
        <sz val="12"/>
        <color rgb="FF000000"/>
        <rFont val="Calibri"/>
        <family val="2"/>
        <scheme val="minor"/>
      </rPr>
      <t>5</t>
    </r>
    <r>
      <rPr>
        <sz val="12"/>
        <color rgb="FF000000"/>
        <rFont val="Calibri"/>
        <family val="2"/>
        <scheme val="minor"/>
      </rPr>
      <t>The transcript corresponds to the alternative transcript ENST00000485515.6</t>
    </r>
  </si>
  <si>
    <t>&lt;0,01</t>
  </si>
  <si>
    <t>NP_002991.2:p.(Cys68HisfsTer21)</t>
  </si>
  <si>
    <t>NP_002991.2:p.(Tyr134IlefsTer1)</t>
  </si>
  <si>
    <t>NP_002991.2:p.(Val124_Pro141del)</t>
  </si>
  <si>
    <t>NP_002991.2:p.(Asp142IlefsTer1)</t>
  </si>
  <si>
    <t>NP_002991.2:p.(Asp142_Leu143insProGln)</t>
  </si>
  <si>
    <t>NP_002991.2:p.(Asp142IlefsTer18)</t>
  </si>
  <si>
    <t>NP_002991.2:p.(Asp142GluTer35)</t>
  </si>
  <si>
    <t>NP_002991.2:p.(Met133ArgfsTer2)</t>
  </si>
  <si>
    <t>NP_002991.2:p.(Cys68IleTer2)</t>
  </si>
  <si>
    <t>NP_002991.2:p.(Gly96_Leu111del)</t>
  </si>
  <si>
    <t>NP_002991.2:p.(Ile97_Gly108del)</t>
  </si>
  <si>
    <t>NP_002991.2:p.(Ile97GlufsTer36)</t>
  </si>
  <si>
    <t>NP_002991.2:p.(Ile97PhefsTer11)</t>
  </si>
  <si>
    <t>NP_002991.2:p.(Ile97SerfsTer15)</t>
  </si>
  <si>
    <t>NP_002991.2:p.(Ile97AspfsTer36)</t>
  </si>
  <si>
    <t>NP_002991.2:p.(Ile97ValfsTer36)</t>
  </si>
  <si>
    <t>NP_002991.2:p.(Ile97GlnfsTer36)</t>
  </si>
  <si>
    <t>NP_002991.2:p.(Gly96AspfsTer37)</t>
  </si>
  <si>
    <t>NP_002991.2:p.(Gly96ArgfsTer37)</t>
  </si>
  <si>
    <t>NP_002991.2:p.(Lys67_Cys68del)</t>
  </si>
  <si>
    <t>NP_002991.2:p.(Cys68LeufsTer8)</t>
  </si>
  <si>
    <t>NP_002991.2:p.(Cys68TrpfsTer11)</t>
  </si>
  <si>
    <t>NP_002991.2:p.(Lys67_Gly69del)</t>
  </si>
  <si>
    <t>NP_002991.2:p.(Lys67AsnfsTer14)</t>
  </si>
  <si>
    <t>NP_002991.2:p.(Lys67AsnfsTer4)</t>
  </si>
  <si>
    <t>NP_002991.2:p.(Cys68AsnTer6)</t>
  </si>
  <si>
    <t>NP_002991.2:p.(Cys68Ter)</t>
  </si>
  <si>
    <t>NP_002991.2:p.(Lys67AsnTer12)</t>
  </si>
  <si>
    <t>NP_002991.2:p.(Ala25MetfsTer12)</t>
  </si>
  <si>
    <t>NP_002991.2:p.(Arg27ValTer6)</t>
  </si>
  <si>
    <t>NP_002991.2:p.(Lys67ValfsTer8)</t>
  </si>
  <si>
    <t>Protein-HGVS NP_002991.22</t>
  </si>
  <si>
    <r>
      <rPr>
        <vertAlign val="superscript"/>
        <sz val="12"/>
        <color rgb="FF000000"/>
        <rFont val="Calibri"/>
        <family val="2"/>
        <scheme val="minor"/>
      </rPr>
      <t>5</t>
    </r>
    <r>
      <rPr>
        <sz val="12"/>
        <color rgb="FF000000"/>
        <rFont val="Calibri"/>
        <family val="2"/>
        <scheme val="minor"/>
      </rPr>
      <t>The transcript corresponds to the alternative transcript ENST00000485515.6, Ins 2561_2562 (T), SpliceAI no predicted impact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</si>
  <si>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The variant is located at the Exon 1/Exon 2 splice junction. Due to the absence of the Exon 1 donor, the results of the splicing assay cannot be functionally assessed, 3061 G&gt;T (deep intron 4 region) 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</si>
  <si>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The variant is located at the Exon 1/Exon 2 splice junction. Due to the absence of the Exon 1 donor, the results of the splicing assay cannot be functionally assessed, 1739G&gt;T</t>
    </r>
  </si>
  <si>
    <r>
      <t>uncharacterized</t>
    </r>
    <r>
      <rPr>
        <vertAlign val="superscript"/>
        <sz val="11"/>
        <color theme="1"/>
        <rFont val="Calibri"/>
        <family val="2"/>
        <scheme val="minor"/>
      </rPr>
      <t>2</t>
    </r>
  </si>
  <si>
    <t>Control</t>
  </si>
  <si>
    <t>negative</t>
  </si>
  <si>
    <t>Transcript ACMG Code</t>
  </si>
  <si>
    <t>Small deletion in 2Fe-2S ferredoxin domain close to beta sheet structure</t>
  </si>
  <si>
    <t>1-17028737-C-G</t>
  </si>
  <si>
    <r>
      <t>PVS1_N/A</t>
    </r>
    <r>
      <rPr>
        <vertAlign val="superscript"/>
        <sz val="11"/>
        <color theme="1"/>
        <rFont val="Calibri"/>
        <family val="2"/>
        <scheme val="minor"/>
      </rPr>
      <t>5</t>
    </r>
  </si>
  <si>
    <t>Close to beta sheet structure</t>
  </si>
  <si>
    <t>PVS1_M</t>
  </si>
  <si>
    <t>MASTER 1</t>
  </si>
  <si>
    <t>MASTER 2</t>
  </si>
  <si>
    <t>ID (GHGA)</t>
  </si>
  <si>
    <t>genomic position (hg38)</t>
  </si>
  <si>
    <t>HGVSg (hg38)</t>
  </si>
  <si>
    <t>plasmid position variant (minigene reference)</t>
  </si>
  <si>
    <r>
      <rPr>
        <vertAlign val="superscript"/>
        <sz val="11"/>
        <color theme="1"/>
        <rFont val="Calibri"/>
        <family val="2"/>
        <scheme val="minor"/>
      </rPr>
      <t xml:space="preserve"> 1</t>
    </r>
    <r>
      <rPr>
        <sz val="11"/>
        <color theme="1"/>
        <rFont val="Calibri"/>
        <family val="2"/>
        <scheme val="minor"/>
      </rPr>
      <t>The variant is located at the Exon 1/Exon 2 splice junction. Due to the absence of the Exon 1 donor, the results of the splicing assay cannot be functionally assessed</t>
    </r>
    <r>
      <rPr>
        <vertAlign val="superscript"/>
        <sz val="11"/>
        <color theme="1"/>
        <rFont val="Calibri"/>
        <family val="2"/>
        <scheme val="minor"/>
      </rPr>
      <t>, 2</t>
    </r>
    <r>
      <rPr>
        <sz val="11"/>
        <color theme="1"/>
        <rFont val="Calibri"/>
        <family val="2"/>
        <scheme val="minor"/>
      </rPr>
      <t xml:space="preserve">Total Intron retention in MG cannot be translated to in vivo splicing, 3061 G&gt;T (deep intron 4 region) </t>
    </r>
  </si>
  <si>
    <r>
      <rPr>
        <vertAlign val="superscript"/>
        <sz val="11"/>
        <color theme="1"/>
        <rFont val="Calibri"/>
        <family val="2"/>
        <scheme val="minor"/>
      </rPr>
      <t xml:space="preserve"> 1</t>
    </r>
    <r>
      <rPr>
        <sz val="11"/>
        <color theme="1"/>
        <rFont val="Calibri"/>
        <family val="2"/>
        <scheme val="minor"/>
      </rPr>
      <t>The variant is located at the Exon 1/Exon 2 splice junction. Due to the absence of the Exon 1 donor, the results of the splicing assay cannot be functionally assessed</t>
    </r>
    <r>
      <rPr>
        <vertAlign val="superscript"/>
        <sz val="11"/>
        <color theme="1"/>
        <rFont val="Calibri"/>
        <family val="2"/>
        <scheme val="minor"/>
      </rPr>
      <t>, 2</t>
    </r>
    <r>
      <rPr>
        <sz val="11"/>
        <color theme="1"/>
        <rFont val="Calibri"/>
        <family val="2"/>
        <scheme val="minor"/>
      </rPr>
      <t>Total Intron retention in MG cannot be translated to in vivo splicing, 1739G&gt;T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</si>
  <si>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The variant is located at the Exon 1/Exon 2 splice junction. Due to the absence of the Exon 1 donor, the results of the splicing assay cannot be functionally assessed, 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Transcript cannot be assesed as Intron retetention crossses MG Intron border, 1739G&gt;T</t>
    </r>
  </si>
  <si>
    <t xml:space="preserve">Del 2416 (T) </t>
  </si>
  <si>
    <t>Del 2382 (T)</t>
  </si>
  <si>
    <t>2Fe-2S ferroxidin domain, 3 FES binding sites, Decipher shows 6 pathogenic variants within region, Del 2382 (T)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</si>
  <si>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Total Intron retention in MG cannot be translated to in vivo splicing, Del 2382 (T)</t>
    </r>
  </si>
  <si>
    <t>2Fe-2S ferroxidin domain, 3 FES binding sites</t>
  </si>
  <si>
    <t>Ins 2561_2562 (T)</t>
  </si>
  <si>
    <t>3237_3239 Del (TTC)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</si>
</sst>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</borders>
  <cellStyleXfs count="2">
    <xf numFmtId="0" fontId="0" fillId="0" borderId="0"/>
    <xf numFmtId="0" fontId="4" fillId="7" borderId="0" applyNumberFormat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 wrapText="1"/>
    </xf>
    <xf numFmtId="0" fontId="0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6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7" borderId="0" xfId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49" fontId="0" fillId="8" borderId="0" xfId="0" applyNumberFormat="1" applyFont="1" applyFill="1" applyAlignment="1">
      <alignment horizontal="center" vertical="center"/>
    </xf>
    <xf numFmtId="0" fontId="0" fillId="8" borderId="0" xfId="0" applyNumberFormat="1" applyFont="1" applyFill="1" applyAlignment="1">
      <alignment horizontal="center" vertical="center"/>
    </xf>
    <xf numFmtId="0" fontId="0" fillId="8" borderId="0" xfId="0" applyNumberFormat="1" applyFill="1" applyAlignment="1">
      <alignment horizontal="center" vertical="center"/>
    </xf>
    <xf numFmtId="0" fontId="0" fillId="8" borderId="0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 wrapText="1"/>
    </xf>
    <xf numFmtId="0" fontId="0" fillId="8" borderId="0" xfId="0" applyFont="1" applyFill="1" applyBorder="1" applyAlignment="1">
      <alignment horizontal="center" vertical="center" wrapText="1"/>
    </xf>
    <xf numFmtId="49" fontId="0" fillId="9" borderId="0" xfId="0" applyNumberFormat="1" applyFill="1" applyAlignment="1">
      <alignment horizontal="center" vertical="center"/>
    </xf>
    <xf numFmtId="0" fontId="0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0" xfId="0" applyFont="1" applyFill="1" applyBorder="1" applyAlignment="1">
      <alignment horizontal="center" vertical="center"/>
    </xf>
    <xf numFmtId="0" fontId="4" fillId="9" borderId="0" xfId="1" applyFill="1" applyAlignment="1">
      <alignment horizontal="center" vertical="center"/>
    </xf>
    <xf numFmtId="0" fontId="0" fillId="9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49" fontId="0" fillId="9" borderId="0" xfId="0" applyNumberFormat="1" applyFont="1" applyFill="1" applyAlignment="1">
      <alignment horizontal="center" vertical="center"/>
    </xf>
    <xf numFmtId="0" fontId="0" fillId="9" borderId="0" xfId="0" applyNumberFormat="1" applyFont="1" applyFill="1" applyAlignment="1">
      <alignment horizontal="center" vertical="center"/>
    </xf>
    <xf numFmtId="0" fontId="0" fillId="9" borderId="0" xfId="0" applyNumberFormat="1" applyFont="1" applyFill="1" applyBorder="1" applyAlignment="1">
      <alignment horizontal="center" vertical="center"/>
    </xf>
  </cellXfs>
  <cellStyles count="2">
    <cellStyle name="Neutral" xfId="1" builtinId="28"/>
    <cellStyle name="Normal" xfId="0" builtinId="0"/>
  </cellStyles>
  <dxfs count="73">
    <dxf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AI140" totalsRowCount="1" headerRowDxfId="37" dataDxfId="36" totalsRowDxfId="35">
  <autoFilter ref="A1:AI139" xr:uid="{774065B1-4FBD-4E31-8A51-0CFC376F1782}"/>
  <tableColumns count="35">
    <tableColumn id="1" xr3:uid="{00000000-0010-0000-0000-000001000000}" name="Transcript " dataDxfId="72" totalsRowDxfId="34"/>
    <tableColumn id="22" xr3:uid="{EE06FE42-D5AE-4737-B23D-15CB3F746EEA}" name="Variant" dataDxfId="71" totalsRowDxfId="33"/>
    <tableColumn id="23" xr3:uid="{E54DB5FE-91F5-436E-919D-9701A1AA612B}" name="ID (GHGA)" dataDxfId="70" totalsRowDxfId="32"/>
    <tableColumn id="3" xr3:uid="{00000000-0010-0000-0000-000003000000}" name="HGVSc" dataDxfId="69" totalsRowDxfId="31"/>
    <tableColumn id="2" xr3:uid="{7510F42B-9CB3-418D-B7DE-D93F9A5DA10E}" name="HGVSg (hg38)" dataDxfId="68" totalsRowDxfId="30"/>
    <tableColumn id="33" xr3:uid="{4B82B40B-727B-4D5E-B371-2A8520CD9817}" name="genomic position (hg38)" dataDxfId="67" totalsRowDxfId="29"/>
    <tableColumn id="34" xr3:uid="{3D1BC8D2-0606-4BD4-86D2-A17310867558}" name="plasmid position variant (minigene reference)" dataDxfId="66" totalsRowDxfId="28"/>
    <tableColumn id="32" xr3:uid="{280AABFD-9402-4237-B344-B8F932DA5973}" name="DS_AG" dataDxfId="65" totalsRowDxfId="27"/>
    <tableColumn id="31" xr3:uid="{5BCAECB9-971A-49E5-B40E-2A8D11803217}" name="DS_AL" dataDxfId="64" totalsRowDxfId="26"/>
    <tableColumn id="30" xr3:uid="{7AB81C4C-B1FE-4978-AF1D-9F277C5DE2BA}" name="DS_DG" dataDxfId="63" totalsRowDxfId="25"/>
    <tableColumn id="29" xr3:uid="{A04A7D06-1D1A-4318-9884-C79DB16691A9}" name="DS_DL" dataDxfId="62" totalsRowDxfId="24"/>
    <tableColumn id="28" xr3:uid="{668A4700-21DF-4DB3-AEB2-88F074B34E98}" name="DP_AG" dataDxfId="61" totalsRowDxfId="23"/>
    <tableColumn id="25" xr3:uid="{F7E0C31B-CC69-44E3-B6FF-98204B2C0039}" name="DP_AL" dataDxfId="60" totalsRowDxfId="22"/>
    <tableColumn id="18" xr3:uid="{7F022754-DDC6-4406-8E3C-397F07E885DB}" name="DP_DG" dataDxfId="59" totalsRowDxfId="21"/>
    <tableColumn id="4" xr3:uid="{C977EA4E-B51A-4F96-807B-C780B013A7E8}" name="DP_DL" dataDxfId="58" totalsRowDxfId="20"/>
    <tableColumn id="20" xr3:uid="{00000000-0010-0000-0000-000014000000}" name="location " dataDxfId="57" totalsRowDxfId="19"/>
    <tableColumn id="5" xr3:uid="{00000000-0010-0000-0000-000005000000}" name="Aberrant splicing " dataDxfId="56" totalsRowDxfId="18"/>
    <tableColumn id="7" xr3:uid="{00000000-0010-0000-0000-000007000000}" name="ratio " dataDxfId="55" totalsRowDxfId="17"/>
    <tableColumn id="12" xr3:uid="{D16FEA4B-A425-4B74-805A-A9DC2EA4DF58}" name="Control" dataDxfId="54" totalsRowDxfId="16"/>
    <tableColumn id="8" xr3:uid="{00000000-0010-0000-0000-000008000000}" name="Type" dataDxfId="53" totalsRowDxfId="15"/>
    <tableColumn id="9" xr3:uid="{00000000-0010-0000-0000-000009000000}" name="Splice effect" dataDxfId="52" totalsRowDxfId="14"/>
    <tableColumn id="13" xr3:uid="{00000000-0010-0000-0000-00000D000000}" name="Acceptor/Donor shift" dataDxfId="51" totalsRowDxfId="13"/>
    <tableColumn id="16" xr3:uid="{CEA4FE1D-4D74-4A7B-8E6C-E63C10569666}" name="Non cannonical splice motif" dataDxfId="50" totalsRowDxfId="12"/>
    <tableColumn id="10" xr3:uid="{00000000-0010-0000-0000-00000A000000}" name="Exon skipping " dataDxfId="49" totalsRowDxfId="11"/>
    <tableColumn id="14" xr3:uid="{00000000-0010-0000-0000-00000E000000}" name="Intron retention " dataDxfId="48" totalsRowDxfId="10"/>
    <tableColumn id="15" xr3:uid="{00000000-0010-0000-0000-00000F000000}" name="AG position plasmid" dataDxfId="47" totalsRowDxfId="9"/>
    <tableColumn id="21" xr3:uid="{00000000-0010-0000-0000-000015000000}" name="DG position plasmid" dataDxfId="46" totalsRowDxfId="8"/>
    <tableColumn id="24" xr3:uid="{5804938C-0647-4A54-9499-26A6C8DC9168}" name="cDNA_len" dataDxfId="45" totalsRowDxfId="7"/>
    <tableColumn id="27" xr3:uid="{06064143-A83F-4B71-8B20-723F34231C39}" name="termin_prot_len" dataDxfId="44" totalsRowDxfId="6"/>
    <tableColumn id="26" xr3:uid="{61278F76-3502-4069-B2A7-C07F53F263EA}" name="len_indel_nuc" dataDxfId="43" totalsRowDxfId="5"/>
    <tableColumn id="11" xr3:uid="{00000000-0010-0000-0000-00000B000000}" name="RNA-HGVS NC_000001.11(NM_003000.3.3)" dataDxfId="42" totalsRowDxfId="4"/>
    <tableColumn id="35" xr3:uid="{B7E5D0BC-E850-451B-B504-F4FC23A923D3}" name="Protein-HGVS NP_002991.22" dataDxfId="41" totalsRowDxfId="3"/>
    <tableColumn id="17" xr3:uid="{00000000-0010-0000-0000-000011000000}" name="Identified by Sanger/Gel" dataDxfId="40" totalsRowDxfId="2"/>
    <tableColumn id="19" xr3:uid="{00000000-0010-0000-0000-000013000000}" name="Transcript ACMG Code" dataDxfId="39" totalsRowDxfId="1"/>
    <tableColumn id="6" xr3:uid="{36B8FB94-DB74-4630-8E8A-C662330160EB}" name="Comment " dataDxfId="38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12"/>
  <sheetViews>
    <sheetView tabSelected="1" zoomScale="80" zoomScaleNormal="80" workbookViewId="0">
      <selection activeCell="AI127" sqref="AI127"/>
    </sheetView>
  </sheetViews>
  <sheetFormatPr defaultColWidth="11.5703125" defaultRowHeight="15" x14ac:dyDescent="0.25"/>
  <cols>
    <col min="1" max="1" width="12.28515625" style="9" customWidth="1"/>
    <col min="2" max="2" width="10.28515625" style="9" customWidth="1"/>
    <col min="3" max="3" width="13" style="9" customWidth="1"/>
    <col min="4" max="4" width="29.140625" style="9" customWidth="1"/>
    <col min="5" max="5" width="18.7109375" style="9" customWidth="1"/>
    <col min="6" max="6" width="18" style="14" customWidth="1"/>
    <col min="7" max="7" width="23.7109375" style="9" customWidth="1"/>
    <col min="8" max="8" width="8.140625" style="9" customWidth="1"/>
    <col min="9" max="9" width="8.7109375" style="9" customWidth="1"/>
    <col min="10" max="10" width="10.28515625" style="9" customWidth="1"/>
    <col min="11" max="11" width="8.85546875" style="9" customWidth="1"/>
    <col min="12" max="12" width="10.28515625" style="9" customWidth="1"/>
    <col min="13" max="13" width="8.85546875" style="9" customWidth="1"/>
    <col min="14" max="14" width="9.42578125" style="9" customWidth="1"/>
    <col min="15" max="15" width="11.28515625" style="9" customWidth="1"/>
    <col min="16" max="16" width="11.7109375" style="9" customWidth="1"/>
    <col min="17" max="17" width="13" style="9" customWidth="1"/>
    <col min="18" max="18" width="18.28515625" style="9" customWidth="1"/>
    <col min="19" max="19" width="15.5703125" style="9" customWidth="1"/>
    <col min="20" max="20" width="28.140625" style="9" customWidth="1"/>
    <col min="21" max="21" width="23.5703125" style="9" customWidth="1"/>
    <col min="22" max="22" width="27.7109375" style="9" customWidth="1"/>
    <col min="23" max="23" width="17" style="17" customWidth="1"/>
    <col min="24" max="24" width="15.28515625" style="9" customWidth="1"/>
    <col min="25" max="25" width="11" style="9" customWidth="1"/>
    <col min="26" max="26" width="13.5703125" style="9" customWidth="1"/>
    <col min="27" max="27" width="11.5703125" style="9"/>
    <col min="28" max="28" width="9" style="9" customWidth="1"/>
    <col min="29" max="29" width="9.7109375" style="9" customWidth="1"/>
    <col min="30" max="30" width="15.28515625" style="9" customWidth="1"/>
    <col min="31" max="31" width="47" style="9" customWidth="1"/>
    <col min="32" max="32" width="46.85546875" style="9" customWidth="1"/>
    <col min="33" max="33" width="23.140625" style="9" customWidth="1"/>
    <col min="34" max="34" width="27.42578125" style="9" customWidth="1"/>
    <col min="35" max="35" width="127" style="9" customWidth="1"/>
    <col min="36" max="36" width="24.42578125" style="9" customWidth="1"/>
    <col min="37" max="16384" width="11.5703125" style="9"/>
  </cols>
  <sheetData>
    <row r="1" spans="1:35" ht="48.75" customHeight="1" x14ac:dyDescent="0.25">
      <c r="A1" s="9" t="s">
        <v>0</v>
      </c>
      <c r="B1" s="9" t="s">
        <v>85</v>
      </c>
      <c r="C1" s="9" t="s">
        <v>508</v>
      </c>
      <c r="D1" s="9" t="s">
        <v>1</v>
      </c>
      <c r="E1" s="9" t="s">
        <v>510</v>
      </c>
      <c r="F1" s="3" t="s">
        <v>509</v>
      </c>
      <c r="G1" s="3" t="s">
        <v>511</v>
      </c>
      <c r="H1" s="1" t="s">
        <v>396</v>
      </c>
      <c r="I1" s="1" t="s">
        <v>397</v>
      </c>
      <c r="J1" s="1" t="s">
        <v>398</v>
      </c>
      <c r="K1" s="1" t="s">
        <v>399</v>
      </c>
      <c r="L1" s="1" t="s">
        <v>400</v>
      </c>
      <c r="M1" s="1" t="s">
        <v>401</v>
      </c>
      <c r="N1" s="1" t="s">
        <v>402</v>
      </c>
      <c r="O1" s="1" t="s">
        <v>403</v>
      </c>
      <c r="P1" s="9" t="s">
        <v>9</v>
      </c>
      <c r="Q1" s="4" t="s">
        <v>2</v>
      </c>
      <c r="R1" s="5" t="s">
        <v>3</v>
      </c>
      <c r="S1" s="5" t="s">
        <v>498</v>
      </c>
      <c r="T1" s="9" t="s">
        <v>15</v>
      </c>
      <c r="U1" s="5" t="s">
        <v>5</v>
      </c>
      <c r="V1" s="4" t="s">
        <v>19</v>
      </c>
      <c r="W1" s="4" t="s">
        <v>232</v>
      </c>
      <c r="X1" s="6" t="s">
        <v>4</v>
      </c>
      <c r="Y1" s="6" t="s">
        <v>8</v>
      </c>
      <c r="Z1" s="7" t="s">
        <v>10</v>
      </c>
      <c r="AA1" s="7" t="s">
        <v>11</v>
      </c>
      <c r="AB1" s="2" t="s">
        <v>329</v>
      </c>
      <c r="AC1" s="2" t="s">
        <v>330</v>
      </c>
      <c r="AD1" s="2" t="s">
        <v>331</v>
      </c>
      <c r="AE1" s="22" t="s">
        <v>404</v>
      </c>
      <c r="AF1" s="22" t="s">
        <v>493</v>
      </c>
      <c r="AG1" s="4" t="s">
        <v>20</v>
      </c>
      <c r="AH1" s="8" t="s">
        <v>500</v>
      </c>
      <c r="AI1" s="5" t="s">
        <v>230</v>
      </c>
    </row>
    <row r="2" spans="1:35" ht="45.6" customHeight="1" x14ac:dyDescent="0.25">
      <c r="A2" s="26" t="s">
        <v>281</v>
      </c>
      <c r="B2" s="27" t="s">
        <v>93</v>
      </c>
      <c r="C2" s="27">
        <v>183473</v>
      </c>
      <c r="D2" s="26" t="s">
        <v>24</v>
      </c>
      <c r="E2" s="28" t="s">
        <v>344</v>
      </c>
      <c r="F2" s="29">
        <v>17044764</v>
      </c>
      <c r="G2" s="30">
        <v>1014</v>
      </c>
      <c r="H2" s="29">
        <v>0</v>
      </c>
      <c r="I2" s="29">
        <v>0</v>
      </c>
      <c r="J2" s="29">
        <v>0.91</v>
      </c>
      <c r="K2" s="29">
        <v>0.01</v>
      </c>
      <c r="L2" s="29">
        <v>-635</v>
      </c>
      <c r="M2" s="29">
        <v>124</v>
      </c>
      <c r="N2" s="29">
        <v>1</v>
      </c>
      <c r="O2" s="29">
        <v>-3</v>
      </c>
      <c r="P2" s="26" t="s">
        <v>30</v>
      </c>
      <c r="Q2" s="26">
        <v>0</v>
      </c>
      <c r="R2" s="26">
        <v>0.82</v>
      </c>
      <c r="S2" s="26"/>
      <c r="T2" s="31" t="s">
        <v>438</v>
      </c>
      <c r="U2" s="26" t="s">
        <v>336</v>
      </c>
      <c r="V2" s="26"/>
      <c r="W2" s="26"/>
      <c r="X2" s="26"/>
      <c r="Y2" s="26"/>
      <c r="Z2" s="26"/>
      <c r="AA2" s="26"/>
      <c r="AB2" s="27">
        <v>840</v>
      </c>
      <c r="AC2" s="27">
        <v>280</v>
      </c>
      <c r="AD2" s="27">
        <v>0</v>
      </c>
      <c r="AE2" s="26"/>
      <c r="AF2" s="27"/>
      <c r="AG2" s="26" t="s">
        <v>88</v>
      </c>
      <c r="AH2" s="27" t="s">
        <v>450</v>
      </c>
      <c r="AI2" s="32" t="s">
        <v>439</v>
      </c>
    </row>
    <row r="3" spans="1:35" ht="32.25" x14ac:dyDescent="0.25">
      <c r="A3" s="26" t="s">
        <v>282</v>
      </c>
      <c r="B3" s="27" t="s">
        <v>93</v>
      </c>
      <c r="C3" s="27">
        <v>183473</v>
      </c>
      <c r="D3" s="26" t="s">
        <v>24</v>
      </c>
      <c r="E3" s="28" t="s">
        <v>344</v>
      </c>
      <c r="F3" s="29">
        <v>17044764</v>
      </c>
      <c r="G3" s="30">
        <v>1014</v>
      </c>
      <c r="H3" s="29">
        <v>0</v>
      </c>
      <c r="I3" s="29">
        <v>0</v>
      </c>
      <c r="J3" s="29">
        <v>0.91</v>
      </c>
      <c r="K3" s="29">
        <v>0.01</v>
      </c>
      <c r="L3" s="29">
        <v>-635</v>
      </c>
      <c r="M3" s="29">
        <v>124</v>
      </c>
      <c r="N3" s="29">
        <v>1</v>
      </c>
      <c r="O3" s="29">
        <v>-3</v>
      </c>
      <c r="P3" s="26" t="s">
        <v>30</v>
      </c>
      <c r="Q3" s="26">
        <v>1</v>
      </c>
      <c r="R3" s="26">
        <v>0.18</v>
      </c>
      <c r="S3" s="26"/>
      <c r="T3" s="31" t="s">
        <v>438</v>
      </c>
      <c r="U3" s="31" t="s">
        <v>338</v>
      </c>
      <c r="V3" s="26" t="s">
        <v>34</v>
      </c>
      <c r="W3" s="26"/>
      <c r="X3" s="26" t="s">
        <v>225</v>
      </c>
      <c r="Y3" s="26"/>
      <c r="Z3" s="26"/>
      <c r="AA3" s="26">
        <v>1014</v>
      </c>
      <c r="AB3" s="27">
        <v>836</v>
      </c>
      <c r="AC3" s="27">
        <v>74</v>
      </c>
      <c r="AD3" s="27">
        <v>4</v>
      </c>
      <c r="AE3" s="27" t="s">
        <v>405</v>
      </c>
      <c r="AF3" s="27" t="s">
        <v>492</v>
      </c>
      <c r="AG3" s="26" t="s">
        <v>88</v>
      </c>
      <c r="AH3" s="27" t="s">
        <v>450</v>
      </c>
      <c r="AI3" s="32" t="s">
        <v>439</v>
      </c>
    </row>
    <row r="4" spans="1:35" ht="34.5" x14ac:dyDescent="0.25">
      <c r="A4" s="31" t="s">
        <v>274</v>
      </c>
      <c r="B4" s="27" t="s">
        <v>89</v>
      </c>
      <c r="C4" s="27">
        <v>183468</v>
      </c>
      <c r="D4" s="31" t="s">
        <v>12</v>
      </c>
      <c r="E4" s="28" t="s">
        <v>345</v>
      </c>
      <c r="F4" s="29">
        <v>17044760</v>
      </c>
      <c r="G4" s="30">
        <v>1018</v>
      </c>
      <c r="H4" s="29">
        <v>0.01</v>
      </c>
      <c r="I4" s="29">
        <v>0.19</v>
      </c>
      <c r="J4" s="29">
        <v>0.05</v>
      </c>
      <c r="K4" s="29">
        <v>0.95</v>
      </c>
      <c r="L4" s="29">
        <v>1325</v>
      </c>
      <c r="M4" s="29">
        <v>128</v>
      </c>
      <c r="N4" s="29">
        <v>-3</v>
      </c>
      <c r="O4" s="29">
        <v>1</v>
      </c>
      <c r="P4" s="31" t="s">
        <v>22</v>
      </c>
      <c r="Q4" s="31">
        <v>1</v>
      </c>
      <c r="R4" s="31">
        <v>0.83</v>
      </c>
      <c r="S4" s="26"/>
      <c r="T4" s="31" t="s">
        <v>438</v>
      </c>
      <c r="U4" s="26" t="s">
        <v>339</v>
      </c>
      <c r="V4" s="31" t="s">
        <v>216</v>
      </c>
      <c r="W4" s="31"/>
      <c r="X4" s="31"/>
      <c r="Y4" s="31" t="s">
        <v>217</v>
      </c>
      <c r="Z4" s="31"/>
      <c r="AA4" s="31"/>
      <c r="AB4" s="27" t="s">
        <v>440</v>
      </c>
      <c r="AC4" s="27">
        <v>67</v>
      </c>
      <c r="AD4" s="27" t="s">
        <v>444</v>
      </c>
      <c r="AE4" s="27" t="s">
        <v>407</v>
      </c>
      <c r="AF4" s="27" t="s">
        <v>488</v>
      </c>
      <c r="AG4" s="31" t="s">
        <v>88</v>
      </c>
      <c r="AH4" s="27" t="s">
        <v>451</v>
      </c>
      <c r="AI4" s="32" t="s">
        <v>512</v>
      </c>
    </row>
    <row r="5" spans="1:35" ht="32.25" x14ac:dyDescent="0.25">
      <c r="A5" s="31" t="s">
        <v>275</v>
      </c>
      <c r="B5" s="27" t="s">
        <v>89</v>
      </c>
      <c r="C5" s="27">
        <v>183468</v>
      </c>
      <c r="D5" s="31" t="s">
        <v>12</v>
      </c>
      <c r="E5" s="28" t="s">
        <v>345</v>
      </c>
      <c r="F5" s="29">
        <v>17044760</v>
      </c>
      <c r="G5" s="30">
        <v>1018</v>
      </c>
      <c r="H5" s="29">
        <v>0.01</v>
      </c>
      <c r="I5" s="29">
        <v>0.19</v>
      </c>
      <c r="J5" s="29">
        <v>0.05</v>
      </c>
      <c r="K5" s="29">
        <v>0.95</v>
      </c>
      <c r="L5" s="29">
        <v>1325</v>
      </c>
      <c r="M5" s="29">
        <v>128</v>
      </c>
      <c r="N5" s="29">
        <v>-3</v>
      </c>
      <c r="O5" s="29">
        <v>1</v>
      </c>
      <c r="P5" s="31" t="s">
        <v>22</v>
      </c>
      <c r="Q5" s="26">
        <v>1</v>
      </c>
      <c r="R5" s="26">
        <v>0.06</v>
      </c>
      <c r="S5" s="26"/>
      <c r="T5" s="31" t="s">
        <v>438</v>
      </c>
      <c r="U5" s="31" t="s">
        <v>337</v>
      </c>
      <c r="V5" s="31" t="s">
        <v>327</v>
      </c>
      <c r="W5" s="31"/>
      <c r="X5" s="31" t="s">
        <v>30</v>
      </c>
      <c r="Y5" s="31"/>
      <c r="Z5" s="31"/>
      <c r="AA5" s="31"/>
      <c r="AB5" s="27">
        <v>712</v>
      </c>
      <c r="AC5" s="27">
        <v>36</v>
      </c>
      <c r="AD5" s="27">
        <v>128</v>
      </c>
      <c r="AE5" s="27" t="s">
        <v>406</v>
      </c>
      <c r="AF5" s="27" t="s">
        <v>490</v>
      </c>
      <c r="AG5" s="31" t="s">
        <v>87</v>
      </c>
      <c r="AH5" s="27" t="s">
        <v>450</v>
      </c>
      <c r="AI5" s="32" t="s">
        <v>495</v>
      </c>
    </row>
    <row r="6" spans="1:35" ht="32.25" x14ac:dyDescent="0.25">
      <c r="A6" s="31" t="s">
        <v>276</v>
      </c>
      <c r="B6" s="27" t="s">
        <v>89</v>
      </c>
      <c r="C6" s="27">
        <v>183468</v>
      </c>
      <c r="D6" s="31" t="s">
        <v>12</v>
      </c>
      <c r="E6" s="28" t="s">
        <v>345</v>
      </c>
      <c r="F6" s="29">
        <v>17044760</v>
      </c>
      <c r="G6" s="30">
        <v>1018</v>
      </c>
      <c r="H6" s="29">
        <v>0.01</v>
      </c>
      <c r="I6" s="29">
        <v>0.19</v>
      </c>
      <c r="J6" s="29">
        <v>0.05</v>
      </c>
      <c r="K6" s="29">
        <v>0.95</v>
      </c>
      <c r="L6" s="29">
        <v>1325</v>
      </c>
      <c r="M6" s="29">
        <v>128</v>
      </c>
      <c r="N6" s="29">
        <v>-3</v>
      </c>
      <c r="O6" s="29">
        <v>1</v>
      </c>
      <c r="P6" s="31" t="s">
        <v>22</v>
      </c>
      <c r="Q6" s="26">
        <v>0</v>
      </c>
      <c r="R6" s="26">
        <v>0.05</v>
      </c>
      <c r="S6" s="26"/>
      <c r="T6" s="31" t="s">
        <v>438</v>
      </c>
      <c r="U6" s="26" t="s">
        <v>336</v>
      </c>
      <c r="V6" s="27"/>
      <c r="W6" s="31"/>
      <c r="X6" s="31"/>
      <c r="Y6" s="31"/>
      <c r="Z6" s="31"/>
      <c r="AA6" s="31"/>
      <c r="AB6" s="27">
        <v>840</v>
      </c>
      <c r="AC6" s="27">
        <v>280</v>
      </c>
      <c r="AD6" s="27">
        <v>0</v>
      </c>
      <c r="AE6" s="27"/>
      <c r="AF6" s="27"/>
      <c r="AG6" s="26" t="s">
        <v>88</v>
      </c>
      <c r="AH6" s="27" t="s">
        <v>450</v>
      </c>
      <c r="AI6" s="32" t="s">
        <v>495</v>
      </c>
    </row>
    <row r="7" spans="1:35" ht="32.25" x14ac:dyDescent="0.25">
      <c r="A7" s="31" t="s">
        <v>277</v>
      </c>
      <c r="B7" s="27" t="s">
        <v>89</v>
      </c>
      <c r="C7" s="27">
        <v>183468</v>
      </c>
      <c r="D7" s="31" t="s">
        <v>12</v>
      </c>
      <c r="E7" s="28" t="s">
        <v>345</v>
      </c>
      <c r="F7" s="29">
        <v>17044760</v>
      </c>
      <c r="G7" s="30">
        <v>1018</v>
      </c>
      <c r="H7" s="29">
        <v>0.01</v>
      </c>
      <c r="I7" s="29">
        <v>0.19</v>
      </c>
      <c r="J7" s="29">
        <v>0.05</v>
      </c>
      <c r="K7" s="29">
        <v>0.95</v>
      </c>
      <c r="L7" s="29">
        <v>1325</v>
      </c>
      <c r="M7" s="29">
        <v>128</v>
      </c>
      <c r="N7" s="29">
        <v>-3</v>
      </c>
      <c r="O7" s="29">
        <v>1</v>
      </c>
      <c r="P7" s="31" t="s">
        <v>22</v>
      </c>
      <c r="Q7" s="26">
        <v>1</v>
      </c>
      <c r="R7" s="26">
        <v>0.04</v>
      </c>
      <c r="S7" s="26"/>
      <c r="T7" s="31" t="s">
        <v>438</v>
      </c>
      <c r="U7" s="26" t="s">
        <v>339</v>
      </c>
      <c r="V7" s="27" t="s">
        <v>266</v>
      </c>
      <c r="W7" s="31"/>
      <c r="X7" s="31"/>
      <c r="Y7" s="31" t="s">
        <v>321</v>
      </c>
      <c r="Z7" s="31">
        <v>1048</v>
      </c>
      <c r="AA7" s="31">
        <v>1665</v>
      </c>
      <c r="AB7" s="27">
        <f>840+32</f>
        <v>872</v>
      </c>
      <c r="AC7" s="27">
        <v>67</v>
      </c>
      <c r="AD7" s="27">
        <f>Tabelle1[[#This Row],[cDNA_len]]-840</f>
        <v>32</v>
      </c>
      <c r="AE7" s="31" t="s">
        <v>408</v>
      </c>
      <c r="AF7" s="27" t="s">
        <v>488</v>
      </c>
      <c r="AG7" s="26" t="s">
        <v>88</v>
      </c>
      <c r="AH7" s="27" t="s">
        <v>450</v>
      </c>
      <c r="AI7" s="32" t="s">
        <v>495</v>
      </c>
    </row>
    <row r="8" spans="1:35" ht="32.25" x14ac:dyDescent="0.25">
      <c r="A8" s="31" t="s">
        <v>278</v>
      </c>
      <c r="B8" s="27" t="s">
        <v>89</v>
      </c>
      <c r="C8" s="27">
        <v>183468</v>
      </c>
      <c r="D8" s="31" t="s">
        <v>12</v>
      </c>
      <c r="E8" s="28" t="s">
        <v>345</v>
      </c>
      <c r="F8" s="29">
        <v>17044760</v>
      </c>
      <c r="G8" s="30">
        <v>1018</v>
      </c>
      <c r="H8" s="29">
        <v>0.01</v>
      </c>
      <c r="I8" s="29">
        <v>0.19</v>
      </c>
      <c r="J8" s="29">
        <v>0.05</v>
      </c>
      <c r="K8" s="29">
        <v>0.95</v>
      </c>
      <c r="L8" s="29">
        <v>1325</v>
      </c>
      <c r="M8" s="29">
        <v>128</v>
      </c>
      <c r="N8" s="29">
        <v>-3</v>
      </c>
      <c r="O8" s="29">
        <v>1</v>
      </c>
      <c r="P8" s="31" t="s">
        <v>22</v>
      </c>
      <c r="Q8" s="26">
        <v>1</v>
      </c>
      <c r="R8" s="26">
        <v>0.02</v>
      </c>
      <c r="S8" s="26"/>
      <c r="T8" s="31" t="s">
        <v>438</v>
      </c>
      <c r="U8" s="26" t="s">
        <v>339</v>
      </c>
      <c r="V8" s="27" t="s">
        <v>267</v>
      </c>
      <c r="W8" s="31"/>
      <c r="X8" s="31"/>
      <c r="Y8" s="31" t="s">
        <v>268</v>
      </c>
      <c r="Z8" s="31"/>
      <c r="AA8" s="31">
        <v>1254</v>
      </c>
      <c r="AB8" s="27">
        <v>1076</v>
      </c>
      <c r="AC8" s="27">
        <v>67</v>
      </c>
      <c r="AD8" s="27">
        <v>236</v>
      </c>
      <c r="AE8" s="27" t="s">
        <v>409</v>
      </c>
      <c r="AF8" s="27" t="s">
        <v>488</v>
      </c>
      <c r="AG8" s="31" t="s">
        <v>87</v>
      </c>
      <c r="AH8" s="27" t="s">
        <v>450</v>
      </c>
      <c r="AI8" s="32" t="s">
        <v>495</v>
      </c>
    </row>
    <row r="9" spans="1:35" ht="34.5" x14ac:dyDescent="0.25">
      <c r="A9" s="31" t="s">
        <v>283</v>
      </c>
      <c r="B9" s="27" t="s">
        <v>94</v>
      </c>
      <c r="C9" s="27">
        <v>183474</v>
      </c>
      <c r="D9" s="31" t="s">
        <v>25</v>
      </c>
      <c r="E9" s="28" t="s">
        <v>346</v>
      </c>
      <c r="F9" s="29">
        <v>17044756</v>
      </c>
      <c r="G9" s="27">
        <v>1022</v>
      </c>
      <c r="H9" s="29">
        <v>0.01</v>
      </c>
      <c r="I9" s="29">
        <v>0.25</v>
      </c>
      <c r="J9" s="29">
        <v>0.02</v>
      </c>
      <c r="K9" s="29">
        <v>0.73</v>
      </c>
      <c r="L9" s="29">
        <v>1329</v>
      </c>
      <c r="M9" s="29">
        <v>132</v>
      </c>
      <c r="N9" s="29">
        <v>-657</v>
      </c>
      <c r="O9" s="29">
        <v>5</v>
      </c>
      <c r="P9" s="31" t="s">
        <v>32</v>
      </c>
      <c r="Q9" s="31">
        <v>1</v>
      </c>
      <c r="R9" s="31">
        <v>0.86</v>
      </c>
      <c r="S9" s="31"/>
      <c r="T9" s="31" t="s">
        <v>438</v>
      </c>
      <c r="U9" s="26" t="s">
        <v>339</v>
      </c>
      <c r="V9" s="31" t="s">
        <v>216</v>
      </c>
      <c r="W9" s="31"/>
      <c r="X9" s="31"/>
      <c r="Y9" s="31" t="s">
        <v>217</v>
      </c>
      <c r="Z9" s="31"/>
      <c r="AA9" s="31"/>
      <c r="AB9" s="27" t="s">
        <v>440</v>
      </c>
      <c r="AC9" s="27">
        <v>67</v>
      </c>
      <c r="AD9" s="27" t="s">
        <v>444</v>
      </c>
      <c r="AE9" s="27" t="s">
        <v>407</v>
      </c>
      <c r="AF9" s="27" t="s">
        <v>488</v>
      </c>
      <c r="AG9" s="31" t="s">
        <v>88</v>
      </c>
      <c r="AH9" s="27" t="s">
        <v>451</v>
      </c>
      <c r="AI9" s="32" t="s">
        <v>513</v>
      </c>
    </row>
    <row r="10" spans="1:35" ht="32.25" x14ac:dyDescent="0.25">
      <c r="A10" s="26" t="s">
        <v>312</v>
      </c>
      <c r="B10" s="27" t="s">
        <v>94</v>
      </c>
      <c r="C10" s="27">
        <v>183474</v>
      </c>
      <c r="D10" s="31" t="s">
        <v>25</v>
      </c>
      <c r="E10" s="28" t="s">
        <v>346</v>
      </c>
      <c r="F10" s="29">
        <v>17044756</v>
      </c>
      <c r="G10" s="27">
        <v>1022</v>
      </c>
      <c r="H10" s="29">
        <v>0.01</v>
      </c>
      <c r="I10" s="29">
        <v>0.25</v>
      </c>
      <c r="J10" s="29">
        <v>0.02</v>
      </c>
      <c r="K10" s="29">
        <v>0.73</v>
      </c>
      <c r="L10" s="29">
        <v>1329</v>
      </c>
      <c r="M10" s="29">
        <v>132</v>
      </c>
      <c r="N10" s="29">
        <v>-657</v>
      </c>
      <c r="O10" s="29">
        <v>5</v>
      </c>
      <c r="P10" s="31" t="s">
        <v>32</v>
      </c>
      <c r="Q10" s="26">
        <v>0</v>
      </c>
      <c r="R10" s="26">
        <v>0.04</v>
      </c>
      <c r="S10" s="26"/>
      <c r="T10" s="31" t="s">
        <v>438</v>
      </c>
      <c r="U10" s="26" t="s">
        <v>336</v>
      </c>
      <c r="V10" s="31"/>
      <c r="W10" s="31"/>
      <c r="X10" s="31"/>
      <c r="Y10" s="31"/>
      <c r="Z10" s="31"/>
      <c r="AA10" s="31"/>
      <c r="AB10" s="27">
        <v>840</v>
      </c>
      <c r="AC10" s="27">
        <v>280</v>
      </c>
      <c r="AD10" s="27">
        <v>0</v>
      </c>
      <c r="AE10" s="31"/>
      <c r="AF10" s="27"/>
      <c r="AG10" s="31" t="s">
        <v>88</v>
      </c>
      <c r="AH10" s="27" t="s">
        <v>450</v>
      </c>
      <c r="AI10" s="32" t="s">
        <v>496</v>
      </c>
    </row>
    <row r="11" spans="1:35" ht="32.25" x14ac:dyDescent="0.25">
      <c r="A11" s="26" t="s">
        <v>313</v>
      </c>
      <c r="B11" s="27" t="s">
        <v>94</v>
      </c>
      <c r="C11" s="27">
        <v>183474</v>
      </c>
      <c r="D11" s="31" t="s">
        <v>25</v>
      </c>
      <c r="E11" s="28" t="s">
        <v>346</v>
      </c>
      <c r="F11" s="29">
        <v>17044756</v>
      </c>
      <c r="G11" s="27">
        <v>1022</v>
      </c>
      <c r="H11" s="29">
        <v>0.01</v>
      </c>
      <c r="I11" s="29">
        <v>0.25</v>
      </c>
      <c r="J11" s="29">
        <v>0.02</v>
      </c>
      <c r="K11" s="29">
        <v>0.73</v>
      </c>
      <c r="L11" s="29">
        <v>1329</v>
      </c>
      <c r="M11" s="29">
        <v>132</v>
      </c>
      <c r="N11" s="29">
        <v>-657</v>
      </c>
      <c r="O11" s="29">
        <v>5</v>
      </c>
      <c r="P11" s="31" t="s">
        <v>32</v>
      </c>
      <c r="Q11" s="26">
        <v>1</v>
      </c>
      <c r="R11" s="26">
        <v>0.03</v>
      </c>
      <c r="S11" s="26"/>
      <c r="T11" s="31" t="s">
        <v>438</v>
      </c>
      <c r="U11" s="26" t="s">
        <v>339</v>
      </c>
      <c r="V11" s="27" t="s">
        <v>266</v>
      </c>
      <c r="W11" s="31" t="s">
        <v>320</v>
      </c>
      <c r="X11" s="31"/>
      <c r="Y11" s="31" t="s">
        <v>321</v>
      </c>
      <c r="Z11" s="31">
        <v>1048</v>
      </c>
      <c r="AA11" s="31">
        <v>1665</v>
      </c>
      <c r="AB11" s="27">
        <f>840+32</f>
        <v>872</v>
      </c>
      <c r="AC11" s="27">
        <v>67</v>
      </c>
      <c r="AD11" s="27">
        <f>Tabelle1[[#This Row],[cDNA_len]]-840</f>
        <v>32</v>
      </c>
      <c r="AE11" s="31" t="s">
        <v>411</v>
      </c>
      <c r="AF11" s="27" t="s">
        <v>488</v>
      </c>
      <c r="AG11" s="31" t="s">
        <v>87</v>
      </c>
      <c r="AH11" s="27" t="s">
        <v>450</v>
      </c>
      <c r="AI11" s="32" t="s">
        <v>496</v>
      </c>
    </row>
    <row r="12" spans="1:35" ht="32.25" x14ac:dyDescent="0.25">
      <c r="A12" s="26" t="s">
        <v>314</v>
      </c>
      <c r="B12" s="27" t="s">
        <v>94</v>
      </c>
      <c r="C12" s="27">
        <v>183474</v>
      </c>
      <c r="D12" s="31" t="s">
        <v>25</v>
      </c>
      <c r="E12" s="28" t="s">
        <v>346</v>
      </c>
      <c r="F12" s="29">
        <v>17044756</v>
      </c>
      <c r="G12" s="27">
        <v>1022</v>
      </c>
      <c r="H12" s="29">
        <v>0.01</v>
      </c>
      <c r="I12" s="29">
        <v>0.25</v>
      </c>
      <c r="J12" s="29">
        <v>0.02</v>
      </c>
      <c r="K12" s="29">
        <v>0.73</v>
      </c>
      <c r="L12" s="29">
        <v>1329</v>
      </c>
      <c r="M12" s="29">
        <v>132</v>
      </c>
      <c r="N12" s="29">
        <v>-657</v>
      </c>
      <c r="O12" s="29">
        <v>5</v>
      </c>
      <c r="P12" s="31" t="s">
        <v>32</v>
      </c>
      <c r="Q12" s="26">
        <v>1</v>
      </c>
      <c r="R12" s="26">
        <v>0.02</v>
      </c>
      <c r="S12" s="26"/>
      <c r="T12" s="31" t="s">
        <v>438</v>
      </c>
      <c r="U12" s="31" t="s">
        <v>337</v>
      </c>
      <c r="V12" s="31" t="s">
        <v>327</v>
      </c>
      <c r="W12" s="31"/>
      <c r="X12" s="31" t="s">
        <v>30</v>
      </c>
      <c r="Y12" s="31"/>
      <c r="Z12" s="31"/>
      <c r="AA12" s="31"/>
      <c r="AB12" s="27">
        <v>712</v>
      </c>
      <c r="AC12" s="27">
        <v>36</v>
      </c>
      <c r="AD12" s="27">
        <v>128</v>
      </c>
      <c r="AE12" s="27" t="s">
        <v>406</v>
      </c>
      <c r="AF12" s="27" t="s">
        <v>490</v>
      </c>
      <c r="AG12" s="31" t="s">
        <v>87</v>
      </c>
      <c r="AH12" s="27" t="s">
        <v>450</v>
      </c>
      <c r="AI12" s="32" t="s">
        <v>496</v>
      </c>
    </row>
    <row r="13" spans="1:35" ht="32.25" x14ac:dyDescent="0.25">
      <c r="A13" s="26" t="s">
        <v>315</v>
      </c>
      <c r="B13" s="27" t="s">
        <v>94</v>
      </c>
      <c r="C13" s="27">
        <v>183474</v>
      </c>
      <c r="D13" s="31" t="s">
        <v>25</v>
      </c>
      <c r="E13" s="28" t="s">
        <v>346</v>
      </c>
      <c r="F13" s="29">
        <v>17044756</v>
      </c>
      <c r="G13" s="27">
        <v>1022</v>
      </c>
      <c r="H13" s="29">
        <v>0.01</v>
      </c>
      <c r="I13" s="29">
        <v>0.25</v>
      </c>
      <c r="J13" s="29">
        <v>0.02</v>
      </c>
      <c r="K13" s="29">
        <v>0.73</v>
      </c>
      <c r="L13" s="29">
        <v>1329</v>
      </c>
      <c r="M13" s="29">
        <v>132</v>
      </c>
      <c r="N13" s="29">
        <v>-657</v>
      </c>
      <c r="O13" s="29">
        <v>5</v>
      </c>
      <c r="P13" s="31" t="s">
        <v>32</v>
      </c>
      <c r="Q13" s="26">
        <v>1</v>
      </c>
      <c r="R13" s="26">
        <v>0.02</v>
      </c>
      <c r="S13" s="26"/>
      <c r="T13" s="31" t="s">
        <v>438</v>
      </c>
      <c r="U13" s="26" t="s">
        <v>339</v>
      </c>
      <c r="V13" s="27" t="s">
        <v>267</v>
      </c>
      <c r="W13" s="31"/>
      <c r="X13" s="31"/>
      <c r="Y13" s="31" t="s">
        <v>268</v>
      </c>
      <c r="Z13" s="31"/>
      <c r="AA13" s="31">
        <v>1254</v>
      </c>
      <c r="AB13" s="27">
        <v>1076</v>
      </c>
      <c r="AC13" s="27">
        <v>67</v>
      </c>
      <c r="AD13" s="27">
        <v>236</v>
      </c>
      <c r="AE13" s="27" t="s">
        <v>409</v>
      </c>
      <c r="AF13" s="27" t="s">
        <v>488</v>
      </c>
      <c r="AG13" s="31" t="s">
        <v>87</v>
      </c>
      <c r="AH13" s="27" t="s">
        <v>450</v>
      </c>
      <c r="AI13" s="32" t="s">
        <v>496</v>
      </c>
    </row>
    <row r="14" spans="1:35" ht="32.25" x14ac:dyDescent="0.25">
      <c r="A14" s="26" t="s">
        <v>316</v>
      </c>
      <c r="B14" s="27" t="s">
        <v>94</v>
      </c>
      <c r="C14" s="27">
        <v>183474</v>
      </c>
      <c r="D14" s="31" t="s">
        <v>25</v>
      </c>
      <c r="E14" s="28" t="s">
        <v>346</v>
      </c>
      <c r="F14" s="29">
        <v>17044756</v>
      </c>
      <c r="G14" s="27">
        <v>1022</v>
      </c>
      <c r="H14" s="29">
        <v>0.01</v>
      </c>
      <c r="I14" s="29">
        <v>0.25</v>
      </c>
      <c r="J14" s="29">
        <v>0.02</v>
      </c>
      <c r="K14" s="29">
        <v>0.73</v>
      </c>
      <c r="L14" s="29">
        <v>1329</v>
      </c>
      <c r="M14" s="29">
        <v>132</v>
      </c>
      <c r="N14" s="29">
        <v>-657</v>
      </c>
      <c r="O14" s="29">
        <v>5</v>
      </c>
      <c r="P14" s="31" t="s">
        <v>32</v>
      </c>
      <c r="Q14" s="26">
        <v>1</v>
      </c>
      <c r="R14" s="26">
        <v>0.01</v>
      </c>
      <c r="S14" s="26"/>
      <c r="T14" s="31" t="s">
        <v>438</v>
      </c>
      <c r="U14" s="31" t="s">
        <v>341</v>
      </c>
      <c r="V14" s="31" t="s">
        <v>328</v>
      </c>
      <c r="W14" s="31"/>
      <c r="X14" s="31" t="s">
        <v>269</v>
      </c>
      <c r="Y14" s="31"/>
      <c r="Z14" s="31"/>
      <c r="AA14" s="31"/>
      <c r="AB14" s="27">
        <f>840-128-86</f>
        <v>626</v>
      </c>
      <c r="AC14" s="27">
        <f>26+6</f>
        <v>32</v>
      </c>
      <c r="AD14" s="27">
        <f>840-Tabelle1[[#This Row],[cDNA_len]]</f>
        <v>214</v>
      </c>
      <c r="AE14" s="27" t="s">
        <v>410</v>
      </c>
      <c r="AF14" s="27" t="s">
        <v>491</v>
      </c>
      <c r="AG14" s="31" t="s">
        <v>87</v>
      </c>
      <c r="AH14" s="27" t="s">
        <v>450</v>
      </c>
      <c r="AI14" s="32" t="s">
        <v>496</v>
      </c>
    </row>
    <row r="15" spans="1:35" ht="32.25" x14ac:dyDescent="0.25">
      <c r="A15" s="26" t="s">
        <v>317</v>
      </c>
      <c r="B15" s="27" t="s">
        <v>94</v>
      </c>
      <c r="C15" s="27">
        <v>183474</v>
      </c>
      <c r="D15" s="31" t="s">
        <v>25</v>
      </c>
      <c r="E15" s="28" t="s">
        <v>346</v>
      </c>
      <c r="F15" s="29">
        <v>17044756</v>
      </c>
      <c r="G15" s="27">
        <v>1022</v>
      </c>
      <c r="H15" s="29">
        <v>0.01</v>
      </c>
      <c r="I15" s="29">
        <v>0.25</v>
      </c>
      <c r="J15" s="29">
        <v>0.02</v>
      </c>
      <c r="K15" s="29">
        <v>0.73</v>
      </c>
      <c r="L15" s="29">
        <v>1329</v>
      </c>
      <c r="M15" s="29">
        <v>132</v>
      </c>
      <c r="N15" s="29">
        <v>-657</v>
      </c>
      <c r="O15" s="29">
        <v>5</v>
      </c>
      <c r="P15" s="31" t="s">
        <v>32</v>
      </c>
      <c r="Q15" s="26">
        <v>1</v>
      </c>
      <c r="R15" s="26">
        <v>0.01</v>
      </c>
      <c r="S15" s="26"/>
      <c r="T15" s="31" t="s">
        <v>438</v>
      </c>
      <c r="U15" s="33" t="s">
        <v>342</v>
      </c>
      <c r="V15" s="31" t="s">
        <v>270</v>
      </c>
      <c r="W15" s="31"/>
      <c r="X15" s="31" t="s">
        <v>16</v>
      </c>
      <c r="Y15" s="31" t="s">
        <v>268</v>
      </c>
      <c r="Z15" s="31"/>
      <c r="AA15" s="31">
        <v>1254</v>
      </c>
      <c r="AB15" s="27">
        <f>840+236-86</f>
        <v>990</v>
      </c>
      <c r="AC15" s="27">
        <v>67</v>
      </c>
      <c r="AD15" s="27">
        <f>Tabelle1[[#This Row],[cDNA_len]]-840</f>
        <v>150</v>
      </c>
      <c r="AE15" s="31" t="s">
        <v>412</v>
      </c>
      <c r="AF15" s="27" t="s">
        <v>488</v>
      </c>
      <c r="AG15" s="26" t="s">
        <v>88</v>
      </c>
      <c r="AH15" s="27" t="s">
        <v>450</v>
      </c>
      <c r="AI15" s="32" t="s">
        <v>496</v>
      </c>
    </row>
    <row r="16" spans="1:35" ht="34.5" x14ac:dyDescent="0.25">
      <c r="A16" s="26" t="s">
        <v>318</v>
      </c>
      <c r="B16" s="27" t="s">
        <v>94</v>
      </c>
      <c r="C16" s="27">
        <v>183474</v>
      </c>
      <c r="D16" s="31" t="s">
        <v>25</v>
      </c>
      <c r="E16" s="28" t="s">
        <v>346</v>
      </c>
      <c r="F16" s="29">
        <v>17044756</v>
      </c>
      <c r="G16" s="27">
        <v>1022</v>
      </c>
      <c r="H16" s="29">
        <v>0.01</v>
      </c>
      <c r="I16" s="29">
        <v>0.25</v>
      </c>
      <c r="J16" s="29">
        <v>0.02</v>
      </c>
      <c r="K16" s="29">
        <v>0.73</v>
      </c>
      <c r="L16" s="29">
        <v>1329</v>
      </c>
      <c r="M16" s="29">
        <v>132</v>
      </c>
      <c r="N16" s="29">
        <v>-657</v>
      </c>
      <c r="O16" s="29">
        <v>5</v>
      </c>
      <c r="P16" s="31" t="s">
        <v>32</v>
      </c>
      <c r="Q16" s="26">
        <v>1</v>
      </c>
      <c r="R16" s="26">
        <v>0.01</v>
      </c>
      <c r="S16" s="26"/>
      <c r="T16" s="31" t="s">
        <v>438</v>
      </c>
      <c r="U16" s="26" t="s">
        <v>339</v>
      </c>
      <c r="V16" s="27" t="s">
        <v>267</v>
      </c>
      <c r="W16" s="31"/>
      <c r="X16" s="31"/>
      <c r="Y16" s="31" t="s">
        <v>271</v>
      </c>
      <c r="Z16" s="31"/>
      <c r="AA16" s="31">
        <v>1508</v>
      </c>
      <c r="AB16" s="27" t="s">
        <v>448</v>
      </c>
      <c r="AC16" s="27" t="s">
        <v>448</v>
      </c>
      <c r="AD16" s="27" t="s">
        <v>448</v>
      </c>
      <c r="AE16" s="27" t="s">
        <v>448</v>
      </c>
      <c r="AF16" s="27" t="s">
        <v>448</v>
      </c>
      <c r="AG16" s="31" t="s">
        <v>88</v>
      </c>
      <c r="AH16" s="27" t="s">
        <v>452</v>
      </c>
      <c r="AI16" s="32" t="s">
        <v>514</v>
      </c>
    </row>
    <row r="17" spans="1:35" x14ac:dyDescent="0.25">
      <c r="A17" s="5" t="s">
        <v>176</v>
      </c>
      <c r="B17" s="10" t="s">
        <v>175</v>
      </c>
      <c r="C17" s="10">
        <v>188425</v>
      </c>
      <c r="D17" s="5" t="s">
        <v>178</v>
      </c>
      <c r="E17" s="12" t="s">
        <v>347</v>
      </c>
      <c r="F17" s="13">
        <v>17033241</v>
      </c>
      <c r="G17" s="14">
        <v>1572</v>
      </c>
      <c r="H17" s="13">
        <v>0.25</v>
      </c>
      <c r="I17" s="13">
        <v>0.01</v>
      </c>
      <c r="J17" s="13">
        <v>0.56999999999999995</v>
      </c>
      <c r="K17" s="13">
        <v>0.05</v>
      </c>
      <c r="L17" s="13">
        <v>115</v>
      </c>
      <c r="M17" s="13">
        <v>-96</v>
      </c>
      <c r="N17" s="13">
        <v>1</v>
      </c>
      <c r="O17" s="13">
        <v>-17</v>
      </c>
      <c r="P17" s="5" t="s">
        <v>32</v>
      </c>
      <c r="Q17" s="5">
        <v>0</v>
      </c>
      <c r="R17" s="5">
        <v>0.61</v>
      </c>
      <c r="S17" s="5"/>
      <c r="T17" s="5" t="s">
        <v>333</v>
      </c>
      <c r="U17" s="5" t="s">
        <v>336</v>
      </c>
      <c r="V17" s="5"/>
      <c r="W17" s="5"/>
      <c r="X17" s="5"/>
      <c r="Y17" s="5"/>
      <c r="Z17" s="5"/>
      <c r="AA17" s="5"/>
      <c r="AB17" s="10">
        <v>840</v>
      </c>
      <c r="AC17" s="10">
        <v>280</v>
      </c>
      <c r="AD17" s="10">
        <v>0</v>
      </c>
      <c r="AE17" s="5"/>
      <c r="AF17" s="10"/>
      <c r="AG17" s="16" t="s">
        <v>87</v>
      </c>
      <c r="AH17" s="17" t="s">
        <v>237</v>
      </c>
      <c r="AI17" s="18"/>
    </row>
    <row r="18" spans="1:35" x14ac:dyDescent="0.25">
      <c r="A18" s="5" t="s">
        <v>177</v>
      </c>
      <c r="B18" s="10" t="s">
        <v>175</v>
      </c>
      <c r="C18" s="10">
        <v>188425</v>
      </c>
      <c r="D18" s="5" t="s">
        <v>178</v>
      </c>
      <c r="E18" s="12" t="s">
        <v>347</v>
      </c>
      <c r="F18" s="13">
        <v>17033241</v>
      </c>
      <c r="G18" s="14">
        <v>1572</v>
      </c>
      <c r="H18" s="13">
        <v>0.25</v>
      </c>
      <c r="I18" s="13">
        <v>0.01</v>
      </c>
      <c r="J18" s="13">
        <v>0.56999999999999995</v>
      </c>
      <c r="K18" s="13">
        <v>0.05</v>
      </c>
      <c r="L18" s="13">
        <v>115</v>
      </c>
      <c r="M18" s="13">
        <v>-96</v>
      </c>
      <c r="N18" s="13">
        <v>1</v>
      </c>
      <c r="O18" s="13">
        <v>-17</v>
      </c>
      <c r="P18" s="5" t="s">
        <v>32</v>
      </c>
      <c r="Q18" s="5">
        <v>1</v>
      </c>
      <c r="R18" s="5">
        <v>0.35</v>
      </c>
      <c r="S18" s="5"/>
      <c r="T18" s="5" t="s">
        <v>334</v>
      </c>
      <c r="U18" s="16" t="s">
        <v>340</v>
      </c>
      <c r="V18" s="5" t="s">
        <v>27</v>
      </c>
      <c r="W18" s="5"/>
      <c r="X18" s="5"/>
      <c r="Y18" s="5" t="s">
        <v>179</v>
      </c>
      <c r="Z18" s="5">
        <v>1456</v>
      </c>
      <c r="AA18" s="5">
        <v>1572</v>
      </c>
      <c r="AB18" s="10">
        <f>840+115</f>
        <v>955</v>
      </c>
      <c r="AC18" s="10">
        <f>67+6</f>
        <v>73</v>
      </c>
      <c r="AD18" s="10">
        <f>Tabelle1[[#This Row],[cDNA_len]]-840</f>
        <v>115</v>
      </c>
      <c r="AE18" s="19" t="s">
        <v>413</v>
      </c>
      <c r="AF18" s="10" t="s">
        <v>487</v>
      </c>
      <c r="AG18" s="16" t="s">
        <v>87</v>
      </c>
      <c r="AH18" s="17" t="s">
        <v>235</v>
      </c>
      <c r="AI18" s="18"/>
    </row>
    <row r="19" spans="1:35" x14ac:dyDescent="0.25">
      <c r="A19" s="5" t="s">
        <v>308</v>
      </c>
      <c r="B19" s="10" t="s">
        <v>175</v>
      </c>
      <c r="C19" s="10">
        <v>188425</v>
      </c>
      <c r="D19" s="5" t="s">
        <v>178</v>
      </c>
      <c r="E19" s="12" t="s">
        <v>347</v>
      </c>
      <c r="F19" s="13">
        <v>17033241</v>
      </c>
      <c r="G19" s="14">
        <v>1572</v>
      </c>
      <c r="H19" s="13">
        <v>0.25</v>
      </c>
      <c r="I19" s="13">
        <v>0.01</v>
      </c>
      <c r="J19" s="13">
        <v>0.56999999999999995</v>
      </c>
      <c r="K19" s="13">
        <v>0.05</v>
      </c>
      <c r="L19" s="13">
        <v>115</v>
      </c>
      <c r="M19" s="13">
        <v>-96</v>
      </c>
      <c r="N19" s="13">
        <v>1</v>
      </c>
      <c r="O19" s="13">
        <v>-17</v>
      </c>
      <c r="P19" s="5" t="s">
        <v>32</v>
      </c>
      <c r="Q19" s="5">
        <v>1</v>
      </c>
      <c r="R19" s="5">
        <v>0.04</v>
      </c>
      <c r="S19" s="5"/>
      <c r="T19" s="16" t="s">
        <v>334</v>
      </c>
      <c r="U19" s="16" t="s">
        <v>340</v>
      </c>
      <c r="V19" s="5" t="s">
        <v>27</v>
      </c>
      <c r="W19" s="16"/>
      <c r="X19" s="16"/>
      <c r="Y19" s="16" t="s">
        <v>258</v>
      </c>
      <c r="Z19" s="16">
        <v>1441</v>
      </c>
      <c r="AA19" s="16">
        <v>1572</v>
      </c>
      <c r="AB19" s="10">
        <f>840+130</f>
        <v>970</v>
      </c>
      <c r="AC19" s="10">
        <f>66+12</f>
        <v>78</v>
      </c>
      <c r="AD19" s="10">
        <f>Tabelle1[[#This Row],[cDNA_len]]-840</f>
        <v>130</v>
      </c>
      <c r="AE19" s="10" t="s">
        <v>414</v>
      </c>
      <c r="AF19" s="10" t="s">
        <v>489</v>
      </c>
      <c r="AG19" s="16" t="s">
        <v>88</v>
      </c>
      <c r="AH19" s="17" t="s">
        <v>235</v>
      </c>
      <c r="AI19" s="18"/>
    </row>
    <row r="20" spans="1:35" x14ac:dyDescent="0.25">
      <c r="A20" s="5" t="s">
        <v>284</v>
      </c>
      <c r="B20" s="10" t="s">
        <v>95</v>
      </c>
      <c r="C20" s="10">
        <v>183475</v>
      </c>
      <c r="D20" s="5" t="s">
        <v>26</v>
      </c>
      <c r="E20" s="12" t="s">
        <v>348</v>
      </c>
      <c r="F20" s="13">
        <v>17033236</v>
      </c>
      <c r="G20" s="14">
        <v>1577</v>
      </c>
      <c r="H20" s="13">
        <v>0.31</v>
      </c>
      <c r="I20" s="13">
        <v>0.01</v>
      </c>
      <c r="J20" s="13">
        <v>0.81</v>
      </c>
      <c r="K20" s="13">
        <v>0.05</v>
      </c>
      <c r="L20" s="13">
        <v>120</v>
      </c>
      <c r="M20" s="13">
        <v>-91</v>
      </c>
      <c r="N20" s="13">
        <v>1</v>
      </c>
      <c r="O20" s="13">
        <v>-12</v>
      </c>
      <c r="P20" s="5" t="s">
        <v>32</v>
      </c>
      <c r="Q20" s="5">
        <v>0</v>
      </c>
      <c r="R20" s="5">
        <v>0.65</v>
      </c>
      <c r="S20" s="5"/>
      <c r="T20" s="5" t="s">
        <v>333</v>
      </c>
      <c r="U20" s="5" t="s">
        <v>336</v>
      </c>
      <c r="V20" s="5"/>
      <c r="W20" s="5"/>
      <c r="X20" s="5"/>
      <c r="Y20" s="5"/>
      <c r="Z20" s="5"/>
      <c r="AA20" s="5"/>
      <c r="AB20" s="10">
        <v>840</v>
      </c>
      <c r="AC20" s="10">
        <v>280</v>
      </c>
      <c r="AD20" s="10">
        <v>0</v>
      </c>
      <c r="AE20" s="5"/>
      <c r="AF20" s="10"/>
      <c r="AG20" s="16" t="s">
        <v>87</v>
      </c>
      <c r="AH20" s="17" t="s">
        <v>237</v>
      </c>
      <c r="AI20" s="18"/>
    </row>
    <row r="21" spans="1:35" x14ac:dyDescent="0.25">
      <c r="A21" s="5" t="s">
        <v>285</v>
      </c>
      <c r="B21" s="10" t="s">
        <v>95</v>
      </c>
      <c r="C21" s="10">
        <v>183475</v>
      </c>
      <c r="D21" s="5" t="s">
        <v>26</v>
      </c>
      <c r="E21" s="12" t="s">
        <v>348</v>
      </c>
      <c r="F21" s="13">
        <v>17033236</v>
      </c>
      <c r="G21" s="14">
        <v>1577</v>
      </c>
      <c r="H21" s="13">
        <v>0.31</v>
      </c>
      <c r="I21" s="13">
        <v>0.01</v>
      </c>
      <c r="J21" s="13">
        <v>0.81</v>
      </c>
      <c r="K21" s="13">
        <v>0.05</v>
      </c>
      <c r="L21" s="13">
        <v>120</v>
      </c>
      <c r="M21" s="13">
        <v>-91</v>
      </c>
      <c r="N21" s="13">
        <v>1</v>
      </c>
      <c r="O21" s="13">
        <v>-12</v>
      </c>
      <c r="P21" s="5" t="s">
        <v>32</v>
      </c>
      <c r="Q21" s="5">
        <v>1</v>
      </c>
      <c r="R21" s="5">
        <v>0.27</v>
      </c>
      <c r="S21" s="5"/>
      <c r="T21" s="5" t="s">
        <v>334</v>
      </c>
      <c r="U21" s="16" t="s">
        <v>340</v>
      </c>
      <c r="V21" s="5" t="s">
        <v>27</v>
      </c>
      <c r="W21" s="5"/>
      <c r="X21" s="5"/>
      <c r="Y21" s="5" t="s">
        <v>28</v>
      </c>
      <c r="Z21" s="5">
        <v>1456</v>
      </c>
      <c r="AA21" s="5">
        <v>1577</v>
      </c>
      <c r="AB21" s="10">
        <f>840+120</f>
        <v>960</v>
      </c>
      <c r="AC21" s="10">
        <f>67+6</f>
        <v>73</v>
      </c>
      <c r="AD21" s="10">
        <f>Tabelle1[[#This Row],[cDNA_len]]-840</f>
        <v>120</v>
      </c>
      <c r="AE21" s="5" t="s">
        <v>415</v>
      </c>
      <c r="AF21" s="10" t="s">
        <v>487</v>
      </c>
      <c r="AG21" s="5" t="s">
        <v>88</v>
      </c>
      <c r="AH21" s="17" t="s">
        <v>235</v>
      </c>
      <c r="AI21" s="18"/>
    </row>
    <row r="22" spans="1:35" ht="17.25" x14ac:dyDescent="0.25">
      <c r="A22" s="5" t="s">
        <v>286</v>
      </c>
      <c r="B22" s="10" t="s">
        <v>95</v>
      </c>
      <c r="C22" s="10">
        <v>183475</v>
      </c>
      <c r="D22" s="11" t="s">
        <v>26</v>
      </c>
      <c r="E22" s="12" t="s">
        <v>348</v>
      </c>
      <c r="F22" s="13">
        <v>17033236</v>
      </c>
      <c r="G22" s="14">
        <v>1577</v>
      </c>
      <c r="H22" s="13">
        <v>0.31</v>
      </c>
      <c r="I22" s="13">
        <v>0.01</v>
      </c>
      <c r="J22" s="13">
        <v>0.81</v>
      </c>
      <c r="K22" s="13">
        <v>0.05</v>
      </c>
      <c r="L22" s="13">
        <v>120</v>
      </c>
      <c r="M22" s="13">
        <v>-91</v>
      </c>
      <c r="N22" s="13">
        <v>1</v>
      </c>
      <c r="O22" s="13">
        <v>-12</v>
      </c>
      <c r="P22" s="5" t="s">
        <v>32</v>
      </c>
      <c r="Q22" s="5">
        <v>1</v>
      </c>
      <c r="R22" s="5">
        <v>0.05</v>
      </c>
      <c r="S22" s="5"/>
      <c r="T22" s="15" t="s">
        <v>497</v>
      </c>
      <c r="U22" s="5" t="s">
        <v>339</v>
      </c>
      <c r="V22" s="16" t="s">
        <v>216</v>
      </c>
      <c r="W22" s="16"/>
      <c r="X22" s="16"/>
      <c r="Y22" s="16" t="s">
        <v>217</v>
      </c>
      <c r="Z22" s="16"/>
      <c r="AA22" s="16"/>
      <c r="AB22" s="10" t="s">
        <v>440</v>
      </c>
      <c r="AC22" s="10">
        <v>67</v>
      </c>
      <c r="AD22" s="10" t="s">
        <v>444</v>
      </c>
      <c r="AE22" s="9" t="s">
        <v>407</v>
      </c>
      <c r="AF22" s="10" t="s">
        <v>488</v>
      </c>
      <c r="AG22" s="16" t="s">
        <v>88</v>
      </c>
      <c r="AH22" s="17" t="s">
        <v>453</v>
      </c>
      <c r="AI22" s="18" t="s">
        <v>443</v>
      </c>
    </row>
    <row r="23" spans="1:35" x14ac:dyDescent="0.25">
      <c r="A23" s="5" t="s">
        <v>319</v>
      </c>
      <c r="B23" s="10" t="s">
        <v>95</v>
      </c>
      <c r="C23" s="10">
        <v>183475</v>
      </c>
      <c r="D23" s="5" t="s">
        <v>26</v>
      </c>
      <c r="E23" s="12" t="s">
        <v>348</v>
      </c>
      <c r="F23" s="13">
        <v>17033236</v>
      </c>
      <c r="G23" s="14">
        <v>1577</v>
      </c>
      <c r="H23" s="13">
        <v>0.31</v>
      </c>
      <c r="I23" s="13">
        <v>0.01</v>
      </c>
      <c r="J23" s="13">
        <v>0.81</v>
      </c>
      <c r="K23" s="13">
        <v>0.05</v>
      </c>
      <c r="L23" s="13">
        <v>120</v>
      </c>
      <c r="M23" s="13">
        <v>-91</v>
      </c>
      <c r="N23" s="13">
        <v>1</v>
      </c>
      <c r="O23" s="13">
        <v>-12</v>
      </c>
      <c r="P23" s="5" t="s">
        <v>32</v>
      </c>
      <c r="Q23" s="5">
        <v>1</v>
      </c>
      <c r="R23" s="5">
        <v>0.03</v>
      </c>
      <c r="S23" s="5"/>
      <c r="T23" s="16" t="s">
        <v>334</v>
      </c>
      <c r="U23" s="16" t="s">
        <v>340</v>
      </c>
      <c r="V23" s="5" t="s">
        <v>27</v>
      </c>
      <c r="W23" s="16"/>
      <c r="X23" s="16"/>
      <c r="Y23" s="16" t="s">
        <v>251</v>
      </c>
      <c r="Z23" s="16">
        <v>1441</v>
      </c>
      <c r="AA23" s="16">
        <v>1577</v>
      </c>
      <c r="AB23" s="10">
        <f>840+135</f>
        <v>975</v>
      </c>
      <c r="AC23" s="10">
        <f>66+12</f>
        <v>78</v>
      </c>
      <c r="AD23" s="10">
        <f>Tabelle1[[#This Row],[cDNA_len]]-840</f>
        <v>135</v>
      </c>
      <c r="AE23" s="10" t="s">
        <v>416</v>
      </c>
      <c r="AF23" s="10" t="s">
        <v>489</v>
      </c>
      <c r="AG23" s="16" t="s">
        <v>88</v>
      </c>
      <c r="AH23" s="17" t="s">
        <v>235</v>
      </c>
      <c r="AI23" s="18"/>
    </row>
    <row r="24" spans="1:35" x14ac:dyDescent="0.25">
      <c r="A24" s="16" t="s">
        <v>287</v>
      </c>
      <c r="B24" s="10" t="s">
        <v>96</v>
      </c>
      <c r="C24" s="10">
        <v>182858</v>
      </c>
      <c r="D24" s="16" t="s">
        <v>7</v>
      </c>
      <c r="E24" s="12" t="s">
        <v>349</v>
      </c>
      <c r="F24" s="13">
        <v>17033159</v>
      </c>
      <c r="G24" s="14">
        <v>1654</v>
      </c>
      <c r="H24" s="13">
        <v>0.02</v>
      </c>
      <c r="I24" s="13">
        <v>0.76</v>
      </c>
      <c r="J24" s="13">
        <v>0</v>
      </c>
      <c r="K24" s="13">
        <v>0.82</v>
      </c>
      <c r="L24" s="13">
        <v>-1</v>
      </c>
      <c r="M24" s="13">
        <v>-14</v>
      </c>
      <c r="N24" s="13">
        <v>-1</v>
      </c>
      <c r="O24" s="13">
        <v>-99</v>
      </c>
      <c r="P24" s="16" t="s">
        <v>32</v>
      </c>
      <c r="Q24" s="16">
        <v>1</v>
      </c>
      <c r="R24" s="16">
        <v>0.74</v>
      </c>
      <c r="S24" s="16"/>
      <c r="T24" s="16" t="s">
        <v>334</v>
      </c>
      <c r="U24" s="16" t="s">
        <v>337</v>
      </c>
      <c r="V24" s="5" t="s">
        <v>33</v>
      </c>
      <c r="W24" s="16"/>
      <c r="X24" s="16" t="s">
        <v>16</v>
      </c>
      <c r="Y24" s="16"/>
      <c r="Z24" s="16"/>
      <c r="AA24" s="16"/>
      <c r="AB24" s="10">
        <v>754</v>
      </c>
      <c r="AC24" s="10">
        <v>88</v>
      </c>
      <c r="AD24" s="10">
        <v>86</v>
      </c>
      <c r="AE24" s="10" t="s">
        <v>417</v>
      </c>
      <c r="AF24" s="10" t="s">
        <v>462</v>
      </c>
      <c r="AG24" s="16" t="s">
        <v>87</v>
      </c>
      <c r="AH24" s="17" t="s">
        <v>235</v>
      </c>
      <c r="AI24" s="18"/>
    </row>
    <row r="25" spans="1:35" x14ac:dyDescent="0.25">
      <c r="A25" s="16" t="s">
        <v>288</v>
      </c>
      <c r="B25" s="10" t="s">
        <v>96</v>
      </c>
      <c r="C25" s="10">
        <v>182858</v>
      </c>
      <c r="D25" s="16" t="s">
        <v>7</v>
      </c>
      <c r="E25" s="12" t="s">
        <v>349</v>
      </c>
      <c r="F25" s="13">
        <v>17033159</v>
      </c>
      <c r="G25" s="14">
        <v>1654</v>
      </c>
      <c r="H25" s="13">
        <v>0.02</v>
      </c>
      <c r="I25" s="13">
        <v>0.76</v>
      </c>
      <c r="J25" s="13">
        <v>0</v>
      </c>
      <c r="K25" s="13">
        <v>0.82</v>
      </c>
      <c r="L25" s="13">
        <v>-1</v>
      </c>
      <c r="M25" s="13">
        <v>-14</v>
      </c>
      <c r="N25" s="13">
        <v>-1</v>
      </c>
      <c r="O25" s="13">
        <v>-99</v>
      </c>
      <c r="P25" s="16" t="s">
        <v>32</v>
      </c>
      <c r="Q25" s="16">
        <v>0</v>
      </c>
      <c r="R25" s="16">
        <v>0.17</v>
      </c>
      <c r="S25" s="16"/>
      <c r="T25" s="16" t="s">
        <v>333</v>
      </c>
      <c r="U25" s="5" t="s">
        <v>336</v>
      </c>
      <c r="V25" s="16"/>
      <c r="W25" s="16"/>
      <c r="X25" s="16"/>
      <c r="Y25" s="16"/>
      <c r="Z25" s="16"/>
      <c r="AA25" s="16"/>
      <c r="AB25" s="10">
        <v>840</v>
      </c>
      <c r="AC25" s="10">
        <v>280</v>
      </c>
      <c r="AD25" s="10">
        <v>0</v>
      </c>
      <c r="AE25" s="16"/>
      <c r="AF25" s="10"/>
      <c r="AG25" s="5" t="s">
        <v>88</v>
      </c>
      <c r="AH25" s="17" t="s">
        <v>237</v>
      </c>
      <c r="AI25" s="18"/>
    </row>
    <row r="26" spans="1:35" x14ac:dyDescent="0.25">
      <c r="A26" s="16" t="s">
        <v>289</v>
      </c>
      <c r="B26" s="10" t="s">
        <v>96</v>
      </c>
      <c r="C26" s="10">
        <v>182858</v>
      </c>
      <c r="D26" s="16" t="s">
        <v>7</v>
      </c>
      <c r="E26" s="12" t="s">
        <v>349</v>
      </c>
      <c r="F26" s="13">
        <v>17033159</v>
      </c>
      <c r="G26" s="14">
        <v>1654</v>
      </c>
      <c r="H26" s="13">
        <v>0.02</v>
      </c>
      <c r="I26" s="13">
        <v>0.76</v>
      </c>
      <c r="J26" s="13">
        <v>0</v>
      </c>
      <c r="K26" s="13">
        <v>0.82</v>
      </c>
      <c r="L26" s="13">
        <v>-1</v>
      </c>
      <c r="M26" s="13">
        <v>-14</v>
      </c>
      <c r="N26" s="13">
        <v>-1</v>
      </c>
      <c r="O26" s="13">
        <v>-99</v>
      </c>
      <c r="P26" s="16" t="s">
        <v>32</v>
      </c>
      <c r="Q26" s="16">
        <v>1</v>
      </c>
      <c r="R26" s="16">
        <v>0.09</v>
      </c>
      <c r="S26" s="16"/>
      <c r="T26" s="16" t="s">
        <v>334</v>
      </c>
      <c r="U26" s="5" t="s">
        <v>339</v>
      </c>
      <c r="V26" s="16" t="s">
        <v>218</v>
      </c>
      <c r="W26" s="16"/>
      <c r="X26" s="16"/>
      <c r="Y26" s="16" t="s">
        <v>322</v>
      </c>
      <c r="Z26" s="16">
        <v>1654</v>
      </c>
      <c r="AA26" s="16"/>
      <c r="AB26" s="10">
        <v>853</v>
      </c>
      <c r="AC26" s="10">
        <v>70</v>
      </c>
      <c r="AD26" s="10">
        <v>13</v>
      </c>
      <c r="AE26" s="16" t="s">
        <v>418</v>
      </c>
      <c r="AF26" s="10" t="s">
        <v>486</v>
      </c>
      <c r="AG26" s="16" t="s">
        <v>87</v>
      </c>
      <c r="AH26" s="17" t="s">
        <v>235</v>
      </c>
      <c r="AI26" s="18"/>
    </row>
    <row r="27" spans="1:35" x14ac:dyDescent="0.25">
      <c r="A27" s="16" t="s">
        <v>181</v>
      </c>
      <c r="B27" s="10" t="s">
        <v>187</v>
      </c>
      <c r="C27" s="10">
        <v>188430</v>
      </c>
      <c r="D27" s="16" t="s">
        <v>180</v>
      </c>
      <c r="E27" s="12" t="s">
        <v>350</v>
      </c>
      <c r="F27" s="13">
        <v>17033148</v>
      </c>
      <c r="G27" s="14">
        <v>1665</v>
      </c>
      <c r="H27" s="13">
        <v>0</v>
      </c>
      <c r="I27" s="13">
        <v>0.64</v>
      </c>
      <c r="J27" s="13">
        <v>0</v>
      </c>
      <c r="K27" s="13">
        <v>0.8</v>
      </c>
      <c r="L27" s="13">
        <v>-75</v>
      </c>
      <c r="M27" s="13">
        <v>-3</v>
      </c>
      <c r="N27" s="13">
        <v>3</v>
      </c>
      <c r="O27" s="13">
        <v>-88</v>
      </c>
      <c r="P27" s="16" t="s">
        <v>32</v>
      </c>
      <c r="Q27" s="16">
        <v>0</v>
      </c>
      <c r="R27" s="16">
        <v>0.66</v>
      </c>
      <c r="S27" s="16"/>
      <c r="T27" s="16" t="s">
        <v>333</v>
      </c>
      <c r="U27" s="5" t="s">
        <v>336</v>
      </c>
      <c r="V27" s="16"/>
      <c r="W27" s="16"/>
      <c r="X27" s="16"/>
      <c r="Y27" s="16"/>
      <c r="Z27" s="16"/>
      <c r="AA27" s="16"/>
      <c r="AB27" s="10">
        <v>840</v>
      </c>
      <c r="AC27" s="10">
        <v>280</v>
      </c>
      <c r="AD27" s="10">
        <v>0</v>
      </c>
      <c r="AE27" s="16"/>
      <c r="AF27" s="10"/>
      <c r="AG27" s="16" t="s">
        <v>87</v>
      </c>
      <c r="AH27" s="17" t="s">
        <v>237</v>
      </c>
      <c r="AI27" s="18"/>
    </row>
    <row r="28" spans="1:35" x14ac:dyDescent="0.25">
      <c r="A28" s="16" t="s">
        <v>182</v>
      </c>
      <c r="B28" s="10" t="s">
        <v>187</v>
      </c>
      <c r="C28" s="10">
        <v>188430</v>
      </c>
      <c r="D28" s="16" t="s">
        <v>180</v>
      </c>
      <c r="E28" s="12" t="s">
        <v>350</v>
      </c>
      <c r="F28" s="13">
        <v>17033148</v>
      </c>
      <c r="G28" s="14">
        <v>1665</v>
      </c>
      <c r="H28" s="13">
        <v>0</v>
      </c>
      <c r="I28" s="13">
        <v>0.64</v>
      </c>
      <c r="J28" s="13">
        <v>0</v>
      </c>
      <c r="K28" s="13">
        <v>0.8</v>
      </c>
      <c r="L28" s="13">
        <v>-75</v>
      </c>
      <c r="M28" s="13">
        <v>-3</v>
      </c>
      <c r="N28" s="13">
        <v>3</v>
      </c>
      <c r="O28" s="13">
        <v>-88</v>
      </c>
      <c r="P28" s="16" t="s">
        <v>32</v>
      </c>
      <c r="Q28" s="16">
        <v>1</v>
      </c>
      <c r="R28" s="16">
        <v>0.34</v>
      </c>
      <c r="S28" s="16"/>
      <c r="T28" s="16" t="s">
        <v>334</v>
      </c>
      <c r="U28" s="16" t="s">
        <v>337</v>
      </c>
      <c r="V28" s="5" t="s">
        <v>33</v>
      </c>
      <c r="W28" s="16"/>
      <c r="X28" s="16" t="s">
        <v>16</v>
      </c>
      <c r="Y28" s="16"/>
      <c r="Z28" s="16"/>
      <c r="AA28" s="16"/>
      <c r="AB28" s="10">
        <v>754</v>
      </c>
      <c r="AC28" s="10">
        <v>88</v>
      </c>
      <c r="AD28" s="10">
        <v>86</v>
      </c>
      <c r="AE28" s="10" t="s">
        <v>417</v>
      </c>
      <c r="AF28" s="10" t="s">
        <v>462</v>
      </c>
      <c r="AG28" s="16" t="s">
        <v>88</v>
      </c>
      <c r="AH28" s="17" t="s">
        <v>235</v>
      </c>
      <c r="AI28" s="18"/>
    </row>
    <row r="29" spans="1:35" x14ac:dyDescent="0.25">
      <c r="A29" s="5" t="s">
        <v>290</v>
      </c>
      <c r="B29" s="10" t="s">
        <v>97</v>
      </c>
      <c r="C29" s="10">
        <v>183062</v>
      </c>
      <c r="D29" s="5" t="s">
        <v>31</v>
      </c>
      <c r="E29" s="12" t="s">
        <v>351</v>
      </c>
      <c r="F29" s="13">
        <v>17033147</v>
      </c>
      <c r="G29" s="14">
        <v>1666</v>
      </c>
      <c r="H29" s="13">
        <v>0.01</v>
      </c>
      <c r="I29" s="13">
        <v>0.97</v>
      </c>
      <c r="J29" s="13">
        <v>0</v>
      </c>
      <c r="K29" s="13">
        <v>0.91</v>
      </c>
      <c r="L29" s="13">
        <v>-36</v>
      </c>
      <c r="M29" s="13">
        <v>-2</v>
      </c>
      <c r="N29" s="13">
        <v>50</v>
      </c>
      <c r="O29" s="13">
        <v>-87</v>
      </c>
      <c r="P29" s="10" t="s">
        <v>220</v>
      </c>
      <c r="Q29" s="5">
        <v>1</v>
      </c>
      <c r="R29" s="5">
        <v>0.89</v>
      </c>
      <c r="S29" s="5"/>
      <c r="T29" s="5" t="s">
        <v>334</v>
      </c>
      <c r="U29" s="16" t="s">
        <v>337</v>
      </c>
      <c r="V29" s="5" t="s">
        <v>33</v>
      </c>
      <c r="W29" s="5"/>
      <c r="X29" s="5" t="s">
        <v>16</v>
      </c>
      <c r="Y29" s="5"/>
      <c r="Z29" s="5"/>
      <c r="AA29" s="5"/>
      <c r="AB29" s="10">
        <v>754</v>
      </c>
      <c r="AC29" s="10">
        <v>88</v>
      </c>
      <c r="AD29" s="10">
        <v>86</v>
      </c>
      <c r="AE29" s="10" t="s">
        <v>417</v>
      </c>
      <c r="AF29" s="10" t="s">
        <v>462</v>
      </c>
      <c r="AG29" s="16" t="s">
        <v>87</v>
      </c>
      <c r="AH29" s="17" t="s">
        <v>235</v>
      </c>
      <c r="AI29" s="18"/>
    </row>
    <row r="30" spans="1:35" x14ac:dyDescent="0.25">
      <c r="A30" s="5" t="s">
        <v>291</v>
      </c>
      <c r="B30" s="10" t="s">
        <v>97</v>
      </c>
      <c r="C30" s="10">
        <v>183062</v>
      </c>
      <c r="D30" s="5" t="s">
        <v>31</v>
      </c>
      <c r="E30" s="12" t="s">
        <v>351</v>
      </c>
      <c r="F30" s="13">
        <v>17033147</v>
      </c>
      <c r="G30" s="14">
        <v>1666</v>
      </c>
      <c r="H30" s="13">
        <v>0.01</v>
      </c>
      <c r="I30" s="13">
        <v>0.97</v>
      </c>
      <c r="J30" s="13">
        <v>0</v>
      </c>
      <c r="K30" s="13">
        <v>0.91</v>
      </c>
      <c r="L30" s="13">
        <v>-36</v>
      </c>
      <c r="M30" s="13">
        <v>-2</v>
      </c>
      <c r="N30" s="13">
        <v>50</v>
      </c>
      <c r="O30" s="13">
        <v>-87</v>
      </c>
      <c r="P30" s="10" t="s">
        <v>220</v>
      </c>
      <c r="Q30" s="5">
        <v>1</v>
      </c>
      <c r="R30" s="5">
        <v>7.0000000000000007E-2</v>
      </c>
      <c r="S30" s="5"/>
      <c r="T30" s="5" t="s">
        <v>334</v>
      </c>
      <c r="U30" s="16" t="s">
        <v>338</v>
      </c>
      <c r="V30" s="5" t="s">
        <v>35</v>
      </c>
      <c r="W30" s="5"/>
      <c r="X30" s="5" t="s">
        <v>227</v>
      </c>
      <c r="Y30" s="5"/>
      <c r="Z30" s="5">
        <v>1701</v>
      </c>
      <c r="AA30" s="5"/>
      <c r="AB30" s="10">
        <v>806</v>
      </c>
      <c r="AC30" s="10">
        <v>75</v>
      </c>
      <c r="AD30" s="10">
        <v>34</v>
      </c>
      <c r="AE30" s="10" t="s">
        <v>419</v>
      </c>
      <c r="AF30" s="10" t="s">
        <v>482</v>
      </c>
      <c r="AG30" s="16" t="s">
        <v>88</v>
      </c>
      <c r="AH30" s="17" t="s">
        <v>235</v>
      </c>
      <c r="AI30" s="18"/>
    </row>
    <row r="31" spans="1:35" x14ac:dyDescent="0.25">
      <c r="A31" s="5" t="s">
        <v>292</v>
      </c>
      <c r="B31" s="10" t="s">
        <v>97</v>
      </c>
      <c r="C31" s="10">
        <v>183062</v>
      </c>
      <c r="D31" s="5" t="s">
        <v>31</v>
      </c>
      <c r="E31" s="12" t="s">
        <v>351</v>
      </c>
      <c r="F31" s="13">
        <v>17033147</v>
      </c>
      <c r="G31" s="14">
        <v>1666</v>
      </c>
      <c r="H31" s="13">
        <v>0.01</v>
      </c>
      <c r="I31" s="13">
        <v>0.97</v>
      </c>
      <c r="J31" s="13">
        <v>0</v>
      </c>
      <c r="K31" s="13">
        <v>0.91</v>
      </c>
      <c r="L31" s="13">
        <v>-36</v>
      </c>
      <c r="M31" s="13">
        <v>-2</v>
      </c>
      <c r="N31" s="13">
        <v>50</v>
      </c>
      <c r="O31" s="13">
        <v>-87</v>
      </c>
      <c r="P31" s="10" t="s">
        <v>220</v>
      </c>
      <c r="Q31" s="5">
        <v>0</v>
      </c>
      <c r="R31" s="5">
        <v>0.04</v>
      </c>
      <c r="S31" s="5"/>
      <c r="T31" s="5" t="s">
        <v>333</v>
      </c>
      <c r="U31" s="5" t="s">
        <v>336</v>
      </c>
      <c r="V31" s="5"/>
      <c r="W31" s="5" t="s">
        <v>234</v>
      </c>
      <c r="X31" s="5"/>
      <c r="Y31" s="5"/>
      <c r="Z31" s="5"/>
      <c r="AA31" s="5"/>
      <c r="AB31" s="10">
        <v>840</v>
      </c>
      <c r="AC31" s="10">
        <v>280</v>
      </c>
      <c r="AD31" s="10">
        <v>0</v>
      </c>
      <c r="AE31" s="5"/>
      <c r="AF31" s="10"/>
      <c r="AG31" s="5" t="s">
        <v>88</v>
      </c>
      <c r="AH31" s="17" t="s">
        <v>237</v>
      </c>
      <c r="AI31" s="18"/>
    </row>
    <row r="32" spans="1:35" x14ac:dyDescent="0.25">
      <c r="A32" s="10" t="s">
        <v>206</v>
      </c>
      <c r="B32" s="10" t="s">
        <v>205</v>
      </c>
      <c r="C32" s="10">
        <v>189441</v>
      </c>
      <c r="D32" s="10" t="s">
        <v>207</v>
      </c>
      <c r="E32" s="12" t="s">
        <v>351</v>
      </c>
      <c r="F32" s="13">
        <v>17033147</v>
      </c>
      <c r="G32" s="14">
        <v>1666</v>
      </c>
      <c r="H32" s="13">
        <v>0.01</v>
      </c>
      <c r="I32" s="13">
        <v>0.97</v>
      </c>
      <c r="J32" s="13">
        <v>0</v>
      </c>
      <c r="K32" s="13">
        <v>0.9</v>
      </c>
      <c r="L32" s="13">
        <v>-36</v>
      </c>
      <c r="M32" s="13">
        <v>-2</v>
      </c>
      <c r="N32" s="13">
        <v>50</v>
      </c>
      <c r="O32" s="13">
        <v>-87</v>
      </c>
      <c r="P32" s="10" t="s">
        <v>220</v>
      </c>
      <c r="Q32" s="10">
        <v>1</v>
      </c>
      <c r="R32" s="10">
        <v>0.89</v>
      </c>
      <c r="S32" s="10"/>
      <c r="T32" s="10" t="s">
        <v>334</v>
      </c>
      <c r="U32" s="16" t="s">
        <v>337</v>
      </c>
      <c r="V32" s="5" t="s">
        <v>33</v>
      </c>
      <c r="W32" s="10"/>
      <c r="X32" s="10" t="s">
        <v>16</v>
      </c>
      <c r="Y32" s="10"/>
      <c r="Z32" s="10"/>
      <c r="AA32" s="10"/>
      <c r="AB32" s="10">
        <v>754</v>
      </c>
      <c r="AC32" s="10">
        <v>88</v>
      </c>
      <c r="AD32" s="10">
        <v>86</v>
      </c>
      <c r="AE32" s="10" t="s">
        <v>417</v>
      </c>
      <c r="AF32" s="10" t="s">
        <v>462</v>
      </c>
      <c r="AG32" s="16" t="s">
        <v>87</v>
      </c>
      <c r="AH32" s="17" t="s">
        <v>235</v>
      </c>
      <c r="AI32" s="18"/>
    </row>
    <row r="33" spans="1:35" x14ac:dyDescent="0.25">
      <c r="A33" s="10" t="s">
        <v>223</v>
      </c>
      <c r="B33" s="10" t="s">
        <v>205</v>
      </c>
      <c r="C33" s="10">
        <v>189441</v>
      </c>
      <c r="D33" s="10" t="s">
        <v>207</v>
      </c>
      <c r="E33" s="12" t="s">
        <v>351</v>
      </c>
      <c r="F33" s="13">
        <v>17033147</v>
      </c>
      <c r="G33" s="14">
        <v>1666</v>
      </c>
      <c r="H33" s="13">
        <v>0.01</v>
      </c>
      <c r="I33" s="13">
        <v>0.97</v>
      </c>
      <c r="J33" s="13">
        <v>0</v>
      </c>
      <c r="K33" s="13">
        <v>0.9</v>
      </c>
      <c r="L33" s="13">
        <v>-36</v>
      </c>
      <c r="M33" s="13">
        <v>-2</v>
      </c>
      <c r="N33" s="13">
        <v>50</v>
      </c>
      <c r="O33" s="13">
        <v>-87</v>
      </c>
      <c r="P33" s="10" t="s">
        <v>220</v>
      </c>
      <c r="Q33" s="10">
        <v>1</v>
      </c>
      <c r="R33" s="10">
        <v>0.06</v>
      </c>
      <c r="S33" s="10"/>
      <c r="T33" s="10" t="s">
        <v>334</v>
      </c>
      <c r="U33" s="16" t="s">
        <v>338</v>
      </c>
      <c r="V33" s="10" t="s">
        <v>35</v>
      </c>
      <c r="W33" s="10"/>
      <c r="X33" s="5" t="s">
        <v>227</v>
      </c>
      <c r="Y33" s="10"/>
      <c r="Z33" s="10">
        <v>1701</v>
      </c>
      <c r="AA33" s="10"/>
      <c r="AB33" s="10">
        <v>806</v>
      </c>
      <c r="AC33" s="10">
        <v>75</v>
      </c>
      <c r="AD33" s="10">
        <v>34</v>
      </c>
      <c r="AE33" s="10" t="s">
        <v>419</v>
      </c>
      <c r="AF33" s="10" t="s">
        <v>482</v>
      </c>
      <c r="AG33" s="16" t="s">
        <v>88</v>
      </c>
      <c r="AH33" s="17" t="s">
        <v>235</v>
      </c>
      <c r="AI33" s="18"/>
    </row>
    <row r="34" spans="1:35" x14ac:dyDescent="0.25">
      <c r="A34" s="5" t="s">
        <v>261</v>
      </c>
      <c r="B34" s="10" t="s">
        <v>205</v>
      </c>
      <c r="C34" s="10">
        <v>189441</v>
      </c>
      <c r="D34" s="10" t="s">
        <v>207</v>
      </c>
      <c r="E34" s="12" t="s">
        <v>351</v>
      </c>
      <c r="F34" s="13">
        <v>17033147</v>
      </c>
      <c r="G34" s="14">
        <v>1666</v>
      </c>
      <c r="H34" s="13">
        <v>0.01</v>
      </c>
      <c r="I34" s="13">
        <v>0.97</v>
      </c>
      <c r="J34" s="13">
        <v>0</v>
      </c>
      <c r="K34" s="13">
        <v>0.9</v>
      </c>
      <c r="L34" s="13">
        <v>-36</v>
      </c>
      <c r="M34" s="13">
        <v>-2</v>
      </c>
      <c r="N34" s="13">
        <v>50</v>
      </c>
      <c r="O34" s="13">
        <v>-87</v>
      </c>
      <c r="P34" s="10" t="s">
        <v>220</v>
      </c>
      <c r="Q34" s="5">
        <v>0</v>
      </c>
      <c r="R34" s="5">
        <v>0.03</v>
      </c>
      <c r="S34" s="10"/>
      <c r="T34" s="16" t="s">
        <v>333</v>
      </c>
      <c r="U34" s="5" t="s">
        <v>336</v>
      </c>
      <c r="V34" s="5"/>
      <c r="W34" s="16"/>
      <c r="X34" s="16"/>
      <c r="Y34" s="16"/>
      <c r="Z34" s="16"/>
      <c r="AA34" s="16"/>
      <c r="AB34" s="10">
        <v>840</v>
      </c>
      <c r="AC34" s="10">
        <v>280</v>
      </c>
      <c r="AD34" s="10">
        <v>0</v>
      </c>
      <c r="AF34" s="10"/>
      <c r="AG34" s="5" t="s">
        <v>88</v>
      </c>
      <c r="AH34" s="17" t="s">
        <v>237</v>
      </c>
      <c r="AI34" s="18"/>
    </row>
    <row r="35" spans="1:35" x14ac:dyDescent="0.25">
      <c r="A35" s="5" t="s">
        <v>262</v>
      </c>
      <c r="B35" s="10" t="s">
        <v>205</v>
      </c>
      <c r="C35" s="10">
        <v>189441</v>
      </c>
      <c r="D35" s="10" t="s">
        <v>207</v>
      </c>
      <c r="E35" s="12" t="s">
        <v>351</v>
      </c>
      <c r="F35" s="13">
        <v>17033147</v>
      </c>
      <c r="G35" s="14">
        <v>1666</v>
      </c>
      <c r="H35" s="13">
        <v>0.01</v>
      </c>
      <c r="I35" s="13">
        <v>0.97</v>
      </c>
      <c r="J35" s="13">
        <v>0</v>
      </c>
      <c r="K35" s="13">
        <v>0.9</v>
      </c>
      <c r="L35" s="13">
        <v>-36</v>
      </c>
      <c r="M35" s="13">
        <v>-2</v>
      </c>
      <c r="N35" s="13">
        <v>50</v>
      </c>
      <c r="O35" s="13">
        <v>-87</v>
      </c>
      <c r="P35" s="10" t="s">
        <v>220</v>
      </c>
      <c r="Q35" s="5">
        <v>1</v>
      </c>
      <c r="R35" s="5">
        <v>0.02</v>
      </c>
      <c r="S35" s="10"/>
      <c r="T35" s="16" t="s">
        <v>334</v>
      </c>
      <c r="U35" s="5" t="s">
        <v>339</v>
      </c>
      <c r="V35" s="10" t="s">
        <v>218</v>
      </c>
      <c r="W35" s="16"/>
      <c r="X35" s="16"/>
      <c r="Y35" s="16" t="s">
        <v>323</v>
      </c>
      <c r="Z35" s="16">
        <v>1663</v>
      </c>
      <c r="AA35" s="16"/>
      <c r="AB35" s="10">
        <v>844</v>
      </c>
      <c r="AC35" s="10">
        <v>80</v>
      </c>
      <c r="AD35" s="10">
        <v>4</v>
      </c>
      <c r="AE35" s="10" t="s">
        <v>420</v>
      </c>
      <c r="AF35" s="10" t="s">
        <v>485</v>
      </c>
      <c r="AG35" s="16" t="s">
        <v>88</v>
      </c>
      <c r="AH35" s="17" t="s">
        <v>235</v>
      </c>
      <c r="AI35" s="18"/>
    </row>
    <row r="36" spans="1:35" x14ac:dyDescent="0.25">
      <c r="A36" s="10" t="s">
        <v>293</v>
      </c>
      <c r="B36" s="10" t="s">
        <v>98</v>
      </c>
      <c r="C36" s="10">
        <v>182859</v>
      </c>
      <c r="D36" s="10" t="s">
        <v>219</v>
      </c>
      <c r="E36" s="12" t="s">
        <v>352</v>
      </c>
      <c r="F36" s="13">
        <v>17033146</v>
      </c>
      <c r="G36" s="14">
        <v>1667</v>
      </c>
      <c r="H36" s="13">
        <v>0.01</v>
      </c>
      <c r="I36" s="13">
        <v>0.97</v>
      </c>
      <c r="J36" s="13">
        <v>0</v>
      </c>
      <c r="K36" s="13">
        <v>0.9</v>
      </c>
      <c r="L36" s="13">
        <v>-73</v>
      </c>
      <c r="M36" s="13">
        <v>-1</v>
      </c>
      <c r="N36" s="13">
        <v>51</v>
      </c>
      <c r="O36" s="13">
        <v>-86</v>
      </c>
      <c r="P36" s="10" t="s">
        <v>220</v>
      </c>
      <c r="Q36" s="10">
        <v>1</v>
      </c>
      <c r="R36" s="10">
        <v>0.4</v>
      </c>
      <c r="S36" s="10"/>
      <c r="T36" s="10" t="s">
        <v>334</v>
      </c>
      <c r="U36" s="16" t="s">
        <v>338</v>
      </c>
      <c r="V36" s="10" t="s">
        <v>35</v>
      </c>
      <c r="W36" s="10" t="s">
        <v>233</v>
      </c>
      <c r="X36" s="10" t="s">
        <v>226</v>
      </c>
      <c r="Y36" s="10"/>
      <c r="Z36" s="10">
        <v>1669</v>
      </c>
      <c r="AA36" s="10"/>
      <c r="AB36" s="10">
        <v>838</v>
      </c>
      <c r="AC36" s="10">
        <v>78</v>
      </c>
      <c r="AD36" s="10">
        <v>2</v>
      </c>
      <c r="AE36" s="10" t="s">
        <v>421</v>
      </c>
      <c r="AF36" s="10" t="s">
        <v>483</v>
      </c>
      <c r="AG36" s="16" t="s">
        <v>87</v>
      </c>
      <c r="AH36" s="17" t="s">
        <v>235</v>
      </c>
      <c r="AI36" s="18"/>
    </row>
    <row r="37" spans="1:35" ht="45.75" customHeight="1" x14ac:dyDescent="0.25">
      <c r="A37" s="10" t="s">
        <v>294</v>
      </c>
      <c r="B37" s="10" t="s">
        <v>98</v>
      </c>
      <c r="C37" s="10">
        <v>182859</v>
      </c>
      <c r="D37" s="10" t="s">
        <v>219</v>
      </c>
      <c r="E37" s="12" t="s">
        <v>352</v>
      </c>
      <c r="F37" s="13">
        <v>17033146</v>
      </c>
      <c r="G37" s="14">
        <v>1667</v>
      </c>
      <c r="H37" s="13">
        <v>0.01</v>
      </c>
      <c r="I37" s="13">
        <v>0.97</v>
      </c>
      <c r="J37" s="13">
        <v>0</v>
      </c>
      <c r="K37" s="13">
        <v>0.9</v>
      </c>
      <c r="L37" s="13">
        <v>-73</v>
      </c>
      <c r="M37" s="13">
        <v>-1</v>
      </c>
      <c r="N37" s="13">
        <v>51</v>
      </c>
      <c r="O37" s="13">
        <v>-86</v>
      </c>
      <c r="P37" s="10" t="s">
        <v>220</v>
      </c>
      <c r="Q37" s="10">
        <v>1</v>
      </c>
      <c r="R37" s="10">
        <v>0.36</v>
      </c>
      <c r="S37" s="10"/>
      <c r="T37" s="10" t="s">
        <v>334</v>
      </c>
      <c r="U37" s="16" t="s">
        <v>338</v>
      </c>
      <c r="V37" s="10" t="s">
        <v>35</v>
      </c>
      <c r="W37" s="10"/>
      <c r="X37" s="5" t="s">
        <v>227</v>
      </c>
      <c r="Y37" s="10"/>
      <c r="Z37" s="10">
        <v>1701</v>
      </c>
      <c r="AA37" s="10"/>
      <c r="AB37" s="10">
        <v>806</v>
      </c>
      <c r="AC37" s="10">
        <v>75</v>
      </c>
      <c r="AD37" s="10">
        <v>34</v>
      </c>
      <c r="AE37" s="10" t="s">
        <v>419</v>
      </c>
      <c r="AF37" s="10" t="s">
        <v>482</v>
      </c>
      <c r="AG37" s="16" t="s">
        <v>88</v>
      </c>
      <c r="AH37" s="17" t="s">
        <v>235</v>
      </c>
      <c r="AI37" s="18"/>
    </row>
    <row r="38" spans="1:35" x14ac:dyDescent="0.25">
      <c r="A38" s="10" t="s">
        <v>295</v>
      </c>
      <c r="B38" s="10" t="s">
        <v>98</v>
      </c>
      <c r="C38" s="10">
        <v>182859</v>
      </c>
      <c r="D38" s="10" t="s">
        <v>219</v>
      </c>
      <c r="E38" s="12" t="s">
        <v>352</v>
      </c>
      <c r="F38" s="13">
        <v>17033146</v>
      </c>
      <c r="G38" s="14">
        <v>1667</v>
      </c>
      <c r="H38" s="13">
        <v>0.01</v>
      </c>
      <c r="I38" s="13">
        <v>0.97</v>
      </c>
      <c r="J38" s="13">
        <v>0</v>
      </c>
      <c r="K38" s="13">
        <v>0.9</v>
      </c>
      <c r="L38" s="13">
        <v>-73</v>
      </c>
      <c r="M38" s="13">
        <v>-1</v>
      </c>
      <c r="N38" s="13">
        <v>51</v>
      </c>
      <c r="O38" s="13">
        <v>-86</v>
      </c>
      <c r="P38" s="10" t="s">
        <v>220</v>
      </c>
      <c r="Q38" s="10">
        <v>1</v>
      </c>
      <c r="R38" s="10">
        <v>0.09</v>
      </c>
      <c r="S38" s="10"/>
      <c r="T38" s="10" t="s">
        <v>334</v>
      </c>
      <c r="U38" s="5" t="s">
        <v>339</v>
      </c>
      <c r="V38" s="10" t="s">
        <v>218</v>
      </c>
      <c r="W38" s="10" t="s">
        <v>234</v>
      </c>
      <c r="X38" s="10"/>
      <c r="Y38" s="10" t="s">
        <v>323</v>
      </c>
      <c r="Z38" s="10">
        <v>1663</v>
      </c>
      <c r="AA38" s="10"/>
      <c r="AB38" s="10">
        <v>844</v>
      </c>
      <c r="AC38" s="10">
        <v>80</v>
      </c>
      <c r="AD38" s="10">
        <v>4</v>
      </c>
      <c r="AE38" s="10" t="s">
        <v>420</v>
      </c>
      <c r="AF38" s="10" t="s">
        <v>485</v>
      </c>
      <c r="AG38" s="16" t="s">
        <v>88</v>
      </c>
      <c r="AH38" s="17" t="s">
        <v>235</v>
      </c>
      <c r="AI38" s="18"/>
    </row>
    <row r="39" spans="1:35" x14ac:dyDescent="0.25">
      <c r="A39" s="10" t="s">
        <v>296</v>
      </c>
      <c r="B39" s="10" t="s">
        <v>98</v>
      </c>
      <c r="C39" s="10">
        <v>182859</v>
      </c>
      <c r="D39" s="10" t="s">
        <v>219</v>
      </c>
      <c r="E39" s="12" t="s">
        <v>352</v>
      </c>
      <c r="F39" s="13">
        <v>17033146</v>
      </c>
      <c r="G39" s="14">
        <v>1667</v>
      </c>
      <c r="H39" s="13">
        <v>0.01</v>
      </c>
      <c r="I39" s="13">
        <v>0.97</v>
      </c>
      <c r="J39" s="13">
        <v>0</v>
      </c>
      <c r="K39" s="13">
        <v>0.9</v>
      </c>
      <c r="L39" s="13">
        <v>-73</v>
      </c>
      <c r="M39" s="13">
        <v>-1</v>
      </c>
      <c r="N39" s="13">
        <v>51</v>
      </c>
      <c r="O39" s="13">
        <v>-86</v>
      </c>
      <c r="P39" s="10" t="s">
        <v>220</v>
      </c>
      <c r="Q39" s="10">
        <v>1</v>
      </c>
      <c r="R39" s="10">
        <v>0.08</v>
      </c>
      <c r="S39" s="10"/>
      <c r="T39" s="10" t="s">
        <v>334</v>
      </c>
      <c r="U39" s="16" t="s">
        <v>337</v>
      </c>
      <c r="V39" s="5" t="s">
        <v>33</v>
      </c>
      <c r="W39" s="10"/>
      <c r="X39" s="10" t="s">
        <v>16</v>
      </c>
      <c r="Y39" s="10"/>
      <c r="Z39" s="10"/>
      <c r="AA39" s="10"/>
      <c r="AB39" s="10">
        <v>754</v>
      </c>
      <c r="AC39" s="10">
        <v>88</v>
      </c>
      <c r="AD39" s="10">
        <v>86</v>
      </c>
      <c r="AE39" s="10" t="s">
        <v>417</v>
      </c>
      <c r="AF39" s="10" t="s">
        <v>462</v>
      </c>
      <c r="AG39" s="16" t="s">
        <v>88</v>
      </c>
      <c r="AH39" s="17" t="s">
        <v>235</v>
      </c>
      <c r="AI39" s="18"/>
    </row>
    <row r="40" spans="1:35" x14ac:dyDescent="0.25">
      <c r="A40" s="5" t="s">
        <v>297</v>
      </c>
      <c r="B40" s="10" t="s">
        <v>98</v>
      </c>
      <c r="C40" s="10">
        <v>182859</v>
      </c>
      <c r="D40" s="10" t="s">
        <v>219</v>
      </c>
      <c r="E40" s="12" t="s">
        <v>352</v>
      </c>
      <c r="F40" s="13">
        <v>17033146</v>
      </c>
      <c r="G40" s="14">
        <v>1667</v>
      </c>
      <c r="H40" s="13">
        <v>0.01</v>
      </c>
      <c r="I40" s="13">
        <v>0.97</v>
      </c>
      <c r="J40" s="13">
        <v>0</v>
      </c>
      <c r="K40" s="13">
        <v>0.9</v>
      </c>
      <c r="L40" s="13">
        <v>-73</v>
      </c>
      <c r="M40" s="13">
        <v>-1</v>
      </c>
      <c r="N40" s="13">
        <v>51</v>
      </c>
      <c r="O40" s="13">
        <v>-86</v>
      </c>
      <c r="P40" s="10" t="s">
        <v>220</v>
      </c>
      <c r="Q40" s="5">
        <v>1</v>
      </c>
      <c r="R40" s="5">
        <v>0.05</v>
      </c>
      <c r="S40" s="5"/>
      <c r="T40" s="16" t="s">
        <v>335</v>
      </c>
      <c r="U40" s="16" t="s">
        <v>338</v>
      </c>
      <c r="V40" s="5" t="s">
        <v>35</v>
      </c>
      <c r="W40" s="16" t="s">
        <v>252</v>
      </c>
      <c r="X40" s="16" t="s">
        <v>253</v>
      </c>
      <c r="Y40" s="16"/>
      <c r="Z40" s="16">
        <v>1673</v>
      </c>
      <c r="AA40" s="16"/>
      <c r="AB40" s="10">
        <v>834</v>
      </c>
      <c r="AC40" s="10">
        <v>278</v>
      </c>
      <c r="AD40" s="10">
        <v>6</v>
      </c>
      <c r="AE40" s="9" t="s">
        <v>422</v>
      </c>
      <c r="AF40" s="10" t="s">
        <v>484</v>
      </c>
      <c r="AG40" s="16" t="s">
        <v>88</v>
      </c>
      <c r="AH40" s="17" t="s">
        <v>505</v>
      </c>
      <c r="AI40" s="18" t="s">
        <v>501</v>
      </c>
    </row>
    <row r="41" spans="1:35" x14ac:dyDescent="0.25">
      <c r="A41" s="5" t="s">
        <v>298</v>
      </c>
      <c r="B41" s="10" t="s">
        <v>98</v>
      </c>
      <c r="C41" s="10">
        <v>182859</v>
      </c>
      <c r="D41" s="10" t="s">
        <v>219</v>
      </c>
      <c r="E41" s="12" t="s">
        <v>352</v>
      </c>
      <c r="F41" s="13">
        <v>17033146</v>
      </c>
      <c r="G41" s="14">
        <v>1667</v>
      </c>
      <c r="H41" s="13">
        <v>0.01</v>
      </c>
      <c r="I41" s="13">
        <v>0.97</v>
      </c>
      <c r="J41" s="13">
        <v>0</v>
      </c>
      <c r="K41" s="13">
        <v>0.9</v>
      </c>
      <c r="L41" s="13">
        <v>-73</v>
      </c>
      <c r="M41" s="13">
        <v>-1</v>
      </c>
      <c r="N41" s="13">
        <v>51</v>
      </c>
      <c r="O41" s="13">
        <v>-86</v>
      </c>
      <c r="P41" s="10" t="s">
        <v>220</v>
      </c>
      <c r="Q41" s="5">
        <v>0</v>
      </c>
      <c r="R41" s="5">
        <v>0.03</v>
      </c>
      <c r="S41" s="5"/>
      <c r="T41" s="16" t="s">
        <v>333</v>
      </c>
      <c r="U41" s="5" t="s">
        <v>336</v>
      </c>
      <c r="V41" s="5"/>
      <c r="W41" s="16" t="s">
        <v>254</v>
      </c>
      <c r="X41" s="16"/>
      <c r="Y41" s="16"/>
      <c r="Z41" s="16"/>
      <c r="AA41" s="16"/>
      <c r="AB41" s="10">
        <v>840</v>
      </c>
      <c r="AC41" s="10">
        <v>280</v>
      </c>
      <c r="AD41" s="10">
        <v>0</v>
      </c>
      <c r="AF41" s="10"/>
      <c r="AG41" s="5" t="s">
        <v>88</v>
      </c>
      <c r="AH41" s="17" t="s">
        <v>237</v>
      </c>
      <c r="AI41" s="18"/>
    </row>
    <row r="42" spans="1:35" x14ac:dyDescent="0.25">
      <c r="A42" s="5" t="s">
        <v>183</v>
      </c>
      <c r="B42" s="10" t="s">
        <v>188</v>
      </c>
      <c r="C42" s="10">
        <v>188431</v>
      </c>
      <c r="D42" s="5" t="s">
        <v>185</v>
      </c>
      <c r="E42" s="12" t="s">
        <v>353</v>
      </c>
      <c r="F42" s="13">
        <v>17033144</v>
      </c>
      <c r="G42" s="14">
        <v>1669</v>
      </c>
      <c r="H42" s="13">
        <v>0.18</v>
      </c>
      <c r="I42" s="13">
        <v>0.34</v>
      </c>
      <c r="J42" s="13">
        <v>0</v>
      </c>
      <c r="K42" s="13">
        <v>0.5</v>
      </c>
      <c r="L42" s="13">
        <v>-2</v>
      </c>
      <c r="M42" s="13">
        <v>1</v>
      </c>
      <c r="N42" s="13">
        <v>1</v>
      </c>
      <c r="O42" s="13">
        <v>-84</v>
      </c>
      <c r="P42" s="5" t="s">
        <v>16</v>
      </c>
      <c r="Q42" s="5">
        <v>0</v>
      </c>
      <c r="R42" s="5">
        <v>0.87</v>
      </c>
      <c r="S42" s="5"/>
      <c r="T42" s="5" t="s">
        <v>333</v>
      </c>
      <c r="U42" s="5" t="s">
        <v>336</v>
      </c>
      <c r="V42" s="5"/>
      <c r="W42" s="5"/>
      <c r="X42" s="5"/>
      <c r="Y42" s="5"/>
      <c r="Z42" s="5"/>
      <c r="AA42" s="5"/>
      <c r="AB42" s="10">
        <v>840</v>
      </c>
      <c r="AC42" s="10">
        <v>280</v>
      </c>
      <c r="AD42" s="10">
        <v>0</v>
      </c>
      <c r="AE42" s="5"/>
      <c r="AF42" s="10"/>
      <c r="AG42" s="16" t="s">
        <v>87</v>
      </c>
      <c r="AH42" s="17" t="s">
        <v>237</v>
      </c>
      <c r="AI42" s="18" t="s">
        <v>504</v>
      </c>
    </row>
    <row r="43" spans="1:35" x14ac:dyDescent="0.25">
      <c r="A43" s="5" t="s">
        <v>184</v>
      </c>
      <c r="B43" s="10" t="s">
        <v>188</v>
      </c>
      <c r="C43" s="10">
        <v>188431</v>
      </c>
      <c r="D43" s="5" t="s">
        <v>185</v>
      </c>
      <c r="E43" s="12" t="s">
        <v>353</v>
      </c>
      <c r="F43" s="13">
        <v>17033144</v>
      </c>
      <c r="G43" s="14">
        <v>1669</v>
      </c>
      <c r="H43" s="13">
        <v>0.18</v>
      </c>
      <c r="I43" s="13">
        <v>0.34</v>
      </c>
      <c r="J43" s="13">
        <v>0</v>
      </c>
      <c r="K43" s="13">
        <v>0.5</v>
      </c>
      <c r="L43" s="13">
        <v>-2</v>
      </c>
      <c r="M43" s="13">
        <v>1</v>
      </c>
      <c r="N43" s="13">
        <v>1</v>
      </c>
      <c r="O43" s="13">
        <v>-84</v>
      </c>
      <c r="P43" s="5" t="s">
        <v>16</v>
      </c>
      <c r="Q43" s="5">
        <v>1</v>
      </c>
      <c r="R43" s="5">
        <v>0.11</v>
      </c>
      <c r="S43" s="5"/>
      <c r="T43" s="5" t="s">
        <v>334</v>
      </c>
      <c r="U43" s="16" t="s">
        <v>337</v>
      </c>
      <c r="V43" s="5" t="s">
        <v>33</v>
      </c>
      <c r="W43" s="5"/>
      <c r="X43" s="5" t="s">
        <v>16</v>
      </c>
      <c r="Y43" s="5"/>
      <c r="Z43" s="5"/>
      <c r="AA43" s="5"/>
      <c r="AB43" s="10">
        <v>754</v>
      </c>
      <c r="AC43" s="10">
        <v>88</v>
      </c>
      <c r="AD43" s="10">
        <v>86</v>
      </c>
      <c r="AE43" s="10" t="s">
        <v>417</v>
      </c>
      <c r="AF43" s="10" t="s">
        <v>462</v>
      </c>
      <c r="AG43" s="16" t="s">
        <v>88</v>
      </c>
      <c r="AH43" s="17" t="s">
        <v>235</v>
      </c>
      <c r="AI43" s="18"/>
    </row>
    <row r="44" spans="1:35" x14ac:dyDescent="0.25">
      <c r="A44" s="5" t="s">
        <v>259</v>
      </c>
      <c r="B44" s="10" t="s">
        <v>188</v>
      </c>
      <c r="C44" s="10">
        <v>188431</v>
      </c>
      <c r="D44" s="5" t="s">
        <v>185</v>
      </c>
      <c r="E44" s="12" t="s">
        <v>353</v>
      </c>
      <c r="F44" s="13">
        <v>17033144</v>
      </c>
      <c r="G44" s="14">
        <v>1669</v>
      </c>
      <c r="H44" s="13">
        <v>0.18</v>
      </c>
      <c r="I44" s="13">
        <v>0.34</v>
      </c>
      <c r="J44" s="13">
        <v>0</v>
      </c>
      <c r="K44" s="13">
        <v>0.5</v>
      </c>
      <c r="L44" s="13">
        <v>-2</v>
      </c>
      <c r="M44" s="13">
        <v>1</v>
      </c>
      <c r="N44" s="13">
        <v>1</v>
      </c>
      <c r="O44" s="13">
        <v>-84</v>
      </c>
      <c r="P44" s="5" t="s">
        <v>16</v>
      </c>
      <c r="Q44" s="5">
        <v>1</v>
      </c>
      <c r="R44" s="5">
        <v>0.02</v>
      </c>
      <c r="S44" s="5"/>
      <c r="T44" s="16" t="s">
        <v>335</v>
      </c>
      <c r="U44" s="16" t="s">
        <v>338</v>
      </c>
      <c r="V44" s="5" t="s">
        <v>35</v>
      </c>
      <c r="W44" s="16"/>
      <c r="X44" s="16" t="s">
        <v>260</v>
      </c>
      <c r="Y44" s="16"/>
      <c r="Z44" s="16">
        <v>1670</v>
      </c>
      <c r="AA44" s="16"/>
      <c r="AB44" s="10">
        <v>837</v>
      </c>
      <c r="AC44" s="10">
        <v>279</v>
      </c>
      <c r="AD44" s="10">
        <v>3</v>
      </c>
      <c r="AE44" s="9" t="s">
        <v>423</v>
      </c>
      <c r="AF44" s="10" t="s">
        <v>481</v>
      </c>
      <c r="AG44" s="16" t="s">
        <v>88</v>
      </c>
      <c r="AH44" s="17" t="s">
        <v>505</v>
      </c>
      <c r="AI44" s="18" t="s">
        <v>501</v>
      </c>
    </row>
    <row r="45" spans="1:35" x14ac:dyDescent="0.25">
      <c r="A45" s="10" t="s">
        <v>200</v>
      </c>
      <c r="B45" s="10" t="s">
        <v>199</v>
      </c>
      <c r="C45" s="10">
        <v>188460</v>
      </c>
      <c r="D45" s="10" t="s">
        <v>201</v>
      </c>
      <c r="E45" s="12" t="s">
        <v>354</v>
      </c>
      <c r="F45" s="13">
        <v>17033127</v>
      </c>
      <c r="G45" s="14">
        <v>1686</v>
      </c>
      <c r="H45" s="13">
        <v>0</v>
      </c>
      <c r="I45" s="13">
        <v>0.27</v>
      </c>
      <c r="J45" s="13">
        <v>0</v>
      </c>
      <c r="K45" s="13">
        <v>0.48</v>
      </c>
      <c r="L45" s="13">
        <v>-54</v>
      </c>
      <c r="M45" s="13">
        <v>18</v>
      </c>
      <c r="N45" s="13">
        <v>18</v>
      </c>
      <c r="O45" s="13">
        <v>-67</v>
      </c>
      <c r="P45" s="10" t="s">
        <v>16</v>
      </c>
      <c r="Q45" s="10">
        <v>0</v>
      </c>
      <c r="R45" s="10">
        <v>1</v>
      </c>
      <c r="S45" s="10"/>
      <c r="T45" s="10" t="s">
        <v>333</v>
      </c>
      <c r="U45" s="5" t="s">
        <v>336</v>
      </c>
      <c r="V45" s="10"/>
      <c r="W45" s="10"/>
      <c r="X45" s="10"/>
      <c r="Y45" s="10"/>
      <c r="Z45" s="10"/>
      <c r="AA45" s="10"/>
      <c r="AB45" s="10">
        <v>840</v>
      </c>
      <c r="AC45" s="10">
        <v>280</v>
      </c>
      <c r="AD45" s="10">
        <v>0</v>
      </c>
      <c r="AE45" s="10"/>
      <c r="AF45" s="10"/>
      <c r="AG45" s="16" t="s">
        <v>87</v>
      </c>
      <c r="AH45" s="17" t="s">
        <v>237</v>
      </c>
      <c r="AI45" s="18"/>
    </row>
    <row r="46" spans="1:35" x14ac:dyDescent="0.25">
      <c r="A46" s="5" t="s">
        <v>91</v>
      </c>
      <c r="B46" s="10" t="s">
        <v>91</v>
      </c>
      <c r="C46" s="10">
        <v>183470</v>
      </c>
      <c r="D46" s="5" t="s">
        <v>14</v>
      </c>
      <c r="E46" s="12" t="s">
        <v>355</v>
      </c>
      <c r="F46" s="13">
        <v>17033121</v>
      </c>
      <c r="G46" s="14">
        <v>1692</v>
      </c>
      <c r="H46" s="13">
        <v>0.01</v>
      </c>
      <c r="I46" s="13">
        <v>0</v>
      </c>
      <c r="J46" s="13">
        <v>0.03</v>
      </c>
      <c r="K46" s="13">
        <v>0</v>
      </c>
      <c r="L46" s="13">
        <v>24</v>
      </c>
      <c r="M46" s="13">
        <v>0</v>
      </c>
      <c r="N46" s="13">
        <v>-61</v>
      </c>
      <c r="O46" s="13">
        <v>-205</v>
      </c>
      <c r="P46" s="5" t="s">
        <v>16</v>
      </c>
      <c r="Q46" s="5">
        <v>0</v>
      </c>
      <c r="R46" s="5">
        <v>1</v>
      </c>
      <c r="S46" s="5" t="s">
        <v>499</v>
      </c>
      <c r="T46" s="5" t="s">
        <v>333</v>
      </c>
      <c r="U46" s="5" t="s">
        <v>336</v>
      </c>
      <c r="V46" s="5"/>
      <c r="W46" s="5"/>
      <c r="X46" s="5"/>
      <c r="Y46" s="5"/>
      <c r="Z46" s="5"/>
      <c r="AA46" s="5"/>
      <c r="AB46" s="10">
        <v>840</v>
      </c>
      <c r="AC46" s="10">
        <v>280</v>
      </c>
      <c r="AD46" s="10">
        <v>0</v>
      </c>
      <c r="AE46" s="5"/>
      <c r="AF46" s="10"/>
      <c r="AG46" s="16" t="s">
        <v>87</v>
      </c>
      <c r="AH46" s="17" t="s">
        <v>237</v>
      </c>
      <c r="AI46" s="18"/>
    </row>
    <row r="47" spans="1:35" ht="39.75" customHeight="1" x14ac:dyDescent="0.25">
      <c r="A47" s="16" t="s">
        <v>299</v>
      </c>
      <c r="B47" s="10" t="s">
        <v>99</v>
      </c>
      <c r="C47" s="10">
        <v>183464</v>
      </c>
      <c r="D47" s="16" t="s">
        <v>37</v>
      </c>
      <c r="E47" s="12" t="s">
        <v>356</v>
      </c>
      <c r="F47" s="13">
        <v>17033114</v>
      </c>
      <c r="G47" s="14">
        <v>1699</v>
      </c>
      <c r="H47" s="13">
        <v>0</v>
      </c>
      <c r="I47" s="13">
        <v>0.56999999999999995</v>
      </c>
      <c r="J47" s="13">
        <v>0</v>
      </c>
      <c r="K47" s="13">
        <v>0.71</v>
      </c>
      <c r="L47" s="13">
        <v>-3</v>
      </c>
      <c r="M47" s="13">
        <v>31</v>
      </c>
      <c r="N47" s="13">
        <v>31</v>
      </c>
      <c r="O47" s="13">
        <v>-54</v>
      </c>
      <c r="P47" s="16" t="s">
        <v>16</v>
      </c>
      <c r="Q47" s="16">
        <v>0</v>
      </c>
      <c r="R47" s="16">
        <v>0.94</v>
      </c>
      <c r="S47" s="16"/>
      <c r="T47" s="16" t="s">
        <v>333</v>
      </c>
      <c r="U47" s="5" t="s">
        <v>336</v>
      </c>
      <c r="V47" s="16"/>
      <c r="W47" s="16"/>
      <c r="X47" s="16"/>
      <c r="Y47" s="16"/>
      <c r="Z47" s="16"/>
      <c r="AA47" s="16"/>
      <c r="AB47" s="10">
        <v>840</v>
      </c>
      <c r="AC47" s="10">
        <v>280</v>
      </c>
      <c r="AD47" s="10">
        <v>0</v>
      </c>
      <c r="AE47" s="16"/>
      <c r="AF47" s="10"/>
      <c r="AG47" s="16" t="s">
        <v>87</v>
      </c>
      <c r="AH47" s="17" t="s">
        <v>237</v>
      </c>
      <c r="AI47" s="18"/>
    </row>
    <row r="48" spans="1:35" x14ac:dyDescent="0.25">
      <c r="A48" s="5" t="s">
        <v>300</v>
      </c>
      <c r="B48" s="10" t="s">
        <v>99</v>
      </c>
      <c r="C48" s="10">
        <v>183464</v>
      </c>
      <c r="D48" s="16" t="s">
        <v>37</v>
      </c>
      <c r="E48" s="12" t="s">
        <v>356</v>
      </c>
      <c r="F48" s="13">
        <v>17033114</v>
      </c>
      <c r="G48" s="14">
        <v>1699</v>
      </c>
      <c r="H48" s="13">
        <v>0</v>
      </c>
      <c r="I48" s="13">
        <v>0.56999999999999995</v>
      </c>
      <c r="J48" s="13">
        <v>0</v>
      </c>
      <c r="K48" s="13">
        <v>0.71</v>
      </c>
      <c r="L48" s="13">
        <v>-3</v>
      </c>
      <c r="M48" s="13">
        <v>31</v>
      </c>
      <c r="N48" s="13">
        <v>31</v>
      </c>
      <c r="O48" s="13">
        <v>-54</v>
      </c>
      <c r="P48" s="16" t="s">
        <v>16</v>
      </c>
      <c r="Q48" s="5">
        <v>1</v>
      </c>
      <c r="R48" s="5">
        <v>0.06</v>
      </c>
      <c r="S48" s="5"/>
      <c r="T48" s="16" t="s">
        <v>334</v>
      </c>
      <c r="U48" s="16" t="s">
        <v>337</v>
      </c>
      <c r="V48" s="5" t="s">
        <v>33</v>
      </c>
      <c r="W48" s="16"/>
      <c r="X48" s="16" t="s">
        <v>16</v>
      </c>
      <c r="Y48" s="16"/>
      <c r="Z48" s="16"/>
      <c r="AA48" s="16"/>
      <c r="AB48" s="10">
        <v>754</v>
      </c>
      <c r="AC48" s="10">
        <v>88</v>
      </c>
      <c r="AD48" s="10">
        <v>86</v>
      </c>
      <c r="AE48" s="10" t="s">
        <v>417</v>
      </c>
      <c r="AF48" s="10" t="s">
        <v>462</v>
      </c>
      <c r="AG48" s="5" t="s">
        <v>88</v>
      </c>
      <c r="AH48" s="17" t="s">
        <v>235</v>
      </c>
      <c r="AI48" s="18"/>
    </row>
    <row r="49" spans="1:35" x14ac:dyDescent="0.25">
      <c r="A49" s="16" t="s">
        <v>203</v>
      </c>
      <c r="B49" s="10" t="s">
        <v>202</v>
      </c>
      <c r="C49" s="10">
        <v>188461</v>
      </c>
      <c r="D49" s="16" t="s">
        <v>204</v>
      </c>
      <c r="E49" s="12" t="s">
        <v>357</v>
      </c>
      <c r="F49" s="13">
        <v>17033101</v>
      </c>
      <c r="G49" s="14">
        <v>1712</v>
      </c>
      <c r="H49" s="13">
        <v>0</v>
      </c>
      <c r="I49" s="13">
        <v>0.3</v>
      </c>
      <c r="J49" s="13">
        <v>0</v>
      </c>
      <c r="K49" s="13">
        <v>0.47</v>
      </c>
      <c r="L49" s="13">
        <v>-71</v>
      </c>
      <c r="M49" s="13">
        <v>44</v>
      </c>
      <c r="N49" s="13">
        <v>44</v>
      </c>
      <c r="O49" s="13">
        <v>-41</v>
      </c>
      <c r="P49" s="16" t="s">
        <v>16</v>
      </c>
      <c r="Q49" s="16">
        <v>0</v>
      </c>
      <c r="R49" s="16">
        <v>1</v>
      </c>
      <c r="S49" s="16"/>
      <c r="T49" s="16" t="s">
        <v>333</v>
      </c>
      <c r="U49" s="5" t="s">
        <v>336</v>
      </c>
      <c r="V49" s="16"/>
      <c r="W49" s="16"/>
      <c r="X49" s="16"/>
      <c r="Y49" s="16"/>
      <c r="Z49" s="16"/>
      <c r="AA49" s="16"/>
      <c r="AB49" s="10">
        <v>840</v>
      </c>
      <c r="AC49" s="10">
        <v>280</v>
      </c>
      <c r="AD49" s="10">
        <v>0</v>
      </c>
      <c r="AE49" s="16"/>
      <c r="AF49" s="10"/>
      <c r="AG49" s="16" t="s">
        <v>87</v>
      </c>
      <c r="AH49" s="17" t="s">
        <v>237</v>
      </c>
      <c r="AI49" s="18"/>
    </row>
    <row r="50" spans="1:35" x14ac:dyDescent="0.25">
      <c r="A50" s="5" t="s">
        <v>38</v>
      </c>
      <c r="B50" s="10" t="s">
        <v>100</v>
      </c>
      <c r="C50" s="10">
        <v>183465</v>
      </c>
      <c r="D50" s="5" t="s">
        <v>41</v>
      </c>
      <c r="E50" s="12" t="s">
        <v>358</v>
      </c>
      <c r="F50" s="13">
        <v>17033060</v>
      </c>
      <c r="G50" s="14">
        <v>1753</v>
      </c>
      <c r="H50" s="13">
        <v>0</v>
      </c>
      <c r="I50" s="13">
        <v>0.67</v>
      </c>
      <c r="J50" s="13">
        <v>0.19</v>
      </c>
      <c r="K50" s="13">
        <v>0.8</v>
      </c>
      <c r="L50" s="13">
        <v>-109</v>
      </c>
      <c r="M50" s="13">
        <v>85</v>
      </c>
      <c r="N50" s="13">
        <v>-144</v>
      </c>
      <c r="O50" s="13">
        <v>0</v>
      </c>
      <c r="P50" s="5" t="s">
        <v>16</v>
      </c>
      <c r="Q50" s="5">
        <v>0</v>
      </c>
      <c r="R50" s="5">
        <v>0.51</v>
      </c>
      <c r="S50" s="5"/>
      <c r="T50" s="5" t="s">
        <v>333</v>
      </c>
      <c r="U50" s="5" t="s">
        <v>336</v>
      </c>
      <c r="V50" s="5"/>
      <c r="W50" s="5"/>
      <c r="X50" s="5"/>
      <c r="Y50" s="5"/>
      <c r="Z50" s="5"/>
      <c r="AA50" s="5"/>
      <c r="AB50" s="10">
        <v>840</v>
      </c>
      <c r="AC50" s="10">
        <v>280</v>
      </c>
      <c r="AD50" s="10">
        <v>0</v>
      </c>
      <c r="AE50" s="5"/>
      <c r="AF50" s="10"/>
      <c r="AG50" s="16" t="s">
        <v>87</v>
      </c>
      <c r="AH50" s="17" t="s">
        <v>237</v>
      </c>
      <c r="AI50" s="18"/>
    </row>
    <row r="51" spans="1:35" ht="44.25" customHeight="1" x14ac:dyDescent="0.25">
      <c r="A51" s="5" t="s">
        <v>39</v>
      </c>
      <c r="B51" s="10" t="s">
        <v>100</v>
      </c>
      <c r="C51" s="10">
        <v>183465</v>
      </c>
      <c r="D51" s="5" t="s">
        <v>41</v>
      </c>
      <c r="E51" s="12" t="s">
        <v>358</v>
      </c>
      <c r="F51" s="13">
        <v>17033060</v>
      </c>
      <c r="G51" s="14">
        <v>1753</v>
      </c>
      <c r="H51" s="13">
        <v>0</v>
      </c>
      <c r="I51" s="13">
        <v>0.67</v>
      </c>
      <c r="J51" s="13">
        <v>0.19</v>
      </c>
      <c r="K51" s="13">
        <v>0.8</v>
      </c>
      <c r="L51" s="13">
        <v>-109</v>
      </c>
      <c r="M51" s="13">
        <v>85</v>
      </c>
      <c r="N51" s="13">
        <v>-144</v>
      </c>
      <c r="O51" s="13">
        <v>0</v>
      </c>
      <c r="P51" s="5" t="s">
        <v>16</v>
      </c>
      <c r="Q51" s="5">
        <v>1</v>
      </c>
      <c r="R51" s="5">
        <v>0.3</v>
      </c>
      <c r="S51" s="5"/>
      <c r="T51" s="5" t="s">
        <v>334</v>
      </c>
      <c r="U51" s="16" t="s">
        <v>337</v>
      </c>
      <c r="V51" s="5" t="s">
        <v>33</v>
      </c>
      <c r="W51" s="5"/>
      <c r="X51" s="5" t="s">
        <v>16</v>
      </c>
      <c r="Y51" s="5"/>
      <c r="Z51" s="5"/>
      <c r="AA51" s="5"/>
      <c r="AB51" s="10">
        <v>754</v>
      </c>
      <c r="AC51" s="10">
        <v>88</v>
      </c>
      <c r="AD51" s="10">
        <v>86</v>
      </c>
      <c r="AE51" s="10" t="s">
        <v>417</v>
      </c>
      <c r="AF51" s="10" t="s">
        <v>462</v>
      </c>
      <c r="AG51" s="16" t="s">
        <v>87</v>
      </c>
      <c r="AH51" s="17" t="s">
        <v>235</v>
      </c>
      <c r="AI51" s="18"/>
    </row>
    <row r="52" spans="1:35" x14ac:dyDescent="0.25">
      <c r="A52" s="5" t="s">
        <v>40</v>
      </c>
      <c r="B52" s="10" t="s">
        <v>100</v>
      </c>
      <c r="C52" s="10">
        <v>183465</v>
      </c>
      <c r="D52" s="5" t="s">
        <v>41</v>
      </c>
      <c r="E52" s="12" t="s">
        <v>358</v>
      </c>
      <c r="F52" s="13">
        <v>17033060</v>
      </c>
      <c r="G52" s="14">
        <v>1753</v>
      </c>
      <c r="H52" s="13">
        <v>0</v>
      </c>
      <c r="I52" s="13">
        <v>0.67</v>
      </c>
      <c r="J52" s="13">
        <v>0.19</v>
      </c>
      <c r="K52" s="13">
        <v>0.8</v>
      </c>
      <c r="L52" s="13">
        <v>-109</v>
      </c>
      <c r="M52" s="13">
        <v>85</v>
      </c>
      <c r="N52" s="13">
        <v>-144</v>
      </c>
      <c r="O52" s="13">
        <v>0</v>
      </c>
      <c r="P52" s="5" t="s">
        <v>16</v>
      </c>
      <c r="Q52" s="5">
        <v>1</v>
      </c>
      <c r="R52" s="5">
        <v>0.19</v>
      </c>
      <c r="S52" s="5"/>
      <c r="T52" s="5" t="s">
        <v>334</v>
      </c>
      <c r="U52" s="5" t="s">
        <v>339</v>
      </c>
      <c r="V52" s="5" t="s">
        <v>36</v>
      </c>
      <c r="W52" s="5"/>
      <c r="X52" s="5"/>
      <c r="Y52" s="5" t="s">
        <v>42</v>
      </c>
      <c r="Z52" s="5"/>
      <c r="AA52" s="5">
        <v>1898</v>
      </c>
      <c r="AB52" s="10">
        <v>984</v>
      </c>
      <c r="AC52" s="10">
        <v>132</v>
      </c>
      <c r="AD52" s="10">
        <v>144</v>
      </c>
      <c r="AE52" s="10" t="s">
        <v>424</v>
      </c>
      <c r="AF52" s="10" t="s">
        <v>480</v>
      </c>
      <c r="AG52" s="16" t="s">
        <v>88</v>
      </c>
      <c r="AH52" s="17" t="s">
        <v>235</v>
      </c>
      <c r="AI52" s="18"/>
    </row>
    <row r="53" spans="1:35" ht="75" customHeight="1" x14ac:dyDescent="0.25">
      <c r="A53" s="10" t="s">
        <v>272</v>
      </c>
      <c r="B53" s="10" t="s">
        <v>86</v>
      </c>
      <c r="C53" s="10">
        <v>183467</v>
      </c>
      <c r="D53" s="10" t="s">
        <v>6</v>
      </c>
      <c r="E53" s="12" t="s">
        <v>343</v>
      </c>
      <c r="F53" s="13">
        <v>17033059</v>
      </c>
      <c r="G53" s="14">
        <v>1754</v>
      </c>
      <c r="H53" s="13">
        <v>0</v>
      </c>
      <c r="I53" s="13">
        <v>0.74</v>
      </c>
      <c r="J53" s="13">
        <v>0.33</v>
      </c>
      <c r="K53" s="13">
        <v>0.94</v>
      </c>
      <c r="L53" s="13">
        <v>-108</v>
      </c>
      <c r="M53" s="13">
        <v>86</v>
      </c>
      <c r="N53" s="13">
        <v>-143</v>
      </c>
      <c r="O53" s="13">
        <v>1</v>
      </c>
      <c r="P53" s="10" t="s">
        <v>21</v>
      </c>
      <c r="Q53" s="10">
        <v>1</v>
      </c>
      <c r="R53" s="20">
        <v>0.75</v>
      </c>
      <c r="S53" s="20" t="s">
        <v>506</v>
      </c>
      <c r="T53" s="20" t="s">
        <v>334</v>
      </c>
      <c r="U53" s="5" t="s">
        <v>339</v>
      </c>
      <c r="V53" s="10" t="s">
        <v>36</v>
      </c>
      <c r="W53" s="10"/>
      <c r="X53" s="10"/>
      <c r="Y53" s="10" t="s">
        <v>42</v>
      </c>
      <c r="Z53" s="10"/>
      <c r="AA53" s="10">
        <v>1898</v>
      </c>
      <c r="AB53" s="10">
        <v>984</v>
      </c>
      <c r="AC53" s="10">
        <v>132</v>
      </c>
      <c r="AD53" s="10">
        <v>144</v>
      </c>
      <c r="AE53" s="10" t="s">
        <v>424</v>
      </c>
      <c r="AF53" s="10" t="s">
        <v>479</v>
      </c>
      <c r="AG53" s="16" t="s">
        <v>87</v>
      </c>
      <c r="AH53" s="17" t="s">
        <v>235</v>
      </c>
      <c r="AI53" s="18"/>
    </row>
    <row r="54" spans="1:35" x14ac:dyDescent="0.25">
      <c r="A54" s="10" t="s">
        <v>273</v>
      </c>
      <c r="B54" s="10" t="s">
        <v>86</v>
      </c>
      <c r="C54" s="10">
        <v>183467</v>
      </c>
      <c r="D54" s="10" t="s">
        <v>6</v>
      </c>
      <c r="E54" s="12" t="s">
        <v>343</v>
      </c>
      <c r="F54" s="13">
        <v>17033059</v>
      </c>
      <c r="G54" s="14">
        <v>1754</v>
      </c>
      <c r="H54" s="13">
        <v>0</v>
      </c>
      <c r="I54" s="13">
        <v>0.74</v>
      </c>
      <c r="J54" s="13">
        <v>0.33</v>
      </c>
      <c r="K54" s="13">
        <v>0.94</v>
      </c>
      <c r="L54" s="13">
        <v>-108</v>
      </c>
      <c r="M54" s="13">
        <v>86</v>
      </c>
      <c r="N54" s="13">
        <v>-143</v>
      </c>
      <c r="O54" s="13">
        <v>1</v>
      </c>
      <c r="P54" s="10" t="s">
        <v>21</v>
      </c>
      <c r="Q54" s="20">
        <v>1</v>
      </c>
      <c r="R54" s="20">
        <v>0.25</v>
      </c>
      <c r="S54" s="20" t="s">
        <v>506</v>
      </c>
      <c r="T54" s="20" t="s">
        <v>334</v>
      </c>
      <c r="U54" s="16" t="s">
        <v>337</v>
      </c>
      <c r="V54" s="16" t="s">
        <v>33</v>
      </c>
      <c r="W54" s="20"/>
      <c r="X54" s="10" t="s">
        <v>16</v>
      </c>
      <c r="Y54" s="10"/>
      <c r="Z54" s="10"/>
      <c r="AA54" s="10"/>
      <c r="AB54" s="10">
        <v>754</v>
      </c>
      <c r="AC54" s="10">
        <v>88</v>
      </c>
      <c r="AD54" s="10">
        <v>86</v>
      </c>
      <c r="AE54" s="10" t="s">
        <v>417</v>
      </c>
      <c r="AF54" s="10" t="s">
        <v>462</v>
      </c>
      <c r="AG54" s="16" t="s">
        <v>87</v>
      </c>
      <c r="AH54" s="17" t="s">
        <v>235</v>
      </c>
      <c r="AI54" s="18"/>
    </row>
    <row r="55" spans="1:35" ht="45.75" customHeight="1" x14ac:dyDescent="0.25">
      <c r="A55" s="16" t="s">
        <v>43</v>
      </c>
      <c r="B55" s="10" t="s">
        <v>101</v>
      </c>
      <c r="C55" s="10">
        <v>182860</v>
      </c>
      <c r="D55" s="16" t="s">
        <v>45</v>
      </c>
      <c r="E55" s="12" t="s">
        <v>359</v>
      </c>
      <c r="F55" s="13">
        <v>17033058</v>
      </c>
      <c r="G55" s="14">
        <v>1755</v>
      </c>
      <c r="H55" s="13">
        <v>0</v>
      </c>
      <c r="I55" s="13">
        <v>0.78</v>
      </c>
      <c r="J55" s="13">
        <v>0.27</v>
      </c>
      <c r="K55" s="13">
        <v>0.94</v>
      </c>
      <c r="L55" s="13">
        <v>-107</v>
      </c>
      <c r="M55" s="13">
        <v>87</v>
      </c>
      <c r="N55" s="13">
        <v>-142</v>
      </c>
      <c r="O55" s="13">
        <v>2</v>
      </c>
      <c r="P55" s="10" t="s">
        <v>21</v>
      </c>
      <c r="Q55" s="16">
        <v>1</v>
      </c>
      <c r="R55" s="16">
        <v>0.5</v>
      </c>
      <c r="S55" s="16"/>
      <c r="T55" s="16" t="s">
        <v>334</v>
      </c>
      <c r="U55" s="16" t="s">
        <v>337</v>
      </c>
      <c r="V55" s="5" t="s">
        <v>33</v>
      </c>
      <c r="W55" s="16"/>
      <c r="X55" s="16" t="s">
        <v>16</v>
      </c>
      <c r="Y55" s="16"/>
      <c r="Z55" s="16"/>
      <c r="AA55" s="16"/>
      <c r="AB55" s="10">
        <v>754</v>
      </c>
      <c r="AC55" s="10">
        <v>88</v>
      </c>
      <c r="AD55" s="10">
        <v>86</v>
      </c>
      <c r="AE55" s="10" t="s">
        <v>417</v>
      </c>
      <c r="AF55" s="10" t="s">
        <v>462</v>
      </c>
      <c r="AG55" s="5" t="s">
        <v>88</v>
      </c>
      <c r="AH55" s="17" t="s">
        <v>235</v>
      </c>
      <c r="AI55" s="18"/>
    </row>
    <row r="56" spans="1:35" x14ac:dyDescent="0.25">
      <c r="A56" s="16" t="s">
        <v>44</v>
      </c>
      <c r="B56" s="10" t="s">
        <v>101</v>
      </c>
      <c r="C56" s="10">
        <v>182860</v>
      </c>
      <c r="D56" s="16" t="s">
        <v>45</v>
      </c>
      <c r="E56" s="12" t="s">
        <v>359</v>
      </c>
      <c r="F56" s="13">
        <v>17033058</v>
      </c>
      <c r="G56" s="14">
        <v>1755</v>
      </c>
      <c r="H56" s="13">
        <v>0</v>
      </c>
      <c r="I56" s="13">
        <v>0.78</v>
      </c>
      <c r="J56" s="13">
        <v>0.27</v>
      </c>
      <c r="K56" s="13">
        <v>0.94</v>
      </c>
      <c r="L56" s="13">
        <v>-107</v>
      </c>
      <c r="M56" s="13">
        <v>87</v>
      </c>
      <c r="N56" s="13">
        <v>-142</v>
      </c>
      <c r="O56" s="13">
        <v>2</v>
      </c>
      <c r="P56" s="10" t="s">
        <v>21</v>
      </c>
      <c r="Q56" s="16">
        <v>1</v>
      </c>
      <c r="R56" s="16">
        <v>0.5</v>
      </c>
      <c r="S56" s="16"/>
      <c r="T56" s="16" t="s">
        <v>334</v>
      </c>
      <c r="U56" s="5" t="s">
        <v>339</v>
      </c>
      <c r="V56" s="16" t="s">
        <v>36</v>
      </c>
      <c r="W56" s="16"/>
      <c r="X56" s="16"/>
      <c r="Y56" s="16" t="s">
        <v>42</v>
      </c>
      <c r="Z56" s="16"/>
      <c r="AA56" s="16">
        <v>1898</v>
      </c>
      <c r="AB56" s="10">
        <v>984</v>
      </c>
      <c r="AC56" s="10">
        <v>132</v>
      </c>
      <c r="AD56" s="10">
        <v>144</v>
      </c>
      <c r="AE56" s="10" t="s">
        <v>424</v>
      </c>
      <c r="AF56" s="10" t="s">
        <v>473</v>
      </c>
      <c r="AG56" s="16" t="s">
        <v>87</v>
      </c>
      <c r="AH56" s="17" t="s">
        <v>235</v>
      </c>
      <c r="AI56" s="18"/>
    </row>
    <row r="57" spans="1:35" x14ac:dyDescent="0.25">
      <c r="A57" s="5" t="s">
        <v>47</v>
      </c>
      <c r="B57" s="10" t="s">
        <v>102</v>
      </c>
      <c r="C57" s="10">
        <v>183466</v>
      </c>
      <c r="D57" s="5" t="s">
        <v>49</v>
      </c>
      <c r="E57" s="12" t="s">
        <v>360</v>
      </c>
      <c r="F57" s="13">
        <v>17033057</v>
      </c>
      <c r="G57" s="14">
        <v>1756</v>
      </c>
      <c r="H57" s="13">
        <v>0</v>
      </c>
      <c r="I57" s="13">
        <v>0.55000000000000004</v>
      </c>
      <c r="J57" s="13">
        <v>0.11</v>
      </c>
      <c r="K57" s="13">
        <v>0.67</v>
      </c>
      <c r="L57" s="13">
        <v>3</v>
      </c>
      <c r="M57" s="13">
        <v>88</v>
      </c>
      <c r="N57" s="13">
        <v>-141</v>
      </c>
      <c r="O57" s="13">
        <v>3</v>
      </c>
      <c r="P57" s="5" t="s">
        <v>46</v>
      </c>
      <c r="Q57" s="5">
        <v>1</v>
      </c>
      <c r="R57" s="5">
        <v>0.64</v>
      </c>
      <c r="S57" s="5"/>
      <c r="T57" s="5" t="s">
        <v>334</v>
      </c>
      <c r="U57" s="16" t="s">
        <v>337</v>
      </c>
      <c r="V57" s="5" t="s">
        <v>33</v>
      </c>
      <c r="W57" s="5"/>
      <c r="X57" s="5" t="s">
        <v>16</v>
      </c>
      <c r="Y57" s="5"/>
      <c r="Z57" s="5"/>
      <c r="AA57" s="5"/>
      <c r="AB57" s="10">
        <v>754</v>
      </c>
      <c r="AC57" s="10">
        <v>88</v>
      </c>
      <c r="AD57" s="10">
        <v>86</v>
      </c>
      <c r="AE57" s="10" t="s">
        <v>417</v>
      </c>
      <c r="AF57" s="10" t="s">
        <v>462</v>
      </c>
      <c r="AG57" s="16" t="s">
        <v>87</v>
      </c>
      <c r="AH57" s="17" t="s">
        <v>235</v>
      </c>
      <c r="AI57" s="18"/>
    </row>
    <row r="58" spans="1:35" x14ac:dyDescent="0.25">
      <c r="A58" s="5" t="s">
        <v>48</v>
      </c>
      <c r="B58" s="10" t="s">
        <v>102</v>
      </c>
      <c r="C58" s="10">
        <v>183466</v>
      </c>
      <c r="D58" s="5" t="s">
        <v>49</v>
      </c>
      <c r="E58" s="12" t="s">
        <v>360</v>
      </c>
      <c r="F58" s="13">
        <v>17033057</v>
      </c>
      <c r="G58" s="14">
        <v>1756</v>
      </c>
      <c r="H58" s="13">
        <v>0</v>
      </c>
      <c r="I58" s="13">
        <v>0.55000000000000004</v>
      </c>
      <c r="J58" s="13">
        <v>0.11</v>
      </c>
      <c r="K58" s="13">
        <v>0.67</v>
      </c>
      <c r="L58" s="13">
        <v>3</v>
      </c>
      <c r="M58" s="13">
        <v>88</v>
      </c>
      <c r="N58" s="13">
        <v>-141</v>
      </c>
      <c r="O58" s="13">
        <v>3</v>
      </c>
      <c r="P58" s="5" t="s">
        <v>46</v>
      </c>
      <c r="Q58" s="5">
        <v>0</v>
      </c>
      <c r="R58" s="5">
        <v>0.32</v>
      </c>
      <c r="S58" s="5"/>
      <c r="T58" s="5" t="s">
        <v>333</v>
      </c>
      <c r="U58" s="5" t="s">
        <v>336</v>
      </c>
      <c r="V58" s="5"/>
      <c r="W58" s="5"/>
      <c r="X58" s="5"/>
      <c r="Y58" s="5"/>
      <c r="Z58" s="5"/>
      <c r="AA58" s="5"/>
      <c r="AB58" s="10">
        <v>840</v>
      </c>
      <c r="AC58" s="10">
        <v>280</v>
      </c>
      <c r="AD58" s="10">
        <v>0</v>
      </c>
      <c r="AE58" s="5"/>
      <c r="AF58" s="10"/>
      <c r="AG58" s="5" t="s">
        <v>88</v>
      </c>
      <c r="AH58" s="17" t="s">
        <v>237</v>
      </c>
      <c r="AI58" s="18"/>
    </row>
    <row r="59" spans="1:35" x14ac:dyDescent="0.25">
      <c r="A59" s="5" t="s">
        <v>238</v>
      </c>
      <c r="B59" s="10" t="s">
        <v>102</v>
      </c>
      <c r="C59" s="10">
        <v>183466</v>
      </c>
      <c r="D59" s="5" t="s">
        <v>49</v>
      </c>
      <c r="E59" s="12" t="s">
        <v>360</v>
      </c>
      <c r="F59" s="13">
        <v>17033057</v>
      </c>
      <c r="G59" s="14">
        <v>1756</v>
      </c>
      <c r="H59" s="13">
        <v>0</v>
      </c>
      <c r="I59" s="13">
        <v>0.55000000000000004</v>
      </c>
      <c r="J59" s="13">
        <v>0.11</v>
      </c>
      <c r="K59" s="13">
        <v>0.67</v>
      </c>
      <c r="L59" s="13">
        <v>3</v>
      </c>
      <c r="M59" s="13">
        <v>88</v>
      </c>
      <c r="N59" s="13">
        <v>-141</v>
      </c>
      <c r="O59" s="13">
        <v>3</v>
      </c>
      <c r="P59" s="5" t="s">
        <v>46</v>
      </c>
      <c r="Q59" s="5">
        <v>1</v>
      </c>
      <c r="R59" s="5">
        <v>0.04</v>
      </c>
      <c r="S59" s="5"/>
      <c r="T59" s="16" t="s">
        <v>334</v>
      </c>
      <c r="U59" s="5" t="s">
        <v>339</v>
      </c>
      <c r="V59" s="16" t="s">
        <v>36</v>
      </c>
      <c r="W59" s="16"/>
      <c r="X59" s="16"/>
      <c r="Y59" s="5" t="s">
        <v>42</v>
      </c>
      <c r="Z59" s="16"/>
      <c r="AA59" s="16">
        <v>1898</v>
      </c>
      <c r="AB59" s="10">
        <v>984</v>
      </c>
      <c r="AC59" s="10">
        <v>132</v>
      </c>
      <c r="AD59" s="10">
        <v>144</v>
      </c>
      <c r="AE59" s="10" t="s">
        <v>424</v>
      </c>
      <c r="AF59" s="10" t="s">
        <v>478</v>
      </c>
      <c r="AG59" s="5" t="s">
        <v>88</v>
      </c>
      <c r="AH59" s="17" t="s">
        <v>235</v>
      </c>
      <c r="AI59" s="18"/>
    </row>
    <row r="60" spans="1:35" x14ac:dyDescent="0.25">
      <c r="A60" s="16" t="s">
        <v>50</v>
      </c>
      <c r="B60" s="10" t="s">
        <v>103</v>
      </c>
      <c r="C60" s="10">
        <v>183476</v>
      </c>
      <c r="D60" s="16" t="s">
        <v>52</v>
      </c>
      <c r="E60" s="12" t="s">
        <v>361</v>
      </c>
      <c r="F60" s="13">
        <v>17033056</v>
      </c>
      <c r="G60" s="14">
        <v>1757</v>
      </c>
      <c r="H60" s="13">
        <v>0</v>
      </c>
      <c r="I60" s="13">
        <v>0.68</v>
      </c>
      <c r="J60" s="13">
        <v>0.14000000000000001</v>
      </c>
      <c r="K60" s="13">
        <v>0.78</v>
      </c>
      <c r="L60" s="13">
        <v>4</v>
      </c>
      <c r="M60" s="13">
        <v>89</v>
      </c>
      <c r="N60" s="13">
        <v>-140</v>
      </c>
      <c r="O60" s="13">
        <v>4</v>
      </c>
      <c r="P60" s="16" t="s">
        <v>46</v>
      </c>
      <c r="Q60" s="16">
        <v>0</v>
      </c>
      <c r="R60" s="16">
        <v>0.51</v>
      </c>
      <c r="S60" s="16"/>
      <c r="T60" s="16" t="s">
        <v>333</v>
      </c>
      <c r="U60" s="5" t="s">
        <v>336</v>
      </c>
      <c r="V60" s="16"/>
      <c r="W60" s="16"/>
      <c r="X60" s="16"/>
      <c r="Y60" s="16"/>
      <c r="Z60" s="16"/>
      <c r="AA60" s="16"/>
      <c r="AB60" s="10">
        <v>840</v>
      </c>
      <c r="AC60" s="10">
        <v>280</v>
      </c>
      <c r="AD60" s="10">
        <v>0</v>
      </c>
      <c r="AE60" s="16"/>
      <c r="AF60" s="10"/>
      <c r="AG60" s="5" t="s">
        <v>88</v>
      </c>
      <c r="AH60" s="17" t="s">
        <v>237</v>
      </c>
      <c r="AI60" s="18"/>
    </row>
    <row r="61" spans="1:35" x14ac:dyDescent="0.25">
      <c r="A61" s="16" t="s">
        <v>51</v>
      </c>
      <c r="B61" s="10" t="s">
        <v>103</v>
      </c>
      <c r="C61" s="10">
        <v>183476</v>
      </c>
      <c r="D61" s="16" t="s">
        <v>52</v>
      </c>
      <c r="E61" s="12" t="s">
        <v>361</v>
      </c>
      <c r="F61" s="13">
        <v>17033056</v>
      </c>
      <c r="G61" s="14">
        <v>1757</v>
      </c>
      <c r="H61" s="13">
        <v>0</v>
      </c>
      <c r="I61" s="13">
        <v>0.68</v>
      </c>
      <c r="J61" s="13">
        <v>0.14000000000000001</v>
      </c>
      <c r="K61" s="13">
        <v>0.78</v>
      </c>
      <c r="L61" s="13">
        <v>4</v>
      </c>
      <c r="M61" s="13">
        <v>89</v>
      </c>
      <c r="N61" s="13">
        <v>-140</v>
      </c>
      <c r="O61" s="13">
        <v>4</v>
      </c>
      <c r="P61" s="16" t="s">
        <v>46</v>
      </c>
      <c r="Q61" s="16">
        <v>1</v>
      </c>
      <c r="R61" s="16">
        <v>0.42</v>
      </c>
      <c r="S61" s="16"/>
      <c r="T61" s="16" t="s">
        <v>334</v>
      </c>
      <c r="U61" s="16" t="s">
        <v>337</v>
      </c>
      <c r="V61" s="5" t="s">
        <v>33</v>
      </c>
      <c r="W61" s="16"/>
      <c r="X61" s="16" t="s">
        <v>16</v>
      </c>
      <c r="Y61" s="16"/>
      <c r="Z61" s="16"/>
      <c r="AA61" s="16"/>
      <c r="AB61" s="10">
        <v>754</v>
      </c>
      <c r="AC61" s="10">
        <v>88</v>
      </c>
      <c r="AD61" s="10">
        <v>86</v>
      </c>
      <c r="AE61" s="10" t="s">
        <v>417</v>
      </c>
      <c r="AF61" s="10" t="s">
        <v>462</v>
      </c>
      <c r="AG61" s="16" t="s">
        <v>87</v>
      </c>
      <c r="AH61" s="17" t="s">
        <v>235</v>
      </c>
      <c r="AI61" s="18"/>
    </row>
    <row r="62" spans="1:35" x14ac:dyDescent="0.25">
      <c r="A62" s="5" t="s">
        <v>255</v>
      </c>
      <c r="B62" s="10" t="s">
        <v>103</v>
      </c>
      <c r="C62" s="10">
        <v>183476</v>
      </c>
      <c r="D62" s="16" t="s">
        <v>52</v>
      </c>
      <c r="E62" s="12" t="s">
        <v>361</v>
      </c>
      <c r="F62" s="13">
        <v>17033056</v>
      </c>
      <c r="G62" s="14">
        <v>1757</v>
      </c>
      <c r="H62" s="13">
        <v>0</v>
      </c>
      <c r="I62" s="13">
        <v>0.68</v>
      </c>
      <c r="J62" s="13">
        <v>0.14000000000000001</v>
      </c>
      <c r="K62" s="13">
        <v>0.78</v>
      </c>
      <c r="L62" s="13">
        <v>4</v>
      </c>
      <c r="M62" s="13">
        <v>89</v>
      </c>
      <c r="N62" s="13">
        <v>-140</v>
      </c>
      <c r="O62" s="13">
        <v>4</v>
      </c>
      <c r="P62" s="16" t="s">
        <v>46</v>
      </c>
      <c r="Q62" s="5">
        <v>1</v>
      </c>
      <c r="R62" s="5">
        <v>7.0000000000000007E-2</v>
      </c>
      <c r="S62" s="5"/>
      <c r="T62" s="16" t="s">
        <v>334</v>
      </c>
      <c r="U62" s="5" t="s">
        <v>339</v>
      </c>
      <c r="V62" s="5" t="s">
        <v>36</v>
      </c>
      <c r="W62" s="16"/>
      <c r="X62" s="16"/>
      <c r="Y62" s="16" t="s">
        <v>42</v>
      </c>
      <c r="Z62" s="16"/>
      <c r="AA62" s="16">
        <v>1898</v>
      </c>
      <c r="AB62" s="10">
        <v>984</v>
      </c>
      <c r="AC62" s="10">
        <v>132</v>
      </c>
      <c r="AD62" s="10">
        <v>144</v>
      </c>
      <c r="AE62" s="10" t="s">
        <v>424</v>
      </c>
      <c r="AF62" s="10" t="s">
        <v>477</v>
      </c>
      <c r="AG62" s="16" t="s">
        <v>88</v>
      </c>
      <c r="AH62" s="17" t="s">
        <v>235</v>
      </c>
      <c r="AI62" s="18"/>
    </row>
    <row r="63" spans="1:35" x14ac:dyDescent="0.25">
      <c r="A63" s="5" t="s">
        <v>53</v>
      </c>
      <c r="B63" s="10" t="s">
        <v>104</v>
      </c>
      <c r="C63" s="10">
        <v>183477</v>
      </c>
      <c r="D63" s="5" t="s">
        <v>56</v>
      </c>
      <c r="E63" s="12" t="s">
        <v>362</v>
      </c>
      <c r="F63" s="13">
        <v>17033055</v>
      </c>
      <c r="G63" s="14">
        <v>1758</v>
      </c>
      <c r="H63" s="13">
        <v>0</v>
      </c>
      <c r="I63" s="13">
        <v>0.65</v>
      </c>
      <c r="J63" s="13">
        <v>0.17</v>
      </c>
      <c r="K63" s="13">
        <v>0.78</v>
      </c>
      <c r="L63" s="13">
        <v>-25</v>
      </c>
      <c r="M63" s="13">
        <v>90</v>
      </c>
      <c r="N63" s="13">
        <v>-139</v>
      </c>
      <c r="O63" s="13">
        <v>5</v>
      </c>
      <c r="P63" s="5" t="s">
        <v>46</v>
      </c>
      <c r="Q63" s="5">
        <v>0</v>
      </c>
      <c r="R63" s="5">
        <v>0.56999999999999995</v>
      </c>
      <c r="S63" s="5"/>
      <c r="T63" s="5" t="s">
        <v>333</v>
      </c>
      <c r="U63" s="5" t="s">
        <v>336</v>
      </c>
      <c r="V63" s="5"/>
      <c r="W63" s="5"/>
      <c r="X63" s="5"/>
      <c r="Y63" s="5"/>
      <c r="Z63" s="5"/>
      <c r="AA63" s="5"/>
      <c r="AB63" s="10">
        <v>840</v>
      </c>
      <c r="AC63" s="10">
        <v>280</v>
      </c>
      <c r="AD63" s="10">
        <v>0</v>
      </c>
      <c r="AE63" s="5"/>
      <c r="AF63" s="10"/>
      <c r="AG63" s="16" t="s">
        <v>87</v>
      </c>
      <c r="AH63" s="17" t="s">
        <v>237</v>
      </c>
      <c r="AI63" s="18"/>
    </row>
    <row r="64" spans="1:35" x14ac:dyDescent="0.25">
      <c r="A64" s="5" t="s">
        <v>54</v>
      </c>
      <c r="B64" s="10" t="s">
        <v>104</v>
      </c>
      <c r="C64" s="10">
        <v>183477</v>
      </c>
      <c r="D64" s="5" t="s">
        <v>56</v>
      </c>
      <c r="E64" s="12" t="s">
        <v>362</v>
      </c>
      <c r="F64" s="13">
        <v>17033055</v>
      </c>
      <c r="G64" s="14">
        <v>1758</v>
      </c>
      <c r="H64" s="13">
        <v>0</v>
      </c>
      <c r="I64" s="13">
        <v>0.65</v>
      </c>
      <c r="J64" s="13">
        <v>0.17</v>
      </c>
      <c r="K64" s="13">
        <v>0.78</v>
      </c>
      <c r="L64" s="13">
        <v>-25</v>
      </c>
      <c r="M64" s="13">
        <v>90</v>
      </c>
      <c r="N64" s="13">
        <v>-139</v>
      </c>
      <c r="O64" s="13">
        <v>5</v>
      </c>
      <c r="P64" s="5" t="s">
        <v>46</v>
      </c>
      <c r="Q64" s="5">
        <v>1</v>
      </c>
      <c r="R64" s="5">
        <v>0.3</v>
      </c>
      <c r="S64" s="5"/>
      <c r="T64" s="5" t="s">
        <v>334</v>
      </c>
      <c r="U64" s="16" t="s">
        <v>337</v>
      </c>
      <c r="V64" s="5" t="s">
        <v>33</v>
      </c>
      <c r="W64" s="5"/>
      <c r="X64" s="5" t="s">
        <v>16</v>
      </c>
      <c r="Y64" s="5"/>
      <c r="Z64" s="5"/>
      <c r="AA64" s="5"/>
      <c r="AB64" s="10">
        <v>754</v>
      </c>
      <c r="AC64" s="10">
        <v>88</v>
      </c>
      <c r="AD64" s="10">
        <v>86</v>
      </c>
      <c r="AE64" s="10" t="s">
        <v>417</v>
      </c>
      <c r="AF64" s="10" t="s">
        <v>462</v>
      </c>
      <c r="AG64" s="16" t="s">
        <v>87</v>
      </c>
      <c r="AH64" s="17" t="s">
        <v>235</v>
      </c>
      <c r="AI64" s="18"/>
    </row>
    <row r="65" spans="1:35" x14ac:dyDescent="0.25">
      <c r="A65" s="5" t="s">
        <v>55</v>
      </c>
      <c r="B65" s="10" t="s">
        <v>104</v>
      </c>
      <c r="C65" s="10">
        <v>183477</v>
      </c>
      <c r="D65" s="5" t="s">
        <v>56</v>
      </c>
      <c r="E65" s="12" t="s">
        <v>362</v>
      </c>
      <c r="F65" s="13">
        <v>17033055</v>
      </c>
      <c r="G65" s="14">
        <v>1758</v>
      </c>
      <c r="H65" s="13">
        <v>0</v>
      </c>
      <c r="I65" s="13">
        <v>0.65</v>
      </c>
      <c r="J65" s="13">
        <v>0.17</v>
      </c>
      <c r="K65" s="13">
        <v>0.78</v>
      </c>
      <c r="L65" s="13">
        <v>-25</v>
      </c>
      <c r="M65" s="13">
        <v>90</v>
      </c>
      <c r="N65" s="13">
        <v>-139</v>
      </c>
      <c r="O65" s="13">
        <v>5</v>
      </c>
      <c r="P65" s="5" t="s">
        <v>46</v>
      </c>
      <c r="Q65" s="5">
        <v>1</v>
      </c>
      <c r="R65" s="5">
        <v>0.13</v>
      </c>
      <c r="S65" s="5"/>
      <c r="T65" s="5" t="s">
        <v>334</v>
      </c>
      <c r="U65" s="5" t="s">
        <v>339</v>
      </c>
      <c r="V65" s="5" t="s">
        <v>36</v>
      </c>
      <c r="W65" s="5"/>
      <c r="X65" s="5"/>
      <c r="Y65" s="5" t="s">
        <v>42</v>
      </c>
      <c r="Z65" s="5"/>
      <c r="AA65" s="5">
        <v>1898</v>
      </c>
      <c r="AB65" s="10">
        <v>984</v>
      </c>
      <c r="AC65" s="10">
        <v>132</v>
      </c>
      <c r="AD65" s="10">
        <v>144</v>
      </c>
      <c r="AE65" s="10" t="s">
        <v>424</v>
      </c>
      <c r="AF65" s="10" t="s">
        <v>476</v>
      </c>
      <c r="AG65" s="16" t="s">
        <v>88</v>
      </c>
      <c r="AH65" s="17" t="s">
        <v>235</v>
      </c>
      <c r="AI65" s="18"/>
    </row>
    <row r="66" spans="1:35" x14ac:dyDescent="0.25">
      <c r="A66" s="16" t="s">
        <v>57</v>
      </c>
      <c r="B66" s="10" t="s">
        <v>105</v>
      </c>
      <c r="C66" s="10">
        <v>183478</v>
      </c>
      <c r="D66" s="16" t="s">
        <v>58</v>
      </c>
      <c r="E66" s="12" t="s">
        <v>363</v>
      </c>
      <c r="F66" s="13">
        <v>17028748</v>
      </c>
      <c r="G66" s="14">
        <v>2391</v>
      </c>
      <c r="H66" s="13">
        <v>0</v>
      </c>
      <c r="I66" s="13">
        <v>0.51</v>
      </c>
      <c r="J66" s="13">
        <v>0.01</v>
      </c>
      <c r="K66" s="13">
        <v>0.49</v>
      </c>
      <c r="L66" s="13">
        <v>-2</v>
      </c>
      <c r="M66" s="13">
        <v>-12</v>
      </c>
      <c r="N66" s="13">
        <v>4</v>
      </c>
      <c r="O66" s="13">
        <v>-123</v>
      </c>
      <c r="P66" s="16" t="s">
        <v>46</v>
      </c>
      <c r="Q66" s="16">
        <v>0</v>
      </c>
      <c r="R66" s="16">
        <v>1</v>
      </c>
      <c r="S66" s="16"/>
      <c r="T66" s="16" t="s">
        <v>333</v>
      </c>
      <c r="U66" s="5" t="s">
        <v>336</v>
      </c>
      <c r="V66" s="16"/>
      <c r="W66" s="16"/>
      <c r="X66" s="16"/>
      <c r="Y66" s="16"/>
      <c r="Z66" s="16"/>
      <c r="AA66" s="16"/>
      <c r="AB66" s="10">
        <v>840</v>
      </c>
      <c r="AC66" s="10">
        <v>280</v>
      </c>
      <c r="AD66" s="10">
        <v>0</v>
      </c>
      <c r="AE66" s="16"/>
      <c r="AF66" s="10"/>
      <c r="AG66" s="16" t="s">
        <v>87</v>
      </c>
      <c r="AH66" s="17" t="s">
        <v>237</v>
      </c>
      <c r="AI66" s="18"/>
    </row>
    <row r="67" spans="1:35" x14ac:dyDescent="0.25">
      <c r="A67" s="5" t="s">
        <v>59</v>
      </c>
      <c r="B67" s="10" t="s">
        <v>106</v>
      </c>
      <c r="C67" s="10">
        <v>183479</v>
      </c>
      <c r="D67" s="5" t="s">
        <v>60</v>
      </c>
      <c r="E67" s="12" t="s">
        <v>364</v>
      </c>
      <c r="F67" s="13">
        <v>17028746</v>
      </c>
      <c r="G67" s="14">
        <v>2393</v>
      </c>
      <c r="H67" s="13">
        <v>0</v>
      </c>
      <c r="I67" s="13">
        <v>0.65</v>
      </c>
      <c r="J67" s="13">
        <v>0</v>
      </c>
      <c r="K67" s="13">
        <v>0.57999999999999996</v>
      </c>
      <c r="L67" s="13">
        <v>-146</v>
      </c>
      <c r="M67" s="13">
        <v>-10</v>
      </c>
      <c r="N67" s="13">
        <v>-1128</v>
      </c>
      <c r="O67" s="13">
        <v>-121</v>
      </c>
      <c r="P67" s="5" t="s">
        <v>46</v>
      </c>
      <c r="Q67" s="5">
        <v>0</v>
      </c>
      <c r="R67" s="5">
        <v>1</v>
      </c>
      <c r="S67" s="5"/>
      <c r="T67" s="5" t="s">
        <v>333</v>
      </c>
      <c r="U67" s="5" t="s">
        <v>336</v>
      </c>
      <c r="V67" s="5"/>
      <c r="W67" s="5"/>
      <c r="X67" s="5"/>
      <c r="Y67" s="5"/>
      <c r="Z67" s="5"/>
      <c r="AA67" s="5"/>
      <c r="AB67" s="10">
        <v>840</v>
      </c>
      <c r="AC67" s="10">
        <v>280</v>
      </c>
      <c r="AD67" s="10">
        <v>0</v>
      </c>
      <c r="AE67" s="5"/>
      <c r="AF67" s="10"/>
      <c r="AG67" s="16" t="s">
        <v>87</v>
      </c>
      <c r="AH67" s="17" t="s">
        <v>237</v>
      </c>
      <c r="AI67" s="18"/>
    </row>
    <row r="68" spans="1:35" x14ac:dyDescent="0.25">
      <c r="A68" s="16" t="s">
        <v>61</v>
      </c>
      <c r="B68" s="10" t="s">
        <v>107</v>
      </c>
      <c r="C68" s="10">
        <v>183481</v>
      </c>
      <c r="D68" s="16" t="s">
        <v>62</v>
      </c>
      <c r="E68" s="12" t="s">
        <v>365</v>
      </c>
      <c r="F68" s="13">
        <v>17028744</v>
      </c>
      <c r="G68" s="14">
        <v>2395</v>
      </c>
      <c r="H68" s="13">
        <v>0</v>
      </c>
      <c r="I68" s="13">
        <v>0.51</v>
      </c>
      <c r="J68" s="13">
        <v>0</v>
      </c>
      <c r="K68" s="13">
        <v>0.47</v>
      </c>
      <c r="L68" s="13">
        <v>-133</v>
      </c>
      <c r="M68" s="13">
        <v>-8</v>
      </c>
      <c r="N68" s="13">
        <v>-1126</v>
      </c>
      <c r="O68" s="13">
        <v>-119</v>
      </c>
      <c r="P68" s="16" t="s">
        <v>46</v>
      </c>
      <c r="Q68" s="16">
        <v>0</v>
      </c>
      <c r="R68" s="16">
        <v>1</v>
      </c>
      <c r="S68" s="16"/>
      <c r="T68" s="16" t="s">
        <v>333</v>
      </c>
      <c r="U68" s="5" t="s">
        <v>336</v>
      </c>
      <c r="V68" s="16"/>
      <c r="W68" s="16"/>
      <c r="X68" s="16"/>
      <c r="Y68" s="16"/>
      <c r="Z68" s="16"/>
      <c r="AA68" s="16"/>
      <c r="AB68" s="10">
        <v>840</v>
      </c>
      <c r="AC68" s="10">
        <v>280</v>
      </c>
      <c r="AD68" s="10">
        <v>0</v>
      </c>
      <c r="AE68" s="16"/>
      <c r="AF68" s="10"/>
      <c r="AG68" s="16" t="s">
        <v>87</v>
      </c>
      <c r="AH68" s="17" t="s">
        <v>237</v>
      </c>
      <c r="AI68" s="18"/>
    </row>
    <row r="69" spans="1:35" x14ac:dyDescent="0.25">
      <c r="A69" s="5" t="s">
        <v>63</v>
      </c>
      <c r="B69" s="10" t="s">
        <v>108</v>
      </c>
      <c r="C69" s="10">
        <v>183480</v>
      </c>
      <c r="D69" s="5" t="s">
        <v>64</v>
      </c>
      <c r="E69" s="12" t="s">
        <v>366</v>
      </c>
      <c r="F69" s="13">
        <v>17028742</v>
      </c>
      <c r="G69" s="14">
        <v>2397</v>
      </c>
      <c r="H69" s="13">
        <v>0</v>
      </c>
      <c r="I69" s="13">
        <v>0.67</v>
      </c>
      <c r="J69" s="13">
        <v>0</v>
      </c>
      <c r="K69" s="13">
        <v>0.56999999999999995</v>
      </c>
      <c r="L69" s="13">
        <v>-131</v>
      </c>
      <c r="M69" s="13">
        <v>-6</v>
      </c>
      <c r="N69" s="13">
        <v>-1124</v>
      </c>
      <c r="O69" s="13">
        <v>-142</v>
      </c>
      <c r="P69" s="5" t="s">
        <v>46</v>
      </c>
      <c r="Q69" s="5">
        <v>0</v>
      </c>
      <c r="R69" s="5">
        <v>0.98</v>
      </c>
      <c r="S69" s="5"/>
      <c r="T69" s="5" t="s">
        <v>333</v>
      </c>
      <c r="U69" s="5" t="s">
        <v>336</v>
      </c>
      <c r="V69" s="5"/>
      <c r="W69" s="5"/>
      <c r="X69" s="5"/>
      <c r="Y69" s="5"/>
      <c r="Z69" s="5"/>
      <c r="AA69" s="5"/>
      <c r="AB69" s="10">
        <v>840</v>
      </c>
      <c r="AC69" s="10">
        <v>280</v>
      </c>
      <c r="AD69" s="10">
        <v>0</v>
      </c>
      <c r="AE69" s="5"/>
      <c r="AF69" s="10"/>
      <c r="AG69" s="16" t="s">
        <v>87</v>
      </c>
      <c r="AH69" s="17" t="s">
        <v>237</v>
      </c>
      <c r="AI69" s="18"/>
    </row>
    <row r="70" spans="1:35" x14ac:dyDescent="0.25">
      <c r="A70" s="5" t="s">
        <v>239</v>
      </c>
      <c r="B70" s="5" t="s">
        <v>108</v>
      </c>
      <c r="C70" s="10">
        <v>183480</v>
      </c>
      <c r="D70" s="5" t="s">
        <v>64</v>
      </c>
      <c r="E70" s="12" t="s">
        <v>366</v>
      </c>
      <c r="F70" s="13">
        <v>17028742</v>
      </c>
      <c r="G70" s="14">
        <v>2397</v>
      </c>
      <c r="H70" s="13">
        <v>0</v>
      </c>
      <c r="I70" s="13">
        <v>0.67</v>
      </c>
      <c r="J70" s="13">
        <v>0</v>
      </c>
      <c r="K70" s="13">
        <v>0.56999999999999995</v>
      </c>
      <c r="L70" s="13">
        <v>-131</v>
      </c>
      <c r="M70" s="13">
        <v>-6</v>
      </c>
      <c r="N70" s="13">
        <v>-1124</v>
      </c>
      <c r="O70" s="13">
        <v>-142</v>
      </c>
      <c r="P70" s="5" t="s">
        <v>46</v>
      </c>
      <c r="Q70" s="5">
        <v>1</v>
      </c>
      <c r="R70" s="5">
        <v>0.02</v>
      </c>
      <c r="S70" s="5"/>
      <c r="T70" s="16" t="s">
        <v>334</v>
      </c>
      <c r="U70" s="16" t="s">
        <v>337</v>
      </c>
      <c r="V70" s="5" t="s">
        <v>70</v>
      </c>
      <c r="W70" s="16"/>
      <c r="X70" s="5" t="s">
        <v>17</v>
      </c>
      <c r="Y70" s="5"/>
      <c r="Z70" s="5"/>
      <c r="AA70" s="5"/>
      <c r="AB70" s="10">
        <v>703</v>
      </c>
      <c r="AC70" s="10">
        <v>107</v>
      </c>
      <c r="AD70" s="10">
        <v>137</v>
      </c>
      <c r="AE70" s="10" t="s">
        <v>425</v>
      </c>
      <c r="AF70" s="10" t="s">
        <v>474</v>
      </c>
      <c r="AG70" s="16" t="s">
        <v>88</v>
      </c>
      <c r="AH70" s="17" t="s">
        <v>235</v>
      </c>
      <c r="AI70" s="18"/>
    </row>
    <row r="71" spans="1:35" x14ac:dyDescent="0.25">
      <c r="A71" s="16" t="s">
        <v>65</v>
      </c>
      <c r="B71" s="10" t="s">
        <v>109</v>
      </c>
      <c r="C71" s="10">
        <v>183482</v>
      </c>
      <c r="D71" s="16" t="s">
        <v>66</v>
      </c>
      <c r="E71" s="12" t="s">
        <v>367</v>
      </c>
      <c r="F71" s="13">
        <v>17028741</v>
      </c>
      <c r="G71" s="14">
        <v>2398</v>
      </c>
      <c r="H71" s="13">
        <v>0</v>
      </c>
      <c r="I71" s="13">
        <v>0.81</v>
      </c>
      <c r="J71" s="13">
        <v>0</v>
      </c>
      <c r="K71" s="13">
        <v>0.8</v>
      </c>
      <c r="L71" s="13">
        <v>-141</v>
      </c>
      <c r="M71" s="13">
        <v>-5</v>
      </c>
      <c r="N71" s="13">
        <v>28</v>
      </c>
      <c r="O71" s="13">
        <v>-141</v>
      </c>
      <c r="P71" s="16" t="s">
        <v>46</v>
      </c>
      <c r="Q71" s="16">
        <v>0</v>
      </c>
      <c r="R71" s="16">
        <v>0.94</v>
      </c>
      <c r="S71" s="16"/>
      <c r="T71" s="16" t="s">
        <v>333</v>
      </c>
      <c r="U71" s="5" t="s">
        <v>336</v>
      </c>
      <c r="V71" s="16"/>
      <c r="W71" s="16"/>
      <c r="X71" s="16"/>
      <c r="Y71" s="16"/>
      <c r="Z71" s="16"/>
      <c r="AA71" s="16"/>
      <c r="AB71" s="10">
        <v>840</v>
      </c>
      <c r="AC71" s="10">
        <v>280</v>
      </c>
      <c r="AD71" s="10">
        <v>0</v>
      </c>
      <c r="AE71" s="16"/>
      <c r="AF71" s="10"/>
      <c r="AG71" s="16" t="s">
        <v>87</v>
      </c>
      <c r="AH71" s="17" t="s">
        <v>237</v>
      </c>
      <c r="AI71" s="18" t="s">
        <v>515</v>
      </c>
    </row>
    <row r="72" spans="1:35" x14ac:dyDescent="0.25">
      <c r="A72" s="5" t="s">
        <v>240</v>
      </c>
      <c r="B72" s="10" t="s">
        <v>109</v>
      </c>
      <c r="C72" s="10">
        <v>183482</v>
      </c>
      <c r="D72" s="16" t="s">
        <v>66</v>
      </c>
      <c r="E72" s="12" t="s">
        <v>367</v>
      </c>
      <c r="F72" s="13">
        <v>17028741</v>
      </c>
      <c r="G72" s="14">
        <v>2398</v>
      </c>
      <c r="H72" s="13">
        <v>0</v>
      </c>
      <c r="I72" s="13">
        <v>0.81</v>
      </c>
      <c r="J72" s="13">
        <v>0</v>
      </c>
      <c r="K72" s="13">
        <v>0.8</v>
      </c>
      <c r="L72" s="13">
        <v>-141</v>
      </c>
      <c r="M72" s="13">
        <v>-5</v>
      </c>
      <c r="N72" s="13">
        <v>28</v>
      </c>
      <c r="O72" s="13">
        <v>-141</v>
      </c>
      <c r="P72" s="16" t="s">
        <v>46</v>
      </c>
      <c r="Q72" s="5">
        <v>1</v>
      </c>
      <c r="R72" s="5">
        <v>0.04</v>
      </c>
      <c r="S72" s="5"/>
      <c r="T72" s="16" t="s">
        <v>334</v>
      </c>
      <c r="U72" s="16" t="s">
        <v>337</v>
      </c>
      <c r="V72" s="5" t="s">
        <v>70</v>
      </c>
      <c r="W72" s="5"/>
      <c r="X72" s="5" t="s">
        <v>17</v>
      </c>
      <c r="Y72" s="5"/>
      <c r="Z72" s="5"/>
      <c r="AA72" s="5"/>
      <c r="AB72" s="10">
        <v>703</v>
      </c>
      <c r="AC72" s="10">
        <v>107</v>
      </c>
      <c r="AD72" s="10">
        <v>137</v>
      </c>
      <c r="AE72" s="10" t="s">
        <v>425</v>
      </c>
      <c r="AF72" s="10" t="s">
        <v>474</v>
      </c>
      <c r="AG72" s="16" t="s">
        <v>88</v>
      </c>
      <c r="AH72" s="17" t="s">
        <v>235</v>
      </c>
      <c r="AI72" s="18" t="s">
        <v>515</v>
      </c>
    </row>
    <row r="73" spans="1:35" x14ac:dyDescent="0.25">
      <c r="A73" s="5" t="s">
        <v>241</v>
      </c>
      <c r="B73" s="10" t="s">
        <v>109</v>
      </c>
      <c r="C73" s="10">
        <v>183482</v>
      </c>
      <c r="D73" s="16" t="s">
        <v>66</v>
      </c>
      <c r="E73" s="12" t="s">
        <v>367</v>
      </c>
      <c r="F73" s="13">
        <v>17028741</v>
      </c>
      <c r="G73" s="14">
        <v>2398</v>
      </c>
      <c r="H73" s="13">
        <v>0</v>
      </c>
      <c r="I73" s="13">
        <v>0.81</v>
      </c>
      <c r="J73" s="13">
        <v>0</v>
      </c>
      <c r="K73" s="13">
        <v>0.8</v>
      </c>
      <c r="L73" s="13">
        <v>-141</v>
      </c>
      <c r="M73" s="13">
        <v>-5</v>
      </c>
      <c r="N73" s="13">
        <v>28</v>
      </c>
      <c r="O73" s="13">
        <v>-141</v>
      </c>
      <c r="P73" s="16" t="s">
        <v>46</v>
      </c>
      <c r="Q73" s="5">
        <v>1</v>
      </c>
      <c r="R73" s="5">
        <v>0.02</v>
      </c>
      <c r="S73" s="5"/>
      <c r="T73" s="16" t="s">
        <v>334</v>
      </c>
      <c r="U73" s="16" t="s">
        <v>341</v>
      </c>
      <c r="V73" s="5" t="s">
        <v>256</v>
      </c>
      <c r="W73" s="5"/>
      <c r="X73" s="5" t="s">
        <v>18</v>
      </c>
      <c r="Y73" s="5"/>
      <c r="Z73" s="5"/>
      <c r="AA73" s="5"/>
      <c r="AB73" s="10">
        <f>840-86-137</f>
        <v>617</v>
      </c>
      <c r="AC73" s="10">
        <f>67+2</f>
        <v>69</v>
      </c>
      <c r="AD73" s="10">
        <f>840-Tabelle1[[#This Row],[cDNA_len]]</f>
        <v>223</v>
      </c>
      <c r="AE73" s="5" t="s">
        <v>426</v>
      </c>
      <c r="AF73" s="10" t="s">
        <v>470</v>
      </c>
      <c r="AG73" s="16" t="s">
        <v>88</v>
      </c>
      <c r="AH73" s="17" t="s">
        <v>235</v>
      </c>
      <c r="AI73" s="18" t="s">
        <v>515</v>
      </c>
    </row>
    <row r="74" spans="1:35" x14ac:dyDescent="0.25">
      <c r="A74" s="5" t="s">
        <v>67</v>
      </c>
      <c r="B74" s="10" t="s">
        <v>110</v>
      </c>
      <c r="C74" s="10">
        <v>183483</v>
      </c>
      <c r="D74" s="5" t="s">
        <v>69</v>
      </c>
      <c r="E74" s="12" t="s">
        <v>368</v>
      </c>
      <c r="F74" s="13">
        <v>17028739</v>
      </c>
      <c r="G74" s="14">
        <v>2400</v>
      </c>
      <c r="H74" s="13">
        <v>0</v>
      </c>
      <c r="I74" s="13">
        <v>0.94</v>
      </c>
      <c r="J74" s="13">
        <v>0</v>
      </c>
      <c r="K74" s="13">
        <v>0.94</v>
      </c>
      <c r="L74" s="13">
        <v>351</v>
      </c>
      <c r="M74" s="13">
        <v>-3</v>
      </c>
      <c r="N74" s="13">
        <v>30</v>
      </c>
      <c r="O74" s="13">
        <v>-139</v>
      </c>
      <c r="P74" s="5" t="s">
        <v>46</v>
      </c>
      <c r="Q74" s="5">
        <v>1</v>
      </c>
      <c r="R74" s="5">
        <v>0.82</v>
      </c>
      <c r="S74" s="5"/>
      <c r="T74" s="5" t="s">
        <v>334</v>
      </c>
      <c r="U74" s="16" t="s">
        <v>337</v>
      </c>
      <c r="V74" s="5" t="s">
        <v>70</v>
      </c>
      <c r="W74" s="5"/>
      <c r="X74" s="5" t="s">
        <v>17</v>
      </c>
      <c r="Y74" s="5"/>
      <c r="Z74" s="5"/>
      <c r="AA74" s="5"/>
      <c r="AB74" s="10">
        <v>703</v>
      </c>
      <c r="AC74" s="10">
        <v>107</v>
      </c>
      <c r="AD74" s="10">
        <v>137</v>
      </c>
      <c r="AE74" s="10" t="s">
        <v>425</v>
      </c>
      <c r="AF74" s="10" t="s">
        <v>474</v>
      </c>
      <c r="AG74" s="16" t="s">
        <v>87</v>
      </c>
      <c r="AH74" s="17" t="s">
        <v>235</v>
      </c>
      <c r="AI74" s="18"/>
    </row>
    <row r="75" spans="1:35" x14ac:dyDescent="0.25">
      <c r="A75" s="5" t="s">
        <v>68</v>
      </c>
      <c r="B75" s="10" t="s">
        <v>110</v>
      </c>
      <c r="C75" s="10">
        <v>183483</v>
      </c>
      <c r="D75" s="5" t="s">
        <v>69</v>
      </c>
      <c r="E75" s="12" t="s">
        <v>368</v>
      </c>
      <c r="F75" s="13">
        <v>17028739</v>
      </c>
      <c r="G75" s="14">
        <v>2400</v>
      </c>
      <c r="H75" s="13">
        <v>0</v>
      </c>
      <c r="I75" s="13">
        <v>0.94</v>
      </c>
      <c r="J75" s="13">
        <v>0</v>
      </c>
      <c r="K75" s="13">
        <v>0.94</v>
      </c>
      <c r="L75" s="13">
        <v>351</v>
      </c>
      <c r="M75" s="13">
        <v>-3</v>
      </c>
      <c r="N75" s="13">
        <v>30</v>
      </c>
      <c r="O75" s="13">
        <v>-139</v>
      </c>
      <c r="P75" s="5" t="s">
        <v>46</v>
      </c>
      <c r="Q75" s="5">
        <v>0</v>
      </c>
      <c r="R75" s="5">
        <v>0.14000000000000001</v>
      </c>
      <c r="S75" s="5"/>
      <c r="T75" s="5" t="s">
        <v>333</v>
      </c>
      <c r="U75" s="5" t="s">
        <v>336</v>
      </c>
      <c r="V75" s="5"/>
      <c r="W75" s="5"/>
      <c r="X75" s="5"/>
      <c r="Y75" s="5"/>
      <c r="Z75" s="5"/>
      <c r="AA75" s="5"/>
      <c r="AB75" s="10">
        <v>840</v>
      </c>
      <c r="AC75" s="10">
        <v>280</v>
      </c>
      <c r="AD75" s="10">
        <v>0</v>
      </c>
      <c r="AE75" s="5"/>
      <c r="AF75" s="10"/>
      <c r="AG75" s="5" t="s">
        <v>88</v>
      </c>
      <c r="AH75" s="17" t="s">
        <v>237</v>
      </c>
      <c r="AI75" s="18"/>
    </row>
    <row r="76" spans="1:35" x14ac:dyDescent="0.25">
      <c r="A76" s="5" t="s">
        <v>242</v>
      </c>
      <c r="B76" s="10" t="s">
        <v>110</v>
      </c>
      <c r="C76" s="10">
        <v>183483</v>
      </c>
      <c r="D76" s="5" t="s">
        <v>69</v>
      </c>
      <c r="E76" s="12" t="s">
        <v>368</v>
      </c>
      <c r="F76" s="13">
        <v>17028739</v>
      </c>
      <c r="G76" s="14">
        <v>2400</v>
      </c>
      <c r="H76" s="13">
        <v>0</v>
      </c>
      <c r="I76" s="13">
        <v>0.94</v>
      </c>
      <c r="J76" s="13">
        <v>0</v>
      </c>
      <c r="K76" s="13">
        <v>0.94</v>
      </c>
      <c r="L76" s="13">
        <v>351</v>
      </c>
      <c r="M76" s="13">
        <v>-3</v>
      </c>
      <c r="N76" s="13">
        <v>30</v>
      </c>
      <c r="O76" s="13">
        <v>-139</v>
      </c>
      <c r="P76" s="5" t="s">
        <v>46</v>
      </c>
      <c r="Q76" s="5">
        <v>1</v>
      </c>
      <c r="R76" s="5">
        <v>0.03</v>
      </c>
      <c r="S76" s="5"/>
      <c r="T76" s="16" t="s">
        <v>334</v>
      </c>
      <c r="U76" s="16" t="s">
        <v>341</v>
      </c>
      <c r="V76" s="5" t="s">
        <v>256</v>
      </c>
      <c r="W76" s="5"/>
      <c r="X76" s="5" t="s">
        <v>18</v>
      </c>
      <c r="Y76" s="5"/>
      <c r="Z76" s="5"/>
      <c r="AA76" s="5"/>
      <c r="AB76" s="10">
        <f>840-86-137</f>
        <v>617</v>
      </c>
      <c r="AC76" s="10">
        <f>67+2</f>
        <v>69</v>
      </c>
      <c r="AD76" s="10">
        <f>840-Tabelle1[[#This Row],[cDNA_len]]</f>
        <v>223</v>
      </c>
      <c r="AE76" s="10" t="s">
        <v>426</v>
      </c>
      <c r="AF76" s="10" t="s">
        <v>470</v>
      </c>
      <c r="AG76" s="16" t="s">
        <v>88</v>
      </c>
      <c r="AH76" s="17" t="s">
        <v>235</v>
      </c>
      <c r="AI76" s="18"/>
    </row>
    <row r="77" spans="1:35" x14ac:dyDescent="0.25">
      <c r="A77" s="5" t="s">
        <v>243</v>
      </c>
      <c r="B77" s="10" t="s">
        <v>110</v>
      </c>
      <c r="C77" s="10">
        <v>183483</v>
      </c>
      <c r="D77" s="5" t="s">
        <v>69</v>
      </c>
      <c r="E77" s="12" t="s">
        <v>368</v>
      </c>
      <c r="F77" s="13">
        <v>17028739</v>
      </c>
      <c r="G77" s="14">
        <v>2400</v>
      </c>
      <c r="H77" s="13">
        <v>0</v>
      </c>
      <c r="I77" s="13">
        <v>0.94</v>
      </c>
      <c r="J77" s="13">
        <v>0</v>
      </c>
      <c r="K77" s="13">
        <v>0.94</v>
      </c>
      <c r="L77" s="13">
        <v>351</v>
      </c>
      <c r="M77" s="13">
        <v>-3</v>
      </c>
      <c r="N77" s="13">
        <v>30</v>
      </c>
      <c r="O77" s="13">
        <v>-139</v>
      </c>
      <c r="P77" s="5" t="s">
        <v>46</v>
      </c>
      <c r="Q77" s="5">
        <v>1</v>
      </c>
      <c r="R77" s="5">
        <v>0.01</v>
      </c>
      <c r="S77" s="5"/>
      <c r="T77" s="16" t="s">
        <v>334</v>
      </c>
      <c r="U77" s="16" t="s">
        <v>338</v>
      </c>
      <c r="V77" s="5" t="s">
        <v>75</v>
      </c>
      <c r="W77" s="5"/>
      <c r="X77" s="5" t="s">
        <v>229</v>
      </c>
      <c r="Y77" s="5"/>
      <c r="Z77" s="5">
        <v>2527</v>
      </c>
      <c r="AA77" s="5"/>
      <c r="AB77" s="10">
        <v>715</v>
      </c>
      <c r="AC77" s="10">
        <v>111</v>
      </c>
      <c r="AD77" s="10">
        <v>125</v>
      </c>
      <c r="AE77" s="10" t="s">
        <v>427</v>
      </c>
      <c r="AF77" s="10" t="s">
        <v>475</v>
      </c>
      <c r="AG77" s="16" t="s">
        <v>88</v>
      </c>
      <c r="AH77" s="17" t="s">
        <v>235</v>
      </c>
      <c r="AI77" s="18"/>
    </row>
    <row r="78" spans="1:35" x14ac:dyDescent="0.25">
      <c r="A78" s="16" t="s">
        <v>279</v>
      </c>
      <c r="B78" s="10" t="s">
        <v>90</v>
      </c>
      <c r="C78" s="10">
        <v>183469</v>
      </c>
      <c r="D78" s="10" t="s">
        <v>13</v>
      </c>
      <c r="E78" s="12" t="s">
        <v>369</v>
      </c>
      <c r="F78" s="13">
        <v>17028738</v>
      </c>
      <c r="G78" s="14">
        <v>2401</v>
      </c>
      <c r="H78" s="13">
        <v>0</v>
      </c>
      <c r="I78" s="13">
        <v>0.94</v>
      </c>
      <c r="J78" s="13">
        <v>0.02</v>
      </c>
      <c r="K78" s="13">
        <v>0.95</v>
      </c>
      <c r="L78" s="13">
        <v>-38</v>
      </c>
      <c r="M78" s="13">
        <v>-2</v>
      </c>
      <c r="N78" s="13">
        <v>31</v>
      </c>
      <c r="O78" s="13">
        <v>-138</v>
      </c>
      <c r="P78" s="16" t="s">
        <v>23</v>
      </c>
      <c r="Q78" s="16">
        <v>1</v>
      </c>
      <c r="R78" s="16">
        <v>0.98</v>
      </c>
      <c r="S78" s="16"/>
      <c r="T78" s="16" t="s">
        <v>334</v>
      </c>
      <c r="U78" s="16" t="s">
        <v>337</v>
      </c>
      <c r="V78" s="5" t="s">
        <v>70</v>
      </c>
      <c r="W78" s="16"/>
      <c r="X78" s="5" t="s">
        <v>17</v>
      </c>
      <c r="Y78" s="5"/>
      <c r="Z78" s="5"/>
      <c r="AA78" s="5"/>
      <c r="AB78" s="10">
        <v>703</v>
      </c>
      <c r="AC78" s="10">
        <v>107</v>
      </c>
      <c r="AD78" s="10">
        <v>137</v>
      </c>
      <c r="AE78" s="10" t="s">
        <v>425</v>
      </c>
      <c r="AF78" s="10" t="s">
        <v>474</v>
      </c>
      <c r="AG78" s="16" t="s">
        <v>87</v>
      </c>
      <c r="AH78" s="17" t="s">
        <v>235</v>
      </c>
      <c r="AI78" s="18"/>
    </row>
    <row r="79" spans="1:35" x14ac:dyDescent="0.25">
      <c r="A79" s="5" t="s">
        <v>280</v>
      </c>
      <c r="B79" s="10" t="s">
        <v>90</v>
      </c>
      <c r="C79" s="10">
        <v>183469</v>
      </c>
      <c r="D79" s="10" t="s">
        <v>13</v>
      </c>
      <c r="E79" s="12" t="s">
        <v>369</v>
      </c>
      <c r="F79" s="13">
        <v>17028738</v>
      </c>
      <c r="G79" s="14">
        <v>2401</v>
      </c>
      <c r="H79" s="13">
        <v>0</v>
      </c>
      <c r="I79" s="13">
        <v>0.94</v>
      </c>
      <c r="J79" s="13">
        <v>0.02</v>
      </c>
      <c r="K79" s="13">
        <v>0.95</v>
      </c>
      <c r="L79" s="13">
        <v>-38</v>
      </c>
      <c r="M79" s="13">
        <v>-2</v>
      </c>
      <c r="N79" s="13">
        <v>31</v>
      </c>
      <c r="O79" s="13">
        <v>-138</v>
      </c>
      <c r="P79" s="16" t="s">
        <v>23</v>
      </c>
      <c r="Q79" s="16">
        <v>1</v>
      </c>
      <c r="R79" s="5">
        <v>0.02</v>
      </c>
      <c r="S79" s="5"/>
      <c r="T79" s="5" t="s">
        <v>334</v>
      </c>
      <c r="U79" s="16" t="s">
        <v>341</v>
      </c>
      <c r="V79" s="5" t="s">
        <v>256</v>
      </c>
      <c r="W79" s="5"/>
      <c r="X79" s="5" t="s">
        <v>18</v>
      </c>
      <c r="Y79" s="5"/>
      <c r="Z79" s="5"/>
      <c r="AA79" s="5"/>
      <c r="AB79" s="10">
        <f>840-86-137</f>
        <v>617</v>
      </c>
      <c r="AC79" s="10">
        <f>67+2</f>
        <v>69</v>
      </c>
      <c r="AD79" s="10">
        <f>840-Tabelle1[[#This Row],[cDNA_len]]</f>
        <v>223</v>
      </c>
      <c r="AE79" s="10" t="s">
        <v>426</v>
      </c>
      <c r="AF79" s="10" t="s">
        <v>470</v>
      </c>
      <c r="AG79" s="16" t="s">
        <v>88</v>
      </c>
      <c r="AH79" s="17" t="s">
        <v>235</v>
      </c>
      <c r="AI79" s="18"/>
    </row>
    <row r="80" spans="1:35" x14ac:dyDescent="0.25">
      <c r="A80" s="16" t="s">
        <v>71</v>
      </c>
      <c r="B80" s="10" t="s">
        <v>111</v>
      </c>
      <c r="C80" s="10">
        <v>183484</v>
      </c>
      <c r="D80" s="16" t="s">
        <v>74</v>
      </c>
      <c r="E80" s="12" t="s">
        <v>370</v>
      </c>
      <c r="F80" s="13">
        <v>17028737</v>
      </c>
      <c r="G80" s="14">
        <v>2402</v>
      </c>
      <c r="H80" s="13">
        <v>0</v>
      </c>
      <c r="I80" s="13">
        <v>0.94</v>
      </c>
      <c r="J80" s="13">
        <v>0.02</v>
      </c>
      <c r="K80" s="13">
        <v>0.95</v>
      </c>
      <c r="L80" s="13">
        <v>-37</v>
      </c>
      <c r="M80" s="13">
        <v>-1</v>
      </c>
      <c r="N80" s="13">
        <v>32</v>
      </c>
      <c r="O80" s="13">
        <v>-137</v>
      </c>
      <c r="P80" s="16" t="s">
        <v>23</v>
      </c>
      <c r="Q80" s="16">
        <v>1</v>
      </c>
      <c r="R80" s="16">
        <v>0.64</v>
      </c>
      <c r="S80" s="16"/>
      <c r="T80" s="16" t="s">
        <v>334</v>
      </c>
      <c r="U80" s="16" t="s">
        <v>337</v>
      </c>
      <c r="V80" s="5" t="s">
        <v>70</v>
      </c>
      <c r="W80" s="16"/>
      <c r="X80" s="16" t="s">
        <v>17</v>
      </c>
      <c r="Y80" s="16"/>
      <c r="Z80" s="16"/>
      <c r="AA80" s="16"/>
      <c r="AB80" s="10">
        <v>703</v>
      </c>
      <c r="AC80" s="10">
        <v>107</v>
      </c>
      <c r="AD80" s="10">
        <v>137</v>
      </c>
      <c r="AE80" s="10" t="s">
        <v>425</v>
      </c>
      <c r="AF80" s="10" t="s">
        <v>474</v>
      </c>
      <c r="AG80" s="16" t="s">
        <v>87</v>
      </c>
      <c r="AH80" s="17" t="s">
        <v>235</v>
      </c>
      <c r="AI80" s="18" t="s">
        <v>516</v>
      </c>
    </row>
    <row r="81" spans="1:35" x14ac:dyDescent="0.25">
      <c r="A81" s="16" t="s">
        <v>72</v>
      </c>
      <c r="B81" s="10" t="s">
        <v>111</v>
      </c>
      <c r="C81" s="10">
        <v>183484</v>
      </c>
      <c r="D81" s="16" t="s">
        <v>74</v>
      </c>
      <c r="E81" s="12" t="s">
        <v>370</v>
      </c>
      <c r="F81" s="13">
        <v>17028737</v>
      </c>
      <c r="G81" s="14">
        <v>2402</v>
      </c>
      <c r="H81" s="13">
        <v>0</v>
      </c>
      <c r="I81" s="13">
        <v>0.94</v>
      </c>
      <c r="J81" s="13">
        <v>0.02</v>
      </c>
      <c r="K81" s="13">
        <v>0.95</v>
      </c>
      <c r="L81" s="13">
        <v>-37</v>
      </c>
      <c r="M81" s="13">
        <v>-1</v>
      </c>
      <c r="N81" s="13">
        <v>32</v>
      </c>
      <c r="O81" s="13">
        <v>-137</v>
      </c>
      <c r="P81" s="16" t="s">
        <v>23</v>
      </c>
      <c r="Q81" s="16">
        <v>1</v>
      </c>
      <c r="R81" s="16">
        <v>0.18</v>
      </c>
      <c r="S81" s="16"/>
      <c r="T81" s="16" t="s">
        <v>335</v>
      </c>
      <c r="U81" s="16" t="s">
        <v>338</v>
      </c>
      <c r="V81" s="16" t="s">
        <v>75</v>
      </c>
      <c r="W81" s="16"/>
      <c r="X81" s="16" t="s">
        <v>228</v>
      </c>
      <c r="Y81" s="16"/>
      <c r="Z81" s="16">
        <v>2438</v>
      </c>
      <c r="AA81" s="16"/>
      <c r="AB81" s="10">
        <v>804</v>
      </c>
      <c r="AC81" s="10">
        <v>268</v>
      </c>
      <c r="AD81" s="10">
        <v>36</v>
      </c>
      <c r="AE81" s="9" t="s">
        <v>429</v>
      </c>
      <c r="AF81" s="10" t="s">
        <v>472</v>
      </c>
      <c r="AG81" s="16" t="s">
        <v>88</v>
      </c>
      <c r="AH81" s="17" t="s">
        <v>236</v>
      </c>
      <c r="AI81" s="18" t="s">
        <v>517</v>
      </c>
    </row>
    <row r="82" spans="1:35" x14ac:dyDescent="0.25">
      <c r="A82" s="16" t="s">
        <v>73</v>
      </c>
      <c r="B82" s="10" t="s">
        <v>111</v>
      </c>
      <c r="C82" s="10">
        <v>183484</v>
      </c>
      <c r="D82" s="16" t="s">
        <v>74</v>
      </c>
      <c r="E82" s="12" t="s">
        <v>370</v>
      </c>
      <c r="F82" s="13">
        <v>17028737</v>
      </c>
      <c r="G82" s="14">
        <v>2402</v>
      </c>
      <c r="H82" s="13">
        <v>0</v>
      </c>
      <c r="I82" s="13">
        <v>0.94</v>
      </c>
      <c r="J82" s="13">
        <v>0.02</v>
      </c>
      <c r="K82" s="13">
        <v>0.95</v>
      </c>
      <c r="L82" s="13">
        <v>-37</v>
      </c>
      <c r="M82" s="13">
        <v>-1</v>
      </c>
      <c r="N82" s="13">
        <v>32</v>
      </c>
      <c r="O82" s="13">
        <v>-137</v>
      </c>
      <c r="P82" s="16" t="s">
        <v>23</v>
      </c>
      <c r="Q82" s="16">
        <v>1</v>
      </c>
      <c r="R82" s="16">
        <v>7.0000000000000007E-2</v>
      </c>
      <c r="S82" s="16"/>
      <c r="T82" s="16" t="s">
        <v>334</v>
      </c>
      <c r="U82" s="16" t="s">
        <v>338</v>
      </c>
      <c r="V82" s="16" t="s">
        <v>75</v>
      </c>
      <c r="W82" s="16"/>
      <c r="X82" s="16" t="s">
        <v>229</v>
      </c>
      <c r="Y82" s="16"/>
      <c r="Z82" s="16">
        <v>2527</v>
      </c>
      <c r="AA82" s="16"/>
      <c r="AB82" s="10">
        <v>715</v>
      </c>
      <c r="AC82" s="10">
        <v>111</v>
      </c>
      <c r="AD82" s="10">
        <v>125</v>
      </c>
      <c r="AE82" s="10" t="s">
        <v>427</v>
      </c>
      <c r="AF82" s="10" t="s">
        <v>475</v>
      </c>
      <c r="AG82" s="16" t="s">
        <v>88</v>
      </c>
      <c r="AH82" s="17" t="s">
        <v>235</v>
      </c>
      <c r="AI82" s="18" t="s">
        <v>516</v>
      </c>
    </row>
    <row r="83" spans="1:35" ht="17.25" x14ac:dyDescent="0.25">
      <c r="A83" s="16" t="s">
        <v>301</v>
      </c>
      <c r="B83" s="10" t="s">
        <v>111</v>
      </c>
      <c r="C83" s="10">
        <v>183484</v>
      </c>
      <c r="D83" s="15" t="s">
        <v>74</v>
      </c>
      <c r="E83" s="12" t="s">
        <v>370</v>
      </c>
      <c r="F83" s="13">
        <v>17028737</v>
      </c>
      <c r="G83" s="14">
        <v>2402</v>
      </c>
      <c r="H83" s="13">
        <v>0</v>
      </c>
      <c r="I83" s="13">
        <v>0.94</v>
      </c>
      <c r="J83" s="13">
        <v>0.02</v>
      </c>
      <c r="K83" s="13">
        <v>0.95</v>
      </c>
      <c r="L83" s="13">
        <v>-37</v>
      </c>
      <c r="M83" s="13">
        <v>-1</v>
      </c>
      <c r="N83" s="13">
        <v>32</v>
      </c>
      <c r="O83" s="13">
        <v>-137</v>
      </c>
      <c r="P83" s="16" t="s">
        <v>23</v>
      </c>
      <c r="Q83" s="16">
        <v>1</v>
      </c>
      <c r="R83" s="16">
        <v>0.04</v>
      </c>
      <c r="S83" s="16"/>
      <c r="T83" s="15" t="s">
        <v>497</v>
      </c>
      <c r="U83" s="5" t="s">
        <v>339</v>
      </c>
      <c r="V83" s="10" t="s">
        <v>264</v>
      </c>
      <c r="W83" s="16"/>
      <c r="X83" s="16"/>
      <c r="Y83" s="16" t="s">
        <v>265</v>
      </c>
      <c r="Z83" s="16"/>
      <c r="AA83" s="16"/>
      <c r="AB83" s="10" t="s">
        <v>441</v>
      </c>
      <c r="AC83" s="10">
        <v>132</v>
      </c>
      <c r="AD83" s="10" t="s">
        <v>442</v>
      </c>
      <c r="AE83" s="9" t="s">
        <v>430</v>
      </c>
      <c r="AF83" s="10" t="s">
        <v>473</v>
      </c>
      <c r="AG83" s="16" t="s">
        <v>88</v>
      </c>
      <c r="AH83" s="17" t="s">
        <v>453</v>
      </c>
      <c r="AI83" s="18" t="s">
        <v>518</v>
      </c>
    </row>
    <row r="84" spans="1:35" x14ac:dyDescent="0.25">
      <c r="A84" s="5" t="s">
        <v>302</v>
      </c>
      <c r="B84" s="10" t="s">
        <v>111</v>
      </c>
      <c r="C84" s="10">
        <v>183484</v>
      </c>
      <c r="D84" s="16" t="s">
        <v>74</v>
      </c>
      <c r="E84" s="12" t="s">
        <v>370</v>
      </c>
      <c r="F84" s="13">
        <v>17028737</v>
      </c>
      <c r="G84" s="14">
        <v>2402</v>
      </c>
      <c r="H84" s="13">
        <v>0</v>
      </c>
      <c r="I84" s="13">
        <v>0.94</v>
      </c>
      <c r="J84" s="13">
        <v>0.02</v>
      </c>
      <c r="K84" s="13">
        <v>0.95</v>
      </c>
      <c r="L84" s="13">
        <v>-37</v>
      </c>
      <c r="M84" s="13">
        <v>-1</v>
      </c>
      <c r="N84" s="13">
        <v>32</v>
      </c>
      <c r="O84" s="13">
        <v>-137</v>
      </c>
      <c r="P84" s="16" t="s">
        <v>23</v>
      </c>
      <c r="Q84" s="5">
        <v>1</v>
      </c>
      <c r="R84" s="5">
        <v>0.04</v>
      </c>
      <c r="S84" s="5"/>
      <c r="T84" s="16" t="s">
        <v>334</v>
      </c>
      <c r="U84" s="16" t="s">
        <v>341</v>
      </c>
      <c r="V84" s="5" t="s">
        <v>256</v>
      </c>
      <c r="W84" s="16"/>
      <c r="X84" s="16" t="s">
        <v>18</v>
      </c>
      <c r="Y84" s="16"/>
      <c r="Z84" s="16"/>
      <c r="AA84" s="16"/>
      <c r="AB84" s="10">
        <f>840-86-137</f>
        <v>617</v>
      </c>
      <c r="AC84" s="10">
        <f>67+2</f>
        <v>69</v>
      </c>
      <c r="AD84" s="10">
        <f>840-Tabelle1[[#This Row],[cDNA_len]]</f>
        <v>223</v>
      </c>
      <c r="AE84" s="10" t="s">
        <v>426</v>
      </c>
      <c r="AF84" s="10" t="s">
        <v>470</v>
      </c>
      <c r="AG84" s="16" t="s">
        <v>88</v>
      </c>
      <c r="AH84" s="17" t="s">
        <v>235</v>
      </c>
      <c r="AI84" s="18" t="s">
        <v>516</v>
      </c>
    </row>
    <row r="85" spans="1:35" x14ac:dyDescent="0.25">
      <c r="A85" s="5" t="s">
        <v>303</v>
      </c>
      <c r="B85" s="10" t="s">
        <v>111</v>
      </c>
      <c r="C85" s="10">
        <v>183484</v>
      </c>
      <c r="D85" s="16" t="s">
        <v>74</v>
      </c>
      <c r="E85" s="12" t="s">
        <v>370</v>
      </c>
      <c r="F85" s="13">
        <v>17028737</v>
      </c>
      <c r="G85" s="14">
        <v>2402</v>
      </c>
      <c r="H85" s="13">
        <v>0</v>
      </c>
      <c r="I85" s="13">
        <v>0.94</v>
      </c>
      <c r="J85" s="13">
        <v>0.02</v>
      </c>
      <c r="K85" s="13">
        <v>0.95</v>
      </c>
      <c r="L85" s="13">
        <v>-37</v>
      </c>
      <c r="M85" s="13">
        <v>-1</v>
      </c>
      <c r="N85" s="13">
        <v>32</v>
      </c>
      <c r="O85" s="13">
        <v>-137</v>
      </c>
      <c r="P85" s="16" t="s">
        <v>23</v>
      </c>
      <c r="Q85" s="5">
        <v>1</v>
      </c>
      <c r="R85" s="5">
        <v>0.03</v>
      </c>
      <c r="S85" s="5"/>
      <c r="T85" s="16" t="s">
        <v>335</v>
      </c>
      <c r="U85" s="16" t="s">
        <v>338</v>
      </c>
      <c r="V85" s="5" t="s">
        <v>75</v>
      </c>
      <c r="W85" s="16"/>
      <c r="X85" s="16" t="s">
        <v>257</v>
      </c>
      <c r="Y85" s="16"/>
      <c r="Z85" s="16">
        <v>2450</v>
      </c>
      <c r="AA85" s="16"/>
      <c r="AB85" s="10">
        <v>792</v>
      </c>
      <c r="AC85" s="10">
        <v>264</v>
      </c>
      <c r="AD85" s="10">
        <v>48</v>
      </c>
      <c r="AE85" s="9" t="s">
        <v>428</v>
      </c>
      <c r="AF85" s="10" t="s">
        <v>471</v>
      </c>
      <c r="AG85" s="16" t="s">
        <v>88</v>
      </c>
      <c r="AH85" s="17" t="s">
        <v>236</v>
      </c>
      <c r="AI85" s="18" t="s">
        <v>517</v>
      </c>
    </row>
    <row r="86" spans="1:35" x14ac:dyDescent="0.25">
      <c r="A86" s="5" t="s">
        <v>304</v>
      </c>
      <c r="B86" s="10" t="s">
        <v>111</v>
      </c>
      <c r="C86" s="10">
        <v>183484</v>
      </c>
      <c r="D86" s="16" t="s">
        <v>74</v>
      </c>
      <c r="E86" s="12" t="s">
        <v>370</v>
      </c>
      <c r="F86" s="13">
        <v>17028737</v>
      </c>
      <c r="G86" s="14">
        <v>2402</v>
      </c>
      <c r="H86" s="13">
        <v>0</v>
      </c>
      <c r="I86" s="13">
        <v>0.94</v>
      </c>
      <c r="J86" s="13">
        <v>0.02</v>
      </c>
      <c r="K86" s="13">
        <v>0.95</v>
      </c>
      <c r="L86" s="13">
        <v>-37</v>
      </c>
      <c r="M86" s="13">
        <v>-1</v>
      </c>
      <c r="N86" s="13">
        <v>32</v>
      </c>
      <c r="O86" s="13">
        <v>-137</v>
      </c>
      <c r="P86" s="16" t="s">
        <v>23</v>
      </c>
      <c r="Q86" s="5">
        <v>0</v>
      </c>
      <c r="R86" s="5">
        <v>0.01</v>
      </c>
      <c r="S86" s="5"/>
      <c r="T86" s="16" t="s">
        <v>333</v>
      </c>
      <c r="U86" s="5" t="s">
        <v>336</v>
      </c>
      <c r="V86" s="5"/>
      <c r="W86" s="16"/>
      <c r="X86" s="16"/>
      <c r="Y86" s="16"/>
      <c r="Z86" s="16"/>
      <c r="AA86" s="16"/>
      <c r="AB86" s="10">
        <v>840</v>
      </c>
      <c r="AC86" s="10">
        <v>280</v>
      </c>
      <c r="AD86" s="10">
        <v>0</v>
      </c>
      <c r="AF86" s="10"/>
      <c r="AG86" s="16" t="s">
        <v>88</v>
      </c>
      <c r="AH86" s="17" t="s">
        <v>237</v>
      </c>
      <c r="AI86" s="18" t="s">
        <v>516</v>
      </c>
    </row>
    <row r="87" spans="1:35" x14ac:dyDescent="0.25">
      <c r="A87" s="5" t="s">
        <v>213</v>
      </c>
      <c r="B87" s="10" t="s">
        <v>212</v>
      </c>
      <c r="C87" s="10">
        <v>189443</v>
      </c>
      <c r="D87" s="5" t="s">
        <v>215</v>
      </c>
      <c r="E87" s="12" t="s">
        <v>502</v>
      </c>
      <c r="F87" s="13">
        <v>17028737</v>
      </c>
      <c r="G87" s="14">
        <v>2402</v>
      </c>
      <c r="H87" s="13">
        <v>0</v>
      </c>
      <c r="I87" s="13">
        <v>0.94</v>
      </c>
      <c r="J87" s="13">
        <v>0.02</v>
      </c>
      <c r="K87" s="13">
        <v>0.95</v>
      </c>
      <c r="L87" s="13">
        <v>-37</v>
      </c>
      <c r="M87" s="13">
        <v>-1</v>
      </c>
      <c r="N87" s="13">
        <v>32</v>
      </c>
      <c r="O87" s="13">
        <v>-137</v>
      </c>
      <c r="P87" s="5" t="s">
        <v>23</v>
      </c>
      <c r="Q87" s="5">
        <v>1</v>
      </c>
      <c r="R87" s="5">
        <v>0.86</v>
      </c>
      <c r="S87" s="5" t="s">
        <v>507</v>
      </c>
      <c r="T87" s="5" t="s">
        <v>334</v>
      </c>
      <c r="U87" s="16" t="s">
        <v>337</v>
      </c>
      <c r="V87" s="5" t="s">
        <v>70</v>
      </c>
      <c r="W87" s="5"/>
      <c r="X87" s="5" t="s">
        <v>17</v>
      </c>
      <c r="Y87" s="5"/>
      <c r="Z87" s="5"/>
      <c r="AA87" s="5"/>
      <c r="AB87" s="10">
        <v>703</v>
      </c>
      <c r="AC87" s="10">
        <v>107</v>
      </c>
      <c r="AD87" s="10">
        <v>137</v>
      </c>
      <c r="AE87" s="10" t="s">
        <v>425</v>
      </c>
      <c r="AF87" s="10" t="s">
        <v>474</v>
      </c>
      <c r="AG87" s="16" t="s">
        <v>87</v>
      </c>
      <c r="AH87" s="17" t="s">
        <v>235</v>
      </c>
      <c r="AI87" s="18"/>
    </row>
    <row r="88" spans="1:35" x14ac:dyDescent="0.25">
      <c r="A88" s="5" t="s">
        <v>214</v>
      </c>
      <c r="B88" s="10" t="s">
        <v>212</v>
      </c>
      <c r="C88" s="10">
        <v>189443</v>
      </c>
      <c r="D88" s="5" t="s">
        <v>215</v>
      </c>
      <c r="E88" s="12" t="s">
        <v>502</v>
      </c>
      <c r="F88" s="13">
        <v>17028737</v>
      </c>
      <c r="G88" s="14">
        <v>2402</v>
      </c>
      <c r="H88" s="13">
        <v>0</v>
      </c>
      <c r="I88" s="13">
        <v>0.94</v>
      </c>
      <c r="J88" s="13">
        <v>0.02</v>
      </c>
      <c r="K88" s="13">
        <v>0.95</v>
      </c>
      <c r="L88" s="13">
        <v>-37</v>
      </c>
      <c r="M88" s="13">
        <v>-1</v>
      </c>
      <c r="N88" s="13">
        <v>32</v>
      </c>
      <c r="O88" s="13">
        <v>-137</v>
      </c>
      <c r="P88" s="5" t="s">
        <v>23</v>
      </c>
      <c r="Q88" s="5">
        <v>1</v>
      </c>
      <c r="R88" s="5">
        <v>0.04</v>
      </c>
      <c r="S88" s="5" t="s">
        <v>507</v>
      </c>
      <c r="T88" s="5" t="s">
        <v>334</v>
      </c>
      <c r="U88" s="16" t="s">
        <v>341</v>
      </c>
      <c r="V88" s="5" t="s">
        <v>256</v>
      </c>
      <c r="W88" s="5"/>
      <c r="X88" s="5" t="s">
        <v>18</v>
      </c>
      <c r="Y88" s="5"/>
      <c r="Z88" s="5"/>
      <c r="AA88" s="5"/>
      <c r="AB88" s="10">
        <f>840-86-137</f>
        <v>617</v>
      </c>
      <c r="AC88" s="10">
        <f>67+2</f>
        <v>69</v>
      </c>
      <c r="AD88" s="10">
        <f>840-Tabelle1[[#This Row],[cDNA_len]]</f>
        <v>223</v>
      </c>
      <c r="AE88" s="10" t="s">
        <v>426</v>
      </c>
      <c r="AF88" s="10" t="s">
        <v>470</v>
      </c>
      <c r="AG88" s="16" t="s">
        <v>88</v>
      </c>
      <c r="AH88" s="17" t="s">
        <v>235</v>
      </c>
      <c r="AI88" s="18"/>
    </row>
    <row r="89" spans="1:35" x14ac:dyDescent="0.25">
      <c r="A89" s="5" t="s">
        <v>309</v>
      </c>
      <c r="B89" s="10" t="s">
        <v>212</v>
      </c>
      <c r="C89" s="10">
        <v>189443</v>
      </c>
      <c r="D89" s="5" t="s">
        <v>215</v>
      </c>
      <c r="E89" s="12" t="s">
        <v>502</v>
      </c>
      <c r="F89" s="13">
        <v>17028737</v>
      </c>
      <c r="G89" s="14">
        <v>2402</v>
      </c>
      <c r="H89" s="13">
        <v>0</v>
      </c>
      <c r="I89" s="13">
        <v>0.94</v>
      </c>
      <c r="J89" s="13">
        <v>0.02</v>
      </c>
      <c r="K89" s="13">
        <v>0.95</v>
      </c>
      <c r="L89" s="13">
        <v>-37</v>
      </c>
      <c r="M89" s="13">
        <v>-1</v>
      </c>
      <c r="N89" s="13">
        <v>32</v>
      </c>
      <c r="O89" s="13">
        <v>-137</v>
      </c>
      <c r="P89" s="5" t="s">
        <v>23</v>
      </c>
      <c r="Q89" s="5">
        <v>1</v>
      </c>
      <c r="R89" s="5">
        <v>0.04</v>
      </c>
      <c r="S89" s="5" t="s">
        <v>507</v>
      </c>
      <c r="T89" s="16" t="s">
        <v>335</v>
      </c>
      <c r="U89" s="16" t="s">
        <v>338</v>
      </c>
      <c r="V89" s="10" t="s">
        <v>75</v>
      </c>
      <c r="W89" s="16"/>
      <c r="X89" s="16" t="s">
        <v>228</v>
      </c>
      <c r="Y89" s="16"/>
      <c r="Z89" s="16">
        <v>2438</v>
      </c>
      <c r="AA89" s="16"/>
      <c r="AB89" s="10">
        <v>804</v>
      </c>
      <c r="AC89" s="10">
        <v>268</v>
      </c>
      <c r="AD89" s="10">
        <v>36</v>
      </c>
      <c r="AE89" s="9" t="s">
        <v>429</v>
      </c>
      <c r="AF89" s="10" t="s">
        <v>472</v>
      </c>
      <c r="AG89" s="16" t="s">
        <v>88</v>
      </c>
      <c r="AH89" s="17" t="s">
        <v>236</v>
      </c>
      <c r="AI89" s="18" t="s">
        <v>519</v>
      </c>
    </row>
    <row r="90" spans="1:35" x14ac:dyDescent="0.25">
      <c r="A90" s="5" t="s">
        <v>310</v>
      </c>
      <c r="B90" s="10" t="s">
        <v>212</v>
      </c>
      <c r="C90" s="10">
        <v>189443</v>
      </c>
      <c r="D90" s="5" t="s">
        <v>215</v>
      </c>
      <c r="E90" s="12" t="s">
        <v>502</v>
      </c>
      <c r="F90" s="13">
        <v>17028737</v>
      </c>
      <c r="G90" s="14">
        <v>2402</v>
      </c>
      <c r="H90" s="13">
        <v>0</v>
      </c>
      <c r="I90" s="13">
        <v>0.94</v>
      </c>
      <c r="J90" s="13">
        <v>0.02</v>
      </c>
      <c r="K90" s="13">
        <v>0.95</v>
      </c>
      <c r="L90" s="13">
        <v>-37</v>
      </c>
      <c r="M90" s="13">
        <v>-1</v>
      </c>
      <c r="N90" s="13">
        <v>32</v>
      </c>
      <c r="O90" s="13">
        <v>-137</v>
      </c>
      <c r="P90" s="5" t="s">
        <v>23</v>
      </c>
      <c r="Q90" s="5">
        <v>1</v>
      </c>
      <c r="R90" s="5">
        <v>0.03</v>
      </c>
      <c r="S90" s="5" t="s">
        <v>507</v>
      </c>
      <c r="T90" s="16" t="s">
        <v>334</v>
      </c>
      <c r="U90" s="16" t="s">
        <v>338</v>
      </c>
      <c r="V90" s="10" t="s">
        <v>75</v>
      </c>
      <c r="W90" s="16"/>
      <c r="X90" s="16" t="s">
        <v>263</v>
      </c>
      <c r="Y90" s="16"/>
      <c r="Z90" s="16">
        <v>2527</v>
      </c>
      <c r="AA90" s="16"/>
      <c r="AB90" s="10">
        <v>715</v>
      </c>
      <c r="AC90" s="10">
        <v>111</v>
      </c>
      <c r="AD90" s="10">
        <v>125</v>
      </c>
      <c r="AE90" s="10" t="s">
        <v>427</v>
      </c>
      <c r="AF90" s="10" t="s">
        <v>475</v>
      </c>
      <c r="AG90" s="16" t="s">
        <v>88</v>
      </c>
      <c r="AH90" s="17" t="s">
        <v>235</v>
      </c>
      <c r="AI90" s="18"/>
    </row>
    <row r="91" spans="1:35" ht="17.25" x14ac:dyDescent="0.25">
      <c r="A91" s="5" t="s">
        <v>311</v>
      </c>
      <c r="B91" s="10" t="s">
        <v>212</v>
      </c>
      <c r="C91" s="10">
        <v>189443</v>
      </c>
      <c r="D91" s="11" t="s">
        <v>215</v>
      </c>
      <c r="E91" s="12" t="s">
        <v>502</v>
      </c>
      <c r="F91" s="13">
        <v>17028737</v>
      </c>
      <c r="G91" s="14">
        <v>2402</v>
      </c>
      <c r="H91" s="13">
        <v>0</v>
      </c>
      <c r="I91" s="13">
        <v>0.94</v>
      </c>
      <c r="J91" s="13">
        <v>0.02</v>
      </c>
      <c r="K91" s="13">
        <v>0.95</v>
      </c>
      <c r="L91" s="13">
        <v>-37</v>
      </c>
      <c r="M91" s="13">
        <v>-1</v>
      </c>
      <c r="N91" s="13">
        <v>32</v>
      </c>
      <c r="O91" s="13">
        <v>-137</v>
      </c>
      <c r="P91" s="5" t="s">
        <v>23</v>
      </c>
      <c r="Q91" s="5">
        <v>1</v>
      </c>
      <c r="R91" s="5">
        <v>0.03</v>
      </c>
      <c r="S91" s="5" t="s">
        <v>507</v>
      </c>
      <c r="T91" s="15" t="s">
        <v>497</v>
      </c>
      <c r="U91" s="5" t="s">
        <v>339</v>
      </c>
      <c r="V91" s="10" t="s">
        <v>264</v>
      </c>
      <c r="W91" s="16"/>
      <c r="X91" s="16"/>
      <c r="Y91" s="16" t="s">
        <v>265</v>
      </c>
      <c r="Z91" s="16"/>
      <c r="AA91" s="16"/>
      <c r="AB91" s="10" t="s">
        <v>441</v>
      </c>
      <c r="AC91" s="10">
        <v>132</v>
      </c>
      <c r="AD91" s="10" t="s">
        <v>442</v>
      </c>
      <c r="AE91" s="9" t="s">
        <v>431</v>
      </c>
      <c r="AF91" s="10" t="s">
        <v>473</v>
      </c>
      <c r="AG91" s="16" t="s">
        <v>88</v>
      </c>
      <c r="AH91" s="17" t="s">
        <v>453</v>
      </c>
      <c r="AI91" s="18" t="s">
        <v>443</v>
      </c>
    </row>
    <row r="92" spans="1:35" x14ac:dyDescent="0.25">
      <c r="A92" s="10" t="s">
        <v>192</v>
      </c>
      <c r="B92" s="10" t="s">
        <v>193</v>
      </c>
      <c r="C92" s="10">
        <v>188458</v>
      </c>
      <c r="D92" s="5" t="s">
        <v>191</v>
      </c>
      <c r="E92" s="12" t="s">
        <v>371</v>
      </c>
      <c r="F92" s="13">
        <v>17028736</v>
      </c>
      <c r="G92" s="14">
        <v>2403</v>
      </c>
      <c r="H92" s="13">
        <v>0</v>
      </c>
      <c r="I92" s="13">
        <v>0.44</v>
      </c>
      <c r="J92" s="13">
        <v>0.01</v>
      </c>
      <c r="K92" s="13">
        <v>0.39</v>
      </c>
      <c r="L92" s="13">
        <v>-36</v>
      </c>
      <c r="M92" s="13">
        <v>0</v>
      </c>
      <c r="N92" s="13">
        <v>33</v>
      </c>
      <c r="O92" s="13">
        <v>-111</v>
      </c>
      <c r="P92" s="10" t="s">
        <v>17</v>
      </c>
      <c r="Q92" s="10">
        <v>0</v>
      </c>
      <c r="R92" s="10">
        <v>1</v>
      </c>
      <c r="S92" s="10"/>
      <c r="T92" s="10" t="s">
        <v>333</v>
      </c>
      <c r="U92" s="5" t="s">
        <v>336</v>
      </c>
      <c r="V92" s="10"/>
      <c r="W92" s="10"/>
      <c r="X92" s="10"/>
      <c r="Y92" s="10"/>
      <c r="Z92" s="10"/>
      <c r="AA92" s="10"/>
      <c r="AB92" s="10">
        <v>840</v>
      </c>
      <c r="AC92" s="10">
        <v>280</v>
      </c>
      <c r="AD92" s="10">
        <v>0</v>
      </c>
      <c r="AE92" s="10"/>
      <c r="AF92" s="10"/>
      <c r="AG92" s="16" t="s">
        <v>87</v>
      </c>
      <c r="AH92" s="17" t="s">
        <v>237</v>
      </c>
      <c r="AI92" s="18"/>
    </row>
    <row r="93" spans="1:35" x14ac:dyDescent="0.25">
      <c r="A93" s="16" t="s">
        <v>92</v>
      </c>
      <c r="B93" s="10" t="s">
        <v>92</v>
      </c>
      <c r="C93" s="10">
        <v>183471</v>
      </c>
      <c r="D93" s="16" t="s">
        <v>29</v>
      </c>
      <c r="E93" s="12" t="s">
        <v>372</v>
      </c>
      <c r="F93" s="13">
        <v>17028723</v>
      </c>
      <c r="G93" s="14">
        <v>2416</v>
      </c>
      <c r="H93" s="13">
        <v>0</v>
      </c>
      <c r="I93" s="13">
        <v>0</v>
      </c>
      <c r="J93" s="13">
        <v>0.09</v>
      </c>
      <c r="K93" s="13">
        <v>0</v>
      </c>
      <c r="L93" s="13">
        <v>13</v>
      </c>
      <c r="M93" s="13">
        <v>0</v>
      </c>
      <c r="N93" s="13">
        <v>-69</v>
      </c>
      <c r="O93" s="13">
        <v>46</v>
      </c>
      <c r="P93" s="16" t="s">
        <v>17</v>
      </c>
      <c r="Q93" s="16">
        <v>0</v>
      </c>
      <c r="R93" s="16">
        <v>1</v>
      </c>
      <c r="S93" s="5" t="s">
        <v>499</v>
      </c>
      <c r="T93" s="16" t="s">
        <v>333</v>
      </c>
      <c r="U93" s="5" t="s">
        <v>336</v>
      </c>
      <c r="V93" s="16"/>
      <c r="W93" s="16"/>
      <c r="X93" s="16"/>
      <c r="Y93" s="16"/>
      <c r="Z93" s="16"/>
      <c r="AA93" s="16"/>
      <c r="AB93" s="10">
        <v>840</v>
      </c>
      <c r="AC93" s="10">
        <v>280</v>
      </c>
      <c r="AD93" s="10">
        <v>0</v>
      </c>
      <c r="AE93" s="16"/>
      <c r="AF93" s="10"/>
      <c r="AG93" s="16" t="s">
        <v>87</v>
      </c>
      <c r="AH93" s="17" t="s">
        <v>237</v>
      </c>
      <c r="AI93" s="18"/>
    </row>
    <row r="94" spans="1:35" x14ac:dyDescent="0.25">
      <c r="A94" s="5" t="s">
        <v>76</v>
      </c>
      <c r="B94" s="10" t="s">
        <v>112</v>
      </c>
      <c r="C94" s="10">
        <v>183485</v>
      </c>
      <c r="D94" s="5" t="s">
        <v>77</v>
      </c>
      <c r="E94" s="12" t="s">
        <v>373</v>
      </c>
      <c r="F94" s="13">
        <v>17028658</v>
      </c>
      <c r="G94" s="14">
        <v>2481</v>
      </c>
      <c r="H94" s="13">
        <v>0</v>
      </c>
      <c r="I94" s="13">
        <v>0.01</v>
      </c>
      <c r="J94" s="13">
        <v>0.92</v>
      </c>
      <c r="K94" s="13">
        <v>0.34</v>
      </c>
      <c r="L94" s="13">
        <v>934</v>
      </c>
      <c r="M94" s="13">
        <v>78</v>
      </c>
      <c r="N94" s="13">
        <v>1</v>
      </c>
      <c r="O94" s="13">
        <v>-33</v>
      </c>
      <c r="P94" s="5" t="s">
        <v>17</v>
      </c>
      <c r="Q94" s="5">
        <v>0</v>
      </c>
      <c r="R94" s="5">
        <v>1</v>
      </c>
      <c r="S94" s="5"/>
      <c r="T94" s="5" t="s">
        <v>333</v>
      </c>
      <c r="U94" s="5" t="s">
        <v>336</v>
      </c>
      <c r="V94" s="5"/>
      <c r="W94" s="5"/>
      <c r="X94" s="5"/>
      <c r="Y94" s="5"/>
      <c r="Z94" s="5"/>
      <c r="AA94" s="5"/>
      <c r="AB94" s="10">
        <v>840</v>
      </c>
      <c r="AC94" s="10">
        <v>280</v>
      </c>
      <c r="AD94" s="10">
        <v>0</v>
      </c>
      <c r="AE94" s="5"/>
      <c r="AF94" s="10"/>
      <c r="AG94" s="16" t="s">
        <v>87</v>
      </c>
      <c r="AH94" s="17" t="s">
        <v>237</v>
      </c>
      <c r="AI94" s="18"/>
    </row>
    <row r="95" spans="1:35" ht="18" x14ac:dyDescent="0.25">
      <c r="A95" s="16" t="s">
        <v>78</v>
      </c>
      <c r="B95" s="10" t="s">
        <v>113</v>
      </c>
      <c r="C95" s="10">
        <v>183486</v>
      </c>
      <c r="D95" s="16" t="s">
        <v>79</v>
      </c>
      <c r="E95" s="12" t="s">
        <v>374</v>
      </c>
      <c r="F95" s="13">
        <v>17028651</v>
      </c>
      <c r="G95" s="14">
        <v>2488</v>
      </c>
      <c r="H95" s="13">
        <v>0.06</v>
      </c>
      <c r="I95" s="13">
        <v>0</v>
      </c>
      <c r="J95" s="13">
        <v>0.65</v>
      </c>
      <c r="K95" s="13">
        <v>0.88</v>
      </c>
      <c r="L95" s="13">
        <v>-212</v>
      </c>
      <c r="M95" s="13">
        <v>941</v>
      </c>
      <c r="N95" s="13">
        <v>3</v>
      </c>
      <c r="O95" s="13">
        <v>-51</v>
      </c>
      <c r="P95" s="16" t="s">
        <v>17</v>
      </c>
      <c r="Q95" s="16">
        <v>1</v>
      </c>
      <c r="R95" s="16">
        <v>0.97</v>
      </c>
      <c r="S95" s="16"/>
      <c r="T95" s="16" t="s">
        <v>335</v>
      </c>
      <c r="U95" s="16" t="s">
        <v>338</v>
      </c>
      <c r="V95" s="16" t="s">
        <v>80</v>
      </c>
      <c r="W95" s="16"/>
      <c r="X95" s="16" t="s">
        <v>221</v>
      </c>
      <c r="Y95" s="16"/>
      <c r="Z95" s="16"/>
      <c r="AA95" s="16">
        <v>2486</v>
      </c>
      <c r="AB95" s="10">
        <v>786</v>
      </c>
      <c r="AC95" s="10">
        <v>262</v>
      </c>
      <c r="AD95" s="10">
        <v>54</v>
      </c>
      <c r="AE95" s="9" t="s">
        <v>449</v>
      </c>
      <c r="AF95" s="10" t="s">
        <v>464</v>
      </c>
      <c r="AG95" s="16" t="s">
        <v>87</v>
      </c>
      <c r="AH95" s="17" t="s">
        <v>503</v>
      </c>
      <c r="AI95" s="23" t="s">
        <v>460</v>
      </c>
    </row>
    <row r="96" spans="1:35" x14ac:dyDescent="0.25">
      <c r="A96" s="5" t="s">
        <v>244</v>
      </c>
      <c r="B96" s="10" t="s">
        <v>113</v>
      </c>
      <c r="C96" s="10">
        <v>183486</v>
      </c>
      <c r="D96" s="16" t="s">
        <v>79</v>
      </c>
      <c r="E96" s="12" t="s">
        <v>374</v>
      </c>
      <c r="F96" s="13">
        <v>17028651</v>
      </c>
      <c r="G96" s="14">
        <v>2488</v>
      </c>
      <c r="H96" s="13">
        <v>0.06</v>
      </c>
      <c r="I96" s="13">
        <v>0</v>
      </c>
      <c r="J96" s="13">
        <v>0.65</v>
      </c>
      <c r="K96" s="13">
        <v>0.88</v>
      </c>
      <c r="L96" s="13">
        <v>-212</v>
      </c>
      <c r="M96" s="13">
        <v>941</v>
      </c>
      <c r="N96" s="13">
        <v>3</v>
      </c>
      <c r="O96" s="13">
        <v>-51</v>
      </c>
      <c r="P96" s="16" t="s">
        <v>17</v>
      </c>
      <c r="Q96" s="5">
        <v>0</v>
      </c>
      <c r="R96" s="5">
        <v>0.03</v>
      </c>
      <c r="S96" s="5"/>
      <c r="T96" s="16" t="s">
        <v>333</v>
      </c>
      <c r="U96" s="5" t="s">
        <v>336</v>
      </c>
      <c r="V96" s="5"/>
      <c r="W96" s="5"/>
      <c r="X96" s="5"/>
      <c r="Y96" s="5"/>
      <c r="Z96" s="5"/>
      <c r="AA96" s="5"/>
      <c r="AB96" s="10">
        <v>840</v>
      </c>
      <c r="AC96" s="10">
        <v>280</v>
      </c>
      <c r="AD96" s="10">
        <v>0</v>
      </c>
      <c r="AE96" s="5"/>
      <c r="AF96" s="10"/>
      <c r="AG96" s="5" t="s">
        <v>88</v>
      </c>
      <c r="AH96" s="17" t="s">
        <v>237</v>
      </c>
      <c r="AI96" s="18"/>
    </row>
    <row r="97" spans="1:35" x14ac:dyDescent="0.25">
      <c r="A97" s="5" t="s">
        <v>81</v>
      </c>
      <c r="B97" s="10" t="s">
        <v>114</v>
      </c>
      <c r="C97" s="10">
        <v>183487</v>
      </c>
      <c r="D97" s="5" t="s">
        <v>82</v>
      </c>
      <c r="E97" s="12" t="s">
        <v>375</v>
      </c>
      <c r="F97" s="13">
        <v>17028625</v>
      </c>
      <c r="G97" s="14">
        <v>2514</v>
      </c>
      <c r="H97" s="13">
        <v>0.05</v>
      </c>
      <c r="I97" s="13">
        <v>0</v>
      </c>
      <c r="J97" s="13">
        <v>0.27</v>
      </c>
      <c r="K97" s="13">
        <v>0.94</v>
      </c>
      <c r="L97" s="13">
        <v>111</v>
      </c>
      <c r="M97" s="13">
        <v>967</v>
      </c>
      <c r="N97" s="13">
        <v>0</v>
      </c>
      <c r="O97" s="13">
        <v>-25</v>
      </c>
      <c r="P97" s="5" t="s">
        <v>17</v>
      </c>
      <c r="Q97" s="5">
        <v>1</v>
      </c>
      <c r="R97" s="5">
        <v>1</v>
      </c>
      <c r="S97" s="5"/>
      <c r="T97" s="5" t="s">
        <v>334</v>
      </c>
      <c r="U97" s="16" t="s">
        <v>338</v>
      </c>
      <c r="V97" s="5" t="s">
        <v>80</v>
      </c>
      <c r="W97" s="5"/>
      <c r="X97" s="5" t="s">
        <v>222</v>
      </c>
      <c r="Y97" s="5"/>
      <c r="Z97" s="5"/>
      <c r="AA97" s="5">
        <v>2515</v>
      </c>
      <c r="AB97" s="10">
        <v>815</v>
      </c>
      <c r="AC97" s="10">
        <v>134</v>
      </c>
      <c r="AD97" s="10">
        <v>25</v>
      </c>
      <c r="AE97" s="10" t="s">
        <v>432</v>
      </c>
      <c r="AF97" s="10" t="s">
        <v>469</v>
      </c>
      <c r="AG97" s="16" t="s">
        <v>87</v>
      </c>
      <c r="AH97" s="17" t="s">
        <v>235</v>
      </c>
      <c r="AI97" s="18"/>
    </row>
    <row r="98" spans="1:35" x14ac:dyDescent="0.25">
      <c r="A98" s="16" t="s">
        <v>83</v>
      </c>
      <c r="B98" s="10" t="s">
        <v>332</v>
      </c>
      <c r="C98" s="10">
        <v>187268</v>
      </c>
      <c r="D98" s="16" t="s">
        <v>84</v>
      </c>
      <c r="E98" s="12" t="s">
        <v>376</v>
      </c>
      <c r="F98" s="13">
        <v>17028624</v>
      </c>
      <c r="G98" s="14">
        <v>2515</v>
      </c>
      <c r="H98" s="13">
        <v>0.05</v>
      </c>
      <c r="I98" s="13">
        <v>0</v>
      </c>
      <c r="J98" s="13">
        <v>0.03</v>
      </c>
      <c r="K98" s="13">
        <v>0.73</v>
      </c>
      <c r="L98" s="13">
        <v>-185</v>
      </c>
      <c r="M98" s="13">
        <v>-624</v>
      </c>
      <c r="N98" s="13">
        <v>-24</v>
      </c>
      <c r="O98" s="13">
        <v>1</v>
      </c>
      <c r="P98" s="16" t="s">
        <v>17</v>
      </c>
      <c r="Q98" s="16">
        <v>0</v>
      </c>
      <c r="R98" s="16">
        <v>1</v>
      </c>
      <c r="S98" s="16"/>
      <c r="T98" s="16" t="s">
        <v>333</v>
      </c>
      <c r="U98" s="5" t="s">
        <v>336</v>
      </c>
      <c r="V98" s="16"/>
      <c r="W98" s="16"/>
      <c r="X98" s="16"/>
      <c r="Y98" s="16"/>
      <c r="Z98" s="16"/>
      <c r="AA98" s="16"/>
      <c r="AB98" s="10">
        <v>840</v>
      </c>
      <c r="AC98" s="10">
        <v>280</v>
      </c>
      <c r="AD98" s="10">
        <v>0</v>
      </c>
      <c r="AE98" s="16"/>
      <c r="AF98" s="10"/>
      <c r="AG98" s="16" t="s">
        <v>87</v>
      </c>
      <c r="AH98" s="17" t="s">
        <v>237</v>
      </c>
      <c r="AI98" s="18"/>
    </row>
    <row r="99" spans="1:35" ht="23.25" customHeight="1" x14ac:dyDescent="0.25">
      <c r="A99" s="10" t="s">
        <v>120</v>
      </c>
      <c r="B99" s="10" t="s">
        <v>115</v>
      </c>
      <c r="C99" s="10">
        <v>187467</v>
      </c>
      <c r="D99" s="10" t="s">
        <v>119</v>
      </c>
      <c r="E99" s="12" t="s">
        <v>377</v>
      </c>
      <c r="F99" s="13">
        <v>17028623</v>
      </c>
      <c r="G99" s="14">
        <v>2516</v>
      </c>
      <c r="H99" s="13">
        <v>7.0000000000000007E-2</v>
      </c>
      <c r="I99" s="13">
        <v>0</v>
      </c>
      <c r="J99" s="13">
        <v>0.03</v>
      </c>
      <c r="K99" s="13">
        <v>0.73</v>
      </c>
      <c r="L99" s="13">
        <v>-184</v>
      </c>
      <c r="M99" s="13">
        <v>969</v>
      </c>
      <c r="N99" s="13">
        <v>-23</v>
      </c>
      <c r="O99" s="13">
        <v>2</v>
      </c>
      <c r="P99" s="10" t="s">
        <v>17</v>
      </c>
      <c r="Q99" s="10">
        <v>0</v>
      </c>
      <c r="R99" s="10">
        <v>1</v>
      </c>
      <c r="S99" s="10"/>
      <c r="T99" s="10" t="s">
        <v>333</v>
      </c>
      <c r="U99" s="5" t="s">
        <v>336</v>
      </c>
      <c r="V99" s="10"/>
      <c r="W99" s="10"/>
      <c r="X99" s="10"/>
      <c r="Y99" s="10"/>
      <c r="Z99" s="10"/>
      <c r="AA99" s="10"/>
      <c r="AB99" s="10">
        <v>840</v>
      </c>
      <c r="AC99" s="10">
        <v>280</v>
      </c>
      <c r="AD99" s="10">
        <v>0</v>
      </c>
      <c r="AE99" s="10"/>
      <c r="AF99" s="10"/>
      <c r="AG99" s="16" t="s">
        <v>87</v>
      </c>
      <c r="AH99" s="17" t="s">
        <v>237</v>
      </c>
      <c r="AI99" s="18"/>
    </row>
    <row r="100" spans="1:35" x14ac:dyDescent="0.25">
      <c r="A100" s="16" t="s">
        <v>117</v>
      </c>
      <c r="B100" s="10" t="s">
        <v>116</v>
      </c>
      <c r="C100" s="10">
        <v>187468</v>
      </c>
      <c r="D100" s="16" t="s">
        <v>118</v>
      </c>
      <c r="E100" s="12" t="s">
        <v>378</v>
      </c>
      <c r="F100" s="13">
        <v>17028622</v>
      </c>
      <c r="G100" s="14">
        <v>2517</v>
      </c>
      <c r="H100" s="13">
        <v>0.02</v>
      </c>
      <c r="I100" s="13">
        <v>0</v>
      </c>
      <c r="J100" s="13">
        <v>0.02</v>
      </c>
      <c r="K100" s="13">
        <v>0.72</v>
      </c>
      <c r="L100" s="13">
        <v>-183</v>
      </c>
      <c r="M100" s="13">
        <v>-622</v>
      </c>
      <c r="N100" s="13">
        <v>-22</v>
      </c>
      <c r="O100" s="13">
        <v>3</v>
      </c>
      <c r="P100" s="16" t="s">
        <v>17</v>
      </c>
      <c r="Q100" s="16">
        <v>0</v>
      </c>
      <c r="R100" s="16">
        <v>1</v>
      </c>
      <c r="S100" s="16"/>
      <c r="T100" s="16" t="s">
        <v>333</v>
      </c>
      <c r="U100" s="5" t="s">
        <v>336</v>
      </c>
      <c r="V100" s="16"/>
      <c r="W100" s="16"/>
      <c r="X100" s="16"/>
      <c r="Y100" s="16"/>
      <c r="Z100" s="16"/>
      <c r="AA100" s="16"/>
      <c r="AB100" s="10">
        <v>840</v>
      </c>
      <c r="AC100" s="10">
        <v>280</v>
      </c>
      <c r="AD100" s="10">
        <v>0</v>
      </c>
      <c r="AE100" s="16"/>
      <c r="AF100" s="10"/>
      <c r="AG100" s="16" t="s">
        <v>87</v>
      </c>
      <c r="AH100" s="17" t="s">
        <v>237</v>
      </c>
      <c r="AI100" s="18"/>
    </row>
    <row r="101" spans="1:35" ht="15" customHeight="1" x14ac:dyDescent="0.25">
      <c r="A101" s="10" t="s">
        <v>121</v>
      </c>
      <c r="B101" s="10" t="s">
        <v>123</v>
      </c>
      <c r="C101" s="10">
        <v>187473</v>
      </c>
      <c r="D101" s="5" t="s">
        <v>122</v>
      </c>
      <c r="E101" s="12" t="s">
        <v>379</v>
      </c>
      <c r="F101" s="13">
        <v>17028621</v>
      </c>
      <c r="G101" s="14">
        <v>2518</v>
      </c>
      <c r="H101" s="13">
        <v>0.05</v>
      </c>
      <c r="I101" s="13">
        <v>0</v>
      </c>
      <c r="J101" s="13">
        <v>0.27</v>
      </c>
      <c r="K101" s="13">
        <v>0.81</v>
      </c>
      <c r="L101" s="13">
        <v>115</v>
      </c>
      <c r="M101" s="13">
        <v>-10</v>
      </c>
      <c r="N101" s="13">
        <v>4</v>
      </c>
      <c r="O101" s="13">
        <v>-21</v>
      </c>
      <c r="P101" s="10" t="s">
        <v>17</v>
      </c>
      <c r="Q101" s="10">
        <v>1</v>
      </c>
      <c r="R101" s="10">
        <v>1</v>
      </c>
      <c r="S101" s="10"/>
      <c r="T101" s="10" t="s">
        <v>334</v>
      </c>
      <c r="U101" s="16" t="s">
        <v>338</v>
      </c>
      <c r="V101" s="10" t="s">
        <v>80</v>
      </c>
      <c r="W101" s="10"/>
      <c r="X101" s="5" t="s">
        <v>222</v>
      </c>
      <c r="Y101" s="10"/>
      <c r="Z101" s="10"/>
      <c r="AA101" s="10">
        <v>2515</v>
      </c>
      <c r="AB101" s="10">
        <v>815</v>
      </c>
      <c r="AC101" s="10">
        <v>134</v>
      </c>
      <c r="AD101" s="10">
        <v>25</v>
      </c>
      <c r="AE101" s="10" t="s">
        <v>432</v>
      </c>
      <c r="AF101" s="10" t="s">
        <v>463</v>
      </c>
      <c r="AG101" s="16" t="s">
        <v>88</v>
      </c>
      <c r="AH101" s="17" t="s">
        <v>235</v>
      </c>
      <c r="AI101" s="18"/>
    </row>
    <row r="102" spans="1:35" x14ac:dyDescent="0.25">
      <c r="A102" s="16" t="s">
        <v>125</v>
      </c>
      <c r="B102" s="10" t="s">
        <v>124</v>
      </c>
      <c r="C102" s="10">
        <v>187478</v>
      </c>
      <c r="D102" s="25" t="s">
        <v>126</v>
      </c>
      <c r="E102" s="12" t="s">
        <v>380</v>
      </c>
      <c r="F102" s="13">
        <v>17028620</v>
      </c>
      <c r="G102" s="14">
        <v>2519</v>
      </c>
      <c r="H102" s="13">
        <v>0</v>
      </c>
      <c r="I102" s="13">
        <v>0.08</v>
      </c>
      <c r="J102" s="13">
        <v>0.13</v>
      </c>
      <c r="K102" s="13">
        <v>0.72</v>
      </c>
      <c r="L102" s="13">
        <v>-9</v>
      </c>
      <c r="M102" s="13">
        <v>116</v>
      </c>
      <c r="N102" s="13">
        <v>34</v>
      </c>
      <c r="O102" s="13">
        <v>5</v>
      </c>
      <c r="P102" s="16" t="s">
        <v>17</v>
      </c>
      <c r="Q102" s="16">
        <v>0</v>
      </c>
      <c r="R102" s="16">
        <v>1</v>
      </c>
      <c r="S102" s="16"/>
      <c r="T102" s="16" t="s">
        <v>333</v>
      </c>
      <c r="U102" s="5" t="s">
        <v>336</v>
      </c>
      <c r="V102" s="16"/>
      <c r="W102" s="16"/>
      <c r="X102" s="16"/>
      <c r="Y102" s="16"/>
      <c r="Z102" s="16"/>
      <c r="AA102" s="16"/>
      <c r="AB102" s="10">
        <v>840</v>
      </c>
      <c r="AC102" s="10">
        <v>280</v>
      </c>
      <c r="AD102" s="10">
        <v>0</v>
      </c>
      <c r="AE102" s="16"/>
      <c r="AF102" s="10"/>
      <c r="AG102" s="5" t="s">
        <v>87</v>
      </c>
      <c r="AH102" s="17" t="s">
        <v>237</v>
      </c>
      <c r="AI102" s="18"/>
    </row>
    <row r="103" spans="1:35" x14ac:dyDescent="0.25">
      <c r="A103" s="16" t="s">
        <v>195</v>
      </c>
      <c r="B103" s="10" t="s">
        <v>194</v>
      </c>
      <c r="C103" s="10">
        <v>188459</v>
      </c>
      <c r="D103" s="25" t="s">
        <v>198</v>
      </c>
      <c r="E103" s="12" t="s">
        <v>381</v>
      </c>
      <c r="F103" s="13">
        <v>17028610</v>
      </c>
      <c r="G103" s="14">
        <v>2529</v>
      </c>
      <c r="H103" s="13">
        <v>0</v>
      </c>
      <c r="I103" s="13">
        <v>0.11</v>
      </c>
      <c r="J103" s="13">
        <v>0.42</v>
      </c>
      <c r="K103" s="13">
        <v>0.28000000000000003</v>
      </c>
      <c r="L103" s="13">
        <v>291</v>
      </c>
      <c r="M103" s="13">
        <v>126</v>
      </c>
      <c r="N103" s="13">
        <v>44</v>
      </c>
      <c r="O103" s="13">
        <v>-10</v>
      </c>
      <c r="P103" s="16" t="s">
        <v>17</v>
      </c>
      <c r="Q103" s="16">
        <v>0</v>
      </c>
      <c r="R103" s="16">
        <v>0.68</v>
      </c>
      <c r="S103" s="16"/>
      <c r="T103" s="16" t="s">
        <v>333</v>
      </c>
      <c r="U103" s="5" t="s">
        <v>336</v>
      </c>
      <c r="V103" s="16"/>
      <c r="W103" s="16"/>
      <c r="X103" s="16"/>
      <c r="Y103" s="16"/>
      <c r="Z103" s="16"/>
      <c r="AA103" s="16"/>
      <c r="AB103" s="10">
        <v>840</v>
      </c>
      <c r="AC103" s="10">
        <v>280</v>
      </c>
      <c r="AD103" s="10">
        <v>0</v>
      </c>
      <c r="AE103" s="16"/>
      <c r="AF103" s="10"/>
      <c r="AG103" s="16" t="s">
        <v>87</v>
      </c>
      <c r="AH103" s="17" t="s">
        <v>237</v>
      </c>
      <c r="AI103" s="18"/>
    </row>
    <row r="104" spans="1:35" ht="18" x14ac:dyDescent="0.25">
      <c r="A104" s="16" t="s">
        <v>196</v>
      </c>
      <c r="B104" s="10" t="s">
        <v>194</v>
      </c>
      <c r="C104" s="10">
        <v>188459</v>
      </c>
      <c r="D104" s="25" t="s">
        <v>198</v>
      </c>
      <c r="E104" s="12" t="s">
        <v>381</v>
      </c>
      <c r="F104" s="13">
        <v>17028610</v>
      </c>
      <c r="G104" s="14">
        <v>2529</v>
      </c>
      <c r="H104" s="13">
        <v>0</v>
      </c>
      <c r="I104" s="13">
        <v>0.11</v>
      </c>
      <c r="J104" s="13">
        <v>0.42</v>
      </c>
      <c r="K104" s="13">
        <v>0.28000000000000003</v>
      </c>
      <c r="L104" s="13">
        <v>291</v>
      </c>
      <c r="M104" s="13">
        <v>126</v>
      </c>
      <c r="N104" s="13">
        <v>44</v>
      </c>
      <c r="O104" s="13">
        <v>-10</v>
      </c>
      <c r="P104" s="16" t="s">
        <v>17</v>
      </c>
      <c r="Q104" s="16">
        <v>1</v>
      </c>
      <c r="R104" s="16">
        <v>0.17</v>
      </c>
      <c r="S104" s="16"/>
      <c r="T104" s="16" t="s">
        <v>335</v>
      </c>
      <c r="U104" s="16" t="s">
        <v>338</v>
      </c>
      <c r="V104" s="16" t="s">
        <v>80</v>
      </c>
      <c r="W104" s="16"/>
      <c r="X104" s="16" t="s">
        <v>221</v>
      </c>
      <c r="Y104" s="16"/>
      <c r="Z104" s="16"/>
      <c r="AA104" s="16">
        <v>2486</v>
      </c>
      <c r="AB104" s="10">
        <v>786</v>
      </c>
      <c r="AC104" s="10">
        <v>262</v>
      </c>
      <c r="AD104" s="10">
        <v>54</v>
      </c>
      <c r="AE104" s="9" t="s">
        <v>449</v>
      </c>
      <c r="AF104" s="10" t="s">
        <v>464</v>
      </c>
      <c r="AG104" s="16" t="s">
        <v>88</v>
      </c>
      <c r="AH104" s="17" t="s">
        <v>503</v>
      </c>
      <c r="AI104" s="23" t="s">
        <v>460</v>
      </c>
    </row>
    <row r="105" spans="1:35" x14ac:dyDescent="0.25">
      <c r="A105" s="16" t="s">
        <v>197</v>
      </c>
      <c r="B105" s="10" t="s">
        <v>194</v>
      </c>
      <c r="C105" s="10">
        <v>188459</v>
      </c>
      <c r="D105" s="25" t="s">
        <v>198</v>
      </c>
      <c r="E105" s="12" t="s">
        <v>381</v>
      </c>
      <c r="F105" s="13">
        <v>17028610</v>
      </c>
      <c r="G105" s="14">
        <v>2529</v>
      </c>
      <c r="H105" s="13">
        <v>0</v>
      </c>
      <c r="I105" s="13">
        <v>0.11</v>
      </c>
      <c r="J105" s="13">
        <v>0.42</v>
      </c>
      <c r="K105" s="13">
        <v>0.28000000000000003</v>
      </c>
      <c r="L105" s="13">
        <v>291</v>
      </c>
      <c r="M105" s="13">
        <v>126</v>
      </c>
      <c r="N105" s="13">
        <v>44</v>
      </c>
      <c r="O105" s="13">
        <v>-10</v>
      </c>
      <c r="P105" s="16" t="s">
        <v>17</v>
      </c>
      <c r="Q105" s="16">
        <v>1</v>
      </c>
      <c r="R105" s="16">
        <v>0.15</v>
      </c>
      <c r="S105" s="16"/>
      <c r="T105" s="16" t="s">
        <v>334</v>
      </c>
      <c r="U105" s="16" t="s">
        <v>338</v>
      </c>
      <c r="V105" s="16" t="s">
        <v>80</v>
      </c>
      <c r="W105" s="16"/>
      <c r="X105" s="5" t="s">
        <v>222</v>
      </c>
      <c r="Y105" s="16"/>
      <c r="Z105" s="16"/>
      <c r="AA105" s="16">
        <v>2515</v>
      </c>
      <c r="AB105" s="10">
        <v>815</v>
      </c>
      <c r="AC105" s="10">
        <v>134</v>
      </c>
      <c r="AD105" s="10">
        <v>25</v>
      </c>
      <c r="AE105" s="10" t="s">
        <v>432</v>
      </c>
      <c r="AF105" s="10" t="s">
        <v>463</v>
      </c>
      <c r="AG105" s="16" t="s">
        <v>88</v>
      </c>
      <c r="AH105" s="17" t="s">
        <v>235</v>
      </c>
      <c r="AI105" s="18"/>
    </row>
    <row r="106" spans="1:35" x14ac:dyDescent="0.25">
      <c r="A106" s="16" t="s">
        <v>186</v>
      </c>
      <c r="B106" s="10" t="s">
        <v>189</v>
      </c>
      <c r="C106" s="10">
        <v>188432</v>
      </c>
      <c r="D106" s="25" t="s">
        <v>190</v>
      </c>
      <c r="E106" s="12" t="s">
        <v>382</v>
      </c>
      <c r="F106" s="13">
        <v>17028600</v>
      </c>
      <c r="G106" s="14">
        <v>2539</v>
      </c>
      <c r="H106" s="13">
        <v>0.06</v>
      </c>
      <c r="I106" s="13">
        <v>0</v>
      </c>
      <c r="J106" s="13">
        <v>0.03</v>
      </c>
      <c r="K106" s="13">
        <v>0.52</v>
      </c>
      <c r="L106" s="13">
        <v>-161</v>
      </c>
      <c r="M106" s="13">
        <v>992</v>
      </c>
      <c r="N106" s="13">
        <v>0</v>
      </c>
      <c r="O106" s="13">
        <v>25</v>
      </c>
      <c r="P106" s="16" t="s">
        <v>17</v>
      </c>
      <c r="Q106" s="16">
        <v>0</v>
      </c>
      <c r="R106" s="16">
        <v>1</v>
      </c>
      <c r="S106" s="16"/>
      <c r="T106" s="16" t="s">
        <v>333</v>
      </c>
      <c r="U106" s="5" t="s">
        <v>336</v>
      </c>
      <c r="V106" s="16"/>
      <c r="W106" s="16"/>
      <c r="X106" s="16"/>
      <c r="Y106" s="16"/>
      <c r="Z106" s="16"/>
      <c r="AA106" s="16"/>
      <c r="AB106" s="10">
        <v>840</v>
      </c>
      <c r="AC106" s="10">
        <v>280</v>
      </c>
      <c r="AD106" s="10">
        <v>0</v>
      </c>
      <c r="AE106" s="16"/>
      <c r="AF106" s="10"/>
      <c r="AG106" s="16" t="s">
        <v>87</v>
      </c>
      <c r="AH106" s="17" t="s">
        <v>237</v>
      </c>
      <c r="AI106" s="18"/>
    </row>
    <row r="107" spans="1:35" x14ac:dyDescent="0.25">
      <c r="A107" s="5" t="s">
        <v>128</v>
      </c>
      <c r="B107" s="10" t="s">
        <v>127</v>
      </c>
      <c r="C107" s="10">
        <v>187479</v>
      </c>
      <c r="D107" s="25" t="s">
        <v>130</v>
      </c>
      <c r="E107" s="12" t="s">
        <v>383</v>
      </c>
      <c r="F107" s="13">
        <v>17028599</v>
      </c>
      <c r="G107" s="14">
        <v>2540</v>
      </c>
      <c r="H107" s="13">
        <v>0</v>
      </c>
      <c r="I107" s="13">
        <v>0.11</v>
      </c>
      <c r="J107" s="13">
        <v>0.5</v>
      </c>
      <c r="K107" s="13">
        <v>0.97</v>
      </c>
      <c r="L107" s="13">
        <v>-133</v>
      </c>
      <c r="M107" s="13">
        <v>137</v>
      </c>
      <c r="N107" s="13">
        <v>55</v>
      </c>
      <c r="O107" s="13">
        <v>1</v>
      </c>
      <c r="P107" s="5" t="s">
        <v>131</v>
      </c>
      <c r="Q107" s="5">
        <v>1</v>
      </c>
      <c r="R107" s="5">
        <v>0.73</v>
      </c>
      <c r="S107" s="5"/>
      <c r="T107" s="5" t="s">
        <v>334</v>
      </c>
      <c r="U107" s="16" t="s">
        <v>338</v>
      </c>
      <c r="V107" s="5" t="s">
        <v>80</v>
      </c>
      <c r="W107" s="5"/>
      <c r="X107" s="5" t="s">
        <v>222</v>
      </c>
      <c r="Y107" s="5"/>
      <c r="Z107" s="5"/>
      <c r="AA107" s="10">
        <v>2515</v>
      </c>
      <c r="AB107" s="10">
        <v>815</v>
      </c>
      <c r="AC107" s="10">
        <v>134</v>
      </c>
      <c r="AD107" s="10">
        <v>25</v>
      </c>
      <c r="AE107" s="10" t="s">
        <v>432</v>
      </c>
      <c r="AF107" s="10" t="s">
        <v>463</v>
      </c>
      <c r="AG107" s="16" t="s">
        <v>88</v>
      </c>
      <c r="AH107" s="17" t="s">
        <v>235</v>
      </c>
      <c r="AI107" s="18"/>
    </row>
    <row r="108" spans="1:35" ht="18" x14ac:dyDescent="0.25">
      <c r="A108" s="5" t="s">
        <v>129</v>
      </c>
      <c r="B108" s="10" t="s">
        <v>127</v>
      </c>
      <c r="C108" s="10">
        <v>187479</v>
      </c>
      <c r="D108" s="25" t="s">
        <v>130</v>
      </c>
      <c r="E108" s="12" t="s">
        <v>383</v>
      </c>
      <c r="F108" s="13">
        <v>17028599</v>
      </c>
      <c r="G108" s="14">
        <v>2540</v>
      </c>
      <c r="H108" s="13">
        <v>0</v>
      </c>
      <c r="I108" s="13">
        <v>0.11</v>
      </c>
      <c r="J108" s="13">
        <v>0.5</v>
      </c>
      <c r="K108" s="13">
        <v>0.97</v>
      </c>
      <c r="L108" s="13">
        <v>-133</v>
      </c>
      <c r="M108" s="13">
        <v>137</v>
      </c>
      <c r="N108" s="13">
        <v>55</v>
      </c>
      <c r="O108" s="13">
        <v>1</v>
      </c>
      <c r="P108" s="5" t="s">
        <v>131</v>
      </c>
      <c r="Q108" s="5">
        <v>1</v>
      </c>
      <c r="R108" s="5">
        <v>0.27</v>
      </c>
      <c r="S108" s="5"/>
      <c r="T108" s="5" t="s">
        <v>335</v>
      </c>
      <c r="U108" s="16" t="s">
        <v>338</v>
      </c>
      <c r="V108" s="5" t="s">
        <v>80</v>
      </c>
      <c r="W108" s="5"/>
      <c r="X108" s="5" t="s">
        <v>221</v>
      </c>
      <c r="Y108" s="5"/>
      <c r="Z108" s="5"/>
      <c r="AA108" s="5">
        <v>2486</v>
      </c>
      <c r="AB108" s="10">
        <v>786</v>
      </c>
      <c r="AC108" s="10">
        <v>262</v>
      </c>
      <c r="AD108" s="10">
        <v>54</v>
      </c>
      <c r="AE108" s="9" t="s">
        <v>449</v>
      </c>
      <c r="AF108" s="10" t="s">
        <v>464</v>
      </c>
      <c r="AG108" s="16" t="s">
        <v>88</v>
      </c>
      <c r="AH108" s="17" t="s">
        <v>503</v>
      </c>
      <c r="AI108" s="23" t="s">
        <v>460</v>
      </c>
    </row>
    <row r="109" spans="1:35" ht="18" x14ac:dyDescent="0.25">
      <c r="A109" s="16" t="s">
        <v>133</v>
      </c>
      <c r="B109" s="10" t="s">
        <v>132</v>
      </c>
      <c r="C109" s="10">
        <v>187480</v>
      </c>
      <c r="D109" s="25" t="s">
        <v>135</v>
      </c>
      <c r="E109" s="12" t="s">
        <v>384</v>
      </c>
      <c r="F109" s="13">
        <v>17028598</v>
      </c>
      <c r="G109" s="14">
        <v>2541</v>
      </c>
      <c r="H109" s="13">
        <v>0</v>
      </c>
      <c r="I109" s="13">
        <v>0.15</v>
      </c>
      <c r="J109" s="13">
        <v>0.5</v>
      </c>
      <c r="K109" s="13">
        <v>0.97</v>
      </c>
      <c r="L109" s="13">
        <v>1587</v>
      </c>
      <c r="M109" s="13">
        <v>138</v>
      </c>
      <c r="N109" s="13">
        <v>56</v>
      </c>
      <c r="O109" s="13">
        <v>2</v>
      </c>
      <c r="P109" s="16" t="s">
        <v>131</v>
      </c>
      <c r="Q109" s="16">
        <v>1</v>
      </c>
      <c r="R109" s="16">
        <v>0.51</v>
      </c>
      <c r="S109" s="16"/>
      <c r="T109" s="16" t="s">
        <v>335</v>
      </c>
      <c r="U109" s="16" t="s">
        <v>338</v>
      </c>
      <c r="V109" s="16" t="s">
        <v>80</v>
      </c>
      <c r="W109" s="16"/>
      <c r="X109" s="16" t="s">
        <v>221</v>
      </c>
      <c r="Y109" s="16"/>
      <c r="Z109" s="16"/>
      <c r="AA109" s="16">
        <v>2486</v>
      </c>
      <c r="AB109" s="10">
        <v>786</v>
      </c>
      <c r="AC109" s="10">
        <v>262</v>
      </c>
      <c r="AD109" s="10">
        <v>54</v>
      </c>
      <c r="AE109" s="9" t="s">
        <v>449</v>
      </c>
      <c r="AF109" s="10" t="s">
        <v>464</v>
      </c>
      <c r="AG109" s="16" t="s">
        <v>87</v>
      </c>
      <c r="AH109" s="17" t="s">
        <v>503</v>
      </c>
      <c r="AI109" s="23" t="s">
        <v>460</v>
      </c>
    </row>
    <row r="110" spans="1:35" x14ac:dyDescent="0.25">
      <c r="A110" s="16" t="s">
        <v>134</v>
      </c>
      <c r="B110" s="10" t="s">
        <v>132</v>
      </c>
      <c r="C110" s="10">
        <v>187480</v>
      </c>
      <c r="D110" s="25" t="s">
        <v>135</v>
      </c>
      <c r="E110" s="12" t="s">
        <v>384</v>
      </c>
      <c r="F110" s="13">
        <v>17028598</v>
      </c>
      <c r="G110" s="14">
        <v>2541</v>
      </c>
      <c r="H110" s="13">
        <v>0</v>
      </c>
      <c r="I110" s="13">
        <v>0.15</v>
      </c>
      <c r="J110" s="13">
        <v>0.5</v>
      </c>
      <c r="K110" s="13">
        <v>0.97</v>
      </c>
      <c r="L110" s="13">
        <v>1587</v>
      </c>
      <c r="M110" s="13">
        <v>138</v>
      </c>
      <c r="N110" s="13">
        <v>56</v>
      </c>
      <c r="O110" s="13">
        <v>2</v>
      </c>
      <c r="P110" s="16" t="s">
        <v>131</v>
      </c>
      <c r="Q110" s="16">
        <v>1</v>
      </c>
      <c r="R110" s="16">
        <v>0.49</v>
      </c>
      <c r="S110" s="16"/>
      <c r="T110" s="16" t="s">
        <v>334</v>
      </c>
      <c r="U110" s="16" t="s">
        <v>338</v>
      </c>
      <c r="V110" s="16" t="s">
        <v>80</v>
      </c>
      <c r="W110" s="16"/>
      <c r="X110" s="16" t="s">
        <v>222</v>
      </c>
      <c r="Y110" s="16"/>
      <c r="Z110" s="16"/>
      <c r="AA110" s="16">
        <v>2515</v>
      </c>
      <c r="AB110" s="10">
        <v>815</v>
      </c>
      <c r="AC110" s="10">
        <v>134</v>
      </c>
      <c r="AD110" s="10">
        <v>25</v>
      </c>
      <c r="AE110" s="10" t="s">
        <v>432</v>
      </c>
      <c r="AF110" s="10" t="s">
        <v>463</v>
      </c>
      <c r="AG110" s="16" t="s">
        <v>88</v>
      </c>
      <c r="AH110" s="17" t="s">
        <v>235</v>
      </c>
      <c r="AI110" s="18"/>
    </row>
    <row r="111" spans="1:35" x14ac:dyDescent="0.25">
      <c r="A111" s="5" t="s">
        <v>137</v>
      </c>
      <c r="B111" s="10" t="s">
        <v>136</v>
      </c>
      <c r="C111" s="10">
        <v>187485</v>
      </c>
      <c r="D111" s="25" t="s">
        <v>139</v>
      </c>
      <c r="E111" s="12" t="s">
        <v>385</v>
      </c>
      <c r="F111" s="13">
        <v>17028597</v>
      </c>
      <c r="G111" s="14">
        <v>2542</v>
      </c>
      <c r="H111" s="13">
        <v>0</v>
      </c>
      <c r="I111" s="13">
        <v>0.14000000000000001</v>
      </c>
      <c r="J111" s="13">
        <v>0.5</v>
      </c>
      <c r="K111" s="13">
        <v>0.87</v>
      </c>
      <c r="L111" s="13">
        <v>-131</v>
      </c>
      <c r="M111" s="13">
        <v>139</v>
      </c>
      <c r="N111" s="13">
        <v>57</v>
      </c>
      <c r="O111" s="13">
        <v>3</v>
      </c>
      <c r="P111" s="5" t="s">
        <v>140</v>
      </c>
      <c r="Q111" s="5">
        <v>1</v>
      </c>
      <c r="R111" s="5">
        <v>0.63</v>
      </c>
      <c r="S111" s="5"/>
      <c r="T111" s="5" t="s">
        <v>334</v>
      </c>
      <c r="U111" s="16" t="s">
        <v>338</v>
      </c>
      <c r="V111" s="5" t="s">
        <v>80</v>
      </c>
      <c r="W111" s="5"/>
      <c r="X111" s="5" t="s">
        <v>222</v>
      </c>
      <c r="Y111" s="5"/>
      <c r="Z111" s="5"/>
      <c r="AA111" s="5">
        <v>2515</v>
      </c>
      <c r="AB111" s="10">
        <v>815</v>
      </c>
      <c r="AC111" s="10">
        <v>134</v>
      </c>
      <c r="AD111" s="10">
        <v>25</v>
      </c>
      <c r="AE111" s="10" t="s">
        <v>432</v>
      </c>
      <c r="AF111" s="10" t="s">
        <v>463</v>
      </c>
      <c r="AG111" s="16" t="s">
        <v>87</v>
      </c>
      <c r="AH111" s="17" t="s">
        <v>235</v>
      </c>
      <c r="AI111" s="18"/>
    </row>
    <row r="112" spans="1:35" ht="18" x14ac:dyDescent="0.25">
      <c r="A112" s="5" t="s">
        <v>138</v>
      </c>
      <c r="B112" s="10" t="s">
        <v>136</v>
      </c>
      <c r="C112" s="10">
        <v>187485</v>
      </c>
      <c r="D112" s="25" t="s">
        <v>139</v>
      </c>
      <c r="E112" s="12" t="s">
        <v>385</v>
      </c>
      <c r="F112" s="13">
        <v>17028597</v>
      </c>
      <c r="G112" s="14">
        <v>2542</v>
      </c>
      <c r="H112" s="13">
        <v>0</v>
      </c>
      <c r="I112" s="13">
        <v>0.14000000000000001</v>
      </c>
      <c r="J112" s="13">
        <v>0.5</v>
      </c>
      <c r="K112" s="13">
        <v>0.87</v>
      </c>
      <c r="L112" s="13">
        <v>-131</v>
      </c>
      <c r="M112" s="13">
        <v>139</v>
      </c>
      <c r="N112" s="13">
        <v>57</v>
      </c>
      <c r="O112" s="13">
        <v>3</v>
      </c>
      <c r="P112" s="5" t="s">
        <v>140</v>
      </c>
      <c r="Q112" s="5">
        <v>1</v>
      </c>
      <c r="R112" s="5">
        <v>0.35</v>
      </c>
      <c r="S112" s="5"/>
      <c r="T112" s="5" t="s">
        <v>335</v>
      </c>
      <c r="U112" s="16" t="s">
        <v>338</v>
      </c>
      <c r="V112" s="5" t="s">
        <v>80</v>
      </c>
      <c r="W112" s="5"/>
      <c r="X112" s="5" t="s">
        <v>221</v>
      </c>
      <c r="Y112" s="5"/>
      <c r="Z112" s="5"/>
      <c r="AA112" s="5">
        <v>2486</v>
      </c>
      <c r="AB112" s="10">
        <v>786</v>
      </c>
      <c r="AC112" s="10">
        <v>262</v>
      </c>
      <c r="AD112" s="10">
        <v>54</v>
      </c>
      <c r="AE112" s="9" t="s">
        <v>449</v>
      </c>
      <c r="AF112" s="10" t="s">
        <v>464</v>
      </c>
      <c r="AG112" s="16" t="s">
        <v>88</v>
      </c>
      <c r="AH112" s="17" t="s">
        <v>503</v>
      </c>
      <c r="AI112" s="23" t="s">
        <v>460</v>
      </c>
    </row>
    <row r="113" spans="1:35" x14ac:dyDescent="0.25">
      <c r="A113" s="5" t="s">
        <v>245</v>
      </c>
      <c r="B113" s="10" t="s">
        <v>136</v>
      </c>
      <c r="C113" s="10">
        <v>187485</v>
      </c>
      <c r="D113" s="25" t="s">
        <v>139</v>
      </c>
      <c r="E113" s="12" t="s">
        <v>385</v>
      </c>
      <c r="F113" s="13">
        <v>17028597</v>
      </c>
      <c r="G113" s="14">
        <v>2542</v>
      </c>
      <c r="H113" s="13">
        <v>0</v>
      </c>
      <c r="I113" s="13">
        <v>0.14000000000000001</v>
      </c>
      <c r="J113" s="13">
        <v>0.5</v>
      </c>
      <c r="K113" s="13">
        <v>0.87</v>
      </c>
      <c r="L113" s="13">
        <v>-131</v>
      </c>
      <c r="M113" s="13">
        <v>139</v>
      </c>
      <c r="N113" s="13">
        <v>57</v>
      </c>
      <c r="O113" s="13">
        <v>3</v>
      </c>
      <c r="P113" s="5" t="s">
        <v>140</v>
      </c>
      <c r="Q113" s="5">
        <v>0</v>
      </c>
      <c r="R113" s="5">
        <v>0.02</v>
      </c>
      <c r="S113" s="5"/>
      <c r="T113" s="16" t="s">
        <v>333</v>
      </c>
      <c r="U113" s="5" t="s">
        <v>336</v>
      </c>
      <c r="V113" s="5"/>
      <c r="W113" s="5"/>
      <c r="X113" s="5"/>
      <c r="Y113" s="5"/>
      <c r="Z113" s="5"/>
      <c r="AA113" s="5"/>
      <c r="AB113" s="10">
        <v>840</v>
      </c>
      <c r="AC113" s="10">
        <v>280</v>
      </c>
      <c r="AD113" s="10">
        <v>0</v>
      </c>
      <c r="AE113" s="5"/>
      <c r="AF113" s="10"/>
      <c r="AG113" s="5" t="s">
        <v>88</v>
      </c>
      <c r="AH113" s="17" t="s">
        <v>237</v>
      </c>
      <c r="AI113" s="18"/>
    </row>
    <row r="114" spans="1:35" x14ac:dyDescent="0.25">
      <c r="A114" s="16" t="s">
        <v>142</v>
      </c>
      <c r="B114" s="10" t="s">
        <v>141</v>
      </c>
      <c r="C114" s="10">
        <v>187490</v>
      </c>
      <c r="D114" s="25" t="s">
        <v>144</v>
      </c>
      <c r="E114" s="12" t="s">
        <v>386</v>
      </c>
      <c r="F114" s="13">
        <v>17028596</v>
      </c>
      <c r="G114" s="14">
        <v>2543</v>
      </c>
      <c r="H114" s="13">
        <v>0</v>
      </c>
      <c r="I114" s="13">
        <v>0.09</v>
      </c>
      <c r="J114" s="13">
        <v>0.54</v>
      </c>
      <c r="K114" s="13">
        <v>0.96</v>
      </c>
      <c r="L114" s="13">
        <v>-130</v>
      </c>
      <c r="M114" s="13">
        <v>140</v>
      </c>
      <c r="N114" s="13">
        <v>58</v>
      </c>
      <c r="O114" s="13">
        <v>4</v>
      </c>
      <c r="P114" s="16" t="s">
        <v>140</v>
      </c>
      <c r="Q114" s="16">
        <v>1</v>
      </c>
      <c r="R114" s="16">
        <v>0.69</v>
      </c>
      <c r="S114" s="16"/>
      <c r="T114" s="16" t="s">
        <v>334</v>
      </c>
      <c r="U114" s="16" t="s">
        <v>338</v>
      </c>
      <c r="V114" s="16" t="s">
        <v>80</v>
      </c>
      <c r="W114" s="16"/>
      <c r="X114" s="16" t="s">
        <v>222</v>
      </c>
      <c r="Y114" s="16"/>
      <c r="Z114" s="16"/>
      <c r="AA114" s="16">
        <v>2515</v>
      </c>
      <c r="AB114" s="10">
        <v>815</v>
      </c>
      <c r="AC114" s="10">
        <v>134</v>
      </c>
      <c r="AD114" s="10">
        <v>25</v>
      </c>
      <c r="AE114" s="10" t="s">
        <v>432</v>
      </c>
      <c r="AF114" s="10" t="s">
        <v>463</v>
      </c>
      <c r="AG114" s="16" t="s">
        <v>87</v>
      </c>
      <c r="AH114" s="17" t="s">
        <v>235</v>
      </c>
      <c r="AI114" s="18"/>
    </row>
    <row r="115" spans="1:35" ht="18" x14ac:dyDescent="0.25">
      <c r="A115" s="16" t="s">
        <v>143</v>
      </c>
      <c r="B115" s="10" t="s">
        <v>141</v>
      </c>
      <c r="C115" s="10">
        <v>187490</v>
      </c>
      <c r="D115" s="25" t="s">
        <v>144</v>
      </c>
      <c r="E115" s="12" t="s">
        <v>386</v>
      </c>
      <c r="F115" s="13">
        <v>17028596</v>
      </c>
      <c r="G115" s="14">
        <v>2543</v>
      </c>
      <c r="H115" s="13">
        <v>0</v>
      </c>
      <c r="I115" s="13">
        <v>0.09</v>
      </c>
      <c r="J115" s="13">
        <v>0.54</v>
      </c>
      <c r="K115" s="13">
        <v>0.96</v>
      </c>
      <c r="L115" s="13">
        <v>-130</v>
      </c>
      <c r="M115" s="13">
        <v>140</v>
      </c>
      <c r="N115" s="13">
        <v>58</v>
      </c>
      <c r="O115" s="13">
        <v>4</v>
      </c>
      <c r="P115" s="16" t="s">
        <v>140</v>
      </c>
      <c r="Q115" s="16">
        <v>1</v>
      </c>
      <c r="R115" s="16">
        <v>0.31</v>
      </c>
      <c r="S115" s="16"/>
      <c r="T115" s="16" t="s">
        <v>335</v>
      </c>
      <c r="U115" s="16" t="s">
        <v>338</v>
      </c>
      <c r="V115" s="16" t="s">
        <v>80</v>
      </c>
      <c r="W115" s="16"/>
      <c r="X115" s="16" t="s">
        <v>221</v>
      </c>
      <c r="Y115" s="16"/>
      <c r="Z115" s="16"/>
      <c r="AA115" s="16">
        <v>2486</v>
      </c>
      <c r="AB115" s="10">
        <v>786</v>
      </c>
      <c r="AC115" s="10">
        <v>262</v>
      </c>
      <c r="AD115" s="10">
        <v>54</v>
      </c>
      <c r="AE115" s="9" t="s">
        <v>449</v>
      </c>
      <c r="AF115" s="10" t="s">
        <v>464</v>
      </c>
      <c r="AG115" s="16" t="s">
        <v>88</v>
      </c>
      <c r="AH115" s="17" t="s">
        <v>503</v>
      </c>
      <c r="AI115" s="23" t="s">
        <v>460</v>
      </c>
    </row>
    <row r="116" spans="1:35" x14ac:dyDescent="0.25">
      <c r="A116" s="5" t="s">
        <v>146</v>
      </c>
      <c r="B116" s="10" t="s">
        <v>145</v>
      </c>
      <c r="C116" s="10">
        <v>187491</v>
      </c>
      <c r="D116" s="25" t="s">
        <v>148</v>
      </c>
      <c r="E116" s="12" t="s">
        <v>387</v>
      </c>
      <c r="F116" s="13">
        <v>17028595</v>
      </c>
      <c r="G116" s="14">
        <v>2544</v>
      </c>
      <c r="H116" s="13">
        <v>0</v>
      </c>
      <c r="I116" s="13">
        <v>0.12</v>
      </c>
      <c r="J116" s="13">
        <v>0.52</v>
      </c>
      <c r="K116" s="13">
        <v>0.97</v>
      </c>
      <c r="L116" s="13">
        <v>-129</v>
      </c>
      <c r="M116" s="13">
        <v>141</v>
      </c>
      <c r="N116" s="13">
        <v>59</v>
      </c>
      <c r="O116" s="13">
        <v>5</v>
      </c>
      <c r="P116" s="5" t="s">
        <v>140</v>
      </c>
      <c r="Q116" s="5">
        <v>1</v>
      </c>
      <c r="R116" s="5">
        <v>0.72</v>
      </c>
      <c r="S116" s="5"/>
      <c r="T116" s="5" t="s">
        <v>334</v>
      </c>
      <c r="U116" s="16" t="s">
        <v>338</v>
      </c>
      <c r="V116" s="5" t="s">
        <v>80</v>
      </c>
      <c r="W116" s="5"/>
      <c r="X116" s="5" t="s">
        <v>222</v>
      </c>
      <c r="Y116" s="5"/>
      <c r="Z116" s="5"/>
      <c r="AA116" s="5">
        <v>2515</v>
      </c>
      <c r="AB116" s="10">
        <v>815</v>
      </c>
      <c r="AC116" s="10">
        <v>134</v>
      </c>
      <c r="AD116" s="10">
        <v>25</v>
      </c>
      <c r="AE116" s="10" t="s">
        <v>432</v>
      </c>
      <c r="AF116" s="10" t="s">
        <v>463</v>
      </c>
      <c r="AG116" s="16" t="s">
        <v>87</v>
      </c>
      <c r="AH116" s="17" t="s">
        <v>235</v>
      </c>
      <c r="AI116" s="18"/>
    </row>
    <row r="117" spans="1:35" ht="18" x14ac:dyDescent="0.25">
      <c r="A117" s="5" t="s">
        <v>147</v>
      </c>
      <c r="B117" s="10" t="s">
        <v>145</v>
      </c>
      <c r="C117" s="10">
        <v>187491</v>
      </c>
      <c r="D117" s="25" t="s">
        <v>148</v>
      </c>
      <c r="E117" s="12" t="s">
        <v>387</v>
      </c>
      <c r="F117" s="13">
        <v>17028595</v>
      </c>
      <c r="G117" s="14">
        <v>2544</v>
      </c>
      <c r="H117" s="13">
        <v>0</v>
      </c>
      <c r="I117" s="13">
        <v>0.12</v>
      </c>
      <c r="J117" s="13">
        <v>0.52</v>
      </c>
      <c r="K117" s="13">
        <v>0.97</v>
      </c>
      <c r="L117" s="13">
        <v>-129</v>
      </c>
      <c r="M117" s="13">
        <v>141</v>
      </c>
      <c r="N117" s="13">
        <v>59</v>
      </c>
      <c r="O117" s="13">
        <v>5</v>
      </c>
      <c r="P117" s="5" t="s">
        <v>140</v>
      </c>
      <c r="Q117" s="5">
        <v>1</v>
      </c>
      <c r="R117" s="5">
        <v>0.28000000000000003</v>
      </c>
      <c r="S117" s="5"/>
      <c r="T117" s="5" t="s">
        <v>335</v>
      </c>
      <c r="U117" s="16" t="s">
        <v>338</v>
      </c>
      <c r="V117" s="5" t="s">
        <v>80</v>
      </c>
      <c r="W117" s="5"/>
      <c r="X117" s="5" t="s">
        <v>221</v>
      </c>
      <c r="Y117" s="5"/>
      <c r="Z117" s="5"/>
      <c r="AA117" s="5">
        <v>2486</v>
      </c>
      <c r="AB117" s="10">
        <v>786</v>
      </c>
      <c r="AC117" s="10">
        <v>262</v>
      </c>
      <c r="AD117" s="10">
        <v>54</v>
      </c>
      <c r="AE117" s="9" t="s">
        <v>449</v>
      </c>
      <c r="AF117" s="10" t="s">
        <v>464</v>
      </c>
      <c r="AG117" s="16" t="s">
        <v>88</v>
      </c>
      <c r="AH117" s="17" t="s">
        <v>503</v>
      </c>
      <c r="AI117" s="23" t="s">
        <v>460</v>
      </c>
    </row>
    <row r="118" spans="1:35" ht="18" x14ac:dyDescent="0.25">
      <c r="A118" s="16" t="s">
        <v>149</v>
      </c>
      <c r="B118" s="10" t="s">
        <v>152</v>
      </c>
      <c r="C118" s="10">
        <v>187492</v>
      </c>
      <c r="D118" s="25" t="s">
        <v>151</v>
      </c>
      <c r="E118" s="12" t="s">
        <v>388</v>
      </c>
      <c r="F118" s="13">
        <v>17028594</v>
      </c>
      <c r="G118" s="14">
        <v>2545</v>
      </c>
      <c r="H118" s="13">
        <v>0</v>
      </c>
      <c r="I118" s="13">
        <v>0.17</v>
      </c>
      <c r="J118" s="13">
        <v>0.46</v>
      </c>
      <c r="K118" s="13">
        <v>0.89</v>
      </c>
      <c r="L118" s="13">
        <v>1591</v>
      </c>
      <c r="M118" s="13">
        <v>142</v>
      </c>
      <c r="N118" s="13">
        <v>60</v>
      </c>
      <c r="O118" s="13">
        <v>6</v>
      </c>
      <c r="P118" s="16" t="s">
        <v>140</v>
      </c>
      <c r="Q118" s="16">
        <v>1</v>
      </c>
      <c r="R118" s="16">
        <v>0.53</v>
      </c>
      <c r="S118" s="16"/>
      <c r="T118" s="16" t="s">
        <v>335</v>
      </c>
      <c r="U118" s="16" t="s">
        <v>338</v>
      </c>
      <c r="V118" s="16" t="s">
        <v>80</v>
      </c>
      <c r="W118" s="16"/>
      <c r="X118" s="16" t="s">
        <v>221</v>
      </c>
      <c r="Y118" s="16"/>
      <c r="Z118" s="16"/>
      <c r="AA118" s="16">
        <v>2486</v>
      </c>
      <c r="AB118" s="10">
        <v>786</v>
      </c>
      <c r="AC118" s="10">
        <v>262</v>
      </c>
      <c r="AD118" s="10">
        <v>54</v>
      </c>
      <c r="AE118" s="9" t="s">
        <v>449</v>
      </c>
      <c r="AF118" s="10" t="s">
        <v>464</v>
      </c>
      <c r="AG118" s="16" t="s">
        <v>87</v>
      </c>
      <c r="AH118" s="17" t="s">
        <v>503</v>
      </c>
      <c r="AI118" s="23" t="s">
        <v>494</v>
      </c>
    </row>
    <row r="119" spans="1:35" x14ac:dyDescent="0.25">
      <c r="A119" s="16" t="s">
        <v>150</v>
      </c>
      <c r="B119" s="10" t="s">
        <v>152</v>
      </c>
      <c r="C119" s="10">
        <v>187492</v>
      </c>
      <c r="D119" s="25" t="s">
        <v>151</v>
      </c>
      <c r="E119" s="12" t="s">
        <v>388</v>
      </c>
      <c r="F119" s="13">
        <v>17028594</v>
      </c>
      <c r="G119" s="14">
        <v>2545</v>
      </c>
      <c r="H119" s="13">
        <v>0</v>
      </c>
      <c r="I119" s="13">
        <v>0.17</v>
      </c>
      <c r="J119" s="13">
        <v>0.46</v>
      </c>
      <c r="K119" s="13">
        <v>0.89</v>
      </c>
      <c r="L119" s="13">
        <v>1591</v>
      </c>
      <c r="M119" s="13">
        <v>142</v>
      </c>
      <c r="N119" s="13">
        <v>60</v>
      </c>
      <c r="O119" s="13">
        <v>6</v>
      </c>
      <c r="P119" s="16" t="s">
        <v>140</v>
      </c>
      <c r="Q119" s="16">
        <v>1</v>
      </c>
      <c r="R119" s="16">
        <v>0.46</v>
      </c>
      <c r="S119" s="16"/>
      <c r="T119" s="16" t="s">
        <v>334</v>
      </c>
      <c r="U119" s="16" t="s">
        <v>338</v>
      </c>
      <c r="V119" s="16" t="s">
        <v>80</v>
      </c>
      <c r="W119" s="16"/>
      <c r="X119" s="16" t="s">
        <v>222</v>
      </c>
      <c r="Y119" s="16"/>
      <c r="Z119" s="16"/>
      <c r="AA119" s="16">
        <v>2515</v>
      </c>
      <c r="AB119" s="10">
        <v>815</v>
      </c>
      <c r="AC119" s="10">
        <v>134</v>
      </c>
      <c r="AD119" s="10">
        <v>25</v>
      </c>
      <c r="AE119" s="10" t="s">
        <v>432</v>
      </c>
      <c r="AF119" s="10" t="s">
        <v>463</v>
      </c>
      <c r="AG119" s="16" t="s">
        <v>88</v>
      </c>
      <c r="AH119" s="17" t="s">
        <v>235</v>
      </c>
      <c r="AI119" s="18" t="s">
        <v>520</v>
      </c>
    </row>
    <row r="120" spans="1:35" x14ac:dyDescent="0.25">
      <c r="A120" s="5" t="s">
        <v>246</v>
      </c>
      <c r="B120" s="10" t="s">
        <v>152</v>
      </c>
      <c r="C120" s="10">
        <v>187492</v>
      </c>
      <c r="D120" s="25" t="s">
        <v>151</v>
      </c>
      <c r="E120" s="12" t="s">
        <v>388</v>
      </c>
      <c r="F120" s="13">
        <v>17028594</v>
      </c>
      <c r="G120" s="14">
        <v>2545</v>
      </c>
      <c r="H120" s="13">
        <v>0</v>
      </c>
      <c r="I120" s="13">
        <v>0.17</v>
      </c>
      <c r="J120" s="13">
        <v>0.46</v>
      </c>
      <c r="K120" s="13">
        <v>0.89</v>
      </c>
      <c r="L120" s="13">
        <v>1591</v>
      </c>
      <c r="M120" s="13">
        <v>142</v>
      </c>
      <c r="N120" s="13">
        <v>60</v>
      </c>
      <c r="O120" s="13">
        <v>6</v>
      </c>
      <c r="P120" s="16" t="s">
        <v>140</v>
      </c>
      <c r="Q120" s="5">
        <v>0</v>
      </c>
      <c r="R120" s="5">
        <v>0.02</v>
      </c>
      <c r="S120" s="5"/>
      <c r="T120" s="16" t="s">
        <v>333</v>
      </c>
      <c r="U120" s="5" t="s">
        <v>336</v>
      </c>
      <c r="V120" s="5"/>
      <c r="W120" s="5"/>
      <c r="X120" s="5"/>
      <c r="Y120" s="5"/>
      <c r="Z120" s="5"/>
      <c r="AA120" s="5"/>
      <c r="AB120" s="10">
        <v>840</v>
      </c>
      <c r="AC120" s="10">
        <v>280</v>
      </c>
      <c r="AD120" s="10">
        <v>0</v>
      </c>
      <c r="AE120" s="5"/>
      <c r="AF120" s="10"/>
      <c r="AG120" s="5" t="s">
        <v>88</v>
      </c>
      <c r="AH120" s="17" t="s">
        <v>237</v>
      </c>
      <c r="AI120" s="18" t="s">
        <v>520</v>
      </c>
    </row>
    <row r="121" spans="1:35" x14ac:dyDescent="0.25">
      <c r="A121" s="16" t="s">
        <v>157</v>
      </c>
      <c r="B121" s="10" t="s">
        <v>156</v>
      </c>
      <c r="C121" s="10">
        <v>188413</v>
      </c>
      <c r="D121" s="25" t="s">
        <v>159</v>
      </c>
      <c r="E121" s="12" t="s">
        <v>389</v>
      </c>
      <c r="F121" s="13">
        <v>17028444</v>
      </c>
      <c r="G121" s="14">
        <v>2695</v>
      </c>
      <c r="H121" s="13">
        <v>0.55000000000000004</v>
      </c>
      <c r="I121" s="13">
        <v>0.01</v>
      </c>
      <c r="J121" s="13">
        <v>0.56000000000000005</v>
      </c>
      <c r="K121" s="13">
        <v>7.0000000000000007E-2</v>
      </c>
      <c r="L121" s="13">
        <v>-5</v>
      </c>
      <c r="M121" s="13">
        <v>-579</v>
      </c>
      <c r="N121" s="13">
        <v>-132</v>
      </c>
      <c r="O121" s="13">
        <v>181</v>
      </c>
      <c r="P121" s="16" t="s">
        <v>140</v>
      </c>
      <c r="Q121" s="16">
        <v>0</v>
      </c>
      <c r="R121" s="16">
        <v>0.89</v>
      </c>
      <c r="S121" s="16"/>
      <c r="T121" s="16" t="s">
        <v>333</v>
      </c>
      <c r="U121" s="5" t="s">
        <v>336</v>
      </c>
      <c r="V121" s="16"/>
      <c r="W121" s="16"/>
      <c r="X121" s="16"/>
      <c r="Y121" s="16"/>
      <c r="Z121" s="16"/>
      <c r="AA121" s="16"/>
      <c r="AB121" s="10">
        <v>840</v>
      </c>
      <c r="AC121" s="10">
        <v>280</v>
      </c>
      <c r="AD121" s="10">
        <v>0</v>
      </c>
      <c r="AE121" s="16"/>
      <c r="AF121" s="10"/>
      <c r="AG121" s="16" t="s">
        <v>87</v>
      </c>
      <c r="AH121" s="17" t="s">
        <v>237</v>
      </c>
      <c r="AI121" s="18"/>
    </row>
    <row r="122" spans="1:35" x14ac:dyDescent="0.25">
      <c r="A122" s="16" t="s">
        <v>158</v>
      </c>
      <c r="B122" s="10" t="s">
        <v>156</v>
      </c>
      <c r="C122" s="10">
        <v>188413</v>
      </c>
      <c r="D122" s="25" t="s">
        <v>159</v>
      </c>
      <c r="E122" s="12" t="s">
        <v>389</v>
      </c>
      <c r="F122" s="13">
        <v>17028444</v>
      </c>
      <c r="G122" s="14">
        <v>2695</v>
      </c>
      <c r="H122" s="13">
        <v>0.55000000000000004</v>
      </c>
      <c r="I122" s="13">
        <v>0.01</v>
      </c>
      <c r="J122" s="13">
        <v>0.56000000000000005</v>
      </c>
      <c r="K122" s="13">
        <v>7.0000000000000007E-2</v>
      </c>
      <c r="L122" s="13">
        <v>-5</v>
      </c>
      <c r="M122" s="13">
        <v>-579</v>
      </c>
      <c r="N122" s="13">
        <v>-132</v>
      </c>
      <c r="O122" s="13">
        <v>181</v>
      </c>
      <c r="P122" s="16" t="s">
        <v>140</v>
      </c>
      <c r="Q122" s="16">
        <v>1</v>
      </c>
      <c r="R122" s="16">
        <v>0.11</v>
      </c>
      <c r="S122" s="16"/>
      <c r="T122" s="16" t="s">
        <v>334</v>
      </c>
      <c r="U122" s="16" t="s">
        <v>340</v>
      </c>
      <c r="V122" s="16" t="s">
        <v>160</v>
      </c>
      <c r="W122" s="16"/>
      <c r="X122" s="16"/>
      <c r="Y122" s="16" t="s">
        <v>161</v>
      </c>
      <c r="Z122" s="16">
        <v>2699</v>
      </c>
      <c r="AA122" s="16">
        <v>2828</v>
      </c>
      <c r="AB122" s="10">
        <f>840+128</f>
        <v>968</v>
      </c>
      <c r="AC122" s="10">
        <f>141+35</f>
        <v>176</v>
      </c>
      <c r="AD122" s="10">
        <f>Tabelle1[[#This Row],[cDNA_len]]-840</f>
        <v>128</v>
      </c>
      <c r="AE122" s="16" t="s">
        <v>433</v>
      </c>
      <c r="AF122" s="10" t="s">
        <v>468</v>
      </c>
      <c r="AG122" s="16" t="s">
        <v>88</v>
      </c>
      <c r="AH122" s="17" t="s">
        <v>235</v>
      </c>
      <c r="AI122" s="18"/>
    </row>
    <row r="123" spans="1:35" x14ac:dyDescent="0.25">
      <c r="A123" s="16" t="s">
        <v>167</v>
      </c>
      <c r="B123" s="10" t="s">
        <v>166</v>
      </c>
      <c r="C123" s="10">
        <v>188417</v>
      </c>
      <c r="D123" s="25" t="s">
        <v>168</v>
      </c>
      <c r="E123" s="12" t="s">
        <v>390</v>
      </c>
      <c r="F123" s="13">
        <v>17028410</v>
      </c>
      <c r="G123" s="14">
        <v>2729</v>
      </c>
      <c r="H123" s="13">
        <v>0.47</v>
      </c>
      <c r="I123" s="13">
        <v>0.02</v>
      </c>
      <c r="J123" s="13">
        <v>0.51</v>
      </c>
      <c r="K123" s="13">
        <v>0.06</v>
      </c>
      <c r="L123" s="13">
        <v>29</v>
      </c>
      <c r="M123" s="13">
        <v>-545</v>
      </c>
      <c r="N123" s="13">
        <v>-98</v>
      </c>
      <c r="O123" s="13">
        <v>215</v>
      </c>
      <c r="P123" s="16" t="s">
        <v>140</v>
      </c>
      <c r="Q123" s="16">
        <v>0</v>
      </c>
      <c r="R123" s="16">
        <v>0.99</v>
      </c>
      <c r="S123" s="16"/>
      <c r="T123" s="16" t="s">
        <v>333</v>
      </c>
      <c r="U123" s="5" t="s">
        <v>336</v>
      </c>
      <c r="V123" s="16"/>
      <c r="W123" s="16"/>
      <c r="X123" s="16"/>
      <c r="Y123" s="16"/>
      <c r="Z123" s="16"/>
      <c r="AA123" s="16"/>
      <c r="AB123" s="10">
        <v>840</v>
      </c>
      <c r="AC123" s="10">
        <v>280</v>
      </c>
      <c r="AD123" s="10">
        <v>0</v>
      </c>
      <c r="AE123" s="16"/>
      <c r="AF123" s="10"/>
      <c r="AG123" s="16" t="s">
        <v>87</v>
      </c>
      <c r="AH123" s="17" t="s">
        <v>237</v>
      </c>
      <c r="AI123" s="18"/>
    </row>
    <row r="124" spans="1:35" x14ac:dyDescent="0.25">
      <c r="A124" s="5" t="s">
        <v>248</v>
      </c>
      <c r="B124" s="10" t="s">
        <v>166</v>
      </c>
      <c r="C124" s="10">
        <v>188417</v>
      </c>
      <c r="D124" s="25" t="s">
        <v>168</v>
      </c>
      <c r="E124" s="12" t="s">
        <v>390</v>
      </c>
      <c r="F124" s="13">
        <v>17028410</v>
      </c>
      <c r="G124" s="14">
        <v>2729</v>
      </c>
      <c r="H124" s="13">
        <v>0.47</v>
      </c>
      <c r="I124" s="13">
        <v>0.02</v>
      </c>
      <c r="J124" s="13">
        <v>0.51</v>
      </c>
      <c r="K124" s="13">
        <v>0.06</v>
      </c>
      <c r="L124" s="13">
        <v>29</v>
      </c>
      <c r="M124" s="13">
        <v>-545</v>
      </c>
      <c r="N124" s="13">
        <v>-98</v>
      </c>
      <c r="O124" s="13">
        <v>215</v>
      </c>
      <c r="P124" s="16" t="s">
        <v>140</v>
      </c>
      <c r="Q124" s="5">
        <v>1</v>
      </c>
      <c r="R124" s="5">
        <v>0.01</v>
      </c>
      <c r="S124" s="5"/>
      <c r="T124" s="16" t="s">
        <v>334</v>
      </c>
      <c r="U124" s="16" t="s">
        <v>340</v>
      </c>
      <c r="V124" s="16" t="s">
        <v>160</v>
      </c>
      <c r="W124" s="16"/>
      <c r="X124" s="16"/>
      <c r="Y124" s="16" t="s">
        <v>161</v>
      </c>
      <c r="Z124" s="16">
        <v>2699</v>
      </c>
      <c r="AA124" s="16">
        <v>2828</v>
      </c>
      <c r="AB124" s="10">
        <f>840+128</f>
        <v>968</v>
      </c>
      <c r="AC124" s="10">
        <f>141+35</f>
        <v>176</v>
      </c>
      <c r="AD124" s="10">
        <f>Tabelle1[[#This Row],[cDNA_len]]-840</f>
        <v>128</v>
      </c>
      <c r="AE124" s="16" t="s">
        <v>433</v>
      </c>
      <c r="AF124" s="10" t="s">
        <v>468</v>
      </c>
      <c r="AG124" s="16" t="s">
        <v>88</v>
      </c>
      <c r="AH124" s="17" t="s">
        <v>235</v>
      </c>
      <c r="AI124" s="18"/>
    </row>
    <row r="125" spans="1:35" x14ac:dyDescent="0.25">
      <c r="A125" s="5" t="s">
        <v>170</v>
      </c>
      <c r="B125" s="10" t="s">
        <v>169</v>
      </c>
      <c r="C125" s="10">
        <v>188418</v>
      </c>
      <c r="D125" s="25" t="s">
        <v>171</v>
      </c>
      <c r="E125" s="12" t="s">
        <v>391</v>
      </c>
      <c r="F125" s="13">
        <v>17028306</v>
      </c>
      <c r="G125" s="14">
        <v>2833</v>
      </c>
      <c r="H125" s="13">
        <v>0.63</v>
      </c>
      <c r="I125" s="13">
        <v>0</v>
      </c>
      <c r="J125" s="13">
        <v>0.67</v>
      </c>
      <c r="K125" s="13">
        <v>0.06</v>
      </c>
      <c r="L125" s="13">
        <v>133</v>
      </c>
      <c r="M125" s="13">
        <v>1</v>
      </c>
      <c r="N125" s="13">
        <v>6</v>
      </c>
      <c r="O125" s="13">
        <v>1</v>
      </c>
      <c r="P125" s="5" t="s">
        <v>140</v>
      </c>
      <c r="Q125" s="5">
        <v>0</v>
      </c>
      <c r="R125" s="5">
        <v>0.91</v>
      </c>
      <c r="S125" s="5"/>
      <c r="T125" s="5" t="s">
        <v>333</v>
      </c>
      <c r="U125" s="5" t="s">
        <v>336</v>
      </c>
      <c r="V125" s="5"/>
      <c r="W125" s="5"/>
      <c r="X125" s="5"/>
      <c r="Y125" s="5"/>
      <c r="Z125" s="5"/>
      <c r="AA125" s="5"/>
      <c r="AB125" s="10">
        <v>840</v>
      </c>
      <c r="AC125" s="10">
        <v>280</v>
      </c>
      <c r="AD125" s="10">
        <v>0</v>
      </c>
      <c r="AE125" s="5"/>
      <c r="AF125" s="10"/>
      <c r="AG125" s="16" t="s">
        <v>87</v>
      </c>
      <c r="AH125" s="17" t="s">
        <v>237</v>
      </c>
      <c r="AI125" s="18" t="s">
        <v>521</v>
      </c>
    </row>
    <row r="126" spans="1:35" x14ac:dyDescent="0.25">
      <c r="A126" s="5" t="s">
        <v>249</v>
      </c>
      <c r="B126" s="10" t="s">
        <v>169</v>
      </c>
      <c r="C126" s="10">
        <v>188418</v>
      </c>
      <c r="D126" s="25" t="s">
        <v>171</v>
      </c>
      <c r="E126" s="12" t="s">
        <v>391</v>
      </c>
      <c r="F126" s="13">
        <v>17028306</v>
      </c>
      <c r="G126" s="14">
        <v>2833</v>
      </c>
      <c r="H126" s="13">
        <v>0.63</v>
      </c>
      <c r="I126" s="13">
        <v>0</v>
      </c>
      <c r="J126" s="13">
        <v>0.67</v>
      </c>
      <c r="K126" s="13">
        <v>0.06</v>
      </c>
      <c r="L126" s="13">
        <v>133</v>
      </c>
      <c r="M126" s="13">
        <v>1</v>
      </c>
      <c r="N126" s="13">
        <v>6</v>
      </c>
      <c r="O126" s="13">
        <v>1</v>
      </c>
      <c r="P126" s="5" t="s">
        <v>140</v>
      </c>
      <c r="Q126" s="5">
        <v>1</v>
      </c>
      <c r="R126" s="5">
        <v>0.09</v>
      </c>
      <c r="S126" s="5"/>
      <c r="T126" s="16" t="s">
        <v>334</v>
      </c>
      <c r="U126" s="16" t="s">
        <v>340</v>
      </c>
      <c r="V126" s="16" t="s">
        <v>160</v>
      </c>
      <c r="W126" s="16"/>
      <c r="X126" s="16"/>
      <c r="Y126" s="16" t="s">
        <v>161</v>
      </c>
      <c r="Z126" s="16">
        <v>2699</v>
      </c>
      <c r="AA126" s="16">
        <v>2828</v>
      </c>
      <c r="AB126" s="10">
        <f>840+128</f>
        <v>968</v>
      </c>
      <c r="AC126" s="10">
        <f>141+35</f>
        <v>176</v>
      </c>
      <c r="AD126" s="10">
        <f>Tabelle1[[#This Row],[cDNA_len]]-840</f>
        <v>128</v>
      </c>
      <c r="AE126" s="16" t="s">
        <v>433</v>
      </c>
      <c r="AF126" s="10" t="s">
        <v>468</v>
      </c>
      <c r="AG126" s="16" t="s">
        <v>88</v>
      </c>
      <c r="AH126" s="17" t="s">
        <v>235</v>
      </c>
      <c r="AI126" s="18" t="s">
        <v>521</v>
      </c>
    </row>
    <row r="127" spans="1:35" x14ac:dyDescent="0.25">
      <c r="A127" s="16" t="s">
        <v>172</v>
      </c>
      <c r="B127" s="10" t="s">
        <v>173</v>
      </c>
      <c r="C127" s="10">
        <v>188424</v>
      </c>
      <c r="D127" s="25" t="s">
        <v>174</v>
      </c>
      <c r="E127" s="12" t="s">
        <v>392</v>
      </c>
      <c r="F127" s="13">
        <v>17028304</v>
      </c>
      <c r="G127" s="14">
        <v>2835</v>
      </c>
      <c r="H127" s="13">
        <v>0.43</v>
      </c>
      <c r="I127" s="13">
        <v>0.01</v>
      </c>
      <c r="J127" s="13">
        <v>0.52</v>
      </c>
      <c r="K127" s="13">
        <v>0.04</v>
      </c>
      <c r="L127" s="13">
        <v>135</v>
      </c>
      <c r="M127" s="13">
        <v>-439</v>
      </c>
      <c r="N127" s="13">
        <v>3</v>
      </c>
      <c r="O127" s="13">
        <v>8</v>
      </c>
      <c r="P127" s="16" t="s">
        <v>140</v>
      </c>
      <c r="Q127" s="16">
        <v>0</v>
      </c>
      <c r="R127" s="16">
        <v>0.97</v>
      </c>
      <c r="S127" s="16"/>
      <c r="T127" s="16" t="s">
        <v>333</v>
      </c>
      <c r="U127" s="5" t="s">
        <v>336</v>
      </c>
      <c r="V127" s="16"/>
      <c r="W127" s="16"/>
      <c r="X127" s="16"/>
      <c r="Y127" s="16"/>
      <c r="Z127" s="16"/>
      <c r="AA127" s="16"/>
      <c r="AB127" s="10">
        <v>840</v>
      </c>
      <c r="AC127" s="10">
        <v>280</v>
      </c>
      <c r="AD127" s="10">
        <v>0</v>
      </c>
      <c r="AE127" s="16"/>
      <c r="AF127" s="10"/>
      <c r="AG127" s="16" t="s">
        <v>87</v>
      </c>
      <c r="AH127" s="17" t="s">
        <v>237</v>
      </c>
      <c r="AI127" s="18"/>
    </row>
    <row r="128" spans="1:35" x14ac:dyDescent="0.25">
      <c r="A128" s="5" t="s">
        <v>250</v>
      </c>
      <c r="B128" s="10" t="s">
        <v>173</v>
      </c>
      <c r="C128" s="10">
        <v>188424</v>
      </c>
      <c r="D128" s="25" t="s">
        <v>174</v>
      </c>
      <c r="E128" s="12" t="s">
        <v>392</v>
      </c>
      <c r="F128" s="13">
        <v>17028304</v>
      </c>
      <c r="G128" s="14">
        <v>2835</v>
      </c>
      <c r="H128" s="13">
        <v>0.43</v>
      </c>
      <c r="I128" s="13">
        <v>0.01</v>
      </c>
      <c r="J128" s="13">
        <v>0.52</v>
      </c>
      <c r="K128" s="13">
        <v>0.04</v>
      </c>
      <c r="L128" s="13">
        <v>135</v>
      </c>
      <c r="M128" s="13">
        <v>-439</v>
      </c>
      <c r="N128" s="13">
        <v>3</v>
      </c>
      <c r="O128" s="13">
        <v>8</v>
      </c>
      <c r="P128" s="16" t="s">
        <v>140</v>
      </c>
      <c r="Q128" s="5">
        <v>1</v>
      </c>
      <c r="R128" s="5">
        <v>0.03</v>
      </c>
      <c r="S128" s="5"/>
      <c r="T128" s="16" t="s">
        <v>334</v>
      </c>
      <c r="U128" s="16" t="s">
        <v>340</v>
      </c>
      <c r="V128" s="16" t="s">
        <v>160</v>
      </c>
      <c r="W128" s="16"/>
      <c r="X128" s="16"/>
      <c r="Y128" s="16" t="s">
        <v>326</v>
      </c>
      <c r="Z128" s="16">
        <v>2699</v>
      </c>
      <c r="AA128" s="16">
        <v>2833</v>
      </c>
      <c r="AB128" s="10">
        <f>840+133</f>
        <v>973</v>
      </c>
      <c r="AC128" s="10">
        <f>141+35</f>
        <v>176</v>
      </c>
      <c r="AD128" s="10">
        <f>Tabelle1[[#This Row],[cDNA_len]]-840</f>
        <v>133</v>
      </c>
      <c r="AE128" s="16" t="s">
        <v>434</v>
      </c>
      <c r="AF128" s="10" t="s">
        <v>468</v>
      </c>
      <c r="AG128" s="16" t="s">
        <v>88</v>
      </c>
      <c r="AH128" s="17" t="s">
        <v>235</v>
      </c>
      <c r="AI128" s="18"/>
    </row>
    <row r="129" spans="1:35" x14ac:dyDescent="0.25">
      <c r="A129" s="10" t="s">
        <v>154</v>
      </c>
      <c r="B129" s="10" t="s">
        <v>153</v>
      </c>
      <c r="C129" s="10">
        <v>188412</v>
      </c>
      <c r="D129" s="25" t="s">
        <v>155</v>
      </c>
      <c r="E129" s="12" t="s">
        <v>393</v>
      </c>
      <c r="F129" s="13">
        <v>17028016</v>
      </c>
      <c r="G129" s="14">
        <v>3123</v>
      </c>
      <c r="H129" s="13">
        <v>0.77</v>
      </c>
      <c r="I129" s="13">
        <v>0.12</v>
      </c>
      <c r="J129" s="13">
        <v>0.6</v>
      </c>
      <c r="K129" s="13">
        <v>0.05</v>
      </c>
      <c r="L129" s="13">
        <v>-1</v>
      </c>
      <c r="M129" s="13">
        <v>-151</v>
      </c>
      <c r="N129" s="13">
        <v>-76</v>
      </c>
      <c r="O129" s="13">
        <v>-256</v>
      </c>
      <c r="P129" s="10" t="s">
        <v>140</v>
      </c>
      <c r="Q129" s="10">
        <v>0</v>
      </c>
      <c r="R129" s="10">
        <v>0.91</v>
      </c>
      <c r="S129" s="10"/>
      <c r="T129" s="10" t="s">
        <v>333</v>
      </c>
      <c r="U129" s="5" t="s">
        <v>336</v>
      </c>
      <c r="V129" s="10"/>
      <c r="W129" s="10"/>
      <c r="X129" s="10"/>
      <c r="Y129" s="10"/>
      <c r="Z129" s="10"/>
      <c r="AA129" s="10"/>
      <c r="AB129" s="10">
        <v>840</v>
      </c>
      <c r="AC129" s="10">
        <v>280</v>
      </c>
      <c r="AD129" s="10">
        <v>0</v>
      </c>
      <c r="AE129" s="10"/>
      <c r="AF129" s="10"/>
      <c r="AG129" s="16" t="s">
        <v>87</v>
      </c>
      <c r="AH129" s="17" t="s">
        <v>237</v>
      </c>
      <c r="AI129" s="18"/>
    </row>
    <row r="130" spans="1:35" ht="18" x14ac:dyDescent="0.25">
      <c r="A130" s="5" t="s">
        <v>305</v>
      </c>
      <c r="B130" s="10" t="s">
        <v>153</v>
      </c>
      <c r="C130" s="10">
        <v>188412</v>
      </c>
      <c r="D130" s="25" t="s">
        <v>155</v>
      </c>
      <c r="E130" s="12" t="s">
        <v>393</v>
      </c>
      <c r="F130" s="13">
        <v>17028016</v>
      </c>
      <c r="G130" s="14">
        <v>3123</v>
      </c>
      <c r="H130" s="13">
        <v>0.77</v>
      </c>
      <c r="I130" s="13">
        <v>0.12</v>
      </c>
      <c r="J130" s="13">
        <v>0.6</v>
      </c>
      <c r="K130" s="13">
        <v>0.05</v>
      </c>
      <c r="L130" s="13">
        <v>-1</v>
      </c>
      <c r="M130" s="13">
        <v>-151</v>
      </c>
      <c r="N130" s="13">
        <v>-76</v>
      </c>
      <c r="O130" s="13">
        <v>-256</v>
      </c>
      <c r="P130" s="10" t="s">
        <v>140</v>
      </c>
      <c r="Q130" s="5">
        <v>1</v>
      </c>
      <c r="R130" s="5">
        <v>0.04</v>
      </c>
      <c r="S130" s="5"/>
      <c r="T130" s="16" t="s">
        <v>335</v>
      </c>
      <c r="U130" s="16" t="s">
        <v>338</v>
      </c>
      <c r="V130" s="5" t="s">
        <v>80</v>
      </c>
      <c r="W130" s="16"/>
      <c r="X130" s="16" t="s">
        <v>221</v>
      </c>
      <c r="Y130" s="16"/>
      <c r="Z130" s="16"/>
      <c r="AA130" s="16">
        <v>2486</v>
      </c>
      <c r="AB130" s="10">
        <v>786</v>
      </c>
      <c r="AC130" s="10">
        <v>262</v>
      </c>
      <c r="AD130" s="10">
        <v>54</v>
      </c>
      <c r="AE130" s="9" t="s">
        <v>449</v>
      </c>
      <c r="AF130" s="10" t="s">
        <v>464</v>
      </c>
      <c r="AG130" s="16" t="s">
        <v>88</v>
      </c>
      <c r="AH130" s="17" t="s">
        <v>503</v>
      </c>
      <c r="AI130" s="23" t="s">
        <v>460</v>
      </c>
    </row>
    <row r="131" spans="1:35" x14ac:dyDescent="0.25">
      <c r="A131" s="5" t="s">
        <v>306</v>
      </c>
      <c r="B131" s="10" t="s">
        <v>153</v>
      </c>
      <c r="C131" s="10">
        <v>188412</v>
      </c>
      <c r="D131" s="25" t="s">
        <v>155</v>
      </c>
      <c r="E131" s="12" t="s">
        <v>393</v>
      </c>
      <c r="F131" s="13">
        <v>17028016</v>
      </c>
      <c r="G131" s="14">
        <v>3123</v>
      </c>
      <c r="H131" s="13">
        <v>0.77</v>
      </c>
      <c r="I131" s="13">
        <v>0.12</v>
      </c>
      <c r="J131" s="13">
        <v>0.6</v>
      </c>
      <c r="K131" s="13">
        <v>0.05</v>
      </c>
      <c r="L131" s="13">
        <v>-1</v>
      </c>
      <c r="M131" s="13">
        <v>-151</v>
      </c>
      <c r="N131" s="13">
        <v>-76</v>
      </c>
      <c r="O131" s="13">
        <v>-256</v>
      </c>
      <c r="P131" s="10" t="s">
        <v>140</v>
      </c>
      <c r="Q131" s="5">
        <v>1</v>
      </c>
      <c r="R131" s="5">
        <v>0.03</v>
      </c>
      <c r="S131" s="5"/>
      <c r="T131" s="16" t="s">
        <v>334</v>
      </c>
      <c r="U131" s="16" t="s">
        <v>338</v>
      </c>
      <c r="V131" s="5" t="s">
        <v>80</v>
      </c>
      <c r="W131" s="16"/>
      <c r="X131" s="16" t="s">
        <v>222</v>
      </c>
      <c r="Y131" s="16"/>
      <c r="Z131" s="16"/>
      <c r="AA131" s="16">
        <v>2515</v>
      </c>
      <c r="AB131" s="10">
        <v>815</v>
      </c>
      <c r="AC131" s="10">
        <v>134</v>
      </c>
      <c r="AD131" s="10">
        <v>25</v>
      </c>
      <c r="AE131" s="10" t="s">
        <v>432</v>
      </c>
      <c r="AF131" s="10" t="s">
        <v>463</v>
      </c>
      <c r="AG131" s="16" t="s">
        <v>88</v>
      </c>
      <c r="AH131" s="17" t="s">
        <v>235</v>
      </c>
      <c r="AI131" s="18"/>
    </row>
    <row r="132" spans="1:35" x14ac:dyDescent="0.25">
      <c r="A132" s="5" t="s">
        <v>307</v>
      </c>
      <c r="B132" s="10" t="s">
        <v>153</v>
      </c>
      <c r="C132" s="10">
        <v>188412</v>
      </c>
      <c r="D132" s="25" t="s">
        <v>155</v>
      </c>
      <c r="E132" s="12" t="s">
        <v>393</v>
      </c>
      <c r="F132" s="13">
        <v>17028016</v>
      </c>
      <c r="G132" s="14">
        <v>3123</v>
      </c>
      <c r="H132" s="13">
        <v>0.77</v>
      </c>
      <c r="I132" s="13">
        <v>0.12</v>
      </c>
      <c r="J132" s="13">
        <v>0.6</v>
      </c>
      <c r="K132" s="13">
        <v>0.05</v>
      </c>
      <c r="L132" s="13">
        <v>-1</v>
      </c>
      <c r="M132" s="13">
        <v>-151</v>
      </c>
      <c r="N132" s="13">
        <v>-76</v>
      </c>
      <c r="O132" s="13">
        <v>-256</v>
      </c>
      <c r="P132" s="10" t="s">
        <v>140</v>
      </c>
      <c r="Q132" s="5">
        <v>1</v>
      </c>
      <c r="R132" s="5">
        <v>0.02</v>
      </c>
      <c r="S132" s="5"/>
      <c r="T132" s="16" t="s">
        <v>334</v>
      </c>
      <c r="U132" s="5" t="s">
        <v>339</v>
      </c>
      <c r="V132" s="5" t="s">
        <v>165</v>
      </c>
      <c r="W132" s="16"/>
      <c r="X132" s="16"/>
      <c r="Y132" s="16" t="s">
        <v>324</v>
      </c>
      <c r="Z132" s="16">
        <v>3123</v>
      </c>
      <c r="AA132" s="16"/>
      <c r="AB132" s="10">
        <v>990</v>
      </c>
      <c r="AC132" s="10">
        <v>159</v>
      </c>
      <c r="AD132" s="10">
        <v>150</v>
      </c>
      <c r="AE132" s="10" t="s">
        <v>435</v>
      </c>
      <c r="AF132" s="10" t="s">
        <v>467</v>
      </c>
      <c r="AG132" s="16" t="s">
        <v>88</v>
      </c>
      <c r="AH132" s="17" t="s">
        <v>235</v>
      </c>
      <c r="AI132" s="18"/>
    </row>
    <row r="133" spans="1:35" ht="49.15" customHeight="1" x14ac:dyDescent="0.25">
      <c r="A133" s="26" t="s">
        <v>162</v>
      </c>
      <c r="B133" s="27" t="s">
        <v>163</v>
      </c>
      <c r="C133" s="27">
        <v>188414</v>
      </c>
      <c r="D133" s="27" t="s">
        <v>164</v>
      </c>
      <c r="E133" s="28" t="s">
        <v>394</v>
      </c>
      <c r="F133" s="29">
        <v>17027872</v>
      </c>
      <c r="G133" s="30">
        <v>3267</v>
      </c>
      <c r="H133" s="29">
        <v>0.94</v>
      </c>
      <c r="I133" s="29">
        <v>0.81</v>
      </c>
      <c r="J133" s="29">
        <v>0</v>
      </c>
      <c r="K133" s="29">
        <v>0.03</v>
      </c>
      <c r="L133" s="29">
        <v>-1</v>
      </c>
      <c r="M133" s="29">
        <v>-7</v>
      </c>
      <c r="N133" s="29">
        <v>-112</v>
      </c>
      <c r="O133" s="29">
        <v>-123</v>
      </c>
      <c r="P133" s="26" t="s">
        <v>140</v>
      </c>
      <c r="Q133" s="26">
        <v>1</v>
      </c>
      <c r="R133" s="26">
        <v>0.95</v>
      </c>
      <c r="S133" s="26"/>
      <c r="T133" s="31" t="s">
        <v>445</v>
      </c>
      <c r="U133" s="26" t="s">
        <v>339</v>
      </c>
      <c r="V133" s="26" t="s">
        <v>165</v>
      </c>
      <c r="W133" s="26"/>
      <c r="X133" s="26"/>
      <c r="Y133" s="26" t="s">
        <v>325</v>
      </c>
      <c r="Z133" s="26">
        <v>3267</v>
      </c>
      <c r="AA133" s="26"/>
      <c r="AB133" s="27">
        <v>846</v>
      </c>
      <c r="AC133" s="27">
        <v>282</v>
      </c>
      <c r="AD133" s="27">
        <v>6</v>
      </c>
      <c r="AE133" s="26" t="s">
        <v>436</v>
      </c>
      <c r="AF133" s="27" t="s">
        <v>466</v>
      </c>
      <c r="AG133" s="31" t="s">
        <v>87</v>
      </c>
      <c r="AH133" s="27" t="s">
        <v>454</v>
      </c>
      <c r="AI133" s="32" t="s">
        <v>446</v>
      </c>
    </row>
    <row r="134" spans="1:35" ht="32.25" x14ac:dyDescent="0.25">
      <c r="A134" s="26" t="s">
        <v>247</v>
      </c>
      <c r="B134" s="27" t="s">
        <v>163</v>
      </c>
      <c r="C134" s="27">
        <v>188414</v>
      </c>
      <c r="D134" s="27" t="s">
        <v>164</v>
      </c>
      <c r="E134" s="28" t="s">
        <v>394</v>
      </c>
      <c r="F134" s="29">
        <v>17027872</v>
      </c>
      <c r="G134" s="30">
        <v>3267</v>
      </c>
      <c r="H134" s="29">
        <v>0.94</v>
      </c>
      <c r="I134" s="29">
        <v>0.81</v>
      </c>
      <c r="J134" s="29">
        <v>0</v>
      </c>
      <c r="K134" s="29">
        <v>0.03</v>
      </c>
      <c r="L134" s="29">
        <v>-1</v>
      </c>
      <c r="M134" s="29">
        <v>-7</v>
      </c>
      <c r="N134" s="29">
        <v>-112</v>
      </c>
      <c r="O134" s="29">
        <v>-123</v>
      </c>
      <c r="P134" s="26" t="s">
        <v>140</v>
      </c>
      <c r="Q134" s="26">
        <v>0</v>
      </c>
      <c r="R134" s="26">
        <v>0.05</v>
      </c>
      <c r="S134" s="26"/>
      <c r="T134" s="31" t="s">
        <v>445</v>
      </c>
      <c r="U134" s="26" t="s">
        <v>336</v>
      </c>
      <c r="V134" s="26"/>
      <c r="W134" s="26"/>
      <c r="X134" s="26"/>
      <c r="Y134" s="26"/>
      <c r="Z134" s="26"/>
      <c r="AA134" s="26"/>
      <c r="AB134" s="27">
        <v>840</v>
      </c>
      <c r="AC134" s="27">
        <v>280</v>
      </c>
      <c r="AD134" s="27">
        <v>0</v>
      </c>
      <c r="AE134" s="26"/>
      <c r="AF134" s="27"/>
      <c r="AG134" s="26" t="s">
        <v>88</v>
      </c>
      <c r="AH134" s="27" t="s">
        <v>454</v>
      </c>
      <c r="AI134" s="32" t="s">
        <v>446</v>
      </c>
    </row>
    <row r="135" spans="1:35" ht="32.25" x14ac:dyDescent="0.25">
      <c r="A135" s="31" t="s">
        <v>209</v>
      </c>
      <c r="B135" s="27" t="s">
        <v>208</v>
      </c>
      <c r="C135" s="27">
        <v>189442</v>
      </c>
      <c r="D135" s="27" t="s">
        <v>210</v>
      </c>
      <c r="E135" s="28" t="s">
        <v>395</v>
      </c>
      <c r="F135" s="29">
        <v>17027866</v>
      </c>
      <c r="G135" s="30">
        <v>3273</v>
      </c>
      <c r="H135" s="29">
        <v>0.52</v>
      </c>
      <c r="I135" s="29">
        <v>0.93</v>
      </c>
      <c r="J135" s="29">
        <v>0</v>
      </c>
      <c r="K135" s="29">
        <v>0.3</v>
      </c>
      <c r="L135" s="29">
        <v>-2</v>
      </c>
      <c r="M135" s="29">
        <v>-1</v>
      </c>
      <c r="N135" s="29">
        <v>59</v>
      </c>
      <c r="O135" s="29">
        <v>-106</v>
      </c>
      <c r="P135" s="31" t="s">
        <v>224</v>
      </c>
      <c r="Q135" s="31">
        <v>1</v>
      </c>
      <c r="R135" s="31">
        <v>1</v>
      </c>
      <c r="S135" s="31"/>
      <c r="T135" s="31" t="s">
        <v>445</v>
      </c>
      <c r="U135" s="31" t="s">
        <v>338</v>
      </c>
      <c r="V135" s="31" t="s">
        <v>211</v>
      </c>
      <c r="W135" s="31"/>
      <c r="X135" s="31" t="s">
        <v>231</v>
      </c>
      <c r="Y135" s="31"/>
      <c r="Z135" s="31">
        <v>3274</v>
      </c>
      <c r="AA135" s="31"/>
      <c r="AB135" s="27">
        <v>839</v>
      </c>
      <c r="AC135" s="27">
        <v>142</v>
      </c>
      <c r="AD135" s="27">
        <v>1</v>
      </c>
      <c r="AE135" s="31" t="s">
        <v>437</v>
      </c>
      <c r="AF135" s="27" t="s">
        <v>465</v>
      </c>
      <c r="AG135" s="31" t="s">
        <v>87</v>
      </c>
      <c r="AH135" s="27" t="s">
        <v>454</v>
      </c>
      <c r="AI135" s="32" t="s">
        <v>446</v>
      </c>
    </row>
    <row r="136" spans="1:35" x14ac:dyDescent="0.25">
      <c r="A136" s="34" t="s">
        <v>455</v>
      </c>
      <c r="B136" s="35" t="s">
        <v>459</v>
      </c>
      <c r="C136" s="35">
        <v>182861</v>
      </c>
      <c r="D136" s="36"/>
      <c r="E136" s="41"/>
      <c r="F136" s="42"/>
      <c r="G136" s="42"/>
      <c r="H136" s="43"/>
      <c r="I136" s="43"/>
      <c r="J136" s="43"/>
      <c r="K136" s="43"/>
      <c r="L136" s="43"/>
      <c r="M136" s="43"/>
      <c r="N136" s="43"/>
      <c r="O136" s="43"/>
      <c r="P136" s="35"/>
      <c r="Q136" s="35"/>
      <c r="R136" s="35">
        <v>0.96</v>
      </c>
      <c r="S136" s="35"/>
      <c r="T136" s="36" t="s">
        <v>333</v>
      </c>
      <c r="U136" s="35" t="s">
        <v>336</v>
      </c>
      <c r="V136" s="35"/>
      <c r="W136" s="35"/>
      <c r="X136" s="35"/>
      <c r="Y136" s="35"/>
      <c r="Z136" s="35"/>
      <c r="AA136" s="35"/>
      <c r="AB136" s="37"/>
      <c r="AC136" s="37"/>
      <c r="AD136" s="37"/>
      <c r="AE136" s="38"/>
      <c r="AF136" s="38"/>
      <c r="AG136" s="37" t="s">
        <v>87</v>
      </c>
      <c r="AH136" s="35"/>
      <c r="AI136" s="39"/>
    </row>
    <row r="137" spans="1:35" x14ac:dyDescent="0.25">
      <c r="A137" s="34" t="s">
        <v>456</v>
      </c>
      <c r="B137" s="35" t="s">
        <v>459</v>
      </c>
      <c r="C137" s="35">
        <v>182861</v>
      </c>
      <c r="D137" s="36"/>
      <c r="E137" s="41"/>
      <c r="F137" s="42"/>
      <c r="G137" s="42"/>
      <c r="H137" s="43"/>
      <c r="I137" s="43"/>
      <c r="J137" s="43"/>
      <c r="K137" s="43"/>
      <c r="L137" s="43"/>
      <c r="M137" s="43"/>
      <c r="N137" s="43"/>
      <c r="O137" s="43"/>
      <c r="P137" s="35"/>
      <c r="Q137" s="35"/>
      <c r="R137" s="35">
        <v>0.02</v>
      </c>
      <c r="S137" s="35"/>
      <c r="T137" s="37" t="s">
        <v>334</v>
      </c>
      <c r="U137" s="37" t="s">
        <v>337</v>
      </c>
      <c r="V137" s="35" t="s">
        <v>33</v>
      </c>
      <c r="W137" s="35"/>
      <c r="X137" s="35" t="s">
        <v>16</v>
      </c>
      <c r="Y137" s="35"/>
      <c r="Z137" s="35"/>
      <c r="AA137" s="35"/>
      <c r="AB137" s="36">
        <v>754</v>
      </c>
      <c r="AC137" s="36">
        <v>88</v>
      </c>
      <c r="AD137" s="36">
        <v>86</v>
      </c>
      <c r="AE137" s="36" t="s">
        <v>417</v>
      </c>
      <c r="AF137" s="36" t="s">
        <v>462</v>
      </c>
      <c r="AG137" s="35" t="s">
        <v>88</v>
      </c>
      <c r="AH137" s="35"/>
      <c r="AI137" s="39"/>
    </row>
    <row r="138" spans="1:35" x14ac:dyDescent="0.25">
      <c r="A138" s="34" t="s">
        <v>457</v>
      </c>
      <c r="B138" s="35" t="s">
        <v>459</v>
      </c>
      <c r="C138" s="35">
        <v>182861</v>
      </c>
      <c r="D138" s="36"/>
      <c r="E138" s="41"/>
      <c r="F138" s="42"/>
      <c r="G138" s="42"/>
      <c r="H138" s="43"/>
      <c r="I138" s="43"/>
      <c r="J138" s="43"/>
      <c r="K138" s="43"/>
      <c r="L138" s="43"/>
      <c r="M138" s="43"/>
      <c r="N138" s="43"/>
      <c r="O138" s="43"/>
      <c r="P138" s="35"/>
      <c r="Q138" s="35"/>
      <c r="R138" s="35">
        <v>0.02</v>
      </c>
      <c r="S138" s="35"/>
      <c r="T138" s="37" t="s">
        <v>334</v>
      </c>
      <c r="U138" s="37" t="s">
        <v>338</v>
      </c>
      <c r="V138" s="37" t="s">
        <v>80</v>
      </c>
      <c r="W138" s="37"/>
      <c r="X138" s="35" t="s">
        <v>222</v>
      </c>
      <c r="Y138" s="37"/>
      <c r="Z138" s="37"/>
      <c r="AA138" s="37">
        <v>2515</v>
      </c>
      <c r="AB138" s="36">
        <v>815</v>
      </c>
      <c r="AC138" s="36">
        <v>134</v>
      </c>
      <c r="AD138" s="36">
        <v>25</v>
      </c>
      <c r="AE138" s="36" t="s">
        <v>432</v>
      </c>
      <c r="AF138" s="36" t="s">
        <v>463</v>
      </c>
      <c r="AG138" s="35" t="s">
        <v>88</v>
      </c>
      <c r="AH138" s="35"/>
      <c r="AI138" s="39"/>
    </row>
    <row r="139" spans="1:35" ht="18" x14ac:dyDescent="0.25">
      <c r="A139" s="34" t="s">
        <v>458</v>
      </c>
      <c r="B139" s="35" t="s">
        <v>459</v>
      </c>
      <c r="C139" s="35">
        <v>182861</v>
      </c>
      <c r="D139" s="36"/>
      <c r="E139" s="41"/>
      <c r="F139" s="42"/>
      <c r="G139" s="42"/>
      <c r="H139" s="43"/>
      <c r="I139" s="43"/>
      <c r="J139" s="43"/>
      <c r="K139" s="43"/>
      <c r="L139" s="43"/>
      <c r="M139" s="43"/>
      <c r="N139" s="43"/>
      <c r="O139" s="43"/>
      <c r="P139" s="35"/>
      <c r="Q139" s="35"/>
      <c r="R139" s="35" t="s">
        <v>461</v>
      </c>
      <c r="S139" s="35"/>
      <c r="T139" s="37" t="s">
        <v>335</v>
      </c>
      <c r="U139" s="37" t="s">
        <v>338</v>
      </c>
      <c r="V139" s="37" t="s">
        <v>80</v>
      </c>
      <c r="W139" s="37"/>
      <c r="X139" s="37" t="s">
        <v>221</v>
      </c>
      <c r="Y139" s="37"/>
      <c r="Z139" s="37"/>
      <c r="AA139" s="37">
        <v>2486</v>
      </c>
      <c r="AB139" s="36">
        <v>786</v>
      </c>
      <c r="AC139" s="36">
        <v>262</v>
      </c>
      <c r="AD139" s="36">
        <v>54</v>
      </c>
      <c r="AE139" s="36" t="s">
        <v>449</v>
      </c>
      <c r="AF139" s="36" t="s">
        <v>464</v>
      </c>
      <c r="AG139" s="35" t="s">
        <v>88</v>
      </c>
      <c r="AH139" s="35"/>
      <c r="AI139" s="40" t="s">
        <v>460</v>
      </c>
    </row>
    <row r="140" spans="1:35" x14ac:dyDescent="0.25">
      <c r="E140" s="21"/>
      <c r="G140" s="14"/>
      <c r="H140" s="21"/>
      <c r="I140" s="21"/>
      <c r="J140" s="21"/>
      <c r="K140" s="21"/>
      <c r="L140" s="21"/>
      <c r="M140" s="21"/>
      <c r="N140" s="21"/>
      <c r="O140" s="21"/>
      <c r="W140" s="9"/>
      <c r="AH140" s="17"/>
      <c r="AI140" s="3"/>
    </row>
    <row r="141" spans="1:35" x14ac:dyDescent="0.25">
      <c r="W141"/>
    </row>
    <row r="142" spans="1:35" x14ac:dyDescent="0.25">
      <c r="A142"/>
      <c r="B142"/>
      <c r="C142"/>
      <c r="W142"/>
    </row>
    <row r="143" spans="1:35" x14ac:dyDescent="0.25">
      <c r="A143"/>
      <c r="B143"/>
      <c r="C143"/>
      <c r="W143"/>
    </row>
    <row r="144" spans="1:35" x14ac:dyDescent="0.25">
      <c r="A144"/>
      <c r="B144"/>
      <c r="C144"/>
      <c r="W144"/>
    </row>
    <row r="145" spans="1:34" x14ac:dyDescent="0.25">
      <c r="A145"/>
      <c r="B145"/>
      <c r="C145"/>
      <c r="W145"/>
    </row>
    <row r="146" spans="1:34" x14ac:dyDescent="0.25">
      <c r="A146"/>
      <c r="B146"/>
      <c r="C146"/>
      <c r="W146"/>
    </row>
    <row r="147" spans="1:34" x14ac:dyDescent="0.25">
      <c r="A147"/>
      <c r="B147"/>
      <c r="C147"/>
      <c r="W147"/>
    </row>
    <row r="148" spans="1:34" x14ac:dyDescent="0.25">
      <c r="A148"/>
      <c r="B148"/>
      <c r="C148"/>
      <c r="W148"/>
    </row>
    <row r="149" spans="1:34" x14ac:dyDescent="0.25">
      <c r="A149"/>
      <c r="B149"/>
      <c r="C149"/>
      <c r="W149"/>
      <c r="AH149" s="9" t="s">
        <v>447</v>
      </c>
    </row>
    <row r="150" spans="1:34" x14ac:dyDescent="0.25">
      <c r="A150"/>
      <c r="B150"/>
      <c r="C150"/>
      <c r="W150"/>
    </row>
    <row r="151" spans="1:34" x14ac:dyDescent="0.25">
      <c r="A151"/>
      <c r="B151"/>
      <c r="C151"/>
      <c r="W151"/>
    </row>
    <row r="152" spans="1:34" x14ac:dyDescent="0.25">
      <c r="A152"/>
      <c r="B152"/>
      <c r="C152"/>
      <c r="W152"/>
    </row>
    <row r="153" spans="1:34" x14ac:dyDescent="0.25">
      <c r="A153"/>
      <c r="B153"/>
      <c r="C153"/>
      <c r="W153"/>
    </row>
    <row r="154" spans="1:34" x14ac:dyDescent="0.25">
      <c r="A154"/>
      <c r="B154"/>
      <c r="C154"/>
      <c r="W154"/>
    </row>
    <row r="155" spans="1:34" x14ac:dyDescent="0.25">
      <c r="A155"/>
      <c r="B155"/>
      <c r="C155"/>
      <c r="W155"/>
    </row>
    <row r="156" spans="1:34" x14ac:dyDescent="0.25">
      <c r="A156"/>
      <c r="B156"/>
      <c r="C156"/>
      <c r="W156"/>
    </row>
    <row r="157" spans="1:34" x14ac:dyDescent="0.25">
      <c r="A157"/>
      <c r="B157"/>
      <c r="C157"/>
      <c r="W157"/>
    </row>
    <row r="158" spans="1:34" x14ac:dyDescent="0.25">
      <c r="A158"/>
      <c r="B158"/>
      <c r="C158"/>
      <c r="W158"/>
    </row>
    <row r="159" spans="1:34" x14ac:dyDescent="0.25">
      <c r="A159"/>
      <c r="B159"/>
      <c r="C159"/>
      <c r="W159"/>
    </row>
    <row r="160" spans="1:34" x14ac:dyDescent="0.25">
      <c r="A160"/>
      <c r="B160"/>
      <c r="C160"/>
      <c r="W160"/>
    </row>
    <row r="161" spans="1:23" x14ac:dyDescent="0.25">
      <c r="A161"/>
      <c r="B161"/>
      <c r="C161"/>
      <c r="W161"/>
    </row>
    <row r="162" spans="1:23" x14ac:dyDescent="0.25">
      <c r="A162"/>
      <c r="B162"/>
      <c r="C162"/>
      <c r="W162"/>
    </row>
    <row r="163" spans="1:23" x14ac:dyDescent="0.25">
      <c r="A163"/>
      <c r="B163"/>
      <c r="C163"/>
      <c r="W163"/>
    </row>
    <row r="164" spans="1:23" x14ac:dyDescent="0.25">
      <c r="A164"/>
      <c r="B164"/>
      <c r="C164"/>
      <c r="W164"/>
    </row>
    <row r="165" spans="1:23" x14ac:dyDescent="0.25">
      <c r="A165"/>
      <c r="B165"/>
      <c r="C165"/>
      <c r="W165"/>
    </row>
    <row r="166" spans="1:23" x14ac:dyDescent="0.25">
      <c r="A166"/>
      <c r="B166"/>
      <c r="C166"/>
      <c r="W166"/>
    </row>
    <row r="167" spans="1:23" x14ac:dyDescent="0.25">
      <c r="A167"/>
      <c r="B167"/>
      <c r="C167"/>
      <c r="W167"/>
    </row>
    <row r="168" spans="1:23" x14ac:dyDescent="0.25">
      <c r="A168"/>
      <c r="B168"/>
      <c r="C168"/>
      <c r="W168"/>
    </row>
    <row r="169" spans="1:23" x14ac:dyDescent="0.25">
      <c r="A169"/>
      <c r="B169"/>
      <c r="C169"/>
      <c r="W169"/>
    </row>
    <row r="170" spans="1:23" x14ac:dyDescent="0.25">
      <c r="A170"/>
      <c r="B170"/>
      <c r="C170"/>
      <c r="W170"/>
    </row>
    <row r="171" spans="1:23" x14ac:dyDescent="0.25">
      <c r="A171"/>
      <c r="B171"/>
      <c r="C171"/>
      <c r="W171"/>
    </row>
    <row r="172" spans="1:23" x14ac:dyDescent="0.25">
      <c r="A172"/>
      <c r="B172"/>
      <c r="C172"/>
      <c r="W172"/>
    </row>
    <row r="173" spans="1:23" x14ac:dyDescent="0.25">
      <c r="A173"/>
      <c r="B173"/>
      <c r="C173"/>
      <c r="W173"/>
    </row>
    <row r="174" spans="1:23" x14ac:dyDescent="0.25">
      <c r="A174"/>
      <c r="B174"/>
      <c r="C174"/>
      <c r="W174"/>
    </row>
    <row r="175" spans="1:23" x14ac:dyDescent="0.25">
      <c r="A175"/>
      <c r="B175"/>
      <c r="C175"/>
      <c r="W175"/>
    </row>
    <row r="176" spans="1:23" x14ac:dyDescent="0.25">
      <c r="A176"/>
      <c r="B176"/>
      <c r="C176"/>
      <c r="W176"/>
    </row>
    <row r="177" spans="1:35" x14ac:dyDescent="0.25">
      <c r="A177"/>
      <c r="B177"/>
      <c r="C177"/>
      <c r="W177"/>
    </row>
    <row r="178" spans="1:35" x14ac:dyDescent="0.25">
      <c r="A178"/>
      <c r="B178"/>
      <c r="C178"/>
      <c r="W178"/>
    </row>
    <row r="179" spans="1:35" x14ac:dyDescent="0.25">
      <c r="A179"/>
      <c r="B179"/>
      <c r="C179"/>
      <c r="W179"/>
    </row>
    <row r="180" spans="1:35" x14ac:dyDescent="0.25">
      <c r="A180"/>
      <c r="B180"/>
      <c r="C180"/>
      <c r="W180"/>
    </row>
    <row r="181" spans="1:35" x14ac:dyDescent="0.25">
      <c r="A181"/>
      <c r="B181"/>
      <c r="C181"/>
      <c r="W181"/>
    </row>
    <row r="182" spans="1:35" x14ac:dyDescent="0.25">
      <c r="A182"/>
      <c r="B182"/>
      <c r="C182"/>
      <c r="W182"/>
    </row>
    <row r="183" spans="1:35" x14ac:dyDescent="0.25">
      <c r="A183"/>
      <c r="B183"/>
      <c r="C183"/>
      <c r="W183"/>
    </row>
    <row r="184" spans="1:35" x14ac:dyDescent="0.25">
      <c r="A184"/>
      <c r="B184"/>
      <c r="C184"/>
      <c r="W184"/>
    </row>
    <row r="185" spans="1:35" x14ac:dyDescent="0.25">
      <c r="A185"/>
      <c r="B185"/>
      <c r="C185"/>
      <c r="W185"/>
      <c r="AI185" s="24"/>
    </row>
    <row r="186" spans="1:35" x14ac:dyDescent="0.25">
      <c r="A186"/>
      <c r="B186"/>
      <c r="C186"/>
      <c r="W186"/>
    </row>
    <row r="187" spans="1:35" x14ac:dyDescent="0.25">
      <c r="A187"/>
      <c r="B187"/>
      <c r="C187"/>
      <c r="W187"/>
    </row>
    <row r="188" spans="1:35" x14ac:dyDescent="0.25">
      <c r="A188"/>
      <c r="B188"/>
      <c r="C188"/>
      <c r="W188"/>
    </row>
    <row r="189" spans="1:35" x14ac:dyDescent="0.25">
      <c r="A189"/>
      <c r="B189"/>
      <c r="C189"/>
      <c r="W189"/>
    </row>
    <row r="190" spans="1:35" x14ac:dyDescent="0.25">
      <c r="A190"/>
      <c r="B190"/>
      <c r="C190"/>
      <c r="W190"/>
    </row>
    <row r="191" spans="1:35" x14ac:dyDescent="0.25">
      <c r="A191"/>
      <c r="B191"/>
      <c r="C191"/>
      <c r="W191"/>
    </row>
    <row r="192" spans="1:35" x14ac:dyDescent="0.25">
      <c r="A192"/>
      <c r="B192"/>
      <c r="C192"/>
      <c r="W192"/>
    </row>
    <row r="193" spans="1:23" x14ac:dyDescent="0.25">
      <c r="A193"/>
      <c r="B193"/>
      <c r="C193"/>
      <c r="W193"/>
    </row>
    <row r="194" spans="1:23" x14ac:dyDescent="0.25">
      <c r="A194"/>
      <c r="B194"/>
      <c r="C194"/>
      <c r="W194"/>
    </row>
    <row r="195" spans="1:23" x14ac:dyDescent="0.25">
      <c r="A195"/>
      <c r="B195"/>
      <c r="C195"/>
      <c r="W195"/>
    </row>
    <row r="196" spans="1:23" x14ac:dyDescent="0.25">
      <c r="A196"/>
      <c r="B196"/>
      <c r="C196"/>
      <c r="W196"/>
    </row>
    <row r="197" spans="1:23" x14ac:dyDescent="0.25">
      <c r="A197"/>
      <c r="B197"/>
      <c r="C197"/>
      <c r="W197"/>
    </row>
    <row r="198" spans="1:23" x14ac:dyDescent="0.25">
      <c r="W198"/>
    </row>
    <row r="199" spans="1:23" x14ac:dyDescent="0.25">
      <c r="W199"/>
    </row>
    <row r="200" spans="1:23" x14ac:dyDescent="0.25">
      <c r="W200"/>
    </row>
    <row r="201" spans="1:23" x14ac:dyDescent="0.25">
      <c r="W201"/>
    </row>
    <row r="202" spans="1:23" x14ac:dyDescent="0.25">
      <c r="W202"/>
    </row>
    <row r="203" spans="1:23" x14ac:dyDescent="0.25">
      <c r="W203"/>
    </row>
    <row r="204" spans="1:23" x14ac:dyDescent="0.25">
      <c r="W204"/>
    </row>
    <row r="205" spans="1:23" x14ac:dyDescent="0.25">
      <c r="W205"/>
    </row>
    <row r="206" spans="1:23" x14ac:dyDescent="0.25">
      <c r="W206"/>
    </row>
    <row r="207" spans="1:23" x14ac:dyDescent="0.25">
      <c r="W207"/>
    </row>
    <row r="208" spans="1:23" x14ac:dyDescent="0.25">
      <c r="W208"/>
    </row>
    <row r="209" spans="23:23" x14ac:dyDescent="0.25">
      <c r="W209"/>
    </row>
    <row r="210" spans="23:23" x14ac:dyDescent="0.25">
      <c r="W210"/>
    </row>
    <row r="211" spans="23:23" x14ac:dyDescent="0.25">
      <c r="W211"/>
    </row>
    <row r="212" spans="23:23" x14ac:dyDescent="0.25">
      <c r="W212"/>
    </row>
    <row r="213" spans="23:23" x14ac:dyDescent="0.25">
      <c r="W213"/>
    </row>
    <row r="214" spans="23:23" x14ac:dyDescent="0.25">
      <c r="W214"/>
    </row>
    <row r="215" spans="23:23" x14ac:dyDescent="0.25">
      <c r="W215"/>
    </row>
    <row r="216" spans="23:23" x14ac:dyDescent="0.25">
      <c r="W216"/>
    </row>
    <row r="217" spans="23:23" x14ac:dyDescent="0.25">
      <c r="W217"/>
    </row>
    <row r="218" spans="23:23" x14ac:dyDescent="0.25">
      <c r="W218"/>
    </row>
    <row r="219" spans="23:23" x14ac:dyDescent="0.25">
      <c r="W219"/>
    </row>
    <row r="220" spans="23:23" x14ac:dyDescent="0.25">
      <c r="W220"/>
    </row>
    <row r="221" spans="23:23" x14ac:dyDescent="0.25">
      <c r="W221"/>
    </row>
    <row r="222" spans="23:23" x14ac:dyDescent="0.25">
      <c r="W222"/>
    </row>
    <row r="223" spans="23:23" x14ac:dyDescent="0.25">
      <c r="W223"/>
    </row>
    <row r="224" spans="23:23" x14ac:dyDescent="0.25">
      <c r="W224"/>
    </row>
    <row r="225" spans="23:23" x14ac:dyDescent="0.25">
      <c r="W225"/>
    </row>
    <row r="226" spans="23:23" x14ac:dyDescent="0.25">
      <c r="W226"/>
    </row>
    <row r="227" spans="23:23" x14ac:dyDescent="0.25">
      <c r="W227"/>
    </row>
    <row r="228" spans="23:23" x14ac:dyDescent="0.25">
      <c r="W228"/>
    </row>
    <row r="229" spans="23:23" x14ac:dyDescent="0.25">
      <c r="W229"/>
    </row>
    <row r="230" spans="23:23" x14ac:dyDescent="0.25">
      <c r="W230"/>
    </row>
    <row r="231" spans="23:23" x14ac:dyDescent="0.25">
      <c r="W231"/>
    </row>
    <row r="232" spans="23:23" x14ac:dyDescent="0.25">
      <c r="W232"/>
    </row>
    <row r="233" spans="23:23" x14ac:dyDescent="0.25">
      <c r="W233"/>
    </row>
    <row r="234" spans="23:23" x14ac:dyDescent="0.25">
      <c r="W234"/>
    </row>
    <row r="235" spans="23:23" x14ac:dyDescent="0.25">
      <c r="W235"/>
    </row>
    <row r="236" spans="23:23" x14ac:dyDescent="0.25">
      <c r="W236"/>
    </row>
    <row r="237" spans="23:23" x14ac:dyDescent="0.25">
      <c r="W237"/>
    </row>
    <row r="238" spans="23:23" x14ac:dyDescent="0.25">
      <c r="W238"/>
    </row>
    <row r="239" spans="23:23" x14ac:dyDescent="0.25">
      <c r="W239"/>
    </row>
    <row r="240" spans="23:23" x14ac:dyDescent="0.25">
      <c r="W240"/>
    </row>
    <row r="241" spans="23:23" x14ac:dyDescent="0.25">
      <c r="W241"/>
    </row>
    <row r="242" spans="23:23" x14ac:dyDescent="0.25">
      <c r="W242"/>
    </row>
    <row r="243" spans="23:23" x14ac:dyDescent="0.25">
      <c r="W243"/>
    </row>
    <row r="244" spans="23:23" x14ac:dyDescent="0.25">
      <c r="W244"/>
    </row>
    <row r="245" spans="23:23" x14ac:dyDescent="0.25">
      <c r="W245"/>
    </row>
    <row r="246" spans="23:23" x14ac:dyDescent="0.25">
      <c r="W246"/>
    </row>
    <row r="247" spans="23:23" x14ac:dyDescent="0.25">
      <c r="W247"/>
    </row>
    <row r="248" spans="23:23" x14ac:dyDescent="0.25">
      <c r="W248"/>
    </row>
    <row r="249" spans="23:23" x14ac:dyDescent="0.25">
      <c r="W249"/>
    </row>
    <row r="250" spans="23:23" x14ac:dyDescent="0.25">
      <c r="W250"/>
    </row>
    <row r="251" spans="23:23" x14ac:dyDescent="0.25">
      <c r="W251"/>
    </row>
    <row r="252" spans="23:23" x14ac:dyDescent="0.25">
      <c r="W252"/>
    </row>
    <row r="253" spans="23:23" x14ac:dyDescent="0.25">
      <c r="W253"/>
    </row>
    <row r="254" spans="23:23" x14ac:dyDescent="0.25">
      <c r="W254"/>
    </row>
    <row r="255" spans="23:23" x14ac:dyDescent="0.25">
      <c r="W255"/>
    </row>
    <row r="256" spans="23:23" x14ac:dyDescent="0.25">
      <c r="W256"/>
    </row>
    <row r="257" spans="23:23" x14ac:dyDescent="0.25">
      <c r="W257"/>
    </row>
    <row r="258" spans="23:23" x14ac:dyDescent="0.25">
      <c r="W258"/>
    </row>
    <row r="259" spans="23:23" x14ac:dyDescent="0.25">
      <c r="W259"/>
    </row>
    <row r="260" spans="23:23" x14ac:dyDescent="0.25">
      <c r="W260"/>
    </row>
    <row r="261" spans="23:23" x14ac:dyDescent="0.25">
      <c r="W261"/>
    </row>
    <row r="262" spans="23:23" x14ac:dyDescent="0.25">
      <c r="W262"/>
    </row>
    <row r="263" spans="23:23" x14ac:dyDescent="0.25">
      <c r="W263"/>
    </row>
    <row r="264" spans="23:23" x14ac:dyDescent="0.25">
      <c r="W264"/>
    </row>
    <row r="265" spans="23:23" x14ac:dyDescent="0.25">
      <c r="W265"/>
    </row>
    <row r="266" spans="23:23" x14ac:dyDescent="0.25">
      <c r="W266"/>
    </row>
    <row r="267" spans="23:23" x14ac:dyDescent="0.25">
      <c r="W267"/>
    </row>
    <row r="268" spans="23:23" x14ac:dyDescent="0.25">
      <c r="W268"/>
    </row>
    <row r="269" spans="23:23" x14ac:dyDescent="0.25">
      <c r="W269"/>
    </row>
    <row r="270" spans="23:23" x14ac:dyDescent="0.25">
      <c r="W270"/>
    </row>
    <row r="271" spans="23:23" x14ac:dyDescent="0.25">
      <c r="W271"/>
    </row>
    <row r="272" spans="23:23" x14ac:dyDescent="0.25">
      <c r="W272"/>
    </row>
    <row r="273" spans="23:23" x14ac:dyDescent="0.25">
      <c r="W273"/>
    </row>
    <row r="274" spans="23:23" x14ac:dyDescent="0.25">
      <c r="W274"/>
    </row>
    <row r="275" spans="23:23" x14ac:dyDescent="0.25">
      <c r="W275"/>
    </row>
    <row r="276" spans="23:23" x14ac:dyDescent="0.25">
      <c r="W276"/>
    </row>
    <row r="277" spans="23:23" x14ac:dyDescent="0.25">
      <c r="W277"/>
    </row>
    <row r="278" spans="23:23" x14ac:dyDescent="0.25">
      <c r="W278"/>
    </row>
    <row r="279" spans="23:23" x14ac:dyDescent="0.25">
      <c r="W279"/>
    </row>
    <row r="280" spans="23:23" x14ac:dyDescent="0.25">
      <c r="W280"/>
    </row>
    <row r="281" spans="23:23" x14ac:dyDescent="0.25">
      <c r="W281"/>
    </row>
    <row r="282" spans="23:23" x14ac:dyDescent="0.25">
      <c r="W282"/>
    </row>
    <row r="283" spans="23:23" x14ac:dyDescent="0.25">
      <c r="W283"/>
    </row>
    <row r="284" spans="23:23" x14ac:dyDescent="0.25">
      <c r="W284"/>
    </row>
    <row r="285" spans="23:23" x14ac:dyDescent="0.25">
      <c r="W285"/>
    </row>
    <row r="286" spans="23:23" x14ac:dyDescent="0.25">
      <c r="W286"/>
    </row>
    <row r="287" spans="23:23" x14ac:dyDescent="0.25">
      <c r="W287"/>
    </row>
    <row r="288" spans="23:23" x14ac:dyDescent="0.25">
      <c r="W288"/>
    </row>
    <row r="289" spans="23:23" x14ac:dyDescent="0.25">
      <c r="W289"/>
    </row>
    <row r="290" spans="23:23" x14ac:dyDescent="0.25">
      <c r="W290"/>
    </row>
    <row r="291" spans="23:23" x14ac:dyDescent="0.25">
      <c r="W291"/>
    </row>
    <row r="292" spans="23:23" x14ac:dyDescent="0.25">
      <c r="W292"/>
    </row>
    <row r="293" spans="23:23" x14ac:dyDescent="0.25">
      <c r="W293"/>
    </row>
    <row r="294" spans="23:23" x14ac:dyDescent="0.25">
      <c r="W294"/>
    </row>
    <row r="295" spans="23:23" x14ac:dyDescent="0.25">
      <c r="W295"/>
    </row>
    <row r="296" spans="23:23" x14ac:dyDescent="0.25">
      <c r="W296"/>
    </row>
    <row r="297" spans="23:23" x14ac:dyDescent="0.25">
      <c r="W297"/>
    </row>
    <row r="298" spans="23:23" x14ac:dyDescent="0.25">
      <c r="W298"/>
    </row>
    <row r="299" spans="23:23" x14ac:dyDescent="0.25">
      <c r="W299"/>
    </row>
    <row r="300" spans="23:23" x14ac:dyDescent="0.25">
      <c r="W300"/>
    </row>
    <row r="301" spans="23:23" x14ac:dyDescent="0.25">
      <c r="W301"/>
    </row>
    <row r="302" spans="23:23" x14ac:dyDescent="0.25">
      <c r="W302"/>
    </row>
    <row r="303" spans="23:23" x14ac:dyDescent="0.25">
      <c r="W303"/>
    </row>
    <row r="304" spans="23:23" x14ac:dyDescent="0.25">
      <c r="W304"/>
    </row>
    <row r="305" spans="23:23" x14ac:dyDescent="0.25">
      <c r="W305"/>
    </row>
    <row r="306" spans="23:23" x14ac:dyDescent="0.25">
      <c r="W306"/>
    </row>
    <row r="307" spans="23:23" x14ac:dyDescent="0.25">
      <c r="W307"/>
    </row>
    <row r="308" spans="23:23" x14ac:dyDescent="0.25">
      <c r="W308"/>
    </row>
    <row r="309" spans="23:23" x14ac:dyDescent="0.25">
      <c r="W309"/>
    </row>
    <row r="310" spans="23:23" x14ac:dyDescent="0.25">
      <c r="W310"/>
    </row>
    <row r="311" spans="23:23" x14ac:dyDescent="0.25">
      <c r="W311"/>
    </row>
    <row r="312" spans="23:23" x14ac:dyDescent="0.25">
      <c r="W312"/>
    </row>
    <row r="313" spans="23:23" x14ac:dyDescent="0.25">
      <c r="W313"/>
    </row>
    <row r="314" spans="23:23" x14ac:dyDescent="0.25">
      <c r="W314"/>
    </row>
    <row r="315" spans="23:23" x14ac:dyDescent="0.25">
      <c r="W315"/>
    </row>
    <row r="316" spans="23:23" x14ac:dyDescent="0.25">
      <c r="W316"/>
    </row>
    <row r="317" spans="23:23" x14ac:dyDescent="0.25">
      <c r="W317"/>
    </row>
    <row r="318" spans="23:23" x14ac:dyDescent="0.25">
      <c r="W318"/>
    </row>
    <row r="319" spans="23:23" x14ac:dyDescent="0.25">
      <c r="W319"/>
    </row>
    <row r="320" spans="23:23" x14ac:dyDescent="0.25">
      <c r="W320"/>
    </row>
    <row r="321" spans="23:23" x14ac:dyDescent="0.25">
      <c r="W321"/>
    </row>
    <row r="322" spans="23:23" x14ac:dyDescent="0.25">
      <c r="W322"/>
    </row>
    <row r="323" spans="23:23" x14ac:dyDescent="0.25">
      <c r="W323"/>
    </row>
    <row r="324" spans="23:23" x14ac:dyDescent="0.25">
      <c r="W324"/>
    </row>
    <row r="325" spans="23:23" x14ac:dyDescent="0.25">
      <c r="W325"/>
    </row>
    <row r="326" spans="23:23" x14ac:dyDescent="0.25">
      <c r="W326"/>
    </row>
    <row r="327" spans="23:23" x14ac:dyDescent="0.25">
      <c r="W327"/>
    </row>
    <row r="328" spans="23:23" x14ac:dyDescent="0.25">
      <c r="W328"/>
    </row>
    <row r="329" spans="23:23" x14ac:dyDescent="0.25">
      <c r="W329"/>
    </row>
    <row r="330" spans="23:23" x14ac:dyDescent="0.25">
      <c r="W330"/>
    </row>
    <row r="331" spans="23:23" x14ac:dyDescent="0.25">
      <c r="W331"/>
    </row>
    <row r="332" spans="23:23" x14ac:dyDescent="0.25">
      <c r="W332"/>
    </row>
    <row r="333" spans="23:23" x14ac:dyDescent="0.25">
      <c r="W333"/>
    </row>
    <row r="334" spans="23:23" x14ac:dyDescent="0.25">
      <c r="W334"/>
    </row>
    <row r="335" spans="23:23" x14ac:dyDescent="0.25">
      <c r="W335"/>
    </row>
    <row r="336" spans="23:23" x14ac:dyDescent="0.25">
      <c r="W336"/>
    </row>
    <row r="337" spans="23:23" x14ac:dyDescent="0.25">
      <c r="W337"/>
    </row>
    <row r="338" spans="23:23" x14ac:dyDescent="0.25">
      <c r="W338"/>
    </row>
    <row r="339" spans="23:23" x14ac:dyDescent="0.25">
      <c r="W339"/>
    </row>
    <row r="340" spans="23:23" x14ac:dyDescent="0.25">
      <c r="W340"/>
    </row>
    <row r="341" spans="23:23" x14ac:dyDescent="0.25">
      <c r="W341"/>
    </row>
    <row r="342" spans="23:23" x14ac:dyDescent="0.25">
      <c r="W342"/>
    </row>
    <row r="343" spans="23:23" x14ac:dyDescent="0.25">
      <c r="W343"/>
    </row>
    <row r="344" spans="23:23" x14ac:dyDescent="0.25">
      <c r="W344"/>
    </row>
    <row r="345" spans="23:23" x14ac:dyDescent="0.25">
      <c r="W345"/>
    </row>
    <row r="346" spans="23:23" x14ac:dyDescent="0.25">
      <c r="W346"/>
    </row>
    <row r="347" spans="23:23" x14ac:dyDescent="0.25">
      <c r="W347"/>
    </row>
    <row r="348" spans="23:23" x14ac:dyDescent="0.25">
      <c r="W348"/>
    </row>
    <row r="349" spans="23:23" x14ac:dyDescent="0.25">
      <c r="W349"/>
    </row>
    <row r="350" spans="23:23" x14ac:dyDescent="0.25">
      <c r="W350"/>
    </row>
    <row r="351" spans="23:23" x14ac:dyDescent="0.25">
      <c r="W351"/>
    </row>
    <row r="352" spans="23:23" x14ac:dyDescent="0.25">
      <c r="W352"/>
    </row>
    <row r="353" spans="23:23" x14ac:dyDescent="0.25">
      <c r="W353"/>
    </row>
    <row r="354" spans="23:23" x14ac:dyDescent="0.25">
      <c r="W354"/>
    </row>
    <row r="355" spans="23:23" x14ac:dyDescent="0.25">
      <c r="W355"/>
    </row>
    <row r="356" spans="23:23" x14ac:dyDescent="0.25">
      <c r="W356"/>
    </row>
    <row r="357" spans="23:23" x14ac:dyDescent="0.25">
      <c r="W357"/>
    </row>
    <row r="358" spans="23:23" x14ac:dyDescent="0.25">
      <c r="W358"/>
    </row>
    <row r="359" spans="23:23" x14ac:dyDescent="0.25">
      <c r="W359"/>
    </row>
    <row r="360" spans="23:23" x14ac:dyDescent="0.25">
      <c r="W360"/>
    </row>
    <row r="361" spans="23:23" x14ac:dyDescent="0.25">
      <c r="W361"/>
    </row>
    <row r="362" spans="23:23" x14ac:dyDescent="0.25">
      <c r="W362"/>
    </row>
    <row r="363" spans="23:23" x14ac:dyDescent="0.25">
      <c r="W363"/>
    </row>
    <row r="364" spans="23:23" x14ac:dyDescent="0.25">
      <c r="W364"/>
    </row>
    <row r="365" spans="23:23" x14ac:dyDescent="0.25">
      <c r="W365"/>
    </row>
    <row r="366" spans="23:23" x14ac:dyDescent="0.25">
      <c r="W366"/>
    </row>
    <row r="367" spans="23:23" x14ac:dyDescent="0.25">
      <c r="W367"/>
    </row>
    <row r="368" spans="23:23" x14ac:dyDescent="0.25">
      <c r="W368"/>
    </row>
    <row r="369" spans="23:23" x14ac:dyDescent="0.25">
      <c r="W369"/>
    </row>
    <row r="370" spans="23:23" x14ac:dyDescent="0.25">
      <c r="W370"/>
    </row>
    <row r="371" spans="23:23" x14ac:dyDescent="0.25">
      <c r="W371"/>
    </row>
    <row r="372" spans="23:23" x14ac:dyDescent="0.25">
      <c r="W372"/>
    </row>
    <row r="373" spans="23:23" x14ac:dyDescent="0.25">
      <c r="W373"/>
    </row>
    <row r="374" spans="23:23" x14ac:dyDescent="0.25">
      <c r="W374"/>
    </row>
    <row r="375" spans="23:23" x14ac:dyDescent="0.25">
      <c r="W375"/>
    </row>
    <row r="376" spans="23:23" x14ac:dyDescent="0.25">
      <c r="W376"/>
    </row>
    <row r="377" spans="23:23" x14ac:dyDescent="0.25">
      <c r="W377"/>
    </row>
    <row r="378" spans="23:23" x14ac:dyDescent="0.25">
      <c r="W378"/>
    </row>
    <row r="379" spans="23:23" x14ac:dyDescent="0.25">
      <c r="W379"/>
    </row>
    <row r="380" spans="23:23" x14ac:dyDescent="0.25">
      <c r="W380"/>
    </row>
    <row r="381" spans="23:23" x14ac:dyDescent="0.25">
      <c r="W381"/>
    </row>
    <row r="382" spans="23:23" x14ac:dyDescent="0.25">
      <c r="W382"/>
    </row>
    <row r="383" spans="23:23" x14ac:dyDescent="0.25">
      <c r="W383"/>
    </row>
    <row r="384" spans="23:23" x14ac:dyDescent="0.25">
      <c r="W384"/>
    </row>
    <row r="385" spans="23:23" x14ac:dyDescent="0.25">
      <c r="W385"/>
    </row>
    <row r="386" spans="23:23" x14ac:dyDescent="0.25">
      <c r="W386"/>
    </row>
    <row r="387" spans="23:23" x14ac:dyDescent="0.25">
      <c r="W387"/>
    </row>
    <row r="388" spans="23:23" x14ac:dyDescent="0.25">
      <c r="W388"/>
    </row>
    <row r="389" spans="23:23" x14ac:dyDescent="0.25">
      <c r="W389"/>
    </row>
    <row r="390" spans="23:23" x14ac:dyDescent="0.25">
      <c r="W390"/>
    </row>
    <row r="391" spans="23:23" x14ac:dyDescent="0.25">
      <c r="W391"/>
    </row>
    <row r="392" spans="23:23" x14ac:dyDescent="0.25">
      <c r="W392"/>
    </row>
    <row r="393" spans="23:23" x14ac:dyDescent="0.25">
      <c r="W393"/>
    </row>
    <row r="394" spans="23:23" x14ac:dyDescent="0.25">
      <c r="W394"/>
    </row>
    <row r="395" spans="23:23" x14ac:dyDescent="0.25">
      <c r="W395"/>
    </row>
    <row r="396" spans="23:23" x14ac:dyDescent="0.25">
      <c r="W396"/>
    </row>
    <row r="397" spans="23:23" x14ac:dyDescent="0.25">
      <c r="W397"/>
    </row>
    <row r="398" spans="23:23" x14ac:dyDescent="0.25">
      <c r="W398"/>
    </row>
    <row r="399" spans="23:23" x14ac:dyDescent="0.25">
      <c r="W399"/>
    </row>
    <row r="400" spans="23:23" x14ac:dyDescent="0.25">
      <c r="W400"/>
    </row>
    <row r="401" spans="23:23" x14ac:dyDescent="0.25">
      <c r="W401"/>
    </row>
    <row r="402" spans="23:23" x14ac:dyDescent="0.25">
      <c r="W402"/>
    </row>
    <row r="403" spans="23:23" x14ac:dyDescent="0.25">
      <c r="W403"/>
    </row>
    <row r="404" spans="23:23" x14ac:dyDescent="0.25">
      <c r="W404"/>
    </row>
    <row r="405" spans="23:23" x14ac:dyDescent="0.25">
      <c r="W405"/>
    </row>
    <row r="406" spans="23:23" x14ac:dyDescent="0.25">
      <c r="W406"/>
    </row>
    <row r="407" spans="23:23" x14ac:dyDescent="0.25">
      <c r="W407"/>
    </row>
    <row r="408" spans="23:23" x14ac:dyDescent="0.25">
      <c r="W408"/>
    </row>
    <row r="409" spans="23:23" x14ac:dyDescent="0.25">
      <c r="W409"/>
    </row>
    <row r="410" spans="23:23" x14ac:dyDescent="0.25">
      <c r="W410"/>
    </row>
    <row r="411" spans="23:23" x14ac:dyDescent="0.25">
      <c r="W411"/>
    </row>
    <row r="412" spans="23:23" x14ac:dyDescent="0.25">
      <c r="W412"/>
    </row>
    <row r="413" spans="23:23" x14ac:dyDescent="0.25">
      <c r="W413"/>
    </row>
    <row r="414" spans="23:23" x14ac:dyDescent="0.25">
      <c r="W414"/>
    </row>
    <row r="415" spans="23:23" x14ac:dyDescent="0.25">
      <c r="W415"/>
    </row>
    <row r="416" spans="23:23" x14ac:dyDescent="0.25">
      <c r="W416"/>
    </row>
    <row r="417" spans="23:23" x14ac:dyDescent="0.25">
      <c r="W417"/>
    </row>
    <row r="418" spans="23:23" x14ac:dyDescent="0.25">
      <c r="W418"/>
    </row>
    <row r="419" spans="23:23" x14ac:dyDescent="0.25">
      <c r="W419"/>
    </row>
    <row r="420" spans="23:23" x14ac:dyDescent="0.25">
      <c r="W420"/>
    </row>
    <row r="421" spans="23:23" x14ac:dyDescent="0.25">
      <c r="W421"/>
    </row>
    <row r="422" spans="23:23" x14ac:dyDescent="0.25">
      <c r="W422"/>
    </row>
    <row r="423" spans="23:23" x14ac:dyDescent="0.25">
      <c r="W423"/>
    </row>
    <row r="424" spans="23:23" x14ac:dyDescent="0.25">
      <c r="W424"/>
    </row>
    <row r="425" spans="23:23" x14ac:dyDescent="0.25">
      <c r="W425"/>
    </row>
    <row r="426" spans="23:23" x14ac:dyDescent="0.25">
      <c r="W426"/>
    </row>
    <row r="427" spans="23:23" x14ac:dyDescent="0.25">
      <c r="W427"/>
    </row>
    <row r="428" spans="23:23" x14ac:dyDescent="0.25">
      <c r="W428"/>
    </row>
    <row r="429" spans="23:23" x14ac:dyDescent="0.25">
      <c r="W429"/>
    </row>
    <row r="430" spans="23:23" x14ac:dyDescent="0.25">
      <c r="W430"/>
    </row>
    <row r="431" spans="23:23" x14ac:dyDescent="0.25">
      <c r="W431"/>
    </row>
    <row r="432" spans="23:23" x14ac:dyDescent="0.25">
      <c r="W432"/>
    </row>
    <row r="433" spans="23:23" x14ac:dyDescent="0.25">
      <c r="W433"/>
    </row>
    <row r="434" spans="23:23" x14ac:dyDescent="0.25">
      <c r="W434"/>
    </row>
    <row r="435" spans="23:23" x14ac:dyDescent="0.25">
      <c r="W435"/>
    </row>
    <row r="436" spans="23:23" x14ac:dyDescent="0.25">
      <c r="W436"/>
    </row>
    <row r="437" spans="23:23" x14ac:dyDescent="0.25">
      <c r="W437"/>
    </row>
    <row r="438" spans="23:23" x14ac:dyDescent="0.25">
      <c r="W438"/>
    </row>
    <row r="439" spans="23:23" x14ac:dyDescent="0.25">
      <c r="W439"/>
    </row>
    <row r="440" spans="23:23" x14ac:dyDescent="0.25">
      <c r="W440"/>
    </row>
    <row r="441" spans="23:23" x14ac:dyDescent="0.25">
      <c r="W441"/>
    </row>
    <row r="442" spans="23:23" x14ac:dyDescent="0.25">
      <c r="W442"/>
    </row>
    <row r="443" spans="23:23" x14ac:dyDescent="0.25">
      <c r="W443"/>
    </row>
    <row r="444" spans="23:23" x14ac:dyDescent="0.25">
      <c r="W444"/>
    </row>
    <row r="445" spans="23:23" x14ac:dyDescent="0.25">
      <c r="W445"/>
    </row>
    <row r="446" spans="23:23" x14ac:dyDescent="0.25">
      <c r="W446"/>
    </row>
    <row r="447" spans="23:23" x14ac:dyDescent="0.25">
      <c r="W447"/>
    </row>
    <row r="448" spans="23:23" x14ac:dyDescent="0.25">
      <c r="W448"/>
    </row>
    <row r="449" spans="23:23" x14ac:dyDescent="0.25">
      <c r="W449"/>
    </row>
    <row r="450" spans="23:23" x14ac:dyDescent="0.25">
      <c r="W450"/>
    </row>
    <row r="451" spans="23:23" x14ac:dyDescent="0.25">
      <c r="W451"/>
    </row>
    <row r="452" spans="23:23" x14ac:dyDescent="0.25">
      <c r="W452"/>
    </row>
    <row r="453" spans="23:23" x14ac:dyDescent="0.25">
      <c r="W453"/>
    </row>
    <row r="454" spans="23:23" x14ac:dyDescent="0.25">
      <c r="W454"/>
    </row>
    <row r="455" spans="23:23" x14ac:dyDescent="0.25">
      <c r="W455"/>
    </row>
    <row r="456" spans="23:23" x14ac:dyDescent="0.25">
      <c r="W456"/>
    </row>
    <row r="457" spans="23:23" x14ac:dyDescent="0.25">
      <c r="W457"/>
    </row>
    <row r="458" spans="23:23" x14ac:dyDescent="0.25">
      <c r="W458"/>
    </row>
    <row r="459" spans="23:23" x14ac:dyDescent="0.25">
      <c r="W459"/>
    </row>
    <row r="460" spans="23:23" x14ac:dyDescent="0.25">
      <c r="W460"/>
    </row>
    <row r="461" spans="23:23" x14ac:dyDescent="0.25">
      <c r="W461"/>
    </row>
    <row r="462" spans="23:23" x14ac:dyDescent="0.25">
      <c r="W462"/>
    </row>
    <row r="463" spans="23:23" x14ac:dyDescent="0.25">
      <c r="W463"/>
    </row>
    <row r="464" spans="23:23" x14ac:dyDescent="0.25">
      <c r="W464"/>
    </row>
    <row r="465" spans="23:23" x14ac:dyDescent="0.25">
      <c r="W465"/>
    </row>
    <row r="466" spans="23:23" x14ac:dyDescent="0.25">
      <c r="W466"/>
    </row>
    <row r="467" spans="23:23" x14ac:dyDescent="0.25">
      <c r="W467"/>
    </row>
    <row r="468" spans="23:23" x14ac:dyDescent="0.25">
      <c r="W468"/>
    </row>
    <row r="469" spans="23:23" x14ac:dyDescent="0.25">
      <c r="W469"/>
    </row>
    <row r="470" spans="23:23" x14ac:dyDescent="0.25">
      <c r="W470"/>
    </row>
    <row r="471" spans="23:23" x14ac:dyDescent="0.25">
      <c r="W471"/>
    </row>
    <row r="472" spans="23:23" x14ac:dyDescent="0.25">
      <c r="W472"/>
    </row>
    <row r="473" spans="23:23" x14ac:dyDescent="0.25">
      <c r="W473"/>
    </row>
    <row r="474" spans="23:23" x14ac:dyDescent="0.25">
      <c r="W474"/>
    </row>
    <row r="475" spans="23:23" x14ac:dyDescent="0.25">
      <c r="W475"/>
    </row>
    <row r="476" spans="23:23" x14ac:dyDescent="0.25">
      <c r="W476"/>
    </row>
    <row r="477" spans="23:23" x14ac:dyDescent="0.25">
      <c r="W477"/>
    </row>
    <row r="478" spans="23:23" x14ac:dyDescent="0.25">
      <c r="W478"/>
    </row>
    <row r="479" spans="23:23" x14ac:dyDescent="0.25">
      <c r="W479"/>
    </row>
    <row r="480" spans="23:23" x14ac:dyDescent="0.25">
      <c r="W480"/>
    </row>
    <row r="481" spans="23:23" x14ac:dyDescent="0.25">
      <c r="W481"/>
    </row>
    <row r="482" spans="23:23" x14ac:dyDescent="0.25">
      <c r="W482"/>
    </row>
    <row r="483" spans="23:23" x14ac:dyDescent="0.25">
      <c r="W483"/>
    </row>
    <row r="484" spans="23:23" x14ac:dyDescent="0.25">
      <c r="W484"/>
    </row>
    <row r="485" spans="23:23" x14ac:dyDescent="0.25">
      <c r="W485"/>
    </row>
    <row r="486" spans="23:23" x14ac:dyDescent="0.25">
      <c r="W486"/>
    </row>
    <row r="487" spans="23:23" x14ac:dyDescent="0.25">
      <c r="W487"/>
    </row>
    <row r="488" spans="23:23" x14ac:dyDescent="0.25">
      <c r="W488"/>
    </row>
    <row r="489" spans="23:23" x14ac:dyDescent="0.25">
      <c r="W489"/>
    </row>
    <row r="490" spans="23:23" x14ac:dyDescent="0.25">
      <c r="W490"/>
    </row>
    <row r="491" spans="23:23" x14ac:dyDescent="0.25">
      <c r="W491"/>
    </row>
    <row r="492" spans="23:23" x14ac:dyDescent="0.25">
      <c r="W492"/>
    </row>
    <row r="493" spans="23:23" x14ac:dyDescent="0.25">
      <c r="W493"/>
    </row>
    <row r="494" spans="23:23" x14ac:dyDescent="0.25">
      <c r="W494"/>
    </row>
    <row r="495" spans="23:23" x14ac:dyDescent="0.25">
      <c r="W495"/>
    </row>
    <row r="496" spans="23:23" x14ac:dyDescent="0.25">
      <c r="W496"/>
    </row>
    <row r="497" spans="23:23" x14ac:dyDescent="0.25">
      <c r="W497"/>
    </row>
    <row r="498" spans="23:23" x14ac:dyDescent="0.25">
      <c r="W498"/>
    </row>
    <row r="499" spans="23:23" x14ac:dyDescent="0.25">
      <c r="W499"/>
    </row>
    <row r="500" spans="23:23" x14ac:dyDescent="0.25">
      <c r="W500"/>
    </row>
    <row r="501" spans="23:23" x14ac:dyDescent="0.25">
      <c r="W501"/>
    </row>
    <row r="502" spans="23:23" x14ac:dyDescent="0.25">
      <c r="W502"/>
    </row>
    <row r="503" spans="23:23" x14ac:dyDescent="0.25">
      <c r="W503"/>
    </row>
    <row r="504" spans="23:23" x14ac:dyDescent="0.25">
      <c r="W504"/>
    </row>
    <row r="505" spans="23:23" x14ac:dyDescent="0.25">
      <c r="W505"/>
    </row>
    <row r="506" spans="23:23" x14ac:dyDescent="0.25">
      <c r="W506"/>
    </row>
    <row r="507" spans="23:23" x14ac:dyDescent="0.25">
      <c r="W507"/>
    </row>
    <row r="508" spans="23:23" x14ac:dyDescent="0.25">
      <c r="W508"/>
    </row>
    <row r="509" spans="23:23" x14ac:dyDescent="0.25">
      <c r="W509"/>
    </row>
    <row r="510" spans="23:23" x14ac:dyDescent="0.25">
      <c r="W510"/>
    </row>
    <row r="511" spans="23:23" x14ac:dyDescent="0.25">
      <c r="W511"/>
    </row>
    <row r="512" spans="23:23" x14ac:dyDescent="0.25">
      <c r="W512"/>
    </row>
    <row r="513" spans="23:23" x14ac:dyDescent="0.25">
      <c r="W513"/>
    </row>
    <row r="514" spans="23:23" x14ac:dyDescent="0.25">
      <c r="W514"/>
    </row>
    <row r="515" spans="23:23" x14ac:dyDescent="0.25">
      <c r="W515"/>
    </row>
    <row r="516" spans="23:23" x14ac:dyDescent="0.25">
      <c r="W516"/>
    </row>
    <row r="517" spans="23:23" x14ac:dyDescent="0.25">
      <c r="W517"/>
    </row>
    <row r="518" spans="23:23" x14ac:dyDescent="0.25">
      <c r="W518"/>
    </row>
    <row r="519" spans="23:23" x14ac:dyDescent="0.25">
      <c r="W519"/>
    </row>
    <row r="520" spans="23:23" x14ac:dyDescent="0.25">
      <c r="W520"/>
    </row>
    <row r="521" spans="23:23" x14ac:dyDescent="0.25">
      <c r="W521"/>
    </row>
    <row r="522" spans="23:23" x14ac:dyDescent="0.25">
      <c r="W522"/>
    </row>
    <row r="523" spans="23:23" x14ac:dyDescent="0.25">
      <c r="W523"/>
    </row>
    <row r="524" spans="23:23" x14ac:dyDescent="0.25">
      <c r="W524"/>
    </row>
    <row r="525" spans="23:23" x14ac:dyDescent="0.25">
      <c r="W525"/>
    </row>
    <row r="526" spans="23:23" x14ac:dyDescent="0.25">
      <c r="W526"/>
    </row>
    <row r="527" spans="23:23" x14ac:dyDescent="0.25">
      <c r="W527"/>
    </row>
    <row r="528" spans="23:23" x14ac:dyDescent="0.25">
      <c r="W528"/>
    </row>
    <row r="529" spans="23:23" x14ac:dyDescent="0.25">
      <c r="W529"/>
    </row>
    <row r="530" spans="23:23" x14ac:dyDescent="0.25">
      <c r="W530"/>
    </row>
    <row r="531" spans="23:23" x14ac:dyDescent="0.25">
      <c r="W531"/>
    </row>
    <row r="532" spans="23:23" x14ac:dyDescent="0.25">
      <c r="W532"/>
    </row>
    <row r="533" spans="23:23" x14ac:dyDescent="0.25">
      <c r="W533"/>
    </row>
    <row r="534" spans="23:23" x14ac:dyDescent="0.25">
      <c r="W534"/>
    </row>
    <row r="535" spans="23:23" x14ac:dyDescent="0.25">
      <c r="W535"/>
    </row>
    <row r="536" spans="23:23" x14ac:dyDescent="0.25">
      <c r="W536"/>
    </row>
    <row r="537" spans="23:23" x14ac:dyDescent="0.25">
      <c r="W537"/>
    </row>
    <row r="538" spans="23:23" x14ac:dyDescent="0.25">
      <c r="W538"/>
    </row>
    <row r="539" spans="23:23" x14ac:dyDescent="0.25">
      <c r="W539"/>
    </row>
    <row r="540" spans="23:23" x14ac:dyDescent="0.25">
      <c r="W540"/>
    </row>
    <row r="541" spans="23:23" x14ac:dyDescent="0.25">
      <c r="W541"/>
    </row>
    <row r="542" spans="23:23" x14ac:dyDescent="0.25">
      <c r="W542"/>
    </row>
    <row r="543" spans="23:23" x14ac:dyDescent="0.25">
      <c r="W543"/>
    </row>
    <row r="544" spans="23:23" x14ac:dyDescent="0.25">
      <c r="W544"/>
    </row>
    <row r="545" spans="23:23" x14ac:dyDescent="0.25">
      <c r="W545"/>
    </row>
    <row r="546" spans="23:23" x14ac:dyDescent="0.25">
      <c r="W546"/>
    </row>
    <row r="547" spans="23:23" x14ac:dyDescent="0.25">
      <c r="W547"/>
    </row>
    <row r="548" spans="23:23" x14ac:dyDescent="0.25">
      <c r="W548"/>
    </row>
    <row r="549" spans="23:23" x14ac:dyDescent="0.25">
      <c r="W549"/>
    </row>
    <row r="550" spans="23:23" x14ac:dyDescent="0.25">
      <c r="W550"/>
    </row>
    <row r="551" spans="23:23" x14ac:dyDescent="0.25">
      <c r="W551"/>
    </row>
    <row r="552" spans="23:23" x14ac:dyDescent="0.25">
      <c r="W552"/>
    </row>
    <row r="553" spans="23:23" x14ac:dyDescent="0.25">
      <c r="W553"/>
    </row>
    <row r="554" spans="23:23" x14ac:dyDescent="0.25">
      <c r="W554"/>
    </row>
    <row r="555" spans="23:23" x14ac:dyDescent="0.25">
      <c r="W555"/>
    </row>
    <row r="556" spans="23:23" x14ac:dyDescent="0.25">
      <c r="W556"/>
    </row>
    <row r="557" spans="23:23" x14ac:dyDescent="0.25">
      <c r="W557"/>
    </row>
    <row r="558" spans="23:23" x14ac:dyDescent="0.25">
      <c r="W558"/>
    </row>
    <row r="559" spans="23:23" x14ac:dyDescent="0.25">
      <c r="W559"/>
    </row>
    <row r="560" spans="23:23" x14ac:dyDescent="0.25">
      <c r="W560"/>
    </row>
    <row r="561" spans="23:23" x14ac:dyDescent="0.25">
      <c r="W561"/>
    </row>
    <row r="562" spans="23:23" x14ac:dyDescent="0.25">
      <c r="W562"/>
    </row>
    <row r="563" spans="23:23" x14ac:dyDescent="0.25">
      <c r="W563"/>
    </row>
    <row r="564" spans="23:23" x14ac:dyDescent="0.25">
      <c r="W564"/>
    </row>
    <row r="565" spans="23:23" x14ac:dyDescent="0.25">
      <c r="W565"/>
    </row>
    <row r="566" spans="23:23" x14ac:dyDescent="0.25">
      <c r="W566"/>
    </row>
    <row r="567" spans="23:23" x14ac:dyDescent="0.25">
      <c r="W567"/>
    </row>
    <row r="568" spans="23:23" x14ac:dyDescent="0.25">
      <c r="W568"/>
    </row>
    <row r="569" spans="23:23" x14ac:dyDescent="0.25">
      <c r="W569"/>
    </row>
    <row r="570" spans="23:23" x14ac:dyDescent="0.25">
      <c r="W570"/>
    </row>
    <row r="571" spans="23:23" x14ac:dyDescent="0.25">
      <c r="W571"/>
    </row>
    <row r="572" spans="23:23" x14ac:dyDescent="0.25">
      <c r="W572"/>
    </row>
    <row r="573" spans="23:23" x14ac:dyDescent="0.25">
      <c r="W573"/>
    </row>
    <row r="574" spans="23:23" x14ac:dyDescent="0.25">
      <c r="W574"/>
    </row>
    <row r="575" spans="23:23" x14ac:dyDescent="0.25">
      <c r="W575"/>
    </row>
    <row r="576" spans="23:23" x14ac:dyDescent="0.25">
      <c r="W576"/>
    </row>
    <row r="577" spans="23:23" x14ac:dyDescent="0.25">
      <c r="W577"/>
    </row>
    <row r="578" spans="23:23" x14ac:dyDescent="0.25">
      <c r="W578"/>
    </row>
    <row r="579" spans="23:23" x14ac:dyDescent="0.25">
      <c r="W579"/>
    </row>
    <row r="580" spans="23:23" x14ac:dyDescent="0.25">
      <c r="W580"/>
    </row>
    <row r="581" spans="23:23" x14ac:dyDescent="0.25">
      <c r="W581"/>
    </row>
    <row r="582" spans="23:23" x14ac:dyDescent="0.25">
      <c r="W582"/>
    </row>
    <row r="583" spans="23:23" x14ac:dyDescent="0.25">
      <c r="W583"/>
    </row>
    <row r="584" spans="23:23" x14ac:dyDescent="0.25">
      <c r="W584"/>
    </row>
    <row r="585" spans="23:23" x14ac:dyDescent="0.25">
      <c r="W585"/>
    </row>
    <row r="586" spans="23:23" x14ac:dyDescent="0.25">
      <c r="W586"/>
    </row>
    <row r="587" spans="23:23" x14ac:dyDescent="0.25">
      <c r="W587"/>
    </row>
    <row r="588" spans="23:23" x14ac:dyDescent="0.25">
      <c r="W588"/>
    </row>
    <row r="589" spans="23:23" x14ac:dyDescent="0.25">
      <c r="W589"/>
    </row>
    <row r="590" spans="23:23" x14ac:dyDescent="0.25">
      <c r="W590"/>
    </row>
    <row r="591" spans="23:23" x14ac:dyDescent="0.25">
      <c r="W591"/>
    </row>
    <row r="592" spans="23:23" x14ac:dyDescent="0.25">
      <c r="W592"/>
    </row>
    <row r="593" spans="23:23" x14ac:dyDescent="0.25">
      <c r="W593"/>
    </row>
    <row r="594" spans="23:23" x14ac:dyDescent="0.25">
      <c r="W594"/>
    </row>
    <row r="595" spans="23:23" x14ac:dyDescent="0.25">
      <c r="W595"/>
    </row>
    <row r="596" spans="23:23" x14ac:dyDescent="0.25">
      <c r="W596"/>
    </row>
    <row r="597" spans="23:23" x14ac:dyDescent="0.25">
      <c r="W597"/>
    </row>
    <row r="598" spans="23:23" x14ac:dyDescent="0.25">
      <c r="W598"/>
    </row>
    <row r="599" spans="23:23" x14ac:dyDescent="0.25">
      <c r="W599"/>
    </row>
    <row r="600" spans="23:23" x14ac:dyDescent="0.25">
      <c r="W600"/>
    </row>
    <row r="601" spans="23:23" x14ac:dyDescent="0.25">
      <c r="W601"/>
    </row>
    <row r="602" spans="23:23" x14ac:dyDescent="0.25">
      <c r="W602"/>
    </row>
    <row r="603" spans="23:23" x14ac:dyDescent="0.25">
      <c r="W603"/>
    </row>
    <row r="604" spans="23:23" x14ac:dyDescent="0.25">
      <c r="W604"/>
    </row>
    <row r="605" spans="23:23" x14ac:dyDescent="0.25">
      <c r="W605"/>
    </row>
    <row r="606" spans="23:23" x14ac:dyDescent="0.25">
      <c r="W606"/>
    </row>
    <row r="607" spans="23:23" x14ac:dyDescent="0.25">
      <c r="W607"/>
    </row>
    <row r="608" spans="23:23" x14ac:dyDescent="0.25">
      <c r="W608"/>
    </row>
    <row r="609" spans="23:23" x14ac:dyDescent="0.25">
      <c r="W609"/>
    </row>
    <row r="610" spans="23:23" x14ac:dyDescent="0.25">
      <c r="W610"/>
    </row>
    <row r="611" spans="23:23" x14ac:dyDescent="0.25">
      <c r="W611"/>
    </row>
    <row r="612" spans="23:23" x14ac:dyDescent="0.25">
      <c r="W612"/>
    </row>
    <row r="613" spans="23:23" x14ac:dyDescent="0.25">
      <c r="W613"/>
    </row>
    <row r="614" spans="23:23" x14ac:dyDescent="0.25">
      <c r="W614"/>
    </row>
    <row r="615" spans="23:23" x14ac:dyDescent="0.25">
      <c r="W615"/>
    </row>
    <row r="616" spans="23:23" x14ac:dyDescent="0.25">
      <c r="W616"/>
    </row>
    <row r="617" spans="23:23" x14ac:dyDescent="0.25">
      <c r="W617"/>
    </row>
    <row r="618" spans="23:23" x14ac:dyDescent="0.25">
      <c r="W618"/>
    </row>
    <row r="619" spans="23:23" x14ac:dyDescent="0.25">
      <c r="W619"/>
    </row>
    <row r="620" spans="23:23" x14ac:dyDescent="0.25">
      <c r="W620"/>
    </row>
    <row r="621" spans="23:23" x14ac:dyDescent="0.25">
      <c r="W621"/>
    </row>
    <row r="622" spans="23:23" x14ac:dyDescent="0.25">
      <c r="W622"/>
    </row>
    <row r="623" spans="23:23" x14ac:dyDescent="0.25">
      <c r="W623"/>
    </row>
    <row r="624" spans="23:23" x14ac:dyDescent="0.25">
      <c r="W624"/>
    </row>
    <row r="625" spans="23:23" x14ac:dyDescent="0.25">
      <c r="W625"/>
    </row>
    <row r="626" spans="23:23" x14ac:dyDescent="0.25">
      <c r="W626"/>
    </row>
    <row r="627" spans="23:23" x14ac:dyDescent="0.25">
      <c r="W627"/>
    </row>
    <row r="628" spans="23:23" x14ac:dyDescent="0.25">
      <c r="W628"/>
    </row>
    <row r="629" spans="23:23" x14ac:dyDescent="0.25">
      <c r="W629"/>
    </row>
    <row r="630" spans="23:23" x14ac:dyDescent="0.25">
      <c r="W630"/>
    </row>
    <row r="631" spans="23:23" x14ac:dyDescent="0.25">
      <c r="W631"/>
    </row>
    <row r="632" spans="23:23" x14ac:dyDescent="0.25">
      <c r="W632"/>
    </row>
    <row r="633" spans="23:23" x14ac:dyDescent="0.25">
      <c r="W633"/>
    </row>
    <row r="634" spans="23:23" x14ac:dyDescent="0.25">
      <c r="W634"/>
    </row>
    <row r="635" spans="23:23" x14ac:dyDescent="0.25">
      <c r="W635"/>
    </row>
    <row r="636" spans="23:23" x14ac:dyDescent="0.25">
      <c r="W636"/>
    </row>
    <row r="637" spans="23:23" x14ac:dyDescent="0.25">
      <c r="W637"/>
    </row>
    <row r="638" spans="23:23" x14ac:dyDescent="0.25">
      <c r="W638"/>
    </row>
    <row r="639" spans="23:23" x14ac:dyDescent="0.25">
      <c r="W639"/>
    </row>
    <row r="640" spans="23:23" x14ac:dyDescent="0.25">
      <c r="W640"/>
    </row>
    <row r="641" spans="23:23" x14ac:dyDescent="0.25">
      <c r="W641"/>
    </row>
    <row r="642" spans="23:23" x14ac:dyDescent="0.25">
      <c r="W642"/>
    </row>
    <row r="643" spans="23:23" x14ac:dyDescent="0.25">
      <c r="W643"/>
    </row>
    <row r="644" spans="23:23" x14ac:dyDescent="0.25">
      <c r="W644"/>
    </row>
    <row r="645" spans="23:23" x14ac:dyDescent="0.25">
      <c r="W645"/>
    </row>
    <row r="646" spans="23:23" x14ac:dyDescent="0.25">
      <c r="W646"/>
    </row>
    <row r="647" spans="23:23" x14ac:dyDescent="0.25">
      <c r="W647"/>
    </row>
    <row r="648" spans="23:23" x14ac:dyDescent="0.25">
      <c r="W648"/>
    </row>
    <row r="649" spans="23:23" x14ac:dyDescent="0.25">
      <c r="W649"/>
    </row>
    <row r="650" spans="23:23" x14ac:dyDescent="0.25">
      <c r="W650"/>
    </row>
    <row r="651" spans="23:23" x14ac:dyDescent="0.25">
      <c r="W651"/>
    </row>
    <row r="652" spans="23:23" x14ac:dyDescent="0.25">
      <c r="W652"/>
    </row>
    <row r="653" spans="23:23" x14ac:dyDescent="0.25">
      <c r="W653"/>
    </row>
    <row r="654" spans="23:23" x14ac:dyDescent="0.25">
      <c r="W654"/>
    </row>
    <row r="655" spans="23:23" x14ac:dyDescent="0.25">
      <c r="W655"/>
    </row>
    <row r="656" spans="23:23" x14ac:dyDescent="0.25">
      <c r="W656"/>
    </row>
    <row r="657" spans="23:23" x14ac:dyDescent="0.25">
      <c r="W657"/>
    </row>
    <row r="658" spans="23:23" x14ac:dyDescent="0.25">
      <c r="W658"/>
    </row>
    <row r="659" spans="23:23" x14ac:dyDescent="0.25">
      <c r="W659"/>
    </row>
    <row r="660" spans="23:23" x14ac:dyDescent="0.25">
      <c r="W660"/>
    </row>
    <row r="661" spans="23:23" x14ac:dyDescent="0.25">
      <c r="W661"/>
    </row>
    <row r="662" spans="23:23" x14ac:dyDescent="0.25">
      <c r="W662"/>
    </row>
    <row r="663" spans="23:23" x14ac:dyDescent="0.25">
      <c r="W663"/>
    </row>
    <row r="664" spans="23:23" x14ac:dyDescent="0.25">
      <c r="W664"/>
    </row>
    <row r="665" spans="23:23" x14ac:dyDescent="0.25">
      <c r="W665"/>
    </row>
    <row r="666" spans="23:23" x14ac:dyDescent="0.25">
      <c r="W666"/>
    </row>
    <row r="667" spans="23:23" x14ac:dyDescent="0.25">
      <c r="W667"/>
    </row>
    <row r="668" spans="23:23" x14ac:dyDescent="0.25">
      <c r="W668"/>
    </row>
    <row r="669" spans="23:23" x14ac:dyDescent="0.25">
      <c r="W669"/>
    </row>
    <row r="670" spans="23:23" x14ac:dyDescent="0.25">
      <c r="W670"/>
    </row>
    <row r="671" spans="23:23" x14ac:dyDescent="0.25">
      <c r="W671"/>
    </row>
    <row r="672" spans="23:23" x14ac:dyDescent="0.25">
      <c r="W672"/>
    </row>
    <row r="673" spans="23:23" x14ac:dyDescent="0.25">
      <c r="W673"/>
    </row>
    <row r="674" spans="23:23" x14ac:dyDescent="0.25">
      <c r="W674"/>
    </row>
    <row r="675" spans="23:23" x14ac:dyDescent="0.25">
      <c r="W675"/>
    </row>
    <row r="676" spans="23:23" x14ac:dyDescent="0.25">
      <c r="W676"/>
    </row>
    <row r="677" spans="23:23" x14ac:dyDescent="0.25">
      <c r="W677"/>
    </row>
    <row r="678" spans="23:23" x14ac:dyDescent="0.25">
      <c r="W678"/>
    </row>
    <row r="679" spans="23:23" x14ac:dyDescent="0.25">
      <c r="W679"/>
    </row>
    <row r="680" spans="23:23" x14ac:dyDescent="0.25">
      <c r="W680"/>
    </row>
    <row r="681" spans="23:23" x14ac:dyDescent="0.25">
      <c r="W681"/>
    </row>
    <row r="682" spans="23:23" x14ac:dyDescent="0.25">
      <c r="W682"/>
    </row>
    <row r="683" spans="23:23" x14ac:dyDescent="0.25">
      <c r="W683"/>
    </row>
    <row r="684" spans="23:23" x14ac:dyDescent="0.25">
      <c r="W684"/>
    </row>
    <row r="685" spans="23:23" x14ac:dyDescent="0.25">
      <c r="W685"/>
    </row>
    <row r="686" spans="23:23" x14ac:dyDescent="0.25">
      <c r="W686"/>
    </row>
    <row r="687" spans="23:23" x14ac:dyDescent="0.25">
      <c r="W687"/>
    </row>
    <row r="688" spans="23:23" x14ac:dyDescent="0.25">
      <c r="W688"/>
    </row>
    <row r="689" spans="23:23" x14ac:dyDescent="0.25">
      <c r="W689"/>
    </row>
    <row r="690" spans="23:23" x14ac:dyDescent="0.25">
      <c r="W690"/>
    </row>
    <row r="691" spans="23:23" x14ac:dyDescent="0.25">
      <c r="W691"/>
    </row>
    <row r="692" spans="23:23" x14ac:dyDescent="0.25">
      <c r="W692"/>
    </row>
    <row r="693" spans="23:23" x14ac:dyDescent="0.25">
      <c r="W693"/>
    </row>
    <row r="694" spans="23:23" x14ac:dyDescent="0.25">
      <c r="W694"/>
    </row>
    <row r="695" spans="23:23" x14ac:dyDescent="0.25">
      <c r="W695"/>
    </row>
    <row r="696" spans="23:23" x14ac:dyDescent="0.25">
      <c r="W696"/>
    </row>
    <row r="697" spans="23:23" x14ac:dyDescent="0.25">
      <c r="W697"/>
    </row>
    <row r="698" spans="23:23" x14ac:dyDescent="0.25">
      <c r="W698"/>
    </row>
    <row r="699" spans="23:23" x14ac:dyDescent="0.25">
      <c r="W699"/>
    </row>
    <row r="700" spans="23:23" x14ac:dyDescent="0.25">
      <c r="W700"/>
    </row>
    <row r="701" spans="23:23" x14ac:dyDescent="0.25">
      <c r="W701"/>
    </row>
    <row r="702" spans="23:23" x14ac:dyDescent="0.25">
      <c r="W702"/>
    </row>
    <row r="703" spans="23:23" x14ac:dyDescent="0.25">
      <c r="W703"/>
    </row>
    <row r="704" spans="23:23" x14ac:dyDescent="0.25">
      <c r="W704"/>
    </row>
    <row r="705" spans="23:23" x14ac:dyDescent="0.25">
      <c r="W705"/>
    </row>
    <row r="706" spans="23:23" x14ac:dyDescent="0.25">
      <c r="W706"/>
    </row>
    <row r="707" spans="23:23" x14ac:dyDescent="0.25">
      <c r="W707"/>
    </row>
    <row r="708" spans="23:23" x14ac:dyDescent="0.25">
      <c r="W708"/>
    </row>
    <row r="709" spans="23:23" x14ac:dyDescent="0.25">
      <c r="W709"/>
    </row>
    <row r="710" spans="23:23" x14ac:dyDescent="0.25">
      <c r="W710"/>
    </row>
    <row r="711" spans="23:23" x14ac:dyDescent="0.25">
      <c r="W711"/>
    </row>
    <row r="712" spans="23:23" x14ac:dyDescent="0.25">
      <c r="W712"/>
    </row>
  </sheetData>
  <phoneticPr fontId="6" type="noConversion"/>
  <pageMargins left="0.7" right="0.7" top="0.78740157499999996" bottom="0.78740157499999996" header="0.3" footer="0.3"/>
  <pageSetup paperSize="9" orientation="portrait" horizontalDpi="30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Transcripts</vt:lpstr>
    </vt:vector>
  </TitlesOfParts>
  <Company>Universitätsklinikum Carl Gustav Carus Dresden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 Köhler</dc:creator>
  <cp:lastModifiedBy>Köhler, Anni</cp:lastModifiedBy>
  <dcterms:created xsi:type="dcterms:W3CDTF">2024-03-05T14:02:41Z</dcterms:created>
  <dcterms:modified xsi:type="dcterms:W3CDTF">2026-01-15T08:47:05Z</dcterms:modified>
</cp:coreProperties>
</file>