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D140a Manuscript versions\Stem Cells\For Submission\Revised Files_changed_to upload\"/>
    </mc:Choice>
  </mc:AlternateContent>
  <bookViews>
    <workbookView xWindow="-180" yWindow="-75" windowWidth="19440" windowHeight="8655"/>
  </bookViews>
  <sheets>
    <sheet name="Gene Expression Assay" sheetId="4" r:id="rId1"/>
    <sheet name="HUVEC hGPC BMP FGF Group Ct" sheetId="6" r:id="rId2"/>
    <sheet name="HUVEChGPC GAS6 PTN CNTF LIF IL6" sheetId="7" r:id="rId3"/>
    <sheet name="HUVEC hGPC EDN Group Ct" sheetId="5" r:id="rId4"/>
  </sheets>
  <externalReferences>
    <externalReference r:id="rId5"/>
    <externalReference r:id="rId6"/>
  </externalReferences>
  <calcPr calcId="162913"/>
</workbook>
</file>

<file path=xl/calcChain.xml><?xml version="1.0" encoding="utf-8"?>
<calcChain xmlns="http://schemas.openxmlformats.org/spreadsheetml/2006/main">
  <c r="F66" i="6" l="1"/>
  <c r="F67" i="6"/>
  <c r="F68" i="6"/>
  <c r="F69" i="6"/>
  <c r="F70" i="6"/>
  <c r="F71" i="6"/>
  <c r="F72" i="6"/>
  <c r="F73" i="6"/>
  <c r="F74" i="6"/>
  <c r="F75" i="6"/>
  <c r="F76" i="6"/>
  <c r="F77" i="6"/>
  <c r="F78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G49" i="4" l="1"/>
  <c r="G48" i="4"/>
  <c r="E168" i="7" l="1"/>
  <c r="F168" i="7" s="1"/>
  <c r="E167" i="7"/>
  <c r="F167" i="7" s="1"/>
  <c r="G166" i="7" s="1"/>
  <c r="E166" i="7"/>
  <c r="F166" i="7" s="1"/>
  <c r="E165" i="7"/>
  <c r="F165" i="7" s="1"/>
  <c r="F164" i="7"/>
  <c r="E164" i="7"/>
  <c r="F163" i="7"/>
  <c r="H163" i="7" s="1"/>
  <c r="E163" i="7"/>
  <c r="E162" i="7"/>
  <c r="F162" i="7" s="1"/>
  <c r="E161" i="7"/>
  <c r="F161" i="7" s="1"/>
  <c r="G160" i="7" s="1"/>
  <c r="F160" i="7"/>
  <c r="E160" i="7"/>
  <c r="E159" i="7"/>
  <c r="F159" i="7" s="1"/>
  <c r="F158" i="7"/>
  <c r="E158" i="7"/>
  <c r="F157" i="7"/>
  <c r="E157" i="7"/>
  <c r="E156" i="7"/>
  <c r="F156" i="7" s="1"/>
  <c r="E155" i="7"/>
  <c r="F155" i="7" s="1"/>
  <c r="E154" i="7"/>
  <c r="F154" i="7" s="1"/>
  <c r="E153" i="7"/>
  <c r="F153" i="7" s="1"/>
  <c r="F152" i="7"/>
  <c r="E152" i="7"/>
  <c r="F151" i="7"/>
  <c r="H151" i="7" s="1"/>
  <c r="E151" i="7"/>
  <c r="E150" i="7"/>
  <c r="F150" i="7" s="1"/>
  <c r="E149" i="7"/>
  <c r="F149" i="7" s="1"/>
  <c r="G148" i="7" s="1"/>
  <c r="E148" i="7"/>
  <c r="F148" i="7" s="1"/>
  <c r="E147" i="7"/>
  <c r="F147" i="7" s="1"/>
  <c r="F146" i="7"/>
  <c r="E146" i="7"/>
  <c r="F145" i="7"/>
  <c r="E145" i="7"/>
  <c r="E140" i="7"/>
  <c r="F140" i="7" s="1"/>
  <c r="E139" i="7"/>
  <c r="F139" i="7" s="1"/>
  <c r="E138" i="7"/>
  <c r="F138" i="7" s="1"/>
  <c r="E137" i="7"/>
  <c r="F137" i="7" s="1"/>
  <c r="F136" i="7"/>
  <c r="E136" i="7"/>
  <c r="F135" i="7"/>
  <c r="H135" i="7" s="1"/>
  <c r="E135" i="7"/>
  <c r="E134" i="7"/>
  <c r="F134" i="7" s="1"/>
  <c r="E133" i="7"/>
  <c r="F133" i="7" s="1"/>
  <c r="E132" i="7"/>
  <c r="F132" i="7" s="1"/>
  <c r="G132" i="7" s="1"/>
  <c r="E131" i="7"/>
  <c r="F131" i="7" s="1"/>
  <c r="F130" i="7"/>
  <c r="E130" i="7"/>
  <c r="F129" i="7"/>
  <c r="E129" i="7"/>
  <c r="E128" i="7"/>
  <c r="F128" i="7" s="1"/>
  <c r="E127" i="7"/>
  <c r="F127" i="7" s="1"/>
  <c r="E126" i="7"/>
  <c r="F126" i="7" s="1"/>
  <c r="G126" i="7" s="1"/>
  <c r="E125" i="7"/>
  <c r="F125" i="7" s="1"/>
  <c r="F124" i="7"/>
  <c r="E124" i="7"/>
  <c r="F123" i="7"/>
  <c r="H123" i="7" s="1"/>
  <c r="E123" i="7"/>
  <c r="E122" i="7"/>
  <c r="F122" i="7" s="1"/>
  <c r="E121" i="7"/>
  <c r="F121" i="7" s="1"/>
  <c r="E120" i="7"/>
  <c r="F120" i="7" s="1"/>
  <c r="G120" i="7" s="1"/>
  <c r="E119" i="7"/>
  <c r="F119" i="7" s="1"/>
  <c r="F118" i="7"/>
  <c r="E118" i="7"/>
  <c r="F117" i="7"/>
  <c r="E117" i="7"/>
  <c r="E111" i="7"/>
  <c r="F111" i="7" s="1"/>
  <c r="E110" i="7"/>
  <c r="F110" i="7" s="1"/>
  <c r="F109" i="7"/>
  <c r="E109" i="7"/>
  <c r="E108" i="7"/>
  <c r="F108" i="7" s="1"/>
  <c r="E107" i="7"/>
  <c r="F107" i="7" s="1"/>
  <c r="H107" i="7" s="1"/>
  <c r="E106" i="7"/>
  <c r="F106" i="7" s="1"/>
  <c r="E105" i="7"/>
  <c r="F105" i="7" s="1"/>
  <c r="E104" i="7"/>
  <c r="F104" i="7" s="1"/>
  <c r="E103" i="7"/>
  <c r="F103" i="7" s="1"/>
  <c r="E102" i="7"/>
  <c r="F102" i="7" s="1"/>
  <c r="E101" i="7"/>
  <c r="F101" i="7" s="1"/>
  <c r="E100" i="7"/>
  <c r="F100" i="7" s="1"/>
  <c r="E99" i="7"/>
  <c r="F99" i="7" s="1"/>
  <c r="E98" i="7"/>
  <c r="F98" i="7" s="1"/>
  <c r="E97" i="7"/>
  <c r="F97" i="7" s="1"/>
  <c r="H95" i="7" s="1"/>
  <c r="E96" i="7"/>
  <c r="F96" i="7" s="1"/>
  <c r="E95" i="7"/>
  <c r="F95" i="7" s="1"/>
  <c r="F94" i="7"/>
  <c r="E94" i="7"/>
  <c r="E93" i="7"/>
  <c r="F93" i="7" s="1"/>
  <c r="E92" i="7"/>
  <c r="F92" i="7" s="1"/>
  <c r="F91" i="7"/>
  <c r="E91" i="7"/>
  <c r="E90" i="7"/>
  <c r="F90" i="7" s="1"/>
  <c r="E89" i="7"/>
  <c r="F89" i="7" s="1"/>
  <c r="F83" i="7"/>
  <c r="E83" i="7"/>
  <c r="F82" i="7"/>
  <c r="E82" i="7"/>
  <c r="E81" i="7"/>
  <c r="F81" i="7" s="1"/>
  <c r="E80" i="7"/>
  <c r="F80" i="7" s="1"/>
  <c r="F79" i="7"/>
  <c r="G79" i="7" s="1"/>
  <c r="E79" i="7"/>
  <c r="E78" i="7"/>
  <c r="F78" i="7" s="1"/>
  <c r="E77" i="7"/>
  <c r="F77" i="7" s="1"/>
  <c r="E76" i="7"/>
  <c r="F76" i="7" s="1"/>
  <c r="E75" i="7"/>
  <c r="F75" i="7" s="1"/>
  <c r="F74" i="7"/>
  <c r="E74" i="7"/>
  <c r="E73" i="7"/>
  <c r="F73" i="7" s="1"/>
  <c r="G73" i="7" s="1"/>
  <c r="E72" i="7"/>
  <c r="F72" i="7" s="1"/>
  <c r="F71" i="7"/>
  <c r="E71" i="7"/>
  <c r="F70" i="7"/>
  <c r="E70" i="7"/>
  <c r="E69" i="7"/>
  <c r="F69" i="7" s="1"/>
  <c r="E68" i="7"/>
  <c r="F68" i="7" s="1"/>
  <c r="F67" i="7"/>
  <c r="E67" i="7"/>
  <c r="E65" i="7"/>
  <c r="F65" i="7" s="1"/>
  <c r="E64" i="7"/>
  <c r="F64" i="7" s="1"/>
  <c r="H64" i="7" s="1"/>
  <c r="E63" i="7"/>
  <c r="F63" i="7" s="1"/>
  <c r="E62" i="7"/>
  <c r="F62" i="7" s="1"/>
  <c r="E61" i="7"/>
  <c r="F61" i="7" s="1"/>
  <c r="E28" i="7"/>
  <c r="F28" i="7" s="1"/>
  <c r="E27" i="7"/>
  <c r="F27" i="7" s="1"/>
  <c r="E26" i="7"/>
  <c r="F26" i="7" s="1"/>
  <c r="E25" i="7"/>
  <c r="F25" i="7" s="1"/>
  <c r="E24" i="7"/>
  <c r="F24" i="7" s="1"/>
  <c r="E23" i="7"/>
  <c r="F23" i="7" s="1"/>
  <c r="E22" i="7"/>
  <c r="F22" i="7" s="1"/>
  <c r="E21" i="7"/>
  <c r="F21" i="7" s="1"/>
  <c r="E20" i="7"/>
  <c r="F20" i="7" s="1"/>
  <c r="W19" i="7"/>
  <c r="U19" i="7"/>
  <c r="U20" i="7" s="1"/>
  <c r="S19" i="7"/>
  <c r="Q19" i="7"/>
  <c r="O19" i="7"/>
  <c r="M19" i="7"/>
  <c r="E19" i="7"/>
  <c r="F19" i="7" s="1"/>
  <c r="W18" i="7"/>
  <c r="W20" i="7" s="1"/>
  <c r="U18" i="7"/>
  <c r="S18" i="7"/>
  <c r="S20" i="7" s="1"/>
  <c r="Q18" i="7"/>
  <c r="O18" i="7"/>
  <c r="O20" i="7" s="1"/>
  <c r="M18" i="7"/>
  <c r="M20" i="7" s="1"/>
  <c r="E18" i="7"/>
  <c r="F18" i="7" s="1"/>
  <c r="W17" i="7"/>
  <c r="U17" i="7"/>
  <c r="S17" i="7"/>
  <c r="Q17" i="7"/>
  <c r="O17" i="7"/>
  <c r="M17" i="7"/>
  <c r="E17" i="7"/>
  <c r="F17" i="7" s="1"/>
  <c r="E16" i="7"/>
  <c r="F16" i="7" s="1"/>
  <c r="F15" i="7"/>
  <c r="E15" i="7"/>
  <c r="F14" i="7"/>
  <c r="E14" i="7"/>
  <c r="E13" i="7"/>
  <c r="F13" i="7" s="1"/>
  <c r="E12" i="7"/>
  <c r="F12" i="7" s="1"/>
  <c r="E11" i="7"/>
  <c r="F11" i="7" s="1"/>
  <c r="E10" i="7"/>
  <c r="F10" i="7" s="1"/>
  <c r="F9" i="7"/>
  <c r="E9" i="7"/>
  <c r="F8" i="7"/>
  <c r="H8" i="7" s="1"/>
  <c r="E8" i="7"/>
  <c r="E7" i="7"/>
  <c r="F7" i="7" s="1"/>
  <c r="E6" i="7"/>
  <c r="F6" i="7" s="1"/>
  <c r="E5" i="7"/>
  <c r="F5" i="7" s="1"/>
  <c r="G84" i="5"/>
  <c r="N84" i="5" s="1"/>
  <c r="G83" i="5"/>
  <c r="N83" i="5" s="1"/>
  <c r="G82" i="5"/>
  <c r="N82" i="5" s="1"/>
  <c r="G81" i="5"/>
  <c r="N81" i="5" s="1"/>
  <c r="N80" i="5"/>
  <c r="G80" i="5"/>
  <c r="N79" i="5"/>
  <c r="P79" i="5" s="1"/>
  <c r="G79" i="5"/>
  <c r="N78" i="5"/>
  <c r="G78" i="5"/>
  <c r="G77" i="5"/>
  <c r="N77" i="5" s="1"/>
  <c r="G76" i="5"/>
  <c r="N76" i="5" s="1"/>
  <c r="G75" i="5"/>
  <c r="N75" i="5" s="1"/>
  <c r="G74" i="5"/>
  <c r="N74" i="5" s="1"/>
  <c r="H73" i="5"/>
  <c r="G73" i="5"/>
  <c r="N73" i="5" s="1"/>
  <c r="G72" i="5"/>
  <c r="N72" i="5" s="1"/>
  <c r="G71" i="5"/>
  <c r="N71" i="5" s="1"/>
  <c r="G70" i="5"/>
  <c r="G69" i="5"/>
  <c r="N69" i="5" s="1"/>
  <c r="G68" i="5"/>
  <c r="N68" i="5" s="1"/>
  <c r="G67" i="5"/>
  <c r="N67" i="5" s="1"/>
  <c r="P67" i="5" s="1"/>
  <c r="G66" i="5"/>
  <c r="N66" i="5" s="1"/>
  <c r="N65" i="5"/>
  <c r="G65" i="5"/>
  <c r="N64" i="5"/>
  <c r="P64" i="5" s="1"/>
  <c r="G64" i="5"/>
  <c r="I64" i="5" s="1"/>
  <c r="N63" i="5"/>
  <c r="G63" i="5"/>
  <c r="G62" i="5"/>
  <c r="N62" i="5" s="1"/>
  <c r="G61" i="5"/>
  <c r="N56" i="5"/>
  <c r="G56" i="5"/>
  <c r="G55" i="5"/>
  <c r="N55" i="5" s="1"/>
  <c r="G54" i="5"/>
  <c r="N54" i="5" s="1"/>
  <c r="G53" i="5"/>
  <c r="N53" i="5" s="1"/>
  <c r="G52" i="5"/>
  <c r="N52" i="5" s="1"/>
  <c r="G51" i="5"/>
  <c r="I51" i="5" s="1"/>
  <c r="G50" i="5"/>
  <c r="N50" i="5" s="1"/>
  <c r="G49" i="5"/>
  <c r="N49" i="5" s="1"/>
  <c r="I48" i="5"/>
  <c r="G48" i="5"/>
  <c r="N48" i="5" s="1"/>
  <c r="G47" i="5"/>
  <c r="N47" i="5" s="1"/>
  <c r="N46" i="5"/>
  <c r="G46" i="5"/>
  <c r="G45" i="5"/>
  <c r="N45" i="5" s="1"/>
  <c r="G44" i="5"/>
  <c r="N44" i="5" s="1"/>
  <c r="N43" i="5"/>
  <c r="G43" i="5"/>
  <c r="N42" i="5"/>
  <c r="P42" i="5" s="1"/>
  <c r="G42" i="5"/>
  <c r="I42" i="5" s="1"/>
  <c r="N41" i="5"/>
  <c r="G41" i="5"/>
  <c r="G40" i="5"/>
  <c r="I39" i="5" s="1"/>
  <c r="N39" i="5"/>
  <c r="G39" i="5"/>
  <c r="G38" i="5"/>
  <c r="N38" i="5" s="1"/>
  <c r="G37" i="5"/>
  <c r="N37" i="5" s="1"/>
  <c r="G36" i="5"/>
  <c r="I36" i="5" s="1"/>
  <c r="G35" i="5"/>
  <c r="N35" i="5" s="1"/>
  <c r="G34" i="5"/>
  <c r="N34" i="5" s="1"/>
  <c r="G33" i="5"/>
  <c r="I33" i="5" s="1"/>
  <c r="G28" i="5"/>
  <c r="N28" i="5" s="1"/>
  <c r="G27" i="5"/>
  <c r="N27" i="5" s="1"/>
  <c r="I26" i="5"/>
  <c r="G26" i="5"/>
  <c r="N26" i="5" s="1"/>
  <c r="G25" i="5"/>
  <c r="N25" i="5" s="1"/>
  <c r="N24" i="5"/>
  <c r="G24" i="5"/>
  <c r="N23" i="5"/>
  <c r="G23" i="5"/>
  <c r="I23" i="5" s="1"/>
  <c r="N22" i="5"/>
  <c r="G22" i="5"/>
  <c r="G21" i="5"/>
  <c r="N21" i="5" s="1"/>
  <c r="H20" i="5"/>
  <c r="G20" i="5"/>
  <c r="N20" i="5" s="1"/>
  <c r="G19" i="5"/>
  <c r="N19" i="5" s="1"/>
  <c r="G18" i="5"/>
  <c r="H17" i="5" s="1"/>
  <c r="G17" i="5"/>
  <c r="N17" i="5" s="1"/>
  <c r="G16" i="5"/>
  <c r="N16" i="5" s="1"/>
  <c r="G15" i="5"/>
  <c r="N15" i="5" s="1"/>
  <c r="G14" i="5"/>
  <c r="N14" i="5" s="1"/>
  <c r="G13" i="5"/>
  <c r="N13" i="5" s="1"/>
  <c r="G12" i="5"/>
  <c r="N12" i="5" s="1"/>
  <c r="H11" i="5"/>
  <c r="G11" i="5"/>
  <c r="N11" i="5" s="1"/>
  <c r="G10" i="5"/>
  <c r="G9" i="5"/>
  <c r="N9" i="5" s="1"/>
  <c r="H8" i="5"/>
  <c r="G8" i="5"/>
  <c r="N8" i="5" s="1"/>
  <c r="G7" i="5"/>
  <c r="N7" i="5" s="1"/>
  <c r="G6" i="5"/>
  <c r="N6" i="5" s="1"/>
  <c r="G5" i="5"/>
  <c r="E203" i="6"/>
  <c r="F203" i="6" s="1"/>
  <c r="H201" i="6" s="1"/>
  <c r="E202" i="6"/>
  <c r="F202" i="6" s="1"/>
  <c r="E201" i="6"/>
  <c r="F201" i="6" s="1"/>
  <c r="F200" i="6"/>
  <c r="E200" i="6"/>
  <c r="E199" i="6"/>
  <c r="F199" i="6" s="1"/>
  <c r="E198" i="6"/>
  <c r="F198" i="6" s="1"/>
  <c r="F197" i="6"/>
  <c r="E197" i="6"/>
  <c r="E196" i="6"/>
  <c r="F196" i="6" s="1"/>
  <c r="E195" i="6"/>
  <c r="F195" i="6" s="1"/>
  <c r="F194" i="6"/>
  <c r="E194" i="6"/>
  <c r="E193" i="6"/>
  <c r="F193" i="6" s="1"/>
  <c r="E192" i="6"/>
  <c r="F192" i="6" s="1"/>
  <c r="F191" i="6"/>
  <c r="E191" i="6"/>
  <c r="E190" i="6"/>
  <c r="F190" i="6" s="1"/>
  <c r="E189" i="6"/>
  <c r="F189" i="6" s="1"/>
  <c r="H189" i="6" s="1"/>
  <c r="E188" i="6"/>
  <c r="F188" i="6" s="1"/>
  <c r="E187" i="6"/>
  <c r="F187" i="6" s="1"/>
  <c r="E186" i="6"/>
  <c r="F186" i="6" s="1"/>
  <c r="E185" i="6"/>
  <c r="F185" i="6" s="1"/>
  <c r="E184" i="6"/>
  <c r="F184" i="6" s="1"/>
  <c r="E183" i="6"/>
  <c r="F183" i="6" s="1"/>
  <c r="E182" i="6"/>
  <c r="F182" i="6" s="1"/>
  <c r="H180" i="6" s="1"/>
  <c r="E181" i="6"/>
  <c r="F181" i="6" s="1"/>
  <c r="F180" i="6"/>
  <c r="E180" i="6"/>
  <c r="E174" i="6"/>
  <c r="F174" i="6" s="1"/>
  <c r="E173" i="6"/>
  <c r="F173" i="6" s="1"/>
  <c r="E172" i="6"/>
  <c r="F172" i="6" s="1"/>
  <c r="E171" i="6"/>
  <c r="F171" i="6" s="1"/>
  <c r="F170" i="6"/>
  <c r="E170" i="6"/>
  <c r="F169" i="6"/>
  <c r="E169" i="6"/>
  <c r="E168" i="6"/>
  <c r="F168" i="6" s="1"/>
  <c r="E167" i="6"/>
  <c r="F167" i="6" s="1"/>
  <c r="E166" i="6"/>
  <c r="F166" i="6" s="1"/>
  <c r="E165" i="6"/>
  <c r="F165" i="6" s="1"/>
  <c r="F164" i="6"/>
  <c r="E164" i="6"/>
  <c r="F163" i="6"/>
  <c r="E163" i="6"/>
  <c r="E162" i="6"/>
  <c r="F162" i="6" s="1"/>
  <c r="E161" i="6"/>
  <c r="F161" i="6" s="1"/>
  <c r="E160" i="6"/>
  <c r="F160" i="6" s="1"/>
  <c r="E159" i="6"/>
  <c r="F159" i="6" s="1"/>
  <c r="F158" i="6"/>
  <c r="E158" i="6"/>
  <c r="F157" i="6"/>
  <c r="E157" i="6"/>
  <c r="E156" i="6"/>
  <c r="F156" i="6" s="1"/>
  <c r="E155" i="6"/>
  <c r="F155" i="6" s="1"/>
  <c r="E154" i="6"/>
  <c r="F154" i="6" s="1"/>
  <c r="E153" i="6"/>
  <c r="F153" i="6" s="1"/>
  <c r="F152" i="6"/>
  <c r="E152" i="6"/>
  <c r="F151" i="6"/>
  <c r="E151" i="6"/>
  <c r="E145" i="6"/>
  <c r="F145" i="6" s="1"/>
  <c r="E144" i="6"/>
  <c r="F144" i="6" s="1"/>
  <c r="E143" i="6"/>
  <c r="F143" i="6" s="1"/>
  <c r="E142" i="6"/>
  <c r="F142" i="6" s="1"/>
  <c r="F141" i="6"/>
  <c r="E141" i="6"/>
  <c r="F140" i="6"/>
  <c r="E140" i="6"/>
  <c r="E139" i="6"/>
  <c r="F139" i="6" s="1"/>
  <c r="E138" i="6"/>
  <c r="F138" i="6" s="1"/>
  <c r="E137" i="6"/>
  <c r="F137" i="6" s="1"/>
  <c r="E136" i="6"/>
  <c r="F136" i="6" s="1"/>
  <c r="F135" i="6"/>
  <c r="E135" i="6"/>
  <c r="F134" i="6"/>
  <c r="E134" i="6"/>
  <c r="I133" i="6"/>
  <c r="E133" i="6"/>
  <c r="F133" i="6" s="1"/>
  <c r="I132" i="6"/>
  <c r="E132" i="6"/>
  <c r="F132" i="6" s="1"/>
  <c r="I131" i="6"/>
  <c r="F131" i="6"/>
  <c r="E131" i="6"/>
  <c r="E130" i="6"/>
  <c r="F130" i="6" s="1"/>
  <c r="E129" i="6"/>
  <c r="F129" i="6" s="1"/>
  <c r="E128" i="6"/>
  <c r="F128" i="6" s="1"/>
  <c r="E127" i="6"/>
  <c r="F127" i="6" s="1"/>
  <c r="F126" i="6"/>
  <c r="E126" i="6"/>
  <c r="F125" i="6"/>
  <c r="E125" i="6"/>
  <c r="E124" i="6"/>
  <c r="F124" i="6" s="1"/>
  <c r="E123" i="6"/>
  <c r="F123" i="6" s="1"/>
  <c r="E122" i="6"/>
  <c r="F122" i="6" s="1"/>
  <c r="E116" i="6"/>
  <c r="F116" i="6" s="1"/>
  <c r="F115" i="6"/>
  <c r="E115" i="6"/>
  <c r="F114" i="6"/>
  <c r="E114" i="6"/>
  <c r="E113" i="6"/>
  <c r="F113" i="6" s="1"/>
  <c r="E112" i="6"/>
  <c r="F112" i="6" s="1"/>
  <c r="E111" i="6"/>
  <c r="F111" i="6" s="1"/>
  <c r="E110" i="6"/>
  <c r="F110" i="6" s="1"/>
  <c r="F109" i="6"/>
  <c r="E109" i="6"/>
  <c r="F108" i="6"/>
  <c r="E108" i="6"/>
  <c r="E107" i="6"/>
  <c r="F107" i="6" s="1"/>
  <c r="E106" i="6"/>
  <c r="F106" i="6" s="1"/>
  <c r="E105" i="6"/>
  <c r="F105" i="6" s="1"/>
  <c r="E104" i="6"/>
  <c r="F104" i="6" s="1"/>
  <c r="F103" i="6"/>
  <c r="E103" i="6"/>
  <c r="I102" i="6"/>
  <c r="E102" i="6"/>
  <c r="F102" i="6" s="1"/>
  <c r="I101" i="6"/>
  <c r="E101" i="6"/>
  <c r="F101" i="6" s="1"/>
  <c r="F100" i="6"/>
  <c r="E100" i="6"/>
  <c r="E99" i="6"/>
  <c r="F99" i="6" s="1"/>
  <c r="G100" i="6" s="1"/>
  <c r="E97" i="6"/>
  <c r="F97" i="6" s="1"/>
  <c r="E96" i="6"/>
  <c r="F96" i="6" s="1"/>
  <c r="E95" i="6"/>
  <c r="F95" i="6" s="1"/>
  <c r="F94" i="6"/>
  <c r="E94" i="6"/>
  <c r="E93" i="6"/>
  <c r="F93" i="6" s="1"/>
  <c r="G93" i="6" s="1"/>
  <c r="E87" i="6"/>
  <c r="F87" i="6" s="1"/>
  <c r="F86" i="6"/>
  <c r="E86" i="6"/>
  <c r="F85" i="6"/>
  <c r="E85" i="6"/>
  <c r="E84" i="6"/>
  <c r="F84" i="6" s="1"/>
  <c r="E83" i="6"/>
  <c r="F83" i="6" s="1"/>
  <c r="F82" i="6"/>
  <c r="G82" i="6" s="1"/>
  <c r="E82" i="6"/>
  <c r="E81" i="6"/>
  <c r="F81" i="6" s="1"/>
  <c r="E80" i="6"/>
  <c r="F80" i="6" s="1"/>
  <c r="E79" i="6"/>
  <c r="F79" i="6" s="1"/>
  <c r="F65" i="6"/>
  <c r="E64" i="6"/>
  <c r="F64" i="6" s="1"/>
  <c r="E58" i="6"/>
  <c r="F58" i="6" s="1"/>
  <c r="F57" i="6"/>
  <c r="E57" i="6"/>
  <c r="F56" i="6"/>
  <c r="E56" i="6"/>
  <c r="E55" i="6"/>
  <c r="F55" i="6" s="1"/>
  <c r="E54" i="6"/>
  <c r="F54" i="6" s="1"/>
  <c r="E53" i="6"/>
  <c r="F53" i="6" s="1"/>
  <c r="E52" i="6"/>
  <c r="F52" i="6" s="1"/>
  <c r="F51" i="6"/>
  <c r="E51" i="6"/>
  <c r="F50" i="6"/>
  <c r="E50" i="6"/>
  <c r="E49" i="6"/>
  <c r="F49" i="6" s="1"/>
  <c r="E48" i="6"/>
  <c r="F48" i="6" s="1"/>
  <c r="E47" i="6"/>
  <c r="F47" i="6" s="1"/>
  <c r="I46" i="6"/>
  <c r="F46" i="6"/>
  <c r="E46" i="6"/>
  <c r="I45" i="6"/>
  <c r="I47" i="6" s="1"/>
  <c r="E45" i="6"/>
  <c r="F45" i="6" s="1"/>
  <c r="E44" i="6"/>
  <c r="F44" i="6" s="1"/>
  <c r="E43" i="6"/>
  <c r="F43" i="6" s="1"/>
  <c r="E42" i="6"/>
  <c r="F42" i="6" s="1"/>
  <c r="E41" i="6"/>
  <c r="F41" i="6" s="1"/>
  <c r="E40" i="6"/>
  <c r="F40" i="6" s="1"/>
  <c r="E39" i="6"/>
  <c r="F39" i="6" s="1"/>
  <c r="E38" i="6"/>
  <c r="F38" i="6" s="1"/>
  <c r="E37" i="6"/>
  <c r="F37" i="6" s="1"/>
  <c r="E36" i="6"/>
  <c r="F36" i="6" s="1"/>
  <c r="E35" i="6"/>
  <c r="F35" i="6" s="1"/>
  <c r="E29" i="6"/>
  <c r="F29" i="6" s="1"/>
  <c r="E28" i="6"/>
  <c r="F28" i="6" s="1"/>
  <c r="E27" i="6"/>
  <c r="F27" i="6" s="1"/>
  <c r="E26" i="6"/>
  <c r="F26" i="6" s="1"/>
  <c r="E25" i="6"/>
  <c r="F25" i="6" s="1"/>
  <c r="E24" i="6"/>
  <c r="F24" i="6" s="1"/>
  <c r="E23" i="6"/>
  <c r="F23" i="6" s="1"/>
  <c r="E22" i="6"/>
  <c r="F22" i="6" s="1"/>
  <c r="E21" i="6"/>
  <c r="F21" i="6" s="1"/>
  <c r="E20" i="6"/>
  <c r="F20" i="6" s="1"/>
  <c r="E19" i="6"/>
  <c r="F19" i="6" s="1"/>
  <c r="W18" i="6"/>
  <c r="U18" i="6"/>
  <c r="S18" i="6"/>
  <c r="Q18" i="6"/>
  <c r="O18" i="6"/>
  <c r="M18" i="6"/>
  <c r="K18" i="6"/>
  <c r="E18" i="6"/>
  <c r="F18" i="6" s="1"/>
  <c r="W17" i="6"/>
  <c r="U17" i="6"/>
  <c r="U19" i="6" s="1"/>
  <c r="S17" i="6"/>
  <c r="Q17" i="6"/>
  <c r="O17" i="6"/>
  <c r="M17" i="6"/>
  <c r="M19" i="6" s="1"/>
  <c r="K17" i="6"/>
  <c r="E17" i="6"/>
  <c r="F17" i="6" s="1"/>
  <c r="W16" i="6"/>
  <c r="U16" i="6"/>
  <c r="S16" i="6"/>
  <c r="Q16" i="6"/>
  <c r="O16" i="6"/>
  <c r="M16" i="6"/>
  <c r="K16" i="6"/>
  <c r="I16" i="6"/>
  <c r="E16" i="6"/>
  <c r="F16" i="6" s="1"/>
  <c r="I15" i="6"/>
  <c r="E15" i="6"/>
  <c r="F15" i="6" s="1"/>
  <c r="E14" i="6"/>
  <c r="F14" i="6" s="1"/>
  <c r="E13" i="6"/>
  <c r="F13" i="6" s="1"/>
  <c r="E12" i="6"/>
  <c r="F12" i="6" s="1"/>
  <c r="E11" i="6"/>
  <c r="F11" i="6" s="1"/>
  <c r="H9" i="6" s="1"/>
  <c r="E10" i="6"/>
  <c r="F10" i="6" s="1"/>
  <c r="E9" i="6"/>
  <c r="F9" i="6" s="1"/>
  <c r="E8" i="6"/>
  <c r="F8" i="6" s="1"/>
  <c r="E7" i="6"/>
  <c r="F7" i="6" s="1"/>
  <c r="E6" i="6"/>
  <c r="F6" i="6" s="1"/>
  <c r="G138" i="7" l="1"/>
  <c r="H18" i="6"/>
  <c r="G18" i="6"/>
  <c r="G154" i="7"/>
  <c r="G96" i="6"/>
  <c r="H96" i="6"/>
  <c r="H26" i="7"/>
  <c r="G26" i="7"/>
  <c r="K19" i="6"/>
  <c r="S19" i="6"/>
  <c r="H93" i="6"/>
  <c r="H140" i="6"/>
  <c r="H157" i="6"/>
  <c r="H169" i="6"/>
  <c r="G192" i="6"/>
  <c r="G195" i="6"/>
  <c r="G201" i="6"/>
  <c r="I11" i="5"/>
  <c r="N18" i="5"/>
  <c r="I20" i="5"/>
  <c r="N36" i="5"/>
  <c r="O36" i="5" s="1"/>
  <c r="H45" i="5"/>
  <c r="N51" i="5"/>
  <c r="P51" i="5" s="1"/>
  <c r="H67" i="5"/>
  <c r="I73" i="5"/>
  <c r="H82" i="5"/>
  <c r="Q20" i="7"/>
  <c r="G89" i="7"/>
  <c r="H92" i="7"/>
  <c r="H82" i="6"/>
  <c r="I103" i="6"/>
  <c r="H143" i="6"/>
  <c r="H160" i="6"/>
  <c r="H172" i="6"/>
  <c r="I5" i="5"/>
  <c r="H39" i="5"/>
  <c r="I45" i="5"/>
  <c r="H54" i="5"/>
  <c r="I70" i="5"/>
  <c r="H76" i="5"/>
  <c r="I82" i="5"/>
  <c r="H67" i="7"/>
  <c r="G98" i="7"/>
  <c r="G101" i="7"/>
  <c r="H104" i="7"/>
  <c r="H117" i="7"/>
  <c r="H129" i="7"/>
  <c r="H145" i="7"/>
  <c r="H157" i="7"/>
  <c r="G12" i="6"/>
  <c r="O19" i="6"/>
  <c r="W19" i="6"/>
  <c r="H85" i="6"/>
  <c r="G102" i="6"/>
  <c r="H134" i="6"/>
  <c r="H151" i="6"/>
  <c r="H163" i="6"/>
  <c r="N5" i="5"/>
  <c r="O11" i="5"/>
  <c r="I17" i="5"/>
  <c r="H26" i="5"/>
  <c r="H48" i="5"/>
  <c r="I54" i="5"/>
  <c r="I61" i="5"/>
  <c r="N70" i="5"/>
  <c r="I76" i="5"/>
  <c r="I79" i="5"/>
  <c r="H61" i="7"/>
  <c r="G67" i="7"/>
  <c r="G110" i="7"/>
  <c r="G47" i="6"/>
  <c r="H79" i="6"/>
  <c r="H100" i="6"/>
  <c r="H137" i="6"/>
  <c r="H154" i="6"/>
  <c r="H166" i="6"/>
  <c r="G183" i="6"/>
  <c r="H14" i="7"/>
  <c r="G23" i="7"/>
  <c r="H5" i="7"/>
  <c r="H17" i="7"/>
  <c r="G20" i="7"/>
  <c r="H20" i="7"/>
  <c r="H11" i="7"/>
  <c r="H98" i="7"/>
  <c r="G117" i="7"/>
  <c r="G135" i="7"/>
  <c r="G145" i="7"/>
  <c r="G163" i="7"/>
  <c r="H23" i="7"/>
  <c r="G64" i="7"/>
  <c r="H73" i="7"/>
  <c r="H79" i="7"/>
  <c r="G95" i="7"/>
  <c r="G107" i="7"/>
  <c r="G5" i="7"/>
  <c r="G8" i="7"/>
  <c r="G11" i="7"/>
  <c r="G14" i="7"/>
  <c r="G17" i="7"/>
  <c r="H70" i="7"/>
  <c r="H76" i="7"/>
  <c r="H82" i="7"/>
  <c r="H110" i="7"/>
  <c r="G123" i="7"/>
  <c r="G129" i="7"/>
  <c r="G151" i="7"/>
  <c r="G157" i="7"/>
  <c r="G61" i="7"/>
  <c r="G70" i="7"/>
  <c r="G76" i="7"/>
  <c r="G82" i="7"/>
  <c r="H89" i="7"/>
  <c r="G92" i="7"/>
  <c r="H101" i="7"/>
  <c r="G104" i="7"/>
  <c r="H120" i="7"/>
  <c r="H126" i="7"/>
  <c r="H132" i="7"/>
  <c r="H138" i="7"/>
  <c r="H148" i="7"/>
  <c r="H154" i="7"/>
  <c r="H160" i="7"/>
  <c r="H166" i="7"/>
  <c r="P23" i="5"/>
  <c r="O26" i="5"/>
  <c r="P26" i="5"/>
  <c r="O48" i="5"/>
  <c r="P48" i="5"/>
  <c r="O20" i="5"/>
  <c r="P20" i="5"/>
  <c r="O70" i="5"/>
  <c r="O73" i="5"/>
  <c r="P73" i="5"/>
  <c r="P5" i="5"/>
  <c r="O5" i="5"/>
  <c r="I8" i="5"/>
  <c r="N10" i="5"/>
  <c r="P8" i="5" s="1"/>
  <c r="P11" i="5"/>
  <c r="I14" i="5"/>
  <c r="H14" i="5"/>
  <c r="P45" i="5"/>
  <c r="O45" i="5"/>
  <c r="O82" i="5"/>
  <c r="P82" i="5"/>
  <c r="O14" i="5"/>
  <c r="P14" i="5"/>
  <c r="P17" i="5"/>
  <c r="O17" i="5"/>
  <c r="O54" i="5"/>
  <c r="P54" i="5"/>
  <c r="O76" i="5"/>
  <c r="P76" i="5"/>
  <c r="O23" i="5"/>
  <c r="O42" i="5"/>
  <c r="O51" i="5"/>
  <c r="O64" i="5"/>
  <c r="I67" i="5"/>
  <c r="O79" i="5"/>
  <c r="H5" i="5"/>
  <c r="H23" i="5"/>
  <c r="J18" i="5" s="1"/>
  <c r="H33" i="5"/>
  <c r="H36" i="5"/>
  <c r="P36" i="5"/>
  <c r="N40" i="5"/>
  <c r="P39" i="5" s="1"/>
  <c r="H42" i="5"/>
  <c r="H51" i="5"/>
  <c r="J46" i="5" s="1"/>
  <c r="H61" i="5"/>
  <c r="H64" i="5"/>
  <c r="O67" i="5"/>
  <c r="H70" i="5"/>
  <c r="P70" i="5"/>
  <c r="J73" i="5"/>
  <c r="H79" i="5"/>
  <c r="J74" i="5" s="1"/>
  <c r="N33" i="5"/>
  <c r="N61" i="5"/>
  <c r="H24" i="6"/>
  <c r="G24" i="6"/>
  <c r="H35" i="6"/>
  <c r="G35" i="6"/>
  <c r="H41" i="6"/>
  <c r="G41" i="6"/>
  <c r="H21" i="6"/>
  <c r="G21" i="6"/>
  <c r="H27" i="6"/>
  <c r="G27" i="6"/>
  <c r="H38" i="6"/>
  <c r="G38" i="6"/>
  <c r="H44" i="6"/>
  <c r="G44" i="6"/>
  <c r="G56" i="6"/>
  <c r="H56" i="6"/>
  <c r="G114" i="6"/>
  <c r="H114" i="6"/>
  <c r="H64" i="6"/>
  <c r="G64" i="6"/>
  <c r="H105" i="6"/>
  <c r="G105" i="6"/>
  <c r="G122" i="6"/>
  <c r="H122" i="6"/>
  <c r="G134" i="6"/>
  <c r="G140" i="6"/>
  <c r="G151" i="6"/>
  <c r="G157" i="6"/>
  <c r="G163" i="6"/>
  <c r="G169" i="6"/>
  <c r="H192" i="6"/>
  <c r="H50" i="6"/>
  <c r="G50" i="6"/>
  <c r="H108" i="6"/>
  <c r="G108" i="6"/>
  <c r="H125" i="6"/>
  <c r="G125" i="6"/>
  <c r="H183" i="6"/>
  <c r="G186" i="6"/>
  <c r="H195" i="6"/>
  <c r="G198" i="6"/>
  <c r="G131" i="6"/>
  <c r="H131" i="6"/>
  <c r="H12" i="6"/>
  <c r="G15" i="6"/>
  <c r="G6" i="6"/>
  <c r="H15" i="6"/>
  <c r="Q19" i="6"/>
  <c r="H73" i="6"/>
  <c r="G73" i="6"/>
  <c r="G79" i="6"/>
  <c r="G85" i="6"/>
  <c r="H102" i="6"/>
  <c r="H6" i="6"/>
  <c r="G9" i="6"/>
  <c r="I17" i="6"/>
  <c r="H47" i="6"/>
  <c r="G53" i="6"/>
  <c r="H53" i="6"/>
  <c r="G111" i="6"/>
  <c r="H111" i="6"/>
  <c r="H128" i="6"/>
  <c r="G128" i="6"/>
  <c r="G137" i="6"/>
  <c r="G143" i="6"/>
  <c r="G154" i="6"/>
  <c r="G160" i="6"/>
  <c r="G166" i="6"/>
  <c r="G172" i="6"/>
  <c r="H186" i="6"/>
  <c r="G189" i="6"/>
  <c r="H198" i="6"/>
  <c r="C16" i="4"/>
  <c r="E16" i="4"/>
  <c r="G16" i="4"/>
  <c r="I16" i="4"/>
  <c r="K16" i="4"/>
  <c r="M16" i="4"/>
  <c r="O16" i="4"/>
  <c r="R16" i="4"/>
  <c r="T16" i="4"/>
  <c r="V16" i="4"/>
  <c r="X16" i="4"/>
  <c r="Z16" i="4"/>
  <c r="AC16" i="4"/>
  <c r="AE16" i="4"/>
  <c r="AG16" i="4"/>
  <c r="C17" i="4"/>
  <c r="E17" i="4"/>
  <c r="G17" i="4"/>
  <c r="G19" i="4" s="1"/>
  <c r="I17" i="4"/>
  <c r="K17" i="4"/>
  <c r="M17" i="4"/>
  <c r="O17" i="4"/>
  <c r="R17" i="4"/>
  <c r="T17" i="4"/>
  <c r="V17" i="4"/>
  <c r="X17" i="4"/>
  <c r="Z17" i="4"/>
  <c r="AC17" i="4"/>
  <c r="AE17" i="4"/>
  <c r="AG17" i="4"/>
  <c r="C18" i="4"/>
  <c r="C19" i="4" s="1"/>
  <c r="E18" i="4"/>
  <c r="G18" i="4"/>
  <c r="I18" i="4"/>
  <c r="K18" i="4"/>
  <c r="M18" i="4"/>
  <c r="O18" i="4"/>
  <c r="R18" i="4"/>
  <c r="R19" i="4" s="1"/>
  <c r="T18" i="4"/>
  <c r="T19" i="4" s="1"/>
  <c r="V18" i="4"/>
  <c r="X18" i="4"/>
  <c r="Z18" i="4"/>
  <c r="Z19" i="4" s="1"/>
  <c r="AC18" i="4"/>
  <c r="AC20" i="4" s="1"/>
  <c r="AE18" i="4"/>
  <c r="AG18" i="4"/>
  <c r="AG20" i="4" s="1"/>
  <c r="E19" i="4"/>
  <c r="M19" i="4"/>
  <c r="O19" i="4"/>
  <c r="V19" i="4"/>
  <c r="X19" i="4"/>
  <c r="AE19" i="4"/>
  <c r="AG19" i="4"/>
  <c r="K19" i="4" l="1"/>
  <c r="AC19" i="4"/>
  <c r="I19" i="4"/>
  <c r="O8" i="5"/>
  <c r="P61" i="5"/>
  <c r="O61" i="5"/>
  <c r="O39" i="5"/>
  <c r="J45" i="5"/>
  <c r="J17" i="5"/>
  <c r="K68" i="5"/>
  <c r="J62" i="5"/>
  <c r="J61" i="5"/>
  <c r="K67" i="5" s="1"/>
  <c r="L67" i="5" s="1"/>
  <c r="M67" i="5" s="1"/>
  <c r="J34" i="5"/>
  <c r="K40" i="5"/>
  <c r="J33" i="5"/>
  <c r="P33" i="5"/>
  <c r="O33" i="5"/>
  <c r="K14" i="5"/>
  <c r="J9" i="5"/>
  <c r="J10" i="5"/>
  <c r="AE20" i="4"/>
  <c r="Q53" i="4"/>
  <c r="P53" i="4"/>
  <c r="O53" i="4"/>
  <c r="N53" i="4"/>
  <c r="L53" i="4"/>
  <c r="M53" i="4"/>
  <c r="K53" i="4"/>
  <c r="J53" i="4"/>
  <c r="I53" i="4"/>
  <c r="H53" i="4"/>
  <c r="F53" i="4"/>
  <c r="E53" i="4"/>
  <c r="D53" i="4"/>
  <c r="C53" i="4"/>
  <c r="Q52" i="4"/>
  <c r="P52" i="4"/>
  <c r="O52" i="4"/>
  <c r="N52" i="4"/>
  <c r="L52" i="4"/>
  <c r="M52" i="4"/>
  <c r="K52" i="4"/>
  <c r="J52" i="4"/>
  <c r="I52" i="4"/>
  <c r="H52" i="4"/>
  <c r="F52" i="4"/>
  <c r="E52" i="4"/>
  <c r="D52" i="4"/>
  <c r="C52" i="4"/>
  <c r="Q49" i="4"/>
  <c r="P49" i="4"/>
  <c r="O49" i="4"/>
  <c r="N49" i="4"/>
  <c r="L49" i="4"/>
  <c r="M49" i="4"/>
  <c r="K49" i="4"/>
  <c r="J49" i="4"/>
  <c r="I49" i="4"/>
  <c r="H49" i="4"/>
  <c r="F49" i="4"/>
  <c r="E49" i="4"/>
  <c r="D49" i="4"/>
  <c r="C49" i="4"/>
  <c r="Q48" i="4"/>
  <c r="P48" i="4"/>
  <c r="O48" i="4"/>
  <c r="N48" i="4"/>
  <c r="L48" i="4"/>
  <c r="M48" i="4"/>
  <c r="K48" i="4"/>
  <c r="J48" i="4"/>
  <c r="I48" i="4"/>
  <c r="H48" i="4"/>
  <c r="F48" i="4"/>
  <c r="E48" i="4"/>
  <c r="D48" i="4"/>
  <c r="C48" i="4"/>
  <c r="Q47" i="4"/>
  <c r="P47" i="4"/>
  <c r="O47" i="4"/>
  <c r="N47" i="4"/>
  <c r="L47" i="4"/>
  <c r="M47" i="4"/>
  <c r="K47" i="4"/>
  <c r="J47" i="4"/>
  <c r="I47" i="4"/>
  <c r="H47" i="4"/>
  <c r="F47" i="4"/>
  <c r="E47" i="4"/>
  <c r="D47" i="4"/>
  <c r="C47" i="4"/>
  <c r="K39" i="5" l="1"/>
  <c r="L39" i="5" s="1"/>
  <c r="M39" i="5" s="1"/>
  <c r="K13" i="5"/>
  <c r="L13" i="5" s="1"/>
  <c r="M13" i="5" s="1"/>
  <c r="F50" i="4"/>
  <c r="K50" i="4"/>
  <c r="O50" i="4"/>
  <c r="Q51" i="4"/>
  <c r="E50" i="4"/>
  <c r="J50" i="4"/>
  <c r="N50" i="4"/>
  <c r="P51" i="4"/>
  <c r="D50" i="4"/>
  <c r="I50" i="4"/>
  <c r="L50" i="4"/>
  <c r="Q50" i="4"/>
  <c r="O51" i="4"/>
  <c r="C50" i="4"/>
  <c r="H50" i="4"/>
  <c r="M50" i="4"/>
  <c r="P50" i="4"/>
</calcChain>
</file>

<file path=xl/sharedStrings.xml><?xml version="1.0" encoding="utf-8"?>
<sst xmlns="http://schemas.openxmlformats.org/spreadsheetml/2006/main" count="948" uniqueCount="494">
  <si>
    <t>Mean Fold wrt endo GAPDH</t>
  </si>
  <si>
    <t>BMP2</t>
  </si>
  <si>
    <t>BMP4</t>
  </si>
  <si>
    <t>BMP5</t>
  </si>
  <si>
    <t>BMP6</t>
  </si>
  <si>
    <t>BMP7</t>
  </si>
  <si>
    <t>FGF2</t>
  </si>
  <si>
    <t>FGF9</t>
  </si>
  <si>
    <t>P3 HUVEC</t>
  </si>
  <si>
    <t>P4 HUVEC</t>
  </si>
  <si>
    <t>P5 HUVEC</t>
  </si>
  <si>
    <t>18 wk CD140a positive</t>
  </si>
  <si>
    <t>19.5 wk CD140a positive</t>
  </si>
  <si>
    <t>20 wk CD140a positive</t>
  </si>
  <si>
    <t>21wk CD140a positive</t>
  </si>
  <si>
    <t>p values</t>
  </si>
  <si>
    <t>Mean Expression HUVEC</t>
  </si>
  <si>
    <t>Mean Expression OPC</t>
  </si>
  <si>
    <t>HUVEC to OPC Fold Ratio</t>
  </si>
  <si>
    <t>18 wk CD10a positive</t>
  </si>
  <si>
    <t>19.5 wk CD10a positive</t>
  </si>
  <si>
    <t>20 wk CD10a positive</t>
  </si>
  <si>
    <t>21wk CD10a positive</t>
  </si>
  <si>
    <t>Gas6</t>
  </si>
  <si>
    <t>PTN</t>
  </si>
  <si>
    <t>CNTF</t>
  </si>
  <si>
    <t>IL6</t>
  </si>
  <si>
    <t>LIF</t>
  </si>
  <si>
    <t>p value</t>
  </si>
  <si>
    <t>Corresponding sd Fold wrt endo GAPDH</t>
  </si>
  <si>
    <t>EDN1</t>
  </si>
  <si>
    <t>ETA</t>
  </si>
  <si>
    <t>ETB</t>
  </si>
  <si>
    <t>OPC to HUVEC Fold Ratio</t>
  </si>
  <si>
    <t>USED</t>
  </si>
  <si>
    <t>GAS6</t>
  </si>
  <si>
    <t>Plate Name: Plate32 OPC vs HUVEC End 090409</t>
  </si>
  <si>
    <t>Detector</t>
  </si>
  <si>
    <t>Reporter</t>
  </si>
  <si>
    <t>Start</t>
  </si>
  <si>
    <t>End</t>
  </si>
  <si>
    <t>Threshold</t>
  </si>
  <si>
    <t>FAM</t>
  </si>
  <si>
    <t>Well</t>
  </si>
  <si>
    <t>SampleName</t>
  </si>
  <si>
    <t>Ct</t>
  </si>
  <si>
    <t>EDN1 18 wk 1</t>
  </si>
  <si>
    <t>EDN1 18 wk 2</t>
  </si>
  <si>
    <t>EDN1 18 wk 3</t>
  </si>
  <si>
    <t>EDN1 19.5wk 1</t>
  </si>
  <si>
    <t>EDN1 19.5wk 2</t>
  </si>
  <si>
    <t>EDN1 19.5wk 3</t>
  </si>
  <si>
    <t>EDN1 20 wk 1</t>
  </si>
  <si>
    <t>EDN1 20 wk 2</t>
  </si>
  <si>
    <t>EDN1 20 wk 3</t>
  </si>
  <si>
    <t>EDN1 21wk1</t>
  </si>
  <si>
    <t>EDN1 21wk2</t>
  </si>
  <si>
    <t>EDN1 21wk3</t>
  </si>
  <si>
    <t>EDN1 HUVEC P3 -1</t>
  </si>
  <si>
    <t>EDN1 HUVEC P3 -2</t>
  </si>
  <si>
    <t>EDN1 HUVEC P3 -3</t>
  </si>
  <si>
    <t>EDN1 HUVEC P4-1</t>
  </si>
  <si>
    <t>EDN1 HUVEC P4-2</t>
  </si>
  <si>
    <t>EDN1 HUVEC P4-3</t>
  </si>
  <si>
    <t>EDN1 HUVEC P5-1</t>
  </si>
  <si>
    <t>EDN1 HUVEC P5-2</t>
  </si>
  <si>
    <t>EDN1 HUVEC P5-3</t>
  </si>
  <si>
    <t>EDN1 21 wkMeninges 1</t>
  </si>
  <si>
    <t>EDN1 21 wkMeninges 2</t>
  </si>
  <si>
    <t>EDN1 21 wkMeninges 3</t>
  </si>
  <si>
    <t>ETA 18 wk 1</t>
  </si>
  <si>
    <t>ETA 18 wk 2</t>
  </si>
  <si>
    <t>ETA 18 wk 3</t>
  </si>
  <si>
    <t>ETA 19.5wk 1</t>
  </si>
  <si>
    <t>ETA 19.5wk 2</t>
  </si>
  <si>
    <t>ETA 19.5wk 3</t>
  </si>
  <si>
    <t>ETA 20wk 1</t>
  </si>
  <si>
    <t>ETA 20wk 2</t>
  </si>
  <si>
    <t>ETA 20wk 3</t>
  </si>
  <si>
    <t>ETA 21wk 1</t>
  </si>
  <si>
    <t>ETA 21wk 2</t>
  </si>
  <si>
    <t>ETA 21wk 3</t>
  </si>
  <si>
    <t>ETA HUVEC P3-1</t>
  </si>
  <si>
    <t>ETA HUVEC P3-2</t>
  </si>
  <si>
    <t>ETA HUVEC P3-3</t>
  </si>
  <si>
    <t>ETA HUVEC P4-1</t>
  </si>
  <si>
    <t>ETA HUVEC P4-2</t>
  </si>
  <si>
    <t>ETA HUVEC P4-3</t>
  </si>
  <si>
    <t>ETA HUVEC P5-1</t>
  </si>
  <si>
    <t>ETA HUVEC P5-2</t>
  </si>
  <si>
    <t>ETA HUVEC P5-3</t>
  </si>
  <si>
    <t>ETA 21wk Meninges 1</t>
  </si>
  <si>
    <t>ETA 21wk Meninges 2</t>
  </si>
  <si>
    <t>ETA 21wk Meninges 3</t>
  </si>
  <si>
    <t>ETB 18 wk 1</t>
  </si>
  <si>
    <t>ETB 18 wk 2</t>
  </si>
  <si>
    <t>ETB 18 2k 3</t>
  </si>
  <si>
    <t>ETB 19.5wk 1</t>
  </si>
  <si>
    <t>ETB 19.5wk 2</t>
  </si>
  <si>
    <t>ETB 19.5wk 3</t>
  </si>
  <si>
    <t>ETB 20 wk 1</t>
  </si>
  <si>
    <t>ETB 20wk 2</t>
  </si>
  <si>
    <t>ETB 20 wk 3</t>
  </si>
  <si>
    <t>ETB 21 wk 1</t>
  </si>
  <si>
    <t>ETB 21wk 2</t>
  </si>
  <si>
    <t>ETB 21wk 3</t>
  </si>
  <si>
    <t>ETB 21wk HUVEC P3-1</t>
  </si>
  <si>
    <t>ETB HUVEC P3-2</t>
  </si>
  <si>
    <t>ETB HUVEC P3-3</t>
  </si>
  <si>
    <t>ETB HUVEC P4-1</t>
  </si>
  <si>
    <t>ETB HUVEC P4-2</t>
  </si>
  <si>
    <t>ETB HUVEC P4-3</t>
  </si>
  <si>
    <t>ETB HUVEC P5 -1</t>
  </si>
  <si>
    <t>ETB HUVEC P5-2</t>
  </si>
  <si>
    <t>ETB HUVEC P5-3</t>
  </si>
  <si>
    <t>ETB 21wk Meninges 1</t>
  </si>
  <si>
    <t>ETB 21wk Meninges 2</t>
  </si>
  <si>
    <t>ETB 21 wk Meninges 3</t>
  </si>
  <si>
    <t>GAPDH human</t>
  </si>
  <si>
    <t>GAPDH 18 wk 1</t>
  </si>
  <si>
    <t>GAPDH 18 wk 2</t>
  </si>
  <si>
    <t>GAPDH 18 wk 3</t>
  </si>
  <si>
    <t>GAPDH 19.5wk 1</t>
  </si>
  <si>
    <t>GAPDH 19.5wk 2</t>
  </si>
  <si>
    <t>GAPDH19.5wk 3</t>
  </si>
  <si>
    <t>GAPDH 20wk 1</t>
  </si>
  <si>
    <t>GAPDH 20wk 2</t>
  </si>
  <si>
    <t>GAPDH 20 wk 3</t>
  </si>
  <si>
    <t>GAPDH 21wk 1</t>
  </si>
  <si>
    <t>GAPDH 21 wk2</t>
  </si>
  <si>
    <t>GAPDH 21 wk 3</t>
  </si>
  <si>
    <t>GAPDH HUVEC P3-1</t>
  </si>
  <si>
    <t>GAPDH HUVEC P3-2</t>
  </si>
  <si>
    <t>GAPDH HUVEC P3-3</t>
  </si>
  <si>
    <t>GAPDH HUIVEC P 4-1</t>
  </si>
  <si>
    <t>GAPDH HUVEC P4-2</t>
  </si>
  <si>
    <t>GAPDH HUVEC P4-3</t>
  </si>
  <si>
    <t>GAPDH HUVEC P5-1</t>
  </si>
  <si>
    <t>GAPDH HUVEC P5-2</t>
  </si>
  <si>
    <t>GAPDH HUVEC P5-3</t>
  </si>
  <si>
    <t>GAPDH 21wk Meninges 1</t>
  </si>
  <si>
    <t>GAPDH 21wk Merninges2</t>
  </si>
  <si>
    <t>GAPDH 21wk Meninges 3</t>
  </si>
  <si>
    <t>Plate Name: Plate23 HUVEC OPC BMP - A</t>
  </si>
  <si>
    <t>BMP 2</t>
  </si>
  <si>
    <t>SYBR</t>
  </si>
  <si>
    <t>GAPDH</t>
  </si>
  <si>
    <t>dCt</t>
  </si>
  <si>
    <t>Fold wrt endo GAPDH</t>
  </si>
  <si>
    <t>Mean Fold</t>
  </si>
  <si>
    <t>sd</t>
  </si>
  <si>
    <t>18 wk CD10a positive 1 BMP2</t>
  </si>
  <si>
    <t>18 wk CD10a positive 2 BMP2</t>
  </si>
  <si>
    <t>18 wk CD10a positive 3 BMP2</t>
  </si>
  <si>
    <t>P4 HUVEC 1 BMP2</t>
  </si>
  <si>
    <t>P4 HUVEC 2 BMP2</t>
  </si>
  <si>
    <t>21 wk Meninges</t>
  </si>
  <si>
    <t>P4 HUVEC 3 BMP2</t>
  </si>
  <si>
    <t>P5 HUVEC 1 BMP2</t>
  </si>
  <si>
    <t>P5 HUVEC 2 BMP2</t>
  </si>
  <si>
    <t>P5 HUVEC 3 BMP2</t>
  </si>
  <si>
    <t>21 wk Meninges 1BMP2</t>
  </si>
  <si>
    <t>21 wk Meninges 2 BMP2</t>
  </si>
  <si>
    <t>21 wk Meninges 3 BMP2</t>
  </si>
  <si>
    <t>P3 HUVEC 1 BMP2</t>
  </si>
  <si>
    <t>P3 HUVEC 2 BMP2</t>
  </si>
  <si>
    <t>P3 HUVEC 3 BMP2</t>
  </si>
  <si>
    <t>19.5 wk CD10a positive 1 BMP2</t>
  </si>
  <si>
    <t>19.5 wk CD10a positive 2 BMP2</t>
  </si>
  <si>
    <t>19.5wk CD10a positive 3 BMP2</t>
  </si>
  <si>
    <t>20 wk CD10a positive1 BMP2</t>
  </si>
  <si>
    <t>20 wk CD10a positive2 BMP2</t>
  </si>
  <si>
    <t>20wk CD10a positive3 BMP2</t>
  </si>
  <si>
    <t>21wk CD10a positive1 BMP2</t>
  </si>
  <si>
    <t>21wk CD10a positive2 BMP2</t>
  </si>
  <si>
    <t>21wk CD10a positive3 BMP2</t>
  </si>
  <si>
    <t>BMP 4</t>
  </si>
  <si>
    <t>Mean</t>
  </si>
  <si>
    <t>18 wk CD10a positive 1 BMP4</t>
  </si>
  <si>
    <t>18 wk CD10a positive 2 BMP4</t>
  </si>
  <si>
    <t>18 wk CD10a positive 3 BMP4</t>
  </si>
  <si>
    <t>P4 HUVEC 1 BMP4</t>
  </si>
  <si>
    <t>P4 HUVEC 2 BMP4</t>
  </si>
  <si>
    <t>P4 HUVEC 3 BMP4</t>
  </si>
  <si>
    <t>P5 HUVEC 1 BMP4</t>
  </si>
  <si>
    <t>P5 HUVEC 2 BMP4</t>
  </si>
  <si>
    <t>P5 HUVEC 3 BMP4</t>
  </si>
  <si>
    <t>21 wk Meninges1 BMP4</t>
  </si>
  <si>
    <t>21 wk Meninges2 BMP4</t>
  </si>
  <si>
    <t>21 wk Meninges3 BMP4</t>
  </si>
  <si>
    <t>P3 HUVEC 1 BMP4</t>
  </si>
  <si>
    <t>P3 HUVEC 2 BMP4</t>
  </si>
  <si>
    <t>P3 HUVEC 3 BMP4</t>
  </si>
  <si>
    <t>19.5 wk CD140positive 1 BMP4</t>
  </si>
  <si>
    <t>19.5 wk CD140positive 2 BMP4</t>
  </si>
  <si>
    <t>19.5 wk CD140positive3 BMP4</t>
  </si>
  <si>
    <t>20wk CD140positive1 BMP4</t>
  </si>
  <si>
    <t>20wk CD140positive2 BMP4</t>
  </si>
  <si>
    <t>20wk CD140positive3 BMP4</t>
  </si>
  <si>
    <t>21wk CD140positive1 BMP4</t>
  </si>
  <si>
    <t>21wk CD140positive2 BMP4</t>
  </si>
  <si>
    <t>21wk CD140positive3 BMP4</t>
  </si>
  <si>
    <t>18 wk CD10a positive 1 BMP7</t>
  </si>
  <si>
    <t>18 wk CD10a positive 2 BMP7</t>
  </si>
  <si>
    <t>18 wk CD10a positive 3 BMP7</t>
  </si>
  <si>
    <t>NA</t>
  </si>
  <si>
    <t>P4 HUVEC 1 BMP7</t>
  </si>
  <si>
    <t>P4 HUVEC 2 BMP7</t>
  </si>
  <si>
    <t>P4 HUVEC 3 BMP7</t>
  </si>
  <si>
    <t>P5 HUVEC 1 BMP7</t>
  </si>
  <si>
    <t>P5 HUVEC 2 BMP7</t>
  </si>
  <si>
    <t>P5 HUVEC 3 BMP7</t>
  </si>
  <si>
    <t>21 wk Meninges1 BMP7</t>
  </si>
  <si>
    <t>21 wk Meninges2 BMP7</t>
  </si>
  <si>
    <t>21 wk Meninges3 BMP7</t>
  </si>
  <si>
    <t>P3 HUVEC 1 BMP7</t>
  </si>
  <si>
    <t>P3 HUVEC 2 BMP7</t>
  </si>
  <si>
    <t>P3 HUVEC 3 BMP7</t>
  </si>
  <si>
    <t>19.5 wk CD140 positive1 BMP7</t>
  </si>
  <si>
    <t>19.5 wk CD140 positive2 BMP7</t>
  </si>
  <si>
    <t>19.5 wk CD140 positive3 BMP7</t>
  </si>
  <si>
    <t>20wk CD140 positive1 BMP7</t>
  </si>
  <si>
    <t>20 wk CD140 positive2 BMP7</t>
  </si>
  <si>
    <t>20wk CD140 positive3 BMP7</t>
  </si>
  <si>
    <t>21wk CD140 positive1 BMP7</t>
  </si>
  <si>
    <t>21wk CD140 positive2 BMP7</t>
  </si>
  <si>
    <t>21wk CD140 positive3 BMP7</t>
  </si>
  <si>
    <t>Plate Name: Plate25 HUVEC OPC BMP FGF -B</t>
  </si>
  <si>
    <t>BMP 5</t>
  </si>
  <si>
    <t>P3 HUVEC 1 BMP5</t>
  </si>
  <si>
    <t>P3 HUVEC 2 BMP5</t>
  </si>
  <si>
    <t>P3 HUVEC 3 BMP5</t>
  </si>
  <si>
    <t>P4HUVEC 1 BMP5</t>
  </si>
  <si>
    <t>P4 HUVEC 2 BMP5</t>
  </si>
  <si>
    <t>P4HUVEC 3 BMP5</t>
  </si>
  <si>
    <t>P5 HUVEC 1 BMP5</t>
  </si>
  <si>
    <t>P5 HUVEC 2 BMP5</t>
  </si>
  <si>
    <t>P5 HUVEC 3 BMP5</t>
  </si>
  <si>
    <t>21 wk meninges1 BMP5</t>
  </si>
  <si>
    <t>21 wk meninges2 BMP5</t>
  </si>
  <si>
    <t>21 wk meninges3 BMP5</t>
  </si>
  <si>
    <t>18 wk cd 140 pos 1 BMP5</t>
  </si>
  <si>
    <t>18 wk cd 140 pos2 BMP5</t>
  </si>
  <si>
    <t>18 wk cd 140 pos3 BMP5</t>
  </si>
  <si>
    <t>19.5 wk cd 140 pos 1 BMP5</t>
  </si>
  <si>
    <t>19.5wk cd 140 pos2 BMP5</t>
  </si>
  <si>
    <t>19.5 wk cd 140 pos 3 BMP5</t>
  </si>
  <si>
    <t>20wk cd 140 pos 1 BMP5</t>
  </si>
  <si>
    <t>20 wk cd 140 pos2 BMP5</t>
  </si>
  <si>
    <t>20wk cd 140 pos3BMP5</t>
  </si>
  <si>
    <t>21wk cd 140 pos 1 BMP5</t>
  </si>
  <si>
    <t>21wk cd 140 pos 2 BMP5</t>
  </si>
  <si>
    <t>21wk cd 140 pos 3 BMP5</t>
  </si>
  <si>
    <t>BMP 6</t>
  </si>
  <si>
    <t>P3 HUVEC1 BMP6</t>
  </si>
  <si>
    <t>P3 HUVEC2 BMP6</t>
  </si>
  <si>
    <t>P3 HUVEC3 BMP6</t>
  </si>
  <si>
    <t>P4 HUVEC1 BMP6</t>
  </si>
  <si>
    <t>P4 HUVEC2 BMP6</t>
  </si>
  <si>
    <t>P4 HUVEC3 BMP6</t>
  </si>
  <si>
    <t>P5 HUVEC1 BMP6</t>
  </si>
  <si>
    <t>P5 HUVEC2 BMP6</t>
  </si>
  <si>
    <t>P5 HUVEC3 BMP6</t>
  </si>
  <si>
    <t>21wk Meninges 1 BMP6</t>
  </si>
  <si>
    <t>21wk Meninges 2 BMP6</t>
  </si>
  <si>
    <t>21wk Meninges 3 BMP6</t>
  </si>
  <si>
    <t>18 wk cd 140pos 1 BMP6</t>
  </si>
  <si>
    <t>18 wk cd 140pos 2 BMP6</t>
  </si>
  <si>
    <t>18 wk cd 140pos 3 BMP6</t>
  </si>
  <si>
    <t>19.5 wk cd 140pos 1 BMP6</t>
  </si>
  <si>
    <t>19.5wk cd 140pos 2 BMP6</t>
  </si>
  <si>
    <t>19.5wk cd 140pos3BMP6</t>
  </si>
  <si>
    <t>20wk cd 140pos 1 BMP6</t>
  </si>
  <si>
    <t>20wk cd 140pos 2 BMP6</t>
  </si>
  <si>
    <t>20wk cd 140pos3BMP6</t>
  </si>
  <si>
    <t>21wk cd 140pos 1 BMP6</t>
  </si>
  <si>
    <t>21 wk cd 140pos 2 BMP6</t>
  </si>
  <si>
    <t>21wk cd 140pos 3 BMP6</t>
  </si>
  <si>
    <t>bFGF</t>
  </si>
  <si>
    <t>P3 HUVEC 1 FGF2</t>
  </si>
  <si>
    <t>P3 HUVEC 2 FGF2</t>
  </si>
  <si>
    <t>P3 HUVEC 3 FGF2</t>
  </si>
  <si>
    <t>P4 HUVEC 1 FGF2</t>
  </si>
  <si>
    <t>P4 HUVEC 2 FGF2</t>
  </si>
  <si>
    <t>P4 HUVEC 3 FGF2</t>
  </si>
  <si>
    <t>P5 HUVEC 1 FGF2</t>
  </si>
  <si>
    <t>P5 HUVEC2 FGF2</t>
  </si>
  <si>
    <t>P5 HUVEC 3 FGF2</t>
  </si>
  <si>
    <t>21wk Meninges1 FGF2</t>
  </si>
  <si>
    <t>21wk Meninges2 FGF2</t>
  </si>
  <si>
    <t>21wk Meninges3 FGF2</t>
  </si>
  <si>
    <t>18 wk cd 140pos 1 FGF2</t>
  </si>
  <si>
    <t>18 wk cd 140pos2 FGF2</t>
  </si>
  <si>
    <t>18 wk cd 140pos3 FGF2</t>
  </si>
  <si>
    <t>19.5 wk cd 140pos 1 FGF2</t>
  </si>
  <si>
    <t>19.5wk cd 140pos2 FGF2</t>
  </si>
  <si>
    <t>19.5wk cd 140pos3 FGF2</t>
  </si>
  <si>
    <t>20wk cd 140pos 1 FGF2</t>
  </si>
  <si>
    <t>20 wk cd 140pos2 FGF2</t>
  </si>
  <si>
    <t>20wk cd 140pos3 FGF2</t>
  </si>
  <si>
    <t>21wk cd 140pos 1 FGF2</t>
  </si>
  <si>
    <t>21wk cd 140pos 2 FGF2</t>
  </si>
  <si>
    <t>21wk cd 140pos3 FGF2</t>
  </si>
  <si>
    <t>P3 HUVEC 1 FGF9</t>
  </si>
  <si>
    <t>P3 HUVEC2 FGF9</t>
  </si>
  <si>
    <t>P3 HUVEC 3 FGF9</t>
  </si>
  <si>
    <t>P4 HUVEC 1 FGF9</t>
  </si>
  <si>
    <t>P4 HUVEC 2 FGF9</t>
  </si>
  <si>
    <t>P4 HUVEC 3 FGF9</t>
  </si>
  <si>
    <t>P5 HUVEC1 FGF9</t>
  </si>
  <si>
    <t>P5 HUVEC2 FGF9</t>
  </si>
  <si>
    <t>P5 HUVEC3 FGF9</t>
  </si>
  <si>
    <t>21wk Meninges1 FGF9</t>
  </si>
  <si>
    <t>21wk Meninges2 FGF9</t>
  </si>
  <si>
    <t>21wk Meninges3 FGF9</t>
  </si>
  <si>
    <t>18wk cd140pos1 FGF9</t>
  </si>
  <si>
    <t>18wk cd140pos2 FGF9</t>
  </si>
  <si>
    <t>18wk cd140pos3 FGF9</t>
  </si>
  <si>
    <t>19.5wk cd140pos1 FGF9</t>
  </si>
  <si>
    <t>19.5wk cd140pos2 FGF9</t>
  </si>
  <si>
    <t>19.5wk cd140pos3 FGF9</t>
  </si>
  <si>
    <t>20wk cd140pos1 FGF9</t>
  </si>
  <si>
    <t>20wk cd140pos2 FGF9</t>
  </si>
  <si>
    <t>20wk cd140pos3 FGF9</t>
  </si>
  <si>
    <t>21wk cd140pos1 FGF9</t>
  </si>
  <si>
    <t>21wk cd140pos2 FGF9</t>
  </si>
  <si>
    <t>21wk cd140pos3 FGF9</t>
  </si>
  <si>
    <t>Plate Name: Plate23 HUVEC OPC BMP -A</t>
  </si>
  <si>
    <t>18 wk CD10a positive 1 GAPDH</t>
  </si>
  <si>
    <t>18 wk CD10a positive 2 GAPDH</t>
  </si>
  <si>
    <t>18 wk CD10a positive 3 GAPDH</t>
  </si>
  <si>
    <t>P4 HUVEC 1 GAPDH</t>
  </si>
  <si>
    <t>P4 HUVEC 2 GAPDH</t>
  </si>
  <si>
    <t>P4 HUVEC 3 GAPDH</t>
  </si>
  <si>
    <t>P5 HUVEC 1 GAPDH</t>
  </si>
  <si>
    <t>P5 HUVEC 2 GAPDH</t>
  </si>
  <si>
    <t>P5 HUVEC 3 GAPDH</t>
  </si>
  <si>
    <t>21 wk Meninges1 GAPDH</t>
  </si>
  <si>
    <t>21 wk Meninges2 GAPDH</t>
  </si>
  <si>
    <t>21 wk Meninges3 GAPDH</t>
  </si>
  <si>
    <t>P3 HUVEC 1GAPDH</t>
  </si>
  <si>
    <t>P3 HUVEC 2 GAPDH</t>
  </si>
  <si>
    <t>P3 HUVEC 3 GAPDH</t>
  </si>
  <si>
    <t>19./5 wk CD140 positive1 GAPDH</t>
  </si>
  <si>
    <t>19.5 wk CD140 positive2 GAPDH</t>
  </si>
  <si>
    <t>19.5 wk CD140 positive3 GAPDH</t>
  </si>
  <si>
    <t>20wk CD140 positive1GAPDH</t>
  </si>
  <si>
    <t>20wk CD140 positive2 GAPDH</t>
  </si>
  <si>
    <t>20wk CD140 positive3 GAPDH</t>
  </si>
  <si>
    <t>21wk CD140 positive1GAPDH</t>
  </si>
  <si>
    <t>21wk CD140 positive2 GAPDH</t>
  </si>
  <si>
    <t>21wk CD140 positive3 GAPDH</t>
  </si>
  <si>
    <t>mean</t>
  </si>
  <si>
    <t>std dev</t>
  </si>
  <si>
    <t>Std Dev</t>
  </si>
  <si>
    <t>Plate Name: Plate26 Gas6 NOS3 PTN GAPDH- OPC Vs HUVECs</t>
  </si>
  <si>
    <t>GAPDH Ct</t>
  </si>
  <si>
    <t>18 wk CD140a pos1 Gas6</t>
  </si>
  <si>
    <t>18 wk CD140a pos2 Gas6</t>
  </si>
  <si>
    <t>NOS3</t>
  </si>
  <si>
    <t>18 wk CD140a pos3 Gas6</t>
  </si>
  <si>
    <t>19.5 wk CD140a pos1 Gas6</t>
  </si>
  <si>
    <t>19.5 wk CD140a pos2 Gas6</t>
  </si>
  <si>
    <t>19.5 wk CD140a pos3 Gas6</t>
  </si>
  <si>
    <t>20wk CD140a pos1 Gas6</t>
  </si>
  <si>
    <t>20wk CD140a pos2 Gas6</t>
  </si>
  <si>
    <t>20wk CD140a pos3 Gas6</t>
  </si>
  <si>
    <t>21 wk CD140a pos1 Gas6</t>
  </si>
  <si>
    <t>21 wk CD140a pos2Gas6</t>
  </si>
  <si>
    <t>21 wk CD140a pos3 Gas6</t>
  </si>
  <si>
    <t>P3 HUVECs1 Gas6</t>
  </si>
  <si>
    <t>P3 HUVECs 2 Gas6</t>
  </si>
  <si>
    <t>P3 HUVECs3 Gas6</t>
  </si>
  <si>
    <t>P4 HUVECs1 Gas6</t>
  </si>
  <si>
    <t>P4 HUVECs2 Gas6</t>
  </si>
  <si>
    <t>P4 HUVECs3 Gas6</t>
  </si>
  <si>
    <t>P5 HUVECs1 Gas6</t>
  </si>
  <si>
    <t>P5 HUVECs2 Gas6</t>
  </si>
  <si>
    <t>P5 HUVECs3 Gas6</t>
  </si>
  <si>
    <t>21wk Meninges 1Gas6</t>
  </si>
  <si>
    <t>21wk Meninges2 Gas6</t>
  </si>
  <si>
    <t>21wk Meninges3 Gas6</t>
  </si>
  <si>
    <t>PTN human</t>
  </si>
  <si>
    <t>18wk CD140a pos2 PTN</t>
  </si>
  <si>
    <t>18wk CD140a pos3 PTN</t>
  </si>
  <si>
    <t>18wk CD140a pos1 PTN</t>
  </si>
  <si>
    <t>19.5wk CD140a pos1 PTN</t>
  </si>
  <si>
    <t>19.5wk CD140a pso2 PTN</t>
  </si>
  <si>
    <t>19.5wk CD140a pos4 PTN</t>
  </si>
  <si>
    <t>20wk CD140a pos1 PTN</t>
  </si>
  <si>
    <t>20wk CD140a pos2 PTN</t>
  </si>
  <si>
    <t>20wk CD140a pos3 PTN</t>
  </si>
  <si>
    <t>21wk CD140a pos1 PTN</t>
  </si>
  <si>
    <t>21wk CD140a pos2 PTN</t>
  </si>
  <si>
    <t>21wk CD140a pos3 PTN</t>
  </si>
  <si>
    <t>P3 HUVECs1 PTN</t>
  </si>
  <si>
    <t>P3 HUVECs2 PTN</t>
  </si>
  <si>
    <t>P3 HUVECs3 PTN</t>
  </si>
  <si>
    <t>P4 HUVECs1 PTN</t>
  </si>
  <si>
    <t>P4 HUVEC2 PTN</t>
  </si>
  <si>
    <t>P4 HUVECs3 PTN</t>
  </si>
  <si>
    <t>P5 HUVECs1 PTN</t>
  </si>
  <si>
    <t>P5 HUVECs2 PTN</t>
  </si>
  <si>
    <t>P5 HUVECs3 PTN</t>
  </si>
  <si>
    <t>21 wk Meninges1 PTN</t>
  </si>
  <si>
    <t>21 wk Meninges2 PTN</t>
  </si>
  <si>
    <t>21 wk Meninges3 PTN</t>
  </si>
  <si>
    <t>Plate Name: Plate27 CNTF IL6 LIF - OPCs  HUVECs</t>
  </si>
  <si>
    <t>18 wk CD140a pos 1 CNTF</t>
  </si>
  <si>
    <t>18 wk CD140a pos2 CNTF</t>
  </si>
  <si>
    <t>18 wk CD140a pos3 CNTF</t>
  </si>
  <si>
    <t>19.5wk CD140a pos 1 CNTF</t>
  </si>
  <si>
    <t>19.5wk CD140a pos2 CNTF</t>
  </si>
  <si>
    <t>19.5wk CD140a pos3 CNTF</t>
  </si>
  <si>
    <t>20wk CD140a pos 1 CNTF</t>
  </si>
  <si>
    <t>21wk CD140a pos 1 CNTF</t>
  </si>
  <si>
    <t>P3 HUVECs1 CNTF</t>
  </si>
  <si>
    <t>P3 HUVECs2 CNTF</t>
  </si>
  <si>
    <t>P3 HUVECs3 CNTF</t>
  </si>
  <si>
    <t>P4 HUVECs1 CNTF</t>
  </si>
  <si>
    <t>P4 HUVEC 2 CNTF</t>
  </si>
  <si>
    <t>P4 HUVECs3 CNTF</t>
  </si>
  <si>
    <t>P5HUVECs1 CNTF</t>
  </si>
  <si>
    <t>P5 HUVECs2 CNTF</t>
  </si>
  <si>
    <t>P5 HUVECs3 CNTF</t>
  </si>
  <si>
    <t>21 wk meninges1 CNTF</t>
  </si>
  <si>
    <t>21 wk meninges2 CNTF</t>
  </si>
  <si>
    <t>21 wk meninges3 CNTF</t>
  </si>
  <si>
    <t>18 wk CD140a pos1 IL6</t>
  </si>
  <si>
    <t>18 wk CD140a pos2 IL6</t>
  </si>
  <si>
    <t>18 wk CD140a pos3 IL6</t>
  </si>
  <si>
    <t>19.5wk CD140a pos1 IL6</t>
  </si>
  <si>
    <t>19.5wk CD140a pos2 IL6</t>
  </si>
  <si>
    <t>19.5wk CD140a pos3 IL6</t>
  </si>
  <si>
    <t>20 wk CD140a pos1 IL6</t>
  </si>
  <si>
    <t>21wk CD140a pos1 IL6</t>
  </si>
  <si>
    <t>P3 HUVECS1 IL6</t>
  </si>
  <si>
    <t>P3 HUVECS2 IL6</t>
  </si>
  <si>
    <t>P3 HUVECS3 IL6</t>
  </si>
  <si>
    <t>P4 HUVECS1 IL6</t>
  </si>
  <si>
    <t>P4 HUVECS2 IL6</t>
  </si>
  <si>
    <t>P4 HUVECS3 IL6</t>
  </si>
  <si>
    <t>P5 HUVECS1 IL6</t>
  </si>
  <si>
    <t>P5 HUVECS2 IL6</t>
  </si>
  <si>
    <t>P5 HUVECS3 IL6</t>
  </si>
  <si>
    <t>21wk meninges1 IL6</t>
  </si>
  <si>
    <t>21wk meninges2 IL6</t>
  </si>
  <si>
    <t>21wk meninges3 IL6</t>
  </si>
  <si>
    <t>18 wk CD 140 a pos1 LIF</t>
  </si>
  <si>
    <t>18 wk CD 140 a pos2 LIF</t>
  </si>
  <si>
    <t>18 wk CD 140 a pos3 LIF</t>
  </si>
  <si>
    <t>19.5wk CD 140 a pos1 LIF</t>
  </si>
  <si>
    <t>19.5wk CD 140 a pos2 LIF</t>
  </si>
  <si>
    <t>19.5wk CD 140 a po3 LIF</t>
  </si>
  <si>
    <t>20wk CD 140 a pos1 LIF</t>
  </si>
  <si>
    <t>21wk CD 140 a pos1 LIF</t>
  </si>
  <si>
    <t>P3 HUVECs 1 LIF</t>
  </si>
  <si>
    <t>P3 HUVECs 2 LIF</t>
  </si>
  <si>
    <t>P3 HUVECs3 LIF</t>
  </si>
  <si>
    <t>P4HUVECs 1 LIF</t>
  </si>
  <si>
    <t>P4HUVECs2 LIF</t>
  </si>
  <si>
    <t>P4HUVECs 3 LIF</t>
  </si>
  <si>
    <t>P5 HUVECs 1 LIF</t>
  </si>
  <si>
    <t>P5 HUVEC2 LIF</t>
  </si>
  <si>
    <t>P5 HUVECs 3 LIF</t>
  </si>
  <si>
    <t>21wk meninges1 LIF</t>
  </si>
  <si>
    <t>21wk meninges2 LIF</t>
  </si>
  <si>
    <t>21wk meninges3 LIF</t>
  </si>
  <si>
    <t>18wk CD140a pos1 GAPDH</t>
  </si>
  <si>
    <t>18wk CD140a pos2 GAPDH</t>
  </si>
  <si>
    <t>18wk CD140a pos3 GAPDH</t>
  </si>
  <si>
    <t>19.5wk CD140a pos1 GAPDH</t>
  </si>
  <si>
    <t>19.5wk CD140a po2 GAPDH</t>
  </si>
  <si>
    <t>19.5wk CD140a pos3 GAPDH</t>
  </si>
  <si>
    <t>20wk CD140a pos1 GAPDH</t>
  </si>
  <si>
    <t>20wk CD140a pos2 GAPDH</t>
  </si>
  <si>
    <t>20wk CD140a pos3 GAPDH</t>
  </si>
  <si>
    <t>21wk CD140a pos1 GAPDH</t>
  </si>
  <si>
    <t>21wk CD140a pos2 GAPDH</t>
  </si>
  <si>
    <t>21wk CD140a pos3 GAPDH</t>
  </si>
  <si>
    <t>P3HUVECs1 GAPDH</t>
  </si>
  <si>
    <t>P3HUVECs2 GAPDH</t>
  </si>
  <si>
    <t>P3HUVECs3 GAPDH</t>
  </si>
  <si>
    <t>P4HUVECs1 GAPDH</t>
  </si>
  <si>
    <t>P4HUVECs2 GAPDH</t>
  </si>
  <si>
    <t>P4HUVECs3 GAPDH</t>
  </si>
  <si>
    <t>P5 HUVECs1 GAPDH</t>
  </si>
  <si>
    <t>P5 HUVECs2 GAPDH</t>
  </si>
  <si>
    <t>P5 HUVECs3 GAPDH</t>
  </si>
  <si>
    <t>21wk Meninges1GAPDH</t>
  </si>
  <si>
    <t>21wk Meninges2 GAPDH</t>
  </si>
  <si>
    <t>21wk Meninges3 GAPDH</t>
  </si>
  <si>
    <t xml:space="preserve">Endothelial cell co-culture induces proliferation and BMP4 mediated differentiation of PDGFRα+ human oligodendrocyte precursor cells to astrocytes.
Asmita Dasgupta1, 2,*
1. Department of Biochemistry and Molecular Biology, Pondicherry University, Pondicherry - 605014, India.
2. Formerly, Postdoctoral Research Associate, Centre of Translational Neuromedicine, Division of Neurology, University of Rochester, Rochester, NY 14642, USA.
*Correspondence: asmitadgupta.bbm@pondiuni.edu.in , asmitadgupta@yahoo.com
</t>
  </si>
  <si>
    <t>Mean Fold Ratio Normalized to endogenous GAPDH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</si>
</sst>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0"/>
    <numFmt numFmtId="165" formatCode="0.000000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1"/>
      <color rgb="FFC00000"/>
      <name val="Calibri"/>
      <family val="2"/>
      <scheme val="minor"/>
    </font>
    <font>
      <b/>
      <i/>
      <u/>
      <sz val="11"/>
      <color rgb="FFC00000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b/>
      <i/>
      <sz val="16"/>
      <color theme="1"/>
      <name val="Arial"/>
      <family val="2"/>
    </font>
    <font>
      <b/>
      <i/>
      <sz val="16"/>
      <color rgb="FFC00000"/>
      <name val="Arial"/>
      <family val="2"/>
    </font>
    <font>
      <b/>
      <i/>
      <sz val="16"/>
      <name val="Arial"/>
      <family val="2"/>
    </font>
    <font>
      <sz val="11"/>
      <color rgb="FFFF0000"/>
      <name val="Calibri"/>
      <family val="2"/>
      <scheme val="minor"/>
    </font>
    <font>
      <b/>
      <i/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0" fontId="1" fillId="0" borderId="0" xfId="0" applyFont="1"/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4" fillId="0" borderId="0" xfId="0" applyFont="1"/>
    <xf numFmtId="0" fontId="5" fillId="0" borderId="0" xfId="0" applyFont="1"/>
    <xf numFmtId="0" fontId="6" fillId="0" borderId="0" xfId="0" applyFont="1" applyFill="1"/>
    <xf numFmtId="0" fontId="7" fillId="0" borderId="0" xfId="0" applyFont="1" applyFill="1"/>
    <xf numFmtId="0" fontId="8" fillId="0" borderId="0" xfId="0" applyFont="1" applyFill="1"/>
    <xf numFmtId="0" fontId="9" fillId="0" borderId="0" xfId="0" applyFont="1"/>
    <xf numFmtId="164" fontId="4" fillId="0" borderId="0" xfId="0" applyNumberFormat="1" applyFont="1"/>
    <xf numFmtId="165" fontId="4" fillId="0" borderId="0" xfId="0" applyNumberFormat="1" applyFont="1"/>
    <xf numFmtId="164" fontId="5" fillId="0" borderId="0" xfId="0" applyNumberFormat="1" applyFont="1"/>
    <xf numFmtId="165" fontId="5" fillId="0" borderId="0" xfId="0" applyNumberFormat="1" applyFont="1"/>
    <xf numFmtId="0" fontId="10" fillId="0" borderId="0" xfId="0" applyFont="1" applyFill="1"/>
    <xf numFmtId="0" fontId="11" fillId="0" borderId="0" xfId="0" applyFont="1" applyFill="1"/>
    <xf numFmtId="0" fontId="10" fillId="0" borderId="0" xfId="0" applyFont="1"/>
    <xf numFmtId="0" fontId="12" fillId="0" borderId="0" xfId="0" applyFont="1" applyFill="1"/>
    <xf numFmtId="0" fontId="0" fillId="2" borderId="0" xfId="0" applyFill="1"/>
    <xf numFmtId="0" fontId="13" fillId="0" borderId="0" xfId="0" applyFont="1"/>
    <xf numFmtId="0" fontId="13" fillId="0" borderId="0" xfId="0" applyFont="1" applyFill="1"/>
    <xf numFmtId="0" fontId="14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13" fillId="2" borderId="0" xfId="0" applyFont="1" applyFill="1"/>
    <xf numFmtId="0" fontId="0" fillId="0" borderId="0" xfId="0" applyAlignment="1"/>
    <xf numFmtId="0" fontId="11" fillId="0" borderId="0" xfId="0" applyFont="1"/>
    <xf numFmtId="0" fontId="0" fillId="3" borderId="0" xfId="0" applyFill="1"/>
    <xf numFmtId="0" fontId="0" fillId="4" borderId="0" xfId="0" applyFill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9703343270371687E-2"/>
          <c:y val="1.4820647419072618E-2"/>
          <c:w val="0.93013402838534087"/>
          <c:h val="0.8326153762029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'Gene Expression Assay'!$B$39</c:f>
              <c:strCache>
                <c:ptCount val="1"/>
                <c:pt idx="0">
                  <c:v>P3 HUVEC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'Gene Expression Assay'!$C$57:$Q$57</c:f>
                <c:numCache>
                  <c:formatCode>General</c:formatCode>
                  <c:ptCount val="15"/>
                  <c:pt idx="0">
                    <c:v>1.16339046723033E-3</c:v>
                  </c:pt>
                  <c:pt idx="1">
                    <c:v>1.5483688407101862E-2</c:v>
                  </c:pt>
                  <c:pt idx="2">
                    <c:v>1.7673747796955196E-5</c:v>
                  </c:pt>
                  <c:pt idx="3">
                    <c:v>4.4327474490576474E-2</c:v>
                  </c:pt>
                  <c:pt idx="4">
                    <c:v>0</c:v>
                  </c:pt>
                  <c:pt idx="5">
                    <c:v>1.5928744273060599E-3</c:v>
                  </c:pt>
                  <c:pt idx="6">
                    <c:v>1.5705763898953802E-6</c:v>
                  </c:pt>
                  <c:pt idx="7">
                    <c:v>4.361966899467962E-3</c:v>
                  </c:pt>
                  <c:pt idx="8">
                    <c:v>8.556603743792191E-6</c:v>
                  </c:pt>
                  <c:pt idx="9">
                    <c:v>8.999801287371105E-5</c:v>
                  </c:pt>
                  <c:pt idx="10">
                    <c:v>5.7347568505627133E-6</c:v>
                  </c:pt>
                  <c:pt idx="11">
                    <c:v>3.1301918445129727E-5</c:v>
                  </c:pt>
                  <c:pt idx="12">
                    <c:v>8.4811137251958844E-3</c:v>
                  </c:pt>
                  <c:pt idx="13">
                    <c:v>3.2722378205275084E-5</c:v>
                  </c:pt>
                  <c:pt idx="14">
                    <c:v>1.2711708771906684E-5</c:v>
                  </c:pt>
                </c:numCache>
              </c:numRef>
            </c:plus>
            <c:minus>
              <c:numRef>
                <c:f>'Gene Expression Assay'!$C$57:$Q$57</c:f>
                <c:numCache>
                  <c:formatCode>General</c:formatCode>
                  <c:ptCount val="15"/>
                  <c:pt idx="0">
                    <c:v>1.16339046723033E-3</c:v>
                  </c:pt>
                  <c:pt idx="1">
                    <c:v>1.5483688407101862E-2</c:v>
                  </c:pt>
                  <c:pt idx="2">
                    <c:v>1.7673747796955196E-5</c:v>
                  </c:pt>
                  <c:pt idx="3">
                    <c:v>4.4327474490576474E-2</c:v>
                  </c:pt>
                  <c:pt idx="4">
                    <c:v>0</c:v>
                  </c:pt>
                  <c:pt idx="5">
                    <c:v>1.5928744273060599E-3</c:v>
                  </c:pt>
                  <c:pt idx="6">
                    <c:v>1.5705763898953802E-6</c:v>
                  </c:pt>
                  <c:pt idx="7">
                    <c:v>4.361966899467962E-3</c:v>
                  </c:pt>
                  <c:pt idx="8">
                    <c:v>8.556603743792191E-6</c:v>
                  </c:pt>
                  <c:pt idx="9">
                    <c:v>8.999801287371105E-5</c:v>
                  </c:pt>
                  <c:pt idx="10">
                    <c:v>5.7347568505627133E-6</c:v>
                  </c:pt>
                  <c:pt idx="11">
                    <c:v>3.1301918445129727E-5</c:v>
                  </c:pt>
                  <c:pt idx="12">
                    <c:v>8.4811137251958844E-3</c:v>
                  </c:pt>
                  <c:pt idx="13">
                    <c:v>3.2722378205275084E-5</c:v>
                  </c:pt>
                  <c:pt idx="14">
                    <c:v>1.2711708771906684E-5</c:v>
                  </c:pt>
                </c:numCache>
              </c:numRef>
            </c:minus>
          </c:errBars>
          <c:cat>
            <c:strRef>
              <c:f>'Gene Expression Assay'!$C$38:$Q$38</c:f>
              <c:strCache>
                <c:ptCount val="15"/>
                <c:pt idx="0">
                  <c:v>BMP2</c:v>
                </c:pt>
                <c:pt idx="1">
                  <c:v>BMP4</c:v>
                </c:pt>
                <c:pt idx="2">
                  <c:v>BMP5</c:v>
                </c:pt>
                <c:pt idx="3">
                  <c:v>BMP6</c:v>
                </c:pt>
                <c:pt idx="4">
                  <c:v>BMP7</c:v>
                </c:pt>
                <c:pt idx="5">
                  <c:v>FGF2</c:v>
                </c:pt>
                <c:pt idx="6">
                  <c:v>FGF9</c:v>
                </c:pt>
                <c:pt idx="7">
                  <c:v>GAS6</c:v>
                </c:pt>
                <c:pt idx="8">
                  <c:v>PTN</c:v>
                </c:pt>
                <c:pt idx="9">
                  <c:v>IL6</c:v>
                </c:pt>
                <c:pt idx="10">
                  <c:v>CNTF</c:v>
                </c:pt>
                <c:pt idx="11">
                  <c:v>LIF</c:v>
                </c:pt>
                <c:pt idx="12">
                  <c:v>EDN1</c:v>
                </c:pt>
                <c:pt idx="13">
                  <c:v>ETA</c:v>
                </c:pt>
                <c:pt idx="14">
                  <c:v>ETB</c:v>
                </c:pt>
              </c:strCache>
            </c:strRef>
          </c:cat>
          <c:val>
            <c:numRef>
              <c:f>'Gene Expression Assay'!$C$39:$Q$39</c:f>
              <c:numCache>
                <c:formatCode>General</c:formatCode>
                <c:ptCount val="15"/>
                <c:pt idx="0">
                  <c:v>1.4943699537716909E-2</c:v>
                </c:pt>
                <c:pt idx="1">
                  <c:v>0.19054836398935668</c:v>
                </c:pt>
                <c:pt idx="2">
                  <c:v>3.1042174944178663E-5</c:v>
                </c:pt>
                <c:pt idx="3">
                  <c:v>0.22030821275646384</c:v>
                </c:pt>
                <c:pt idx="4">
                  <c:v>0</c:v>
                </c:pt>
                <c:pt idx="5">
                  <c:v>1.3979188183312868E-2</c:v>
                </c:pt>
                <c:pt idx="6">
                  <c:v>2.1379683182148545E-5</c:v>
                </c:pt>
                <c:pt idx="7">
                  <c:v>3.543009521838688E-2</c:v>
                </c:pt>
                <c:pt idx="8">
                  <c:v>3.6507914647384498E-5</c:v>
                </c:pt>
                <c:pt idx="9">
                  <c:v>1.6089116764894452E-3</c:v>
                </c:pt>
                <c:pt idx="10">
                  <c:v>2.0744834659959353E-5</c:v>
                </c:pt>
                <c:pt idx="11">
                  <c:v>2.8733191374358854E-4</c:v>
                </c:pt>
                <c:pt idx="12">
                  <c:v>0.2012414665916932</c:v>
                </c:pt>
                <c:pt idx="13">
                  <c:v>4.9005168067688567E-5</c:v>
                </c:pt>
                <c:pt idx="14">
                  <c:v>2.421994732585942E-4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E8-4F1E-A8FC-BE6709E63824}"/>
            </c:ext>
          </c:extLst>
        </c:ser>
        <c:ser>
          <c:idx val="1"/>
          <c:order val="1"/>
          <c:tx>
            <c:strRef>
              <c:f>'Gene Expression Assay'!$B$40</c:f>
              <c:strCache>
                <c:ptCount val="1"/>
                <c:pt idx="0">
                  <c:v>P4 HUVEC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'Gene Expression Assay'!$C$58:$Q$58</c:f>
                <c:numCache>
                  <c:formatCode>General</c:formatCode>
                  <c:ptCount val="15"/>
                  <c:pt idx="0">
                    <c:v>6.2814621229207619E-3</c:v>
                  </c:pt>
                  <c:pt idx="1">
                    <c:v>0.11701736582271835</c:v>
                  </c:pt>
                  <c:pt idx="2">
                    <c:v>2.0781159454258191E-5</c:v>
                  </c:pt>
                  <c:pt idx="3">
                    <c:v>3.4829749865106875E-2</c:v>
                  </c:pt>
                  <c:pt idx="4">
                    <c:v>0</c:v>
                  </c:pt>
                  <c:pt idx="5">
                    <c:v>3.7285306336751183E-3</c:v>
                  </c:pt>
                  <c:pt idx="6">
                    <c:v>1.3017658628657683E-5</c:v>
                  </c:pt>
                  <c:pt idx="7">
                    <c:v>7.566853063702794E-3</c:v>
                  </c:pt>
                  <c:pt idx="8">
                    <c:v>3.0098686171511424E-5</c:v>
                  </c:pt>
                  <c:pt idx="9">
                    <c:v>1.218469711531094E-4</c:v>
                  </c:pt>
                  <c:pt idx="10">
                    <c:v>1.1779530432338339E-5</c:v>
                  </c:pt>
                  <c:pt idx="11">
                    <c:v>4.6704935849205692E-5</c:v>
                  </c:pt>
                  <c:pt idx="12">
                    <c:v>2.6465236925649005E-2</c:v>
                  </c:pt>
                  <c:pt idx="13">
                    <c:v>3.3409248269123262E-5</c:v>
                  </c:pt>
                  <c:pt idx="14">
                    <c:v>4.5405940109366951E-5</c:v>
                  </c:pt>
                </c:numCache>
              </c:numRef>
            </c:plus>
            <c:minus>
              <c:numRef>
                <c:f>'Gene Expression Assay'!$C$58:$Q$58</c:f>
                <c:numCache>
                  <c:formatCode>General</c:formatCode>
                  <c:ptCount val="15"/>
                  <c:pt idx="0">
                    <c:v>6.2814621229207619E-3</c:v>
                  </c:pt>
                  <c:pt idx="1">
                    <c:v>0.11701736582271835</c:v>
                  </c:pt>
                  <c:pt idx="2">
                    <c:v>2.0781159454258191E-5</c:v>
                  </c:pt>
                  <c:pt idx="3">
                    <c:v>3.4829749865106875E-2</c:v>
                  </c:pt>
                  <c:pt idx="4">
                    <c:v>0</c:v>
                  </c:pt>
                  <c:pt idx="5">
                    <c:v>3.7285306336751183E-3</c:v>
                  </c:pt>
                  <c:pt idx="6">
                    <c:v>1.3017658628657683E-5</c:v>
                  </c:pt>
                  <c:pt idx="7">
                    <c:v>7.566853063702794E-3</c:v>
                  </c:pt>
                  <c:pt idx="8">
                    <c:v>3.0098686171511424E-5</c:v>
                  </c:pt>
                  <c:pt idx="9">
                    <c:v>1.218469711531094E-4</c:v>
                  </c:pt>
                  <c:pt idx="10">
                    <c:v>1.1779530432338339E-5</c:v>
                  </c:pt>
                  <c:pt idx="11">
                    <c:v>4.6704935849205692E-5</c:v>
                  </c:pt>
                  <c:pt idx="12">
                    <c:v>2.6465236925649005E-2</c:v>
                  </c:pt>
                  <c:pt idx="13">
                    <c:v>3.3409248269123262E-5</c:v>
                  </c:pt>
                  <c:pt idx="14">
                    <c:v>4.5405940109366951E-5</c:v>
                  </c:pt>
                </c:numCache>
              </c:numRef>
            </c:minus>
          </c:errBars>
          <c:cat>
            <c:strRef>
              <c:f>'Gene Expression Assay'!$C$38:$Q$38</c:f>
              <c:strCache>
                <c:ptCount val="15"/>
                <c:pt idx="0">
                  <c:v>BMP2</c:v>
                </c:pt>
                <c:pt idx="1">
                  <c:v>BMP4</c:v>
                </c:pt>
                <c:pt idx="2">
                  <c:v>BMP5</c:v>
                </c:pt>
                <c:pt idx="3">
                  <c:v>BMP6</c:v>
                </c:pt>
                <c:pt idx="4">
                  <c:v>BMP7</c:v>
                </c:pt>
                <c:pt idx="5">
                  <c:v>FGF2</c:v>
                </c:pt>
                <c:pt idx="6">
                  <c:v>FGF9</c:v>
                </c:pt>
                <c:pt idx="7">
                  <c:v>GAS6</c:v>
                </c:pt>
                <c:pt idx="8">
                  <c:v>PTN</c:v>
                </c:pt>
                <c:pt idx="9">
                  <c:v>IL6</c:v>
                </c:pt>
                <c:pt idx="10">
                  <c:v>CNTF</c:v>
                </c:pt>
                <c:pt idx="11">
                  <c:v>LIF</c:v>
                </c:pt>
                <c:pt idx="12">
                  <c:v>EDN1</c:v>
                </c:pt>
                <c:pt idx="13">
                  <c:v>ETA</c:v>
                </c:pt>
                <c:pt idx="14">
                  <c:v>ETB</c:v>
                </c:pt>
              </c:strCache>
            </c:strRef>
          </c:cat>
          <c:val>
            <c:numRef>
              <c:f>'Gene Expression Assay'!$C$40:$Q$40</c:f>
              <c:numCache>
                <c:formatCode>General</c:formatCode>
                <c:ptCount val="15"/>
                <c:pt idx="0">
                  <c:v>3.3175351991694697E-2</c:v>
                </c:pt>
                <c:pt idx="1">
                  <c:v>0.40325743807864772</c:v>
                </c:pt>
                <c:pt idx="2">
                  <c:v>2.1753522002875204E-5</c:v>
                </c:pt>
                <c:pt idx="3">
                  <c:v>0.34520382916119452</c:v>
                </c:pt>
                <c:pt idx="4">
                  <c:v>0</c:v>
                </c:pt>
                <c:pt idx="5">
                  <c:v>2.9208879180856153E-2</c:v>
                </c:pt>
                <c:pt idx="6">
                  <c:v>2.0395208644957025E-5</c:v>
                </c:pt>
                <c:pt idx="7">
                  <c:v>5.1337105165636727E-2</c:v>
                </c:pt>
                <c:pt idx="8">
                  <c:v>1.2981646759999699E-4</c:v>
                </c:pt>
                <c:pt idx="9">
                  <c:v>1.7365223559727841E-3</c:v>
                </c:pt>
                <c:pt idx="10">
                  <c:v>3.8679108695938582E-5</c:v>
                </c:pt>
                <c:pt idx="11">
                  <c:v>2.0569173182134371E-4</c:v>
                </c:pt>
                <c:pt idx="12">
                  <c:v>0.41774570636037733</c:v>
                </c:pt>
                <c:pt idx="13">
                  <c:v>8.6379354576664018E-5</c:v>
                </c:pt>
                <c:pt idx="14">
                  <c:v>3.8826634856615002E-4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EE8-4F1E-A8FC-BE6709E63824}"/>
            </c:ext>
          </c:extLst>
        </c:ser>
        <c:ser>
          <c:idx val="2"/>
          <c:order val="2"/>
          <c:tx>
            <c:strRef>
              <c:f>'Gene Expression Assay'!$B$41</c:f>
              <c:strCache>
                <c:ptCount val="1"/>
                <c:pt idx="0">
                  <c:v>P5 HUVEC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'Gene Expression Assay'!$C$59:$Q$59</c:f>
                <c:numCache>
                  <c:formatCode>General</c:formatCode>
                  <c:ptCount val="15"/>
                  <c:pt idx="0">
                    <c:v>4.045060929735932E-3</c:v>
                  </c:pt>
                  <c:pt idx="1">
                    <c:v>2.5461641958783233E-2</c:v>
                  </c:pt>
                  <c:pt idx="2">
                    <c:v>4.0254196278932285E-8</c:v>
                  </c:pt>
                  <c:pt idx="3">
                    <c:v>1.2840143150119873E-2</c:v>
                  </c:pt>
                  <c:pt idx="4">
                    <c:v>0</c:v>
                  </c:pt>
                  <c:pt idx="5">
                    <c:v>1.0853550934177525E-2</c:v>
                  </c:pt>
                  <c:pt idx="6">
                    <c:v>1.8181631516725155E-5</c:v>
                  </c:pt>
                  <c:pt idx="7">
                    <c:v>2.7941739992905376E-2</c:v>
                  </c:pt>
                  <c:pt idx="8">
                    <c:v>9.6596473725288822E-5</c:v>
                  </c:pt>
                  <c:pt idx="9">
                    <c:v>6.4066831304497194E-4</c:v>
                  </c:pt>
                  <c:pt idx="10">
                    <c:v>1.3892147386722728E-5</c:v>
                  </c:pt>
                  <c:pt idx="11">
                    <c:v>1.7511678584536717E-4</c:v>
                  </c:pt>
                  <c:pt idx="12">
                    <c:v>2.6357405171635519E-2</c:v>
                  </c:pt>
                  <c:pt idx="13">
                    <c:v>8.7668259599848713E-5</c:v>
                  </c:pt>
                  <c:pt idx="14">
                    <c:v>2.3720725774685644E-5</c:v>
                  </c:pt>
                </c:numCache>
              </c:numRef>
            </c:plus>
            <c:minus>
              <c:numRef>
                <c:f>'Gene Expression Assay'!$C$59:$Q$59</c:f>
                <c:numCache>
                  <c:formatCode>General</c:formatCode>
                  <c:ptCount val="15"/>
                  <c:pt idx="0">
                    <c:v>4.045060929735932E-3</c:v>
                  </c:pt>
                  <c:pt idx="1">
                    <c:v>2.5461641958783233E-2</c:v>
                  </c:pt>
                  <c:pt idx="2">
                    <c:v>4.0254196278932285E-8</c:v>
                  </c:pt>
                  <c:pt idx="3">
                    <c:v>1.2840143150119873E-2</c:v>
                  </c:pt>
                  <c:pt idx="4">
                    <c:v>0</c:v>
                  </c:pt>
                  <c:pt idx="5">
                    <c:v>1.0853550934177525E-2</c:v>
                  </c:pt>
                  <c:pt idx="6">
                    <c:v>1.8181631516725155E-5</c:v>
                  </c:pt>
                  <c:pt idx="7">
                    <c:v>2.7941739992905376E-2</c:v>
                  </c:pt>
                  <c:pt idx="8">
                    <c:v>9.6596473725288822E-5</c:v>
                  </c:pt>
                  <c:pt idx="9">
                    <c:v>6.4066831304497194E-4</c:v>
                  </c:pt>
                  <c:pt idx="10">
                    <c:v>1.3892147386722728E-5</c:v>
                  </c:pt>
                  <c:pt idx="11">
                    <c:v>1.7511678584536717E-4</c:v>
                  </c:pt>
                  <c:pt idx="12">
                    <c:v>2.6357405171635519E-2</c:v>
                  </c:pt>
                  <c:pt idx="13">
                    <c:v>8.7668259599848713E-5</c:v>
                  </c:pt>
                  <c:pt idx="14">
                    <c:v>2.3720725774685644E-5</c:v>
                  </c:pt>
                </c:numCache>
              </c:numRef>
            </c:minus>
          </c:errBars>
          <c:cat>
            <c:strRef>
              <c:f>'Gene Expression Assay'!$C$38:$Q$38</c:f>
              <c:strCache>
                <c:ptCount val="15"/>
                <c:pt idx="0">
                  <c:v>BMP2</c:v>
                </c:pt>
                <c:pt idx="1">
                  <c:v>BMP4</c:v>
                </c:pt>
                <c:pt idx="2">
                  <c:v>BMP5</c:v>
                </c:pt>
                <c:pt idx="3">
                  <c:v>BMP6</c:v>
                </c:pt>
                <c:pt idx="4">
                  <c:v>BMP7</c:v>
                </c:pt>
                <c:pt idx="5">
                  <c:v>FGF2</c:v>
                </c:pt>
                <c:pt idx="6">
                  <c:v>FGF9</c:v>
                </c:pt>
                <c:pt idx="7">
                  <c:v>GAS6</c:v>
                </c:pt>
                <c:pt idx="8">
                  <c:v>PTN</c:v>
                </c:pt>
                <c:pt idx="9">
                  <c:v>IL6</c:v>
                </c:pt>
                <c:pt idx="10">
                  <c:v>CNTF</c:v>
                </c:pt>
                <c:pt idx="11">
                  <c:v>LIF</c:v>
                </c:pt>
                <c:pt idx="12">
                  <c:v>EDN1</c:v>
                </c:pt>
                <c:pt idx="13">
                  <c:v>ETA</c:v>
                </c:pt>
                <c:pt idx="14">
                  <c:v>ETB</c:v>
                </c:pt>
              </c:strCache>
            </c:strRef>
          </c:cat>
          <c:val>
            <c:numRef>
              <c:f>'Gene Expression Assay'!$C$41:$Q$41</c:f>
              <c:numCache>
                <c:formatCode>General</c:formatCode>
                <c:ptCount val="15"/>
                <c:pt idx="0">
                  <c:v>3.3732429397675283E-2</c:v>
                </c:pt>
                <c:pt idx="1">
                  <c:v>0.21195126514553841</c:v>
                </c:pt>
                <c:pt idx="2">
                  <c:v>3.8497601615912415E-6</c:v>
                </c:pt>
                <c:pt idx="3">
                  <c:v>0.31621023599162118</c:v>
                </c:pt>
                <c:pt idx="4">
                  <c:v>0</c:v>
                </c:pt>
                <c:pt idx="5">
                  <c:v>0.10311275658346179</c:v>
                </c:pt>
                <c:pt idx="6">
                  <c:v>2.4447848100566966E-5</c:v>
                </c:pt>
                <c:pt idx="7">
                  <c:v>0.10654994851834639</c:v>
                </c:pt>
                <c:pt idx="8">
                  <c:v>5.3145555327454902E-4</c:v>
                </c:pt>
                <c:pt idx="9">
                  <c:v>2.0885848508794087E-3</c:v>
                </c:pt>
                <c:pt idx="10">
                  <c:v>2.5281989028185258E-5</c:v>
                </c:pt>
                <c:pt idx="11">
                  <c:v>8.6878254857296897E-4</c:v>
                </c:pt>
                <c:pt idx="12">
                  <c:v>0.34559057816318206</c:v>
                </c:pt>
                <c:pt idx="13">
                  <c:v>4.0364146358606032E-4</c:v>
                </c:pt>
                <c:pt idx="14">
                  <c:v>5.1123396418603183E-5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EE8-4F1E-A8FC-BE6709E63824}"/>
            </c:ext>
          </c:extLst>
        </c:ser>
        <c:ser>
          <c:idx val="3"/>
          <c:order val="3"/>
          <c:tx>
            <c:strRef>
              <c:f>'Gene Expression Assay'!$B$42</c:f>
              <c:strCache>
                <c:ptCount val="1"/>
              </c:strCache>
            </c:strRef>
          </c:tx>
          <c:invertIfNegative val="0"/>
          <c:cat>
            <c:strRef>
              <c:f>'Gene Expression Assay'!$C$38:$Q$38</c:f>
              <c:strCache>
                <c:ptCount val="15"/>
                <c:pt idx="0">
                  <c:v>BMP2</c:v>
                </c:pt>
                <c:pt idx="1">
                  <c:v>BMP4</c:v>
                </c:pt>
                <c:pt idx="2">
                  <c:v>BMP5</c:v>
                </c:pt>
                <c:pt idx="3">
                  <c:v>BMP6</c:v>
                </c:pt>
                <c:pt idx="4">
                  <c:v>BMP7</c:v>
                </c:pt>
                <c:pt idx="5">
                  <c:v>FGF2</c:v>
                </c:pt>
                <c:pt idx="6">
                  <c:v>FGF9</c:v>
                </c:pt>
                <c:pt idx="7">
                  <c:v>GAS6</c:v>
                </c:pt>
                <c:pt idx="8">
                  <c:v>PTN</c:v>
                </c:pt>
                <c:pt idx="9">
                  <c:v>IL6</c:v>
                </c:pt>
                <c:pt idx="10">
                  <c:v>CNTF</c:v>
                </c:pt>
                <c:pt idx="11">
                  <c:v>LIF</c:v>
                </c:pt>
                <c:pt idx="12">
                  <c:v>EDN1</c:v>
                </c:pt>
                <c:pt idx="13">
                  <c:v>ETA</c:v>
                </c:pt>
                <c:pt idx="14">
                  <c:v>ETB</c:v>
                </c:pt>
              </c:strCache>
            </c:strRef>
          </c:cat>
          <c:val>
            <c:numRef>
              <c:f>'Gene Expression Assay'!$C$42:$Q$42</c:f>
              <c:numCache>
                <c:formatCode>General</c:formatCode>
                <c:ptCount val="15"/>
              </c:numCache>
            </c:numRef>
          </c:val>
          <c:extLst>
            <c:ext xmlns:c16="http://schemas.microsoft.com/office/drawing/2014/chart" uri="{C3380CC4-5D6E-409C-BE32-E72D297353CC}">
              <c16:uniqueId val="{00000003-2EE8-4F1E-A8FC-BE6709E63824}"/>
            </c:ext>
          </c:extLst>
        </c:ser>
        <c:ser>
          <c:idx val="4"/>
          <c:order val="4"/>
          <c:tx>
            <c:strRef>
              <c:f>'Gene Expression Assay'!$B$43</c:f>
              <c:strCache>
                <c:ptCount val="1"/>
                <c:pt idx="0">
                  <c:v>18 wk CD140a positive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'Gene Expression Assay'!$C$61:$Q$61</c:f>
                <c:numCache>
                  <c:formatCode>General</c:formatCode>
                  <c:ptCount val="15"/>
                  <c:pt idx="0">
                    <c:v>1.7525511408579095E-2</c:v>
                  </c:pt>
                  <c:pt idx="1">
                    <c:v>4.3576470272821389E-4</c:v>
                  </c:pt>
                  <c:pt idx="2">
                    <c:v>2.4723597067670948E-4</c:v>
                  </c:pt>
                  <c:pt idx="3">
                    <c:v>2.8135846282604068E-2</c:v>
                  </c:pt>
                  <c:pt idx="4">
                    <c:v>5.4759642836132829E-3</c:v>
                  </c:pt>
                  <c:pt idx="5">
                    <c:v>5.2640807578080498E-3</c:v>
                  </c:pt>
                  <c:pt idx="6">
                    <c:v>2.7984947875490159E-3</c:v>
                  </c:pt>
                  <c:pt idx="7">
                    <c:v>5.5569969533626022E-3</c:v>
                  </c:pt>
                  <c:pt idx="8">
                    <c:v>3.2607606701236934E-2</c:v>
                  </c:pt>
                  <c:pt idx="9">
                    <c:v>1.4727904547283128E-4</c:v>
                  </c:pt>
                  <c:pt idx="10">
                    <c:v>1.8863641535554954E-4</c:v>
                  </c:pt>
                  <c:pt idx="11">
                    <c:v>4.5229543701345975E-3</c:v>
                  </c:pt>
                  <c:pt idx="12">
                    <c:v>4.4212304974691717E-3</c:v>
                  </c:pt>
                  <c:pt idx="13">
                    <c:v>3.3355143193138231E-3</c:v>
                  </c:pt>
                  <c:pt idx="14">
                    <c:v>1.0735149503119221E-2</c:v>
                  </c:pt>
                </c:numCache>
              </c:numRef>
            </c:plus>
            <c:minus>
              <c:numRef>
                <c:f>'Gene Expression Assay'!$C$61:$Q$61</c:f>
                <c:numCache>
                  <c:formatCode>General</c:formatCode>
                  <c:ptCount val="15"/>
                  <c:pt idx="0">
                    <c:v>1.7525511408579095E-2</c:v>
                  </c:pt>
                  <c:pt idx="1">
                    <c:v>4.3576470272821389E-4</c:v>
                  </c:pt>
                  <c:pt idx="2">
                    <c:v>2.4723597067670948E-4</c:v>
                  </c:pt>
                  <c:pt idx="3">
                    <c:v>2.8135846282604068E-2</c:v>
                  </c:pt>
                  <c:pt idx="4">
                    <c:v>5.4759642836132829E-3</c:v>
                  </c:pt>
                  <c:pt idx="5">
                    <c:v>5.2640807578080498E-3</c:v>
                  </c:pt>
                  <c:pt idx="6">
                    <c:v>2.7984947875490159E-3</c:v>
                  </c:pt>
                  <c:pt idx="7">
                    <c:v>5.5569969533626022E-3</c:v>
                  </c:pt>
                  <c:pt idx="8">
                    <c:v>3.2607606701236934E-2</c:v>
                  </c:pt>
                  <c:pt idx="9">
                    <c:v>1.4727904547283128E-4</c:v>
                  </c:pt>
                  <c:pt idx="10">
                    <c:v>1.8863641535554954E-4</c:v>
                  </c:pt>
                  <c:pt idx="11">
                    <c:v>4.5229543701345975E-3</c:v>
                  </c:pt>
                  <c:pt idx="12">
                    <c:v>4.4212304974691717E-3</c:v>
                  </c:pt>
                  <c:pt idx="13">
                    <c:v>3.3355143193138231E-3</c:v>
                  </c:pt>
                  <c:pt idx="14">
                    <c:v>1.0735149503119221E-2</c:v>
                  </c:pt>
                </c:numCache>
              </c:numRef>
            </c:minus>
          </c:errBars>
          <c:cat>
            <c:strRef>
              <c:f>'Gene Expression Assay'!$C$38:$Q$38</c:f>
              <c:strCache>
                <c:ptCount val="15"/>
                <c:pt idx="0">
                  <c:v>BMP2</c:v>
                </c:pt>
                <c:pt idx="1">
                  <c:v>BMP4</c:v>
                </c:pt>
                <c:pt idx="2">
                  <c:v>BMP5</c:v>
                </c:pt>
                <c:pt idx="3">
                  <c:v>BMP6</c:v>
                </c:pt>
                <c:pt idx="4">
                  <c:v>BMP7</c:v>
                </c:pt>
                <c:pt idx="5">
                  <c:v>FGF2</c:v>
                </c:pt>
                <c:pt idx="6">
                  <c:v>FGF9</c:v>
                </c:pt>
                <c:pt idx="7">
                  <c:v>GAS6</c:v>
                </c:pt>
                <c:pt idx="8">
                  <c:v>PTN</c:v>
                </c:pt>
                <c:pt idx="9">
                  <c:v>IL6</c:v>
                </c:pt>
                <c:pt idx="10">
                  <c:v>CNTF</c:v>
                </c:pt>
                <c:pt idx="11">
                  <c:v>LIF</c:v>
                </c:pt>
                <c:pt idx="12">
                  <c:v>EDN1</c:v>
                </c:pt>
                <c:pt idx="13">
                  <c:v>ETA</c:v>
                </c:pt>
                <c:pt idx="14">
                  <c:v>ETB</c:v>
                </c:pt>
              </c:strCache>
            </c:strRef>
          </c:cat>
          <c:val>
            <c:numRef>
              <c:f>'Gene Expression Assay'!$C$43:$Q$43</c:f>
              <c:numCache>
                <c:formatCode>General</c:formatCode>
                <c:ptCount val="15"/>
                <c:pt idx="0">
                  <c:v>5.7267036470084444E-2</c:v>
                </c:pt>
                <c:pt idx="1">
                  <c:v>2.2816633907292078E-3</c:v>
                </c:pt>
                <c:pt idx="2">
                  <c:v>6.6082925623458903E-4</c:v>
                </c:pt>
                <c:pt idx="3">
                  <c:v>7.3471995274419166E-2</c:v>
                </c:pt>
                <c:pt idx="4">
                  <c:v>2.7619271273631521E-2</c:v>
                </c:pt>
                <c:pt idx="5">
                  <c:v>2.3052363215853754E-2</c:v>
                </c:pt>
                <c:pt idx="6">
                  <c:v>7.72926744624084E-3</c:v>
                </c:pt>
                <c:pt idx="7">
                  <c:v>1.6408395017896992E-2</c:v>
                </c:pt>
                <c:pt idx="8">
                  <c:v>8.5978475696173506E-2</c:v>
                </c:pt>
                <c:pt idx="9">
                  <c:v>1.4727904547283128E-4</c:v>
                </c:pt>
                <c:pt idx="10">
                  <c:v>6.7679660198985555E-4</c:v>
                </c:pt>
                <c:pt idx="11">
                  <c:v>1.2320052198787715E-2</c:v>
                </c:pt>
                <c:pt idx="12">
                  <c:v>1.0145788985169931E-2</c:v>
                </c:pt>
                <c:pt idx="13">
                  <c:v>8.2162616113966355E-3</c:v>
                </c:pt>
                <c:pt idx="14">
                  <c:v>3.3968872740147253E-2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EE8-4F1E-A8FC-BE6709E63824}"/>
            </c:ext>
          </c:extLst>
        </c:ser>
        <c:ser>
          <c:idx val="5"/>
          <c:order val="5"/>
          <c:tx>
            <c:strRef>
              <c:f>'Gene Expression Assay'!$B$44</c:f>
              <c:strCache>
                <c:ptCount val="1"/>
                <c:pt idx="0">
                  <c:v>19.5 wk CD140a positive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'Gene Expression Assay'!$C$62:$Q$62</c:f>
                <c:numCache>
                  <c:formatCode>General</c:formatCode>
                  <c:ptCount val="15"/>
                  <c:pt idx="0">
                    <c:v>3.1466738437297896E-3</c:v>
                  </c:pt>
                  <c:pt idx="1">
                    <c:v>9.4353121064438058E-4</c:v>
                  </c:pt>
                  <c:pt idx="2">
                    <c:v>1.411473153770385E-4</c:v>
                  </c:pt>
                  <c:pt idx="3">
                    <c:v>5.5136940919567013E-3</c:v>
                  </c:pt>
                  <c:pt idx="4">
                    <c:v>3.7653495146393774E-3</c:v>
                  </c:pt>
                  <c:pt idx="5">
                    <c:v>8.5017620166286598E-3</c:v>
                  </c:pt>
                  <c:pt idx="6">
                    <c:v>1.6274149515555026E-3</c:v>
                  </c:pt>
                  <c:pt idx="7">
                    <c:v>2.4266884553596729E-3</c:v>
                  </c:pt>
                  <c:pt idx="8">
                    <c:v>1.2349347238939633E-3</c:v>
                  </c:pt>
                  <c:pt idx="9">
                    <c:v>2.1338481181772126E-4</c:v>
                  </c:pt>
                  <c:pt idx="10">
                    <c:v>9.9175886922154519E-5</c:v>
                  </c:pt>
                  <c:pt idx="11">
                    <c:v>2.8030411016399136E-4</c:v>
                  </c:pt>
                  <c:pt idx="12">
                    <c:v>1.4018702817448358E-4</c:v>
                  </c:pt>
                  <c:pt idx="13">
                    <c:v>1.3577333961172159E-4</c:v>
                  </c:pt>
                  <c:pt idx="14">
                    <c:v>6.5027937995968559E-4</c:v>
                  </c:pt>
                </c:numCache>
              </c:numRef>
            </c:plus>
            <c:minus>
              <c:numRef>
                <c:f>'Gene Expression Assay'!$C$62:$Q$62</c:f>
                <c:numCache>
                  <c:formatCode>General</c:formatCode>
                  <c:ptCount val="15"/>
                  <c:pt idx="0">
                    <c:v>3.1466738437297896E-3</c:v>
                  </c:pt>
                  <c:pt idx="1">
                    <c:v>9.4353121064438058E-4</c:v>
                  </c:pt>
                  <c:pt idx="2">
                    <c:v>1.411473153770385E-4</c:v>
                  </c:pt>
                  <c:pt idx="3">
                    <c:v>5.5136940919567013E-3</c:v>
                  </c:pt>
                  <c:pt idx="4">
                    <c:v>3.7653495146393774E-3</c:v>
                  </c:pt>
                  <c:pt idx="5">
                    <c:v>8.5017620166286598E-3</c:v>
                  </c:pt>
                  <c:pt idx="6">
                    <c:v>1.6274149515555026E-3</c:v>
                  </c:pt>
                  <c:pt idx="7">
                    <c:v>2.4266884553596729E-3</c:v>
                  </c:pt>
                  <c:pt idx="8">
                    <c:v>1.2349347238939633E-3</c:v>
                  </c:pt>
                  <c:pt idx="9">
                    <c:v>2.1338481181772126E-4</c:v>
                  </c:pt>
                  <c:pt idx="10">
                    <c:v>9.9175886922154519E-5</c:v>
                  </c:pt>
                  <c:pt idx="11">
                    <c:v>2.8030411016399136E-4</c:v>
                  </c:pt>
                  <c:pt idx="12">
                    <c:v>1.4018702817448358E-4</c:v>
                  </c:pt>
                  <c:pt idx="13">
                    <c:v>1.3577333961172159E-4</c:v>
                  </c:pt>
                  <c:pt idx="14">
                    <c:v>6.5027937995968559E-4</c:v>
                  </c:pt>
                </c:numCache>
              </c:numRef>
            </c:minus>
          </c:errBars>
          <c:cat>
            <c:strRef>
              <c:f>'Gene Expression Assay'!$C$38:$Q$38</c:f>
              <c:strCache>
                <c:ptCount val="15"/>
                <c:pt idx="0">
                  <c:v>BMP2</c:v>
                </c:pt>
                <c:pt idx="1">
                  <c:v>BMP4</c:v>
                </c:pt>
                <c:pt idx="2">
                  <c:v>BMP5</c:v>
                </c:pt>
                <c:pt idx="3">
                  <c:v>BMP6</c:v>
                </c:pt>
                <c:pt idx="4">
                  <c:v>BMP7</c:v>
                </c:pt>
                <c:pt idx="5">
                  <c:v>FGF2</c:v>
                </c:pt>
                <c:pt idx="6">
                  <c:v>FGF9</c:v>
                </c:pt>
                <c:pt idx="7">
                  <c:v>GAS6</c:v>
                </c:pt>
                <c:pt idx="8">
                  <c:v>PTN</c:v>
                </c:pt>
                <c:pt idx="9">
                  <c:v>IL6</c:v>
                </c:pt>
                <c:pt idx="10">
                  <c:v>CNTF</c:v>
                </c:pt>
                <c:pt idx="11">
                  <c:v>LIF</c:v>
                </c:pt>
                <c:pt idx="12">
                  <c:v>EDN1</c:v>
                </c:pt>
                <c:pt idx="13">
                  <c:v>ETA</c:v>
                </c:pt>
                <c:pt idx="14">
                  <c:v>ETB</c:v>
                </c:pt>
              </c:strCache>
            </c:strRef>
          </c:cat>
          <c:val>
            <c:numRef>
              <c:f>'Gene Expression Assay'!$C$44:$Q$44</c:f>
              <c:numCache>
                <c:formatCode>General</c:formatCode>
                <c:ptCount val="15"/>
                <c:pt idx="0">
                  <c:v>3.4086268360147977E-2</c:v>
                </c:pt>
                <c:pt idx="1">
                  <c:v>1.081576692942272E-3</c:v>
                </c:pt>
                <c:pt idx="2">
                  <c:v>3.4258657204163799E-4</c:v>
                </c:pt>
                <c:pt idx="3">
                  <c:v>3.1321516076278602E-2</c:v>
                </c:pt>
                <c:pt idx="4">
                  <c:v>3.4328406248531319E-2</c:v>
                </c:pt>
                <c:pt idx="5">
                  <c:v>2.9262030038679537E-2</c:v>
                </c:pt>
                <c:pt idx="6">
                  <c:v>4.1987511941595466E-3</c:v>
                </c:pt>
                <c:pt idx="7">
                  <c:v>1.9807270676871217E-2</c:v>
                </c:pt>
                <c:pt idx="8">
                  <c:v>5.6498024978441003E-2</c:v>
                </c:pt>
                <c:pt idx="9">
                  <c:v>2.1338481181772126E-4</c:v>
                </c:pt>
                <c:pt idx="10">
                  <c:v>6.6484238759414148E-4</c:v>
                </c:pt>
                <c:pt idx="11">
                  <c:v>5.8949772237330425E-3</c:v>
                </c:pt>
                <c:pt idx="12">
                  <c:v>8.5685590079738819E-4</c:v>
                </c:pt>
                <c:pt idx="13">
                  <c:v>8.7727029112231265E-4</c:v>
                </c:pt>
                <c:pt idx="14">
                  <c:v>1.0022827371057844E-2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EE8-4F1E-A8FC-BE6709E63824}"/>
            </c:ext>
          </c:extLst>
        </c:ser>
        <c:ser>
          <c:idx val="6"/>
          <c:order val="6"/>
          <c:tx>
            <c:strRef>
              <c:f>'Gene Expression Assay'!$B$45</c:f>
              <c:strCache>
                <c:ptCount val="1"/>
                <c:pt idx="0">
                  <c:v>20 wk CD140a positive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'Gene Expression Assay'!$C$63:$Q$63</c:f>
                <c:numCache>
                  <c:formatCode>General</c:formatCode>
                  <c:ptCount val="15"/>
                  <c:pt idx="0">
                    <c:v>5.8442327566099591E-3</c:v>
                  </c:pt>
                  <c:pt idx="1">
                    <c:v>7.3280349749694487E-4</c:v>
                  </c:pt>
                  <c:pt idx="2">
                    <c:v>1.2387472553343454E-3</c:v>
                  </c:pt>
                  <c:pt idx="3">
                    <c:v>2.5040098784633053E-2</c:v>
                  </c:pt>
                  <c:pt idx="4">
                    <c:v>1.6838626118869007E-3</c:v>
                  </c:pt>
                  <c:pt idx="5">
                    <c:v>9.7653598180221946E-3</c:v>
                  </c:pt>
                  <c:pt idx="6">
                    <c:v>6.6345810032097214E-4</c:v>
                  </c:pt>
                  <c:pt idx="7">
                    <c:v>1.0668583503869046E-2</c:v>
                  </c:pt>
                  <c:pt idx="8">
                    <c:v>6.0078536184336229E-2</c:v>
                  </c:pt>
                  <c:pt idx="9">
                    <c:v>4.6247300718276754E-4</c:v>
                  </c:pt>
                  <c:pt idx="10">
                    <c:v>8.3633271737325765E-4</c:v>
                  </c:pt>
                  <c:pt idx="11">
                    <c:v>7.7779212892633773E-3</c:v>
                  </c:pt>
                  <c:pt idx="12">
                    <c:v>1.1417548507383865E-3</c:v>
                  </c:pt>
                  <c:pt idx="13">
                    <c:v>5.4616610196573192E-4</c:v>
                  </c:pt>
                  <c:pt idx="14">
                    <c:v>4.1540154607030057E-3</c:v>
                  </c:pt>
                </c:numCache>
              </c:numRef>
            </c:plus>
            <c:minus>
              <c:numRef>
                <c:f>'Gene Expression Assay'!$C$63:$Q$63</c:f>
                <c:numCache>
                  <c:formatCode>General</c:formatCode>
                  <c:ptCount val="15"/>
                  <c:pt idx="0">
                    <c:v>5.8442327566099591E-3</c:v>
                  </c:pt>
                  <c:pt idx="1">
                    <c:v>7.3280349749694487E-4</c:v>
                  </c:pt>
                  <c:pt idx="2">
                    <c:v>1.2387472553343454E-3</c:v>
                  </c:pt>
                  <c:pt idx="3">
                    <c:v>2.5040098784633053E-2</c:v>
                  </c:pt>
                  <c:pt idx="4">
                    <c:v>1.6838626118869007E-3</c:v>
                  </c:pt>
                  <c:pt idx="5">
                    <c:v>9.7653598180221946E-3</c:v>
                  </c:pt>
                  <c:pt idx="6">
                    <c:v>6.6345810032097214E-4</c:v>
                  </c:pt>
                  <c:pt idx="7">
                    <c:v>1.0668583503869046E-2</c:v>
                  </c:pt>
                  <c:pt idx="8">
                    <c:v>6.0078536184336229E-2</c:v>
                  </c:pt>
                  <c:pt idx="9">
                    <c:v>4.6247300718276754E-4</c:v>
                  </c:pt>
                  <c:pt idx="10">
                    <c:v>8.3633271737325765E-4</c:v>
                  </c:pt>
                  <c:pt idx="11">
                    <c:v>7.7779212892633773E-3</c:v>
                  </c:pt>
                  <c:pt idx="12">
                    <c:v>1.1417548507383865E-3</c:v>
                  </c:pt>
                  <c:pt idx="13">
                    <c:v>5.4616610196573192E-4</c:v>
                  </c:pt>
                  <c:pt idx="14">
                    <c:v>4.1540154607030057E-3</c:v>
                  </c:pt>
                </c:numCache>
              </c:numRef>
            </c:minus>
          </c:errBars>
          <c:cat>
            <c:strRef>
              <c:f>'Gene Expression Assay'!$C$38:$Q$38</c:f>
              <c:strCache>
                <c:ptCount val="15"/>
                <c:pt idx="0">
                  <c:v>BMP2</c:v>
                </c:pt>
                <c:pt idx="1">
                  <c:v>BMP4</c:v>
                </c:pt>
                <c:pt idx="2">
                  <c:v>BMP5</c:v>
                </c:pt>
                <c:pt idx="3">
                  <c:v>BMP6</c:v>
                </c:pt>
                <c:pt idx="4">
                  <c:v>BMP7</c:v>
                </c:pt>
                <c:pt idx="5">
                  <c:v>FGF2</c:v>
                </c:pt>
                <c:pt idx="6">
                  <c:v>FGF9</c:v>
                </c:pt>
                <c:pt idx="7">
                  <c:v>GAS6</c:v>
                </c:pt>
                <c:pt idx="8">
                  <c:v>PTN</c:v>
                </c:pt>
                <c:pt idx="9">
                  <c:v>IL6</c:v>
                </c:pt>
                <c:pt idx="10">
                  <c:v>CNTF</c:v>
                </c:pt>
                <c:pt idx="11">
                  <c:v>LIF</c:v>
                </c:pt>
                <c:pt idx="12">
                  <c:v>EDN1</c:v>
                </c:pt>
                <c:pt idx="13">
                  <c:v>ETA</c:v>
                </c:pt>
                <c:pt idx="14">
                  <c:v>ETB</c:v>
                </c:pt>
              </c:strCache>
            </c:strRef>
          </c:cat>
          <c:val>
            <c:numRef>
              <c:f>'Gene Expression Assay'!$C$45:$Q$45</c:f>
              <c:numCache>
                <c:formatCode>General</c:formatCode>
                <c:ptCount val="15"/>
                <c:pt idx="0">
                  <c:v>7.2816093946723739E-2</c:v>
                </c:pt>
                <c:pt idx="1">
                  <c:v>4.0962262777279115E-3</c:v>
                </c:pt>
                <c:pt idx="2">
                  <c:v>2.115409377942635E-3</c:v>
                </c:pt>
                <c:pt idx="3">
                  <c:v>8.6245211939474001E-2</c:v>
                </c:pt>
                <c:pt idx="4">
                  <c:v>3.3843057901080269E-2</c:v>
                </c:pt>
                <c:pt idx="5">
                  <c:v>5.4136690337300487E-2</c:v>
                </c:pt>
                <c:pt idx="6">
                  <c:v>6.807547878340342E-3</c:v>
                </c:pt>
                <c:pt idx="7">
                  <c:v>1.689123948810984E-2</c:v>
                </c:pt>
                <c:pt idx="8">
                  <c:v>0.10215455156657299</c:v>
                </c:pt>
                <c:pt idx="9">
                  <c:v>4.6247300718276754E-4</c:v>
                </c:pt>
                <c:pt idx="10">
                  <c:v>1.4445146602822109E-3</c:v>
                </c:pt>
                <c:pt idx="11">
                  <c:v>1.1629090531135968E-2</c:v>
                </c:pt>
                <c:pt idx="12">
                  <c:v>9.8454484101500109E-3</c:v>
                </c:pt>
                <c:pt idx="13">
                  <c:v>6.4952591976482404E-3</c:v>
                </c:pt>
                <c:pt idx="14">
                  <c:v>3.1587850126994582E-2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EE8-4F1E-A8FC-BE6709E63824}"/>
            </c:ext>
          </c:extLst>
        </c:ser>
        <c:ser>
          <c:idx val="7"/>
          <c:order val="7"/>
          <c:tx>
            <c:strRef>
              <c:f>'Gene Expression Assay'!$B$46</c:f>
              <c:strCache>
                <c:ptCount val="1"/>
                <c:pt idx="0">
                  <c:v>21wk CD140a positive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'Gene Expression Assay'!$C$64:$Q$64</c:f>
                <c:numCache>
                  <c:formatCode>General</c:formatCode>
                  <c:ptCount val="15"/>
                  <c:pt idx="0">
                    <c:v>9.8430083838658305E-4</c:v>
                  </c:pt>
                  <c:pt idx="1">
                    <c:v>7.4962536666389718E-5</c:v>
                  </c:pt>
                  <c:pt idx="2">
                    <c:v>2.2107992548066167E-5</c:v>
                  </c:pt>
                  <c:pt idx="3">
                    <c:v>8.2354523413048965E-3</c:v>
                  </c:pt>
                  <c:pt idx="4">
                    <c:v>3.5091592210137359E-4</c:v>
                  </c:pt>
                  <c:pt idx="5">
                    <c:v>2.1147043259290626E-3</c:v>
                  </c:pt>
                  <c:pt idx="6">
                    <c:v>2.9033642301269363E-5</c:v>
                  </c:pt>
                  <c:pt idx="7">
                    <c:v>7.2168729944494078E-4</c:v>
                  </c:pt>
                  <c:pt idx="8">
                    <c:v>5.7367525184700901E-4</c:v>
                  </c:pt>
                  <c:pt idx="9">
                    <c:v>1.1210718631780288E-3</c:v>
                  </c:pt>
                  <c:pt idx="10">
                    <c:v>3.0432829392739295E-5</c:v>
                  </c:pt>
                  <c:pt idx="11">
                    <c:v>2.5362866191245095E-4</c:v>
                  </c:pt>
                  <c:pt idx="12">
                    <c:v>9.2658503629207216E-4</c:v>
                  </c:pt>
                  <c:pt idx="13">
                    <c:v>1.1843628400542472E-4</c:v>
                  </c:pt>
                  <c:pt idx="14">
                    <c:v>5.4493778599486967E-4</c:v>
                  </c:pt>
                </c:numCache>
              </c:numRef>
            </c:plus>
            <c:minus>
              <c:numRef>
                <c:f>'Gene Expression Assay'!$C$64:$Q$64</c:f>
                <c:numCache>
                  <c:formatCode>General</c:formatCode>
                  <c:ptCount val="15"/>
                  <c:pt idx="0">
                    <c:v>9.8430083838658305E-4</c:v>
                  </c:pt>
                  <c:pt idx="1">
                    <c:v>7.4962536666389718E-5</c:v>
                  </c:pt>
                  <c:pt idx="2">
                    <c:v>2.2107992548066167E-5</c:v>
                  </c:pt>
                  <c:pt idx="3">
                    <c:v>8.2354523413048965E-3</c:v>
                  </c:pt>
                  <c:pt idx="4">
                    <c:v>3.5091592210137359E-4</c:v>
                  </c:pt>
                  <c:pt idx="5">
                    <c:v>2.1147043259290626E-3</c:v>
                  </c:pt>
                  <c:pt idx="6">
                    <c:v>2.9033642301269363E-5</c:v>
                  </c:pt>
                  <c:pt idx="7">
                    <c:v>7.2168729944494078E-4</c:v>
                  </c:pt>
                  <c:pt idx="8">
                    <c:v>5.7367525184700901E-4</c:v>
                  </c:pt>
                  <c:pt idx="9">
                    <c:v>1.1210718631780288E-3</c:v>
                  </c:pt>
                  <c:pt idx="10">
                    <c:v>3.0432829392739295E-5</c:v>
                  </c:pt>
                  <c:pt idx="11">
                    <c:v>2.5362866191245095E-4</c:v>
                  </c:pt>
                  <c:pt idx="12">
                    <c:v>9.2658503629207216E-4</c:v>
                  </c:pt>
                  <c:pt idx="13">
                    <c:v>1.1843628400542472E-4</c:v>
                  </c:pt>
                  <c:pt idx="14">
                    <c:v>5.4493778599486967E-4</c:v>
                  </c:pt>
                </c:numCache>
              </c:numRef>
            </c:minus>
          </c:errBars>
          <c:cat>
            <c:strRef>
              <c:f>'Gene Expression Assay'!$C$38:$Q$38</c:f>
              <c:strCache>
                <c:ptCount val="15"/>
                <c:pt idx="0">
                  <c:v>BMP2</c:v>
                </c:pt>
                <c:pt idx="1">
                  <c:v>BMP4</c:v>
                </c:pt>
                <c:pt idx="2">
                  <c:v>BMP5</c:v>
                </c:pt>
                <c:pt idx="3">
                  <c:v>BMP6</c:v>
                </c:pt>
                <c:pt idx="4">
                  <c:v>BMP7</c:v>
                </c:pt>
                <c:pt idx="5">
                  <c:v>FGF2</c:v>
                </c:pt>
                <c:pt idx="6">
                  <c:v>FGF9</c:v>
                </c:pt>
                <c:pt idx="7">
                  <c:v>GAS6</c:v>
                </c:pt>
                <c:pt idx="8">
                  <c:v>PTN</c:v>
                </c:pt>
                <c:pt idx="9">
                  <c:v>IL6</c:v>
                </c:pt>
                <c:pt idx="10">
                  <c:v>CNTF</c:v>
                </c:pt>
                <c:pt idx="11">
                  <c:v>LIF</c:v>
                </c:pt>
                <c:pt idx="12">
                  <c:v>EDN1</c:v>
                </c:pt>
                <c:pt idx="13">
                  <c:v>ETA</c:v>
                </c:pt>
                <c:pt idx="14">
                  <c:v>ETB</c:v>
                </c:pt>
              </c:strCache>
            </c:strRef>
          </c:cat>
          <c:val>
            <c:numRef>
              <c:f>'Gene Expression Assay'!$C$46:$Q$46</c:f>
              <c:numCache>
                <c:formatCode>General</c:formatCode>
                <c:ptCount val="15"/>
                <c:pt idx="0">
                  <c:v>9.5479416293459823E-3</c:v>
                </c:pt>
                <c:pt idx="1">
                  <c:v>5.0452120888185893E-4</c:v>
                </c:pt>
                <c:pt idx="2">
                  <c:v>4.8260583779384773E-5</c:v>
                </c:pt>
                <c:pt idx="3">
                  <c:v>8.8113031175677411E-2</c:v>
                </c:pt>
                <c:pt idx="4">
                  <c:v>3.3048147944588734E-3</c:v>
                </c:pt>
                <c:pt idx="5">
                  <c:v>5.1617709965085965E-3</c:v>
                </c:pt>
                <c:pt idx="6">
                  <c:v>6.6159752374029613E-4</c:v>
                </c:pt>
                <c:pt idx="7">
                  <c:v>1.5560007417044183E-2</c:v>
                </c:pt>
                <c:pt idx="8">
                  <c:v>1.29177946772689E-2</c:v>
                </c:pt>
                <c:pt idx="9">
                  <c:v>1.1210718631780288E-3</c:v>
                </c:pt>
                <c:pt idx="10">
                  <c:v>6.8354192054008575E-4</c:v>
                </c:pt>
                <c:pt idx="11">
                  <c:v>7.651369703121501E-3</c:v>
                </c:pt>
                <c:pt idx="12">
                  <c:v>1.0143770150317302E-2</c:v>
                </c:pt>
                <c:pt idx="13">
                  <c:v>2.0472429020616941E-4</c:v>
                </c:pt>
                <c:pt idx="14">
                  <c:v>6.2123498252227754E-3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EE8-4F1E-A8FC-BE6709E638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37691192"/>
        <c:axId val="337691976"/>
      </c:barChart>
      <c:catAx>
        <c:axId val="3376911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txPr>
          <a:bodyPr/>
          <a:lstStyle/>
          <a:p>
            <a:pPr>
              <a:defRPr sz="1600" i="1"/>
            </a:pPr>
            <a:endParaRPr lang="en-US"/>
          </a:p>
        </c:txPr>
        <c:crossAx val="337691976"/>
        <c:crosses val="autoZero"/>
        <c:auto val="1"/>
        <c:lblAlgn val="ctr"/>
        <c:lblOffset val="100"/>
        <c:noMultiLvlLbl val="0"/>
      </c:catAx>
      <c:valAx>
        <c:axId val="337691976"/>
        <c:scaling>
          <c:orientation val="minMax"/>
        </c:scaling>
        <c:delete val="0"/>
        <c:axPos val="l"/>
        <c:majorGridlines>
          <c:spPr>
            <a:ln>
              <a:noFill/>
            </a:ln>
          </c:spPr>
        </c:majorGridlines>
        <c:numFmt formatCode="General" sourceLinked="1"/>
        <c:majorTickMark val="out"/>
        <c:minorTickMark val="none"/>
        <c:tickLblPos val="nextTo"/>
        <c:spPr>
          <a:ln w="19050">
            <a:solidFill>
              <a:schemeClr val="tx1"/>
            </a:solidFill>
          </a:ln>
        </c:spPr>
        <c:txPr>
          <a:bodyPr/>
          <a:lstStyle/>
          <a:p>
            <a:pPr>
              <a:defRPr sz="1600"/>
            </a:pPr>
            <a:endParaRPr lang="en-US"/>
          </a:p>
        </c:txPr>
        <c:crossAx val="337691192"/>
        <c:crosses val="autoZero"/>
        <c:crossBetween val="between"/>
      </c:valAx>
      <c:spPr>
        <a:ln>
          <a:noFill/>
        </a:ln>
      </c:spPr>
    </c:plotArea>
    <c:legend>
      <c:legendPos val="tr"/>
      <c:legendEntry>
        <c:idx val="3"/>
        <c:delete val="1"/>
      </c:legendEntry>
      <c:layout>
        <c:manualLayout>
          <c:xMode val="edge"/>
          <c:yMode val="edge"/>
          <c:x val="0.83777889766123126"/>
          <c:y val="2.7777777777777776E-2"/>
          <c:w val="0.14443514095644677"/>
          <c:h val="0.19198326771653543"/>
        </c:manualLayout>
      </c:layout>
      <c:overlay val="0"/>
      <c:txPr>
        <a:bodyPr/>
        <a:lstStyle/>
        <a:p>
          <a:pPr>
            <a:defRPr sz="1600" i="0"/>
          </a:pPr>
          <a:endParaRPr lang="en-US"/>
        </a:p>
      </c:txPr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400" b="1">
          <a:latin typeface="Arial" pitchFamily="34" charset="0"/>
          <a:cs typeface="Arial" pitchFamily="34" charset="0"/>
        </a:defRPr>
      </a:pPr>
      <a:endParaRPr lang="en-U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205364626990782E-2"/>
          <c:y val="1.7467248908296942E-2"/>
          <c:w val="0.94970662196144173"/>
          <c:h val="0.8013100436681223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[1]Sheet1!$J$5</c:f>
              <c:strCache>
                <c:ptCount val="1"/>
                <c:pt idx="0">
                  <c:v>P3 HUVEC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[1]Sheet1!$K$43:$W$43</c:f>
                <c:numCache>
                  <c:formatCode>General</c:formatCode>
                  <c:ptCount val="13"/>
                  <c:pt idx="0">
                    <c:v>1.16339046723033E-3</c:v>
                  </c:pt>
                  <c:pt idx="2">
                    <c:v>1.5483688407101862E-2</c:v>
                  </c:pt>
                  <c:pt idx="4">
                    <c:v>1.7673747796955196E-5</c:v>
                  </c:pt>
                  <c:pt idx="6">
                    <c:v>4.4327474490576474E-2</c:v>
                  </c:pt>
                  <c:pt idx="8">
                    <c:v>0</c:v>
                  </c:pt>
                  <c:pt idx="10">
                    <c:v>1.5928744273060599E-3</c:v>
                  </c:pt>
                  <c:pt idx="12">
                    <c:v>1.5705763898953802E-6</c:v>
                  </c:pt>
                </c:numCache>
              </c:numRef>
            </c:plus>
            <c:minus>
              <c:numRef>
                <c:f>[1]Sheet1!$K$43:$W$43</c:f>
                <c:numCache>
                  <c:formatCode>General</c:formatCode>
                  <c:ptCount val="13"/>
                  <c:pt idx="0">
                    <c:v>1.16339046723033E-3</c:v>
                  </c:pt>
                  <c:pt idx="2">
                    <c:v>1.5483688407101862E-2</c:v>
                  </c:pt>
                  <c:pt idx="4">
                    <c:v>1.7673747796955196E-5</c:v>
                  </c:pt>
                  <c:pt idx="6">
                    <c:v>4.4327474490576474E-2</c:v>
                  </c:pt>
                  <c:pt idx="8">
                    <c:v>0</c:v>
                  </c:pt>
                  <c:pt idx="10">
                    <c:v>1.5928744273060599E-3</c:v>
                  </c:pt>
                  <c:pt idx="12">
                    <c:v>1.5705763898953802E-6</c:v>
                  </c:pt>
                </c:numCache>
              </c:numRef>
            </c:minus>
          </c:errBars>
          <c:cat>
            <c:strRef>
              <c:f>[1]Sheet1!$K$4:$W$4</c:f>
              <c:strCache>
                <c:ptCount val="13"/>
                <c:pt idx="0">
                  <c:v>BMP2</c:v>
                </c:pt>
                <c:pt idx="2">
                  <c:v>BMP4</c:v>
                </c:pt>
                <c:pt idx="4">
                  <c:v>BMP5</c:v>
                </c:pt>
                <c:pt idx="6">
                  <c:v>BMP6</c:v>
                </c:pt>
                <c:pt idx="8">
                  <c:v>BMP7</c:v>
                </c:pt>
                <c:pt idx="10">
                  <c:v>FGF2</c:v>
                </c:pt>
                <c:pt idx="12">
                  <c:v>FGF9</c:v>
                </c:pt>
              </c:strCache>
            </c:strRef>
          </c:cat>
          <c:val>
            <c:numRef>
              <c:f>[1]Sheet1!$K$5:$W$5</c:f>
              <c:numCache>
                <c:formatCode>General</c:formatCode>
                <c:ptCount val="13"/>
                <c:pt idx="0">
                  <c:v>1.4943699537716909E-2</c:v>
                </c:pt>
                <c:pt idx="2">
                  <c:v>0.19054836398935668</c:v>
                </c:pt>
                <c:pt idx="4">
                  <c:v>3.1042174944178663E-5</c:v>
                </c:pt>
                <c:pt idx="6">
                  <c:v>0.22030821275646384</c:v>
                </c:pt>
                <c:pt idx="8">
                  <c:v>0</c:v>
                </c:pt>
                <c:pt idx="10">
                  <c:v>1.3979188183312868E-2</c:v>
                </c:pt>
                <c:pt idx="12">
                  <c:v>2.1379683182148545E-5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FF-420D-8B7E-3CB2978904C1}"/>
            </c:ext>
          </c:extLst>
        </c:ser>
        <c:ser>
          <c:idx val="1"/>
          <c:order val="1"/>
          <c:tx>
            <c:strRef>
              <c:f>[1]Sheet1!$J$6</c:f>
              <c:strCache>
                <c:ptCount val="1"/>
                <c:pt idx="0">
                  <c:v>P4 HUVEC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[1]Sheet1!$K$44:$W$44</c:f>
                <c:numCache>
                  <c:formatCode>General</c:formatCode>
                  <c:ptCount val="13"/>
                  <c:pt idx="0">
                    <c:v>6.2814621229207619E-3</c:v>
                  </c:pt>
                  <c:pt idx="2">
                    <c:v>0.11701736582271835</c:v>
                  </c:pt>
                  <c:pt idx="4">
                    <c:v>2.0781159454258191E-5</c:v>
                  </c:pt>
                  <c:pt idx="6">
                    <c:v>3.4829749865106875E-2</c:v>
                  </c:pt>
                  <c:pt idx="8">
                    <c:v>0</c:v>
                  </c:pt>
                  <c:pt idx="10">
                    <c:v>3.7285306336751183E-3</c:v>
                  </c:pt>
                  <c:pt idx="12">
                    <c:v>1.3017658628657683E-5</c:v>
                  </c:pt>
                </c:numCache>
              </c:numRef>
            </c:plus>
            <c:minus>
              <c:numRef>
                <c:f>[1]Sheet1!$K$44:$W$44</c:f>
                <c:numCache>
                  <c:formatCode>General</c:formatCode>
                  <c:ptCount val="13"/>
                  <c:pt idx="0">
                    <c:v>6.2814621229207619E-3</c:v>
                  </c:pt>
                  <c:pt idx="2">
                    <c:v>0.11701736582271835</c:v>
                  </c:pt>
                  <c:pt idx="4">
                    <c:v>2.0781159454258191E-5</c:v>
                  </c:pt>
                  <c:pt idx="6">
                    <c:v>3.4829749865106875E-2</c:v>
                  </c:pt>
                  <c:pt idx="8">
                    <c:v>0</c:v>
                  </c:pt>
                  <c:pt idx="10">
                    <c:v>3.7285306336751183E-3</c:v>
                  </c:pt>
                  <c:pt idx="12">
                    <c:v>1.3017658628657683E-5</c:v>
                  </c:pt>
                </c:numCache>
              </c:numRef>
            </c:minus>
          </c:errBars>
          <c:cat>
            <c:strRef>
              <c:f>[1]Sheet1!$K$4:$W$4</c:f>
              <c:strCache>
                <c:ptCount val="13"/>
                <c:pt idx="0">
                  <c:v>BMP2</c:v>
                </c:pt>
                <c:pt idx="2">
                  <c:v>BMP4</c:v>
                </c:pt>
                <c:pt idx="4">
                  <c:v>BMP5</c:v>
                </c:pt>
                <c:pt idx="6">
                  <c:v>BMP6</c:v>
                </c:pt>
                <c:pt idx="8">
                  <c:v>BMP7</c:v>
                </c:pt>
                <c:pt idx="10">
                  <c:v>FGF2</c:v>
                </c:pt>
                <c:pt idx="12">
                  <c:v>FGF9</c:v>
                </c:pt>
              </c:strCache>
            </c:strRef>
          </c:cat>
          <c:val>
            <c:numRef>
              <c:f>[1]Sheet1!$K$6:$W$6</c:f>
              <c:numCache>
                <c:formatCode>General</c:formatCode>
                <c:ptCount val="13"/>
                <c:pt idx="0">
                  <c:v>3.3175351991694697E-2</c:v>
                </c:pt>
                <c:pt idx="2">
                  <c:v>0.40325743807864772</c:v>
                </c:pt>
                <c:pt idx="4">
                  <c:v>2.1753522002875204E-5</c:v>
                </c:pt>
                <c:pt idx="6">
                  <c:v>0.34520382916119452</c:v>
                </c:pt>
                <c:pt idx="8">
                  <c:v>0</c:v>
                </c:pt>
                <c:pt idx="10">
                  <c:v>2.9208879180856153E-2</c:v>
                </c:pt>
                <c:pt idx="12">
                  <c:v>2.0395208644957025E-5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1FF-420D-8B7E-3CB2978904C1}"/>
            </c:ext>
          </c:extLst>
        </c:ser>
        <c:ser>
          <c:idx val="2"/>
          <c:order val="2"/>
          <c:tx>
            <c:strRef>
              <c:f>[1]Sheet1!$J$7</c:f>
              <c:strCache>
                <c:ptCount val="1"/>
                <c:pt idx="0">
                  <c:v>P5 HUVEC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[1]Sheet1!$K$45:$W$45</c:f>
                <c:numCache>
                  <c:formatCode>General</c:formatCode>
                  <c:ptCount val="13"/>
                  <c:pt idx="0">
                    <c:v>4.045060929735932E-3</c:v>
                  </c:pt>
                  <c:pt idx="2">
                    <c:v>2.5461641958783233E-2</c:v>
                  </c:pt>
                  <c:pt idx="4">
                    <c:v>4.0254196278932285E-8</c:v>
                  </c:pt>
                  <c:pt idx="6">
                    <c:v>1.2840143150119873E-2</c:v>
                  </c:pt>
                  <c:pt idx="8">
                    <c:v>0</c:v>
                  </c:pt>
                  <c:pt idx="10">
                    <c:v>1.0853550934177525E-2</c:v>
                  </c:pt>
                  <c:pt idx="12">
                    <c:v>1.8181631516725155E-5</c:v>
                  </c:pt>
                </c:numCache>
              </c:numRef>
            </c:plus>
            <c:minus>
              <c:numRef>
                <c:f>[1]Sheet1!$K$45:$W$45</c:f>
                <c:numCache>
                  <c:formatCode>General</c:formatCode>
                  <c:ptCount val="13"/>
                  <c:pt idx="0">
                    <c:v>4.045060929735932E-3</c:v>
                  </c:pt>
                  <c:pt idx="2">
                    <c:v>2.5461641958783233E-2</c:v>
                  </c:pt>
                  <c:pt idx="4">
                    <c:v>4.0254196278932285E-8</c:v>
                  </c:pt>
                  <c:pt idx="6">
                    <c:v>1.2840143150119873E-2</c:v>
                  </c:pt>
                  <c:pt idx="8">
                    <c:v>0</c:v>
                  </c:pt>
                  <c:pt idx="10">
                    <c:v>1.0853550934177525E-2</c:v>
                  </c:pt>
                  <c:pt idx="12">
                    <c:v>1.8181631516725155E-5</c:v>
                  </c:pt>
                </c:numCache>
              </c:numRef>
            </c:minus>
          </c:errBars>
          <c:cat>
            <c:strRef>
              <c:f>[1]Sheet1!$K$4:$W$4</c:f>
              <c:strCache>
                <c:ptCount val="13"/>
                <c:pt idx="0">
                  <c:v>BMP2</c:v>
                </c:pt>
                <c:pt idx="2">
                  <c:v>BMP4</c:v>
                </c:pt>
                <c:pt idx="4">
                  <c:v>BMP5</c:v>
                </c:pt>
                <c:pt idx="6">
                  <c:v>BMP6</c:v>
                </c:pt>
                <c:pt idx="8">
                  <c:v>BMP7</c:v>
                </c:pt>
                <c:pt idx="10">
                  <c:v>FGF2</c:v>
                </c:pt>
                <c:pt idx="12">
                  <c:v>FGF9</c:v>
                </c:pt>
              </c:strCache>
            </c:strRef>
          </c:cat>
          <c:val>
            <c:numRef>
              <c:f>[1]Sheet1!$K$7:$W$7</c:f>
              <c:numCache>
                <c:formatCode>General</c:formatCode>
                <c:ptCount val="13"/>
                <c:pt idx="0">
                  <c:v>3.3732429397675283E-2</c:v>
                </c:pt>
                <c:pt idx="2">
                  <c:v>0.21195126514553841</c:v>
                </c:pt>
                <c:pt idx="4">
                  <c:v>3.8497601615912415E-6</c:v>
                </c:pt>
                <c:pt idx="6">
                  <c:v>0.31621023599162118</c:v>
                </c:pt>
                <c:pt idx="8">
                  <c:v>0</c:v>
                </c:pt>
                <c:pt idx="10">
                  <c:v>0.10311275658346179</c:v>
                </c:pt>
                <c:pt idx="12">
                  <c:v>2.4447848100566966E-5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1FF-420D-8B7E-3CB2978904C1}"/>
            </c:ext>
          </c:extLst>
        </c:ser>
        <c:ser>
          <c:idx val="3"/>
          <c:order val="3"/>
          <c:tx>
            <c:strRef>
              <c:f>[1]Sheet1!$J$8</c:f>
              <c:strCache>
                <c:ptCount val="1"/>
              </c:strCache>
            </c:strRef>
          </c:tx>
          <c:invertIfNegative val="0"/>
          <c:cat>
            <c:strRef>
              <c:f>[1]Sheet1!$K$4:$W$4</c:f>
              <c:strCache>
                <c:ptCount val="13"/>
                <c:pt idx="0">
                  <c:v>BMP2</c:v>
                </c:pt>
                <c:pt idx="2">
                  <c:v>BMP4</c:v>
                </c:pt>
                <c:pt idx="4">
                  <c:v>BMP5</c:v>
                </c:pt>
                <c:pt idx="6">
                  <c:v>BMP6</c:v>
                </c:pt>
                <c:pt idx="8">
                  <c:v>BMP7</c:v>
                </c:pt>
                <c:pt idx="10">
                  <c:v>FGF2</c:v>
                </c:pt>
                <c:pt idx="12">
                  <c:v>FGF9</c:v>
                </c:pt>
              </c:strCache>
            </c:strRef>
          </c:cat>
          <c:val>
            <c:numRef>
              <c:f>[1]Sheet1!$K$8:$W$8</c:f>
              <c:numCache>
                <c:formatCode>General</c:formatCode>
                <c:ptCount val="13"/>
              </c:numCache>
            </c:numRef>
          </c:val>
          <c:extLst>
            <c:ext xmlns:c16="http://schemas.microsoft.com/office/drawing/2014/chart" uri="{C3380CC4-5D6E-409C-BE32-E72D297353CC}">
              <c16:uniqueId val="{00000003-E1FF-420D-8B7E-3CB2978904C1}"/>
            </c:ext>
          </c:extLst>
        </c:ser>
        <c:ser>
          <c:idx val="4"/>
          <c:order val="4"/>
          <c:tx>
            <c:strRef>
              <c:f>[1]Sheet1!$J$9</c:f>
              <c:strCache>
                <c:ptCount val="1"/>
                <c:pt idx="0">
                  <c:v>21 wk Meninges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[1]Sheet1!$K$47:$W$47</c:f>
                <c:numCache>
                  <c:formatCode>General</c:formatCode>
                  <c:ptCount val="13"/>
                  <c:pt idx="0">
                    <c:v>1.8694933384586644E-2</c:v>
                  </c:pt>
                  <c:pt idx="2">
                    <c:v>3.7112577771081096E-2</c:v>
                  </c:pt>
                  <c:pt idx="4">
                    <c:v>2.788425128081733E-2</c:v>
                  </c:pt>
                  <c:pt idx="6">
                    <c:v>3.9688183572686692E-2</c:v>
                  </c:pt>
                  <c:pt idx="8">
                    <c:v>7.1373010813678504E-3</c:v>
                  </c:pt>
                  <c:pt idx="10">
                    <c:v>1.3515035993122797E-2</c:v>
                  </c:pt>
                  <c:pt idx="12">
                    <c:v>2.6347571133779405E-4</c:v>
                  </c:pt>
                </c:numCache>
              </c:numRef>
            </c:plus>
            <c:minus>
              <c:numRef>
                <c:f>[1]Sheet1!$K$47:$W$47</c:f>
                <c:numCache>
                  <c:formatCode>General</c:formatCode>
                  <c:ptCount val="13"/>
                  <c:pt idx="0">
                    <c:v>1.8694933384586644E-2</c:v>
                  </c:pt>
                  <c:pt idx="2">
                    <c:v>3.7112577771081096E-2</c:v>
                  </c:pt>
                  <c:pt idx="4">
                    <c:v>2.788425128081733E-2</c:v>
                  </c:pt>
                  <c:pt idx="6">
                    <c:v>3.9688183572686692E-2</c:v>
                  </c:pt>
                  <c:pt idx="8">
                    <c:v>7.1373010813678504E-3</c:v>
                  </c:pt>
                  <c:pt idx="10">
                    <c:v>1.3515035993122797E-2</c:v>
                  </c:pt>
                  <c:pt idx="12">
                    <c:v>2.6347571133779405E-4</c:v>
                  </c:pt>
                </c:numCache>
              </c:numRef>
            </c:minus>
          </c:errBars>
          <c:cat>
            <c:strRef>
              <c:f>[1]Sheet1!$K$4:$W$4</c:f>
              <c:strCache>
                <c:ptCount val="13"/>
                <c:pt idx="0">
                  <c:v>BMP2</c:v>
                </c:pt>
                <c:pt idx="2">
                  <c:v>BMP4</c:v>
                </c:pt>
                <c:pt idx="4">
                  <c:v>BMP5</c:v>
                </c:pt>
                <c:pt idx="6">
                  <c:v>BMP6</c:v>
                </c:pt>
                <c:pt idx="8">
                  <c:v>BMP7</c:v>
                </c:pt>
                <c:pt idx="10">
                  <c:v>FGF2</c:v>
                </c:pt>
                <c:pt idx="12">
                  <c:v>FGF9</c:v>
                </c:pt>
              </c:strCache>
            </c:strRef>
          </c:cat>
          <c:val>
            <c:numRef>
              <c:f>[1]Sheet1!$K$9:$W$9</c:f>
              <c:numCache>
                <c:formatCode>General</c:formatCode>
                <c:ptCount val="13"/>
                <c:pt idx="0">
                  <c:v>6.5541359614506703E-2</c:v>
                </c:pt>
                <c:pt idx="2">
                  <c:v>0.2200619248860646</c:v>
                </c:pt>
                <c:pt idx="4">
                  <c:v>0.20874066152871473</c:v>
                </c:pt>
                <c:pt idx="6">
                  <c:v>0.50486576964083762</c:v>
                </c:pt>
                <c:pt idx="8">
                  <c:v>1.7332330719927382E-2</c:v>
                </c:pt>
                <c:pt idx="10">
                  <c:v>5.6401150374111246E-2</c:v>
                </c:pt>
                <c:pt idx="12">
                  <c:v>5.9115162670836411E-3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1FF-420D-8B7E-3CB2978904C1}"/>
            </c:ext>
          </c:extLst>
        </c:ser>
        <c:ser>
          <c:idx val="5"/>
          <c:order val="5"/>
          <c:tx>
            <c:strRef>
              <c:f>[1]Sheet1!$J$10</c:f>
              <c:strCache>
                <c:ptCount val="1"/>
              </c:strCache>
            </c:strRef>
          </c:tx>
          <c:invertIfNegative val="0"/>
          <c:cat>
            <c:strRef>
              <c:f>[1]Sheet1!$K$4:$W$4</c:f>
              <c:strCache>
                <c:ptCount val="13"/>
                <c:pt idx="0">
                  <c:v>BMP2</c:v>
                </c:pt>
                <c:pt idx="2">
                  <c:v>BMP4</c:v>
                </c:pt>
                <c:pt idx="4">
                  <c:v>BMP5</c:v>
                </c:pt>
                <c:pt idx="6">
                  <c:v>BMP6</c:v>
                </c:pt>
                <c:pt idx="8">
                  <c:v>BMP7</c:v>
                </c:pt>
                <c:pt idx="10">
                  <c:v>FGF2</c:v>
                </c:pt>
                <c:pt idx="12">
                  <c:v>FGF9</c:v>
                </c:pt>
              </c:strCache>
            </c:strRef>
          </c:cat>
          <c:val>
            <c:numRef>
              <c:f>[1]Sheet1!$K$10:$W$10</c:f>
              <c:numCache>
                <c:formatCode>General</c:formatCode>
                <c:ptCount val="13"/>
              </c:numCache>
            </c:numRef>
          </c:val>
          <c:extLst>
            <c:ext xmlns:c16="http://schemas.microsoft.com/office/drawing/2014/chart" uri="{C3380CC4-5D6E-409C-BE32-E72D297353CC}">
              <c16:uniqueId val="{00000005-E1FF-420D-8B7E-3CB2978904C1}"/>
            </c:ext>
          </c:extLst>
        </c:ser>
        <c:ser>
          <c:idx val="6"/>
          <c:order val="6"/>
          <c:tx>
            <c:strRef>
              <c:f>[1]Sheet1!$J$11</c:f>
              <c:strCache>
                <c:ptCount val="1"/>
                <c:pt idx="0">
                  <c:v>18 wk CD140a positive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[1]Sheet1!$K$49:$W$49</c:f>
                <c:numCache>
                  <c:formatCode>General</c:formatCode>
                  <c:ptCount val="13"/>
                  <c:pt idx="0">
                    <c:v>1.7525511408579095E-2</c:v>
                  </c:pt>
                  <c:pt idx="2">
                    <c:v>4.3576470272821389E-4</c:v>
                  </c:pt>
                  <c:pt idx="4">
                    <c:v>2.4723597067670948E-4</c:v>
                  </c:pt>
                  <c:pt idx="6">
                    <c:v>2.8135846282604068E-2</c:v>
                  </c:pt>
                  <c:pt idx="8">
                    <c:v>5.4759642836132829E-3</c:v>
                  </c:pt>
                  <c:pt idx="10">
                    <c:v>5.2640807578080498E-3</c:v>
                  </c:pt>
                  <c:pt idx="12">
                    <c:v>2.7984947875490159E-3</c:v>
                  </c:pt>
                </c:numCache>
              </c:numRef>
            </c:plus>
            <c:minus>
              <c:numRef>
                <c:f>[1]Sheet1!$K$49:$W$49</c:f>
                <c:numCache>
                  <c:formatCode>General</c:formatCode>
                  <c:ptCount val="13"/>
                  <c:pt idx="0">
                    <c:v>1.7525511408579095E-2</c:v>
                  </c:pt>
                  <c:pt idx="2">
                    <c:v>4.3576470272821389E-4</c:v>
                  </c:pt>
                  <c:pt idx="4">
                    <c:v>2.4723597067670948E-4</c:v>
                  </c:pt>
                  <c:pt idx="6">
                    <c:v>2.8135846282604068E-2</c:v>
                  </c:pt>
                  <c:pt idx="8">
                    <c:v>5.4759642836132829E-3</c:v>
                  </c:pt>
                  <c:pt idx="10">
                    <c:v>5.2640807578080498E-3</c:v>
                  </c:pt>
                  <c:pt idx="12">
                    <c:v>2.7984947875490159E-3</c:v>
                  </c:pt>
                </c:numCache>
              </c:numRef>
            </c:minus>
          </c:errBars>
          <c:cat>
            <c:strRef>
              <c:f>[1]Sheet1!$K$4:$W$4</c:f>
              <c:strCache>
                <c:ptCount val="13"/>
                <c:pt idx="0">
                  <c:v>BMP2</c:v>
                </c:pt>
                <c:pt idx="2">
                  <c:v>BMP4</c:v>
                </c:pt>
                <c:pt idx="4">
                  <c:v>BMP5</c:v>
                </c:pt>
                <c:pt idx="6">
                  <c:v>BMP6</c:v>
                </c:pt>
                <c:pt idx="8">
                  <c:v>BMP7</c:v>
                </c:pt>
                <c:pt idx="10">
                  <c:v>FGF2</c:v>
                </c:pt>
                <c:pt idx="12">
                  <c:v>FGF9</c:v>
                </c:pt>
              </c:strCache>
            </c:strRef>
          </c:cat>
          <c:val>
            <c:numRef>
              <c:f>[1]Sheet1!$K$11:$W$11</c:f>
              <c:numCache>
                <c:formatCode>General</c:formatCode>
                <c:ptCount val="13"/>
                <c:pt idx="0">
                  <c:v>5.7267036470084444E-2</c:v>
                </c:pt>
                <c:pt idx="2">
                  <c:v>2.2816633907292078E-3</c:v>
                </c:pt>
                <c:pt idx="4">
                  <c:v>6.6082925623458903E-4</c:v>
                </c:pt>
                <c:pt idx="6">
                  <c:v>7.3471995274419166E-2</c:v>
                </c:pt>
                <c:pt idx="8">
                  <c:v>2.7619271273631521E-2</c:v>
                </c:pt>
                <c:pt idx="10">
                  <c:v>2.3052363215853754E-2</c:v>
                </c:pt>
                <c:pt idx="12">
                  <c:v>7.72926744624084E-3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1FF-420D-8B7E-3CB2978904C1}"/>
            </c:ext>
          </c:extLst>
        </c:ser>
        <c:ser>
          <c:idx val="7"/>
          <c:order val="7"/>
          <c:tx>
            <c:strRef>
              <c:f>[1]Sheet1!$J$12</c:f>
              <c:strCache>
                <c:ptCount val="1"/>
                <c:pt idx="0">
                  <c:v>19.5 wk CD140a positive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[1]Sheet1!$K$50:$W$50</c:f>
                <c:numCache>
                  <c:formatCode>General</c:formatCode>
                  <c:ptCount val="13"/>
                  <c:pt idx="0">
                    <c:v>3.1466738437297896E-3</c:v>
                  </c:pt>
                  <c:pt idx="2">
                    <c:v>9.4353121064438058E-4</c:v>
                  </c:pt>
                  <c:pt idx="4">
                    <c:v>1.411473153770385E-4</c:v>
                  </c:pt>
                  <c:pt idx="6">
                    <c:v>5.5136940919567013E-3</c:v>
                  </c:pt>
                  <c:pt idx="8">
                    <c:v>3.7653495146393774E-3</c:v>
                  </c:pt>
                  <c:pt idx="10">
                    <c:v>8.5017620166286598E-3</c:v>
                  </c:pt>
                  <c:pt idx="12">
                    <c:v>1.6274149515555026E-3</c:v>
                  </c:pt>
                </c:numCache>
              </c:numRef>
            </c:plus>
            <c:minus>
              <c:numRef>
                <c:f>[1]Sheet1!$K$50:$W$50</c:f>
                <c:numCache>
                  <c:formatCode>General</c:formatCode>
                  <c:ptCount val="13"/>
                  <c:pt idx="0">
                    <c:v>3.1466738437297896E-3</c:v>
                  </c:pt>
                  <c:pt idx="2">
                    <c:v>9.4353121064438058E-4</c:v>
                  </c:pt>
                  <c:pt idx="4">
                    <c:v>1.411473153770385E-4</c:v>
                  </c:pt>
                  <c:pt idx="6">
                    <c:v>5.5136940919567013E-3</c:v>
                  </c:pt>
                  <c:pt idx="8">
                    <c:v>3.7653495146393774E-3</c:v>
                  </c:pt>
                  <c:pt idx="10">
                    <c:v>8.5017620166286598E-3</c:v>
                  </c:pt>
                  <c:pt idx="12">
                    <c:v>1.6274149515555026E-3</c:v>
                  </c:pt>
                </c:numCache>
              </c:numRef>
            </c:minus>
          </c:errBars>
          <c:cat>
            <c:strRef>
              <c:f>[1]Sheet1!$K$4:$W$4</c:f>
              <c:strCache>
                <c:ptCount val="13"/>
                <c:pt idx="0">
                  <c:v>BMP2</c:v>
                </c:pt>
                <c:pt idx="2">
                  <c:v>BMP4</c:v>
                </c:pt>
                <c:pt idx="4">
                  <c:v>BMP5</c:v>
                </c:pt>
                <c:pt idx="6">
                  <c:v>BMP6</c:v>
                </c:pt>
                <c:pt idx="8">
                  <c:v>BMP7</c:v>
                </c:pt>
                <c:pt idx="10">
                  <c:v>FGF2</c:v>
                </c:pt>
                <c:pt idx="12">
                  <c:v>FGF9</c:v>
                </c:pt>
              </c:strCache>
            </c:strRef>
          </c:cat>
          <c:val>
            <c:numRef>
              <c:f>[1]Sheet1!$K$12:$W$12</c:f>
              <c:numCache>
                <c:formatCode>General</c:formatCode>
                <c:ptCount val="13"/>
                <c:pt idx="0">
                  <c:v>3.4086268360147977E-2</c:v>
                </c:pt>
                <c:pt idx="2">
                  <c:v>1.081576692942272E-3</c:v>
                </c:pt>
                <c:pt idx="4">
                  <c:v>3.4258657204163799E-4</c:v>
                </c:pt>
                <c:pt idx="6">
                  <c:v>3.1321516076278602E-2</c:v>
                </c:pt>
                <c:pt idx="8">
                  <c:v>3.4328406248531319E-2</c:v>
                </c:pt>
                <c:pt idx="10">
                  <c:v>2.9262030038679537E-2</c:v>
                </c:pt>
                <c:pt idx="12">
                  <c:v>4.1987511941595466E-3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1FF-420D-8B7E-3CB2978904C1}"/>
            </c:ext>
          </c:extLst>
        </c:ser>
        <c:ser>
          <c:idx val="8"/>
          <c:order val="8"/>
          <c:tx>
            <c:strRef>
              <c:f>[1]Sheet1!$J$13</c:f>
              <c:strCache>
                <c:ptCount val="1"/>
                <c:pt idx="0">
                  <c:v>20 wk CD140a positive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[1]Sheet1!$K$51:$W$51</c:f>
                <c:numCache>
                  <c:formatCode>General</c:formatCode>
                  <c:ptCount val="13"/>
                  <c:pt idx="0">
                    <c:v>5.8442327566099591E-3</c:v>
                  </c:pt>
                  <c:pt idx="2">
                    <c:v>7.3280349749694487E-4</c:v>
                  </c:pt>
                  <c:pt idx="4">
                    <c:v>1.2387472553343454E-3</c:v>
                  </c:pt>
                  <c:pt idx="6">
                    <c:v>2.5040098784633053E-2</c:v>
                  </c:pt>
                  <c:pt idx="8">
                    <c:v>1.6838626118869007E-3</c:v>
                  </c:pt>
                  <c:pt idx="10">
                    <c:v>9.7653598180221946E-3</c:v>
                  </c:pt>
                  <c:pt idx="12">
                    <c:v>6.6345810032097214E-4</c:v>
                  </c:pt>
                </c:numCache>
              </c:numRef>
            </c:plus>
            <c:minus>
              <c:numRef>
                <c:f>[1]Sheet1!$K$51:$W$51</c:f>
                <c:numCache>
                  <c:formatCode>General</c:formatCode>
                  <c:ptCount val="13"/>
                  <c:pt idx="0">
                    <c:v>5.8442327566099591E-3</c:v>
                  </c:pt>
                  <c:pt idx="2">
                    <c:v>7.3280349749694487E-4</c:v>
                  </c:pt>
                  <c:pt idx="4">
                    <c:v>1.2387472553343454E-3</c:v>
                  </c:pt>
                  <c:pt idx="6">
                    <c:v>2.5040098784633053E-2</c:v>
                  </c:pt>
                  <c:pt idx="8">
                    <c:v>1.6838626118869007E-3</c:v>
                  </c:pt>
                  <c:pt idx="10">
                    <c:v>9.7653598180221946E-3</c:v>
                  </c:pt>
                  <c:pt idx="12">
                    <c:v>6.6345810032097214E-4</c:v>
                  </c:pt>
                </c:numCache>
              </c:numRef>
            </c:minus>
          </c:errBars>
          <c:cat>
            <c:strRef>
              <c:f>[1]Sheet1!$K$4:$W$4</c:f>
              <c:strCache>
                <c:ptCount val="13"/>
                <c:pt idx="0">
                  <c:v>BMP2</c:v>
                </c:pt>
                <c:pt idx="2">
                  <c:v>BMP4</c:v>
                </c:pt>
                <c:pt idx="4">
                  <c:v>BMP5</c:v>
                </c:pt>
                <c:pt idx="6">
                  <c:v>BMP6</c:v>
                </c:pt>
                <c:pt idx="8">
                  <c:v>BMP7</c:v>
                </c:pt>
                <c:pt idx="10">
                  <c:v>FGF2</c:v>
                </c:pt>
                <c:pt idx="12">
                  <c:v>FGF9</c:v>
                </c:pt>
              </c:strCache>
            </c:strRef>
          </c:cat>
          <c:val>
            <c:numRef>
              <c:f>[1]Sheet1!$K$13:$W$13</c:f>
              <c:numCache>
                <c:formatCode>General</c:formatCode>
                <c:ptCount val="13"/>
                <c:pt idx="0">
                  <c:v>7.2816093946723739E-2</c:v>
                </c:pt>
                <c:pt idx="2">
                  <c:v>4.0962262777279115E-3</c:v>
                </c:pt>
                <c:pt idx="4">
                  <c:v>2.115409377942635E-3</c:v>
                </c:pt>
                <c:pt idx="6">
                  <c:v>8.6245211939474001E-2</c:v>
                </c:pt>
                <c:pt idx="8">
                  <c:v>3.3843057901080269E-2</c:v>
                </c:pt>
                <c:pt idx="10">
                  <c:v>5.4136690337300487E-2</c:v>
                </c:pt>
                <c:pt idx="12">
                  <c:v>6.807547878340342E-3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1FF-420D-8B7E-3CB2978904C1}"/>
            </c:ext>
          </c:extLst>
        </c:ser>
        <c:ser>
          <c:idx val="9"/>
          <c:order val="9"/>
          <c:tx>
            <c:strRef>
              <c:f>[1]Sheet1!$J$14</c:f>
              <c:strCache>
                <c:ptCount val="1"/>
                <c:pt idx="0">
                  <c:v>21wk CD140a positive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[1]Sheet1!$K$52:$W$52</c:f>
                <c:numCache>
                  <c:formatCode>General</c:formatCode>
                  <c:ptCount val="13"/>
                  <c:pt idx="0">
                    <c:v>9.8430083838658305E-4</c:v>
                  </c:pt>
                  <c:pt idx="2">
                    <c:v>7.4962536666389718E-5</c:v>
                  </c:pt>
                  <c:pt idx="4">
                    <c:v>2.2107992548066167E-5</c:v>
                  </c:pt>
                  <c:pt idx="6">
                    <c:v>8.2354523413048965E-3</c:v>
                  </c:pt>
                  <c:pt idx="8">
                    <c:v>3.5091592210137359E-4</c:v>
                  </c:pt>
                  <c:pt idx="10">
                    <c:v>2.1147043259290626E-3</c:v>
                  </c:pt>
                  <c:pt idx="12">
                    <c:v>2.9033642301269363E-5</c:v>
                  </c:pt>
                </c:numCache>
              </c:numRef>
            </c:plus>
            <c:minus>
              <c:numRef>
                <c:f>[1]Sheet1!$K$52:$W$52</c:f>
                <c:numCache>
                  <c:formatCode>General</c:formatCode>
                  <c:ptCount val="13"/>
                  <c:pt idx="0">
                    <c:v>9.8430083838658305E-4</c:v>
                  </c:pt>
                  <c:pt idx="2">
                    <c:v>7.4962536666389718E-5</c:v>
                  </c:pt>
                  <c:pt idx="4">
                    <c:v>2.2107992548066167E-5</c:v>
                  </c:pt>
                  <c:pt idx="6">
                    <c:v>8.2354523413048965E-3</c:v>
                  </c:pt>
                  <c:pt idx="8">
                    <c:v>3.5091592210137359E-4</c:v>
                  </c:pt>
                  <c:pt idx="10">
                    <c:v>2.1147043259290626E-3</c:v>
                  </c:pt>
                  <c:pt idx="12">
                    <c:v>2.9033642301269363E-5</c:v>
                  </c:pt>
                </c:numCache>
              </c:numRef>
            </c:minus>
          </c:errBars>
          <c:cat>
            <c:strRef>
              <c:f>[1]Sheet1!$K$4:$W$4</c:f>
              <c:strCache>
                <c:ptCount val="13"/>
                <c:pt idx="0">
                  <c:v>BMP2</c:v>
                </c:pt>
                <c:pt idx="2">
                  <c:v>BMP4</c:v>
                </c:pt>
                <c:pt idx="4">
                  <c:v>BMP5</c:v>
                </c:pt>
                <c:pt idx="6">
                  <c:v>BMP6</c:v>
                </c:pt>
                <c:pt idx="8">
                  <c:v>BMP7</c:v>
                </c:pt>
                <c:pt idx="10">
                  <c:v>FGF2</c:v>
                </c:pt>
                <c:pt idx="12">
                  <c:v>FGF9</c:v>
                </c:pt>
              </c:strCache>
            </c:strRef>
          </c:cat>
          <c:val>
            <c:numRef>
              <c:f>[1]Sheet1!$K$14:$W$14</c:f>
              <c:numCache>
                <c:formatCode>General</c:formatCode>
                <c:ptCount val="13"/>
                <c:pt idx="0">
                  <c:v>9.5479416293459823E-3</c:v>
                </c:pt>
                <c:pt idx="2">
                  <c:v>5.0452120888185893E-4</c:v>
                </c:pt>
                <c:pt idx="4">
                  <c:v>4.8260583779384773E-5</c:v>
                </c:pt>
                <c:pt idx="6">
                  <c:v>8.8113031175677411E-2</c:v>
                </c:pt>
                <c:pt idx="8">
                  <c:v>3.3048147944588734E-3</c:v>
                </c:pt>
                <c:pt idx="10">
                  <c:v>5.1617709965085965E-3</c:v>
                </c:pt>
                <c:pt idx="12">
                  <c:v>6.6159752374029613E-4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E1FF-420D-8B7E-3CB2978904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42407008"/>
        <c:axId val="342407400"/>
      </c:barChart>
      <c:catAx>
        <c:axId val="342407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342407400"/>
        <c:crosses val="autoZero"/>
        <c:auto val="1"/>
        <c:lblAlgn val="ctr"/>
        <c:lblOffset val="100"/>
        <c:noMultiLvlLbl val="0"/>
      </c:catAx>
      <c:valAx>
        <c:axId val="3424074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342407008"/>
        <c:crosses val="autoZero"/>
        <c:crossBetween val="between"/>
      </c:valAx>
    </c:plotArea>
    <c:legend>
      <c:legendPos val="b"/>
      <c:legendEntry>
        <c:idx val="3"/>
        <c:delete val="1"/>
      </c:legendEntry>
      <c:legendEntry>
        <c:idx val="5"/>
        <c:delete val="1"/>
      </c:legendEntry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4284243048403706E-2"/>
          <c:y val="2.2764227642276424E-2"/>
          <c:w val="0.9392378990731205"/>
          <c:h val="0.8520325203252032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[2]Sheet1!$L$7</c:f>
              <c:strCache>
                <c:ptCount val="1"/>
                <c:pt idx="0">
                  <c:v>P3 HUVEC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[2]Sheet1!$M$43:$W$43</c:f>
                <c:numCache>
                  <c:formatCode>General</c:formatCode>
                  <c:ptCount val="11"/>
                  <c:pt idx="0">
                    <c:v>4.361966899467962E-3</c:v>
                  </c:pt>
                  <c:pt idx="2">
                    <c:v>2.8067560933642196E-4</c:v>
                  </c:pt>
                  <c:pt idx="4">
                    <c:v>8.556603743792191E-6</c:v>
                  </c:pt>
                  <c:pt idx="6">
                    <c:v>5.7347568505627133E-6</c:v>
                  </c:pt>
                  <c:pt idx="8">
                    <c:v>8.999801287371105E-5</c:v>
                  </c:pt>
                  <c:pt idx="10">
                    <c:v>3.1301918445129727E-5</c:v>
                  </c:pt>
                </c:numCache>
              </c:numRef>
            </c:plus>
            <c:minus>
              <c:numRef>
                <c:f>[2]Sheet1!$M$43:$W$43</c:f>
                <c:numCache>
                  <c:formatCode>General</c:formatCode>
                  <c:ptCount val="11"/>
                  <c:pt idx="0">
                    <c:v>4.361966899467962E-3</c:v>
                  </c:pt>
                  <c:pt idx="2">
                    <c:v>2.8067560933642196E-4</c:v>
                  </c:pt>
                  <c:pt idx="4">
                    <c:v>8.556603743792191E-6</c:v>
                  </c:pt>
                  <c:pt idx="6">
                    <c:v>5.7347568505627133E-6</c:v>
                  </c:pt>
                  <c:pt idx="8">
                    <c:v>8.999801287371105E-5</c:v>
                  </c:pt>
                  <c:pt idx="10">
                    <c:v>3.1301918445129727E-5</c:v>
                  </c:pt>
                </c:numCache>
              </c:numRef>
            </c:minus>
          </c:errBars>
          <c:cat>
            <c:strRef>
              <c:f>[2]Sheet1!$M$6:$W$6</c:f>
              <c:strCache>
                <c:ptCount val="11"/>
                <c:pt idx="0">
                  <c:v>Gas6</c:v>
                </c:pt>
                <c:pt idx="2">
                  <c:v>NOS3</c:v>
                </c:pt>
                <c:pt idx="4">
                  <c:v>PTN</c:v>
                </c:pt>
                <c:pt idx="6">
                  <c:v>CNTF</c:v>
                </c:pt>
                <c:pt idx="8">
                  <c:v>IL6</c:v>
                </c:pt>
                <c:pt idx="10">
                  <c:v>LIF</c:v>
                </c:pt>
              </c:strCache>
            </c:strRef>
          </c:cat>
          <c:val>
            <c:numRef>
              <c:f>[2]Sheet1!$M$7:$W$7</c:f>
              <c:numCache>
                <c:formatCode>General</c:formatCode>
                <c:ptCount val="11"/>
                <c:pt idx="0">
                  <c:v>3.543009521838688E-2</c:v>
                </c:pt>
                <c:pt idx="2">
                  <c:v>1.582429514556891E-2</c:v>
                </c:pt>
                <c:pt idx="4">
                  <c:v>3.6507914647384498E-5</c:v>
                </c:pt>
                <c:pt idx="6">
                  <c:v>2.0744834659959353E-5</c:v>
                </c:pt>
                <c:pt idx="8">
                  <c:v>1.6089116764894452E-3</c:v>
                </c:pt>
                <c:pt idx="10">
                  <c:v>2.8733191374358854E-4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9F-42A2-BCE5-5C90B7FCB715}"/>
            </c:ext>
          </c:extLst>
        </c:ser>
        <c:ser>
          <c:idx val="1"/>
          <c:order val="1"/>
          <c:tx>
            <c:strRef>
              <c:f>[2]Sheet1!$L$8</c:f>
              <c:strCache>
                <c:ptCount val="1"/>
                <c:pt idx="0">
                  <c:v>P4 HUVEC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[2]Sheet1!$M$44:$W$44</c:f>
                <c:numCache>
                  <c:formatCode>General</c:formatCode>
                  <c:ptCount val="11"/>
                  <c:pt idx="0">
                    <c:v>7.566853063702794E-3</c:v>
                  </c:pt>
                  <c:pt idx="2">
                    <c:v>2.2343185021670435E-3</c:v>
                  </c:pt>
                  <c:pt idx="4">
                    <c:v>3.0098686171511424E-5</c:v>
                  </c:pt>
                  <c:pt idx="6">
                    <c:v>1.1779530432338339E-5</c:v>
                  </c:pt>
                  <c:pt idx="8">
                    <c:v>1.218469711531094E-4</c:v>
                  </c:pt>
                  <c:pt idx="10">
                    <c:v>4.6704935849205692E-5</c:v>
                  </c:pt>
                </c:numCache>
              </c:numRef>
            </c:plus>
            <c:minus>
              <c:numRef>
                <c:f>[2]Sheet1!$M$44:$W$44</c:f>
                <c:numCache>
                  <c:formatCode>General</c:formatCode>
                  <c:ptCount val="11"/>
                  <c:pt idx="0">
                    <c:v>7.566853063702794E-3</c:v>
                  </c:pt>
                  <c:pt idx="2">
                    <c:v>2.2343185021670435E-3</c:v>
                  </c:pt>
                  <c:pt idx="4">
                    <c:v>3.0098686171511424E-5</c:v>
                  </c:pt>
                  <c:pt idx="6">
                    <c:v>1.1779530432338339E-5</c:v>
                  </c:pt>
                  <c:pt idx="8">
                    <c:v>1.218469711531094E-4</c:v>
                  </c:pt>
                  <c:pt idx="10">
                    <c:v>4.6704935849205692E-5</c:v>
                  </c:pt>
                </c:numCache>
              </c:numRef>
            </c:minus>
          </c:errBars>
          <c:cat>
            <c:strRef>
              <c:f>[2]Sheet1!$M$6:$W$6</c:f>
              <c:strCache>
                <c:ptCount val="11"/>
                <c:pt idx="0">
                  <c:v>Gas6</c:v>
                </c:pt>
                <c:pt idx="2">
                  <c:v>NOS3</c:v>
                </c:pt>
                <c:pt idx="4">
                  <c:v>PTN</c:v>
                </c:pt>
                <c:pt idx="6">
                  <c:v>CNTF</c:v>
                </c:pt>
                <c:pt idx="8">
                  <c:v>IL6</c:v>
                </c:pt>
                <c:pt idx="10">
                  <c:v>LIF</c:v>
                </c:pt>
              </c:strCache>
            </c:strRef>
          </c:cat>
          <c:val>
            <c:numRef>
              <c:f>[2]Sheet1!$M$8:$W$8</c:f>
              <c:numCache>
                <c:formatCode>General</c:formatCode>
                <c:ptCount val="11"/>
                <c:pt idx="0">
                  <c:v>5.1337105165636727E-2</c:v>
                </c:pt>
                <c:pt idx="2">
                  <c:v>1.0394418537697245E-2</c:v>
                </c:pt>
                <c:pt idx="4">
                  <c:v>1.2981646759999699E-4</c:v>
                </c:pt>
                <c:pt idx="6">
                  <c:v>3.8679108695938582E-5</c:v>
                </c:pt>
                <c:pt idx="8">
                  <c:v>1.7365223559727841E-3</c:v>
                </c:pt>
                <c:pt idx="10">
                  <c:v>2.0569173182134371E-4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9F-42A2-BCE5-5C90B7FCB715}"/>
            </c:ext>
          </c:extLst>
        </c:ser>
        <c:ser>
          <c:idx val="2"/>
          <c:order val="2"/>
          <c:tx>
            <c:strRef>
              <c:f>[2]Sheet1!$L$9</c:f>
              <c:strCache>
                <c:ptCount val="1"/>
                <c:pt idx="0">
                  <c:v>P5 HUVEC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[2]Sheet1!$M$45:$W$45</c:f>
                <c:numCache>
                  <c:formatCode>General</c:formatCode>
                  <c:ptCount val="11"/>
                  <c:pt idx="0">
                    <c:v>2.7941739992905376E-2</c:v>
                  </c:pt>
                  <c:pt idx="2">
                    <c:v>1.3846604071045127E-3</c:v>
                  </c:pt>
                  <c:pt idx="4">
                    <c:v>9.6596473725288822E-5</c:v>
                  </c:pt>
                  <c:pt idx="6">
                    <c:v>1.3892147386722728E-5</c:v>
                  </c:pt>
                  <c:pt idx="8">
                    <c:v>6.4066831304497194E-4</c:v>
                  </c:pt>
                  <c:pt idx="10">
                    <c:v>1.7511678584536717E-4</c:v>
                  </c:pt>
                </c:numCache>
              </c:numRef>
            </c:plus>
            <c:minus>
              <c:numRef>
                <c:f>[2]Sheet1!$M$45:$W$45</c:f>
                <c:numCache>
                  <c:formatCode>General</c:formatCode>
                  <c:ptCount val="11"/>
                  <c:pt idx="0">
                    <c:v>2.7941739992905376E-2</c:v>
                  </c:pt>
                  <c:pt idx="2">
                    <c:v>1.3846604071045127E-3</c:v>
                  </c:pt>
                  <c:pt idx="4">
                    <c:v>9.6596473725288822E-5</c:v>
                  </c:pt>
                  <c:pt idx="6">
                    <c:v>1.3892147386722728E-5</c:v>
                  </c:pt>
                  <c:pt idx="8">
                    <c:v>6.4066831304497194E-4</c:v>
                  </c:pt>
                  <c:pt idx="10">
                    <c:v>1.7511678584536717E-4</c:v>
                  </c:pt>
                </c:numCache>
              </c:numRef>
            </c:minus>
          </c:errBars>
          <c:cat>
            <c:strRef>
              <c:f>[2]Sheet1!$M$6:$W$6</c:f>
              <c:strCache>
                <c:ptCount val="11"/>
                <c:pt idx="0">
                  <c:v>Gas6</c:v>
                </c:pt>
                <c:pt idx="2">
                  <c:v>NOS3</c:v>
                </c:pt>
                <c:pt idx="4">
                  <c:v>PTN</c:v>
                </c:pt>
                <c:pt idx="6">
                  <c:v>CNTF</c:v>
                </c:pt>
                <c:pt idx="8">
                  <c:v>IL6</c:v>
                </c:pt>
                <c:pt idx="10">
                  <c:v>LIF</c:v>
                </c:pt>
              </c:strCache>
            </c:strRef>
          </c:cat>
          <c:val>
            <c:numRef>
              <c:f>[2]Sheet1!$M$9:$W$9</c:f>
              <c:numCache>
                <c:formatCode>General</c:formatCode>
                <c:ptCount val="11"/>
                <c:pt idx="0">
                  <c:v>0.10654994851834639</c:v>
                </c:pt>
                <c:pt idx="2">
                  <c:v>3.9199227342784091E-3</c:v>
                </c:pt>
                <c:pt idx="4">
                  <c:v>5.3145555327454902E-4</c:v>
                </c:pt>
                <c:pt idx="6">
                  <c:v>2.5281989028185258E-5</c:v>
                </c:pt>
                <c:pt idx="8">
                  <c:v>2.0885848508794087E-3</c:v>
                </c:pt>
                <c:pt idx="10">
                  <c:v>8.6878254857296897E-4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29F-42A2-BCE5-5C90B7FCB715}"/>
            </c:ext>
          </c:extLst>
        </c:ser>
        <c:ser>
          <c:idx val="3"/>
          <c:order val="3"/>
          <c:tx>
            <c:strRef>
              <c:f>[2]Sheet1!$L$10</c:f>
              <c:strCache>
                <c:ptCount val="1"/>
              </c:strCache>
            </c:strRef>
          </c:tx>
          <c:invertIfNegative val="0"/>
          <c:cat>
            <c:strRef>
              <c:f>[2]Sheet1!$M$6:$W$6</c:f>
              <c:strCache>
                <c:ptCount val="11"/>
                <c:pt idx="0">
                  <c:v>Gas6</c:v>
                </c:pt>
                <c:pt idx="2">
                  <c:v>NOS3</c:v>
                </c:pt>
                <c:pt idx="4">
                  <c:v>PTN</c:v>
                </c:pt>
                <c:pt idx="6">
                  <c:v>CNTF</c:v>
                </c:pt>
                <c:pt idx="8">
                  <c:v>IL6</c:v>
                </c:pt>
                <c:pt idx="10">
                  <c:v>LIF</c:v>
                </c:pt>
              </c:strCache>
            </c:strRef>
          </c:cat>
          <c:val>
            <c:numRef>
              <c:f>[2]Sheet1!$M$10:$W$10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3-F29F-42A2-BCE5-5C90B7FCB715}"/>
            </c:ext>
          </c:extLst>
        </c:ser>
        <c:ser>
          <c:idx val="4"/>
          <c:order val="4"/>
          <c:tx>
            <c:strRef>
              <c:f>[2]Sheet1!$L$11</c:f>
              <c:strCache>
                <c:ptCount val="1"/>
                <c:pt idx="0">
                  <c:v>21 wk Meninges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[2]Sheet1!$M$47:$W$47</c:f>
                <c:numCache>
                  <c:formatCode>General</c:formatCode>
                  <c:ptCount val="11"/>
                  <c:pt idx="0">
                    <c:v>7.9115604290970372E-3</c:v>
                  </c:pt>
                  <c:pt idx="2">
                    <c:v>1.0339349527628231E-3</c:v>
                  </c:pt>
                  <c:pt idx="4">
                    <c:v>8.9497747759168342E-2</c:v>
                  </c:pt>
                  <c:pt idx="6">
                    <c:v>2.9060528688654267E-5</c:v>
                  </c:pt>
                  <c:pt idx="8">
                    <c:v>1.2187328394629987E-4</c:v>
                  </c:pt>
                  <c:pt idx="10">
                    <c:v>1.1224319166899608E-4</c:v>
                  </c:pt>
                </c:numCache>
              </c:numRef>
            </c:plus>
            <c:minus>
              <c:numRef>
                <c:f>[2]Sheet1!$M$47:$W$47</c:f>
                <c:numCache>
                  <c:formatCode>General</c:formatCode>
                  <c:ptCount val="11"/>
                  <c:pt idx="0">
                    <c:v>7.9115604290970372E-3</c:v>
                  </c:pt>
                  <c:pt idx="2">
                    <c:v>1.0339349527628231E-3</c:v>
                  </c:pt>
                  <c:pt idx="4">
                    <c:v>8.9497747759168342E-2</c:v>
                  </c:pt>
                  <c:pt idx="6">
                    <c:v>2.9060528688654267E-5</c:v>
                  </c:pt>
                  <c:pt idx="8">
                    <c:v>1.2187328394629987E-4</c:v>
                  </c:pt>
                  <c:pt idx="10">
                    <c:v>1.1224319166899608E-4</c:v>
                  </c:pt>
                </c:numCache>
              </c:numRef>
            </c:minus>
          </c:errBars>
          <c:cat>
            <c:strRef>
              <c:f>[2]Sheet1!$M$6:$W$6</c:f>
              <c:strCache>
                <c:ptCount val="11"/>
                <c:pt idx="0">
                  <c:v>Gas6</c:v>
                </c:pt>
                <c:pt idx="2">
                  <c:v>NOS3</c:v>
                </c:pt>
                <c:pt idx="4">
                  <c:v>PTN</c:v>
                </c:pt>
                <c:pt idx="6">
                  <c:v>CNTF</c:v>
                </c:pt>
                <c:pt idx="8">
                  <c:v>IL6</c:v>
                </c:pt>
                <c:pt idx="10">
                  <c:v>LIF</c:v>
                </c:pt>
              </c:strCache>
            </c:strRef>
          </c:cat>
          <c:val>
            <c:numRef>
              <c:f>[2]Sheet1!$M$11:$W$11</c:f>
              <c:numCache>
                <c:formatCode>General</c:formatCode>
                <c:ptCount val="11"/>
                <c:pt idx="0">
                  <c:v>0.14339124902210401</c:v>
                </c:pt>
                <c:pt idx="2">
                  <c:v>5.9877934127940359E-3</c:v>
                </c:pt>
                <c:pt idx="4">
                  <c:v>0.967520867815721</c:v>
                </c:pt>
                <c:pt idx="6">
                  <c:v>1.3276754046551717E-4</c:v>
                </c:pt>
                <c:pt idx="8">
                  <c:v>2.5013968397215303E-4</c:v>
                </c:pt>
                <c:pt idx="10">
                  <c:v>5.7165739898499114E-4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29F-42A2-BCE5-5C90B7FCB715}"/>
            </c:ext>
          </c:extLst>
        </c:ser>
        <c:ser>
          <c:idx val="5"/>
          <c:order val="5"/>
          <c:tx>
            <c:strRef>
              <c:f>[2]Sheet1!$L$12</c:f>
              <c:strCache>
                <c:ptCount val="1"/>
              </c:strCache>
            </c:strRef>
          </c:tx>
          <c:invertIfNegative val="0"/>
          <c:cat>
            <c:strRef>
              <c:f>[2]Sheet1!$M$6:$W$6</c:f>
              <c:strCache>
                <c:ptCount val="11"/>
                <c:pt idx="0">
                  <c:v>Gas6</c:v>
                </c:pt>
                <c:pt idx="2">
                  <c:v>NOS3</c:v>
                </c:pt>
                <c:pt idx="4">
                  <c:v>PTN</c:v>
                </c:pt>
                <c:pt idx="6">
                  <c:v>CNTF</c:v>
                </c:pt>
                <c:pt idx="8">
                  <c:v>IL6</c:v>
                </c:pt>
                <c:pt idx="10">
                  <c:v>LIF</c:v>
                </c:pt>
              </c:strCache>
            </c:strRef>
          </c:cat>
          <c:val>
            <c:numRef>
              <c:f>[2]Sheet1!$M$12:$W$12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5-F29F-42A2-BCE5-5C90B7FCB715}"/>
            </c:ext>
          </c:extLst>
        </c:ser>
        <c:ser>
          <c:idx val="6"/>
          <c:order val="6"/>
          <c:tx>
            <c:strRef>
              <c:f>[2]Sheet1!$L$13</c:f>
              <c:strCache>
                <c:ptCount val="1"/>
                <c:pt idx="0">
                  <c:v>18 wk CD140a positive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[2]Sheet1!$M$49:$W$49</c:f>
                <c:numCache>
                  <c:formatCode>General</c:formatCode>
                  <c:ptCount val="11"/>
                  <c:pt idx="0">
                    <c:v>5.5569969533626022E-3</c:v>
                  </c:pt>
                  <c:pt idx="2">
                    <c:v>3.1554886048961697E-3</c:v>
                  </c:pt>
                  <c:pt idx="4">
                    <c:v>3.2607606701236934E-2</c:v>
                  </c:pt>
                  <c:pt idx="6">
                    <c:v>1.8863641535554954E-4</c:v>
                  </c:pt>
                  <c:pt idx="8">
                    <c:v>1.4727904547283128E-4</c:v>
                  </c:pt>
                  <c:pt idx="10">
                    <c:v>4.5229543701345975E-3</c:v>
                  </c:pt>
                </c:numCache>
              </c:numRef>
            </c:plus>
            <c:minus>
              <c:numRef>
                <c:f>[2]Sheet1!$M$49:$W$49</c:f>
                <c:numCache>
                  <c:formatCode>General</c:formatCode>
                  <c:ptCount val="11"/>
                  <c:pt idx="0">
                    <c:v>5.5569969533626022E-3</c:v>
                  </c:pt>
                  <c:pt idx="2">
                    <c:v>3.1554886048961697E-3</c:v>
                  </c:pt>
                  <c:pt idx="4">
                    <c:v>3.2607606701236934E-2</c:v>
                  </c:pt>
                  <c:pt idx="6">
                    <c:v>1.8863641535554954E-4</c:v>
                  </c:pt>
                  <c:pt idx="8">
                    <c:v>1.4727904547283128E-4</c:v>
                  </c:pt>
                  <c:pt idx="10">
                    <c:v>4.5229543701345975E-3</c:v>
                  </c:pt>
                </c:numCache>
              </c:numRef>
            </c:minus>
          </c:errBars>
          <c:cat>
            <c:strRef>
              <c:f>[2]Sheet1!$M$6:$W$6</c:f>
              <c:strCache>
                <c:ptCount val="11"/>
                <c:pt idx="0">
                  <c:v>Gas6</c:v>
                </c:pt>
                <c:pt idx="2">
                  <c:v>NOS3</c:v>
                </c:pt>
                <c:pt idx="4">
                  <c:v>PTN</c:v>
                </c:pt>
                <c:pt idx="6">
                  <c:v>CNTF</c:v>
                </c:pt>
                <c:pt idx="8">
                  <c:v>IL6</c:v>
                </c:pt>
                <c:pt idx="10">
                  <c:v>LIF</c:v>
                </c:pt>
              </c:strCache>
            </c:strRef>
          </c:cat>
          <c:val>
            <c:numRef>
              <c:f>[2]Sheet1!$M$13:$W$13</c:f>
              <c:numCache>
                <c:formatCode>General</c:formatCode>
                <c:ptCount val="11"/>
                <c:pt idx="0">
                  <c:v>1.6408395017896992E-2</c:v>
                </c:pt>
                <c:pt idx="2">
                  <c:v>1.222642685932704E-2</c:v>
                </c:pt>
                <c:pt idx="4">
                  <c:v>8.5978475696173506E-2</c:v>
                </c:pt>
                <c:pt idx="6">
                  <c:v>6.7679660198985555E-4</c:v>
                </c:pt>
                <c:pt idx="8">
                  <c:v>1.4727904547283128E-4</c:v>
                </c:pt>
                <c:pt idx="10">
                  <c:v>1.2320052198787715E-2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29F-42A2-BCE5-5C90B7FCB715}"/>
            </c:ext>
          </c:extLst>
        </c:ser>
        <c:ser>
          <c:idx val="7"/>
          <c:order val="7"/>
          <c:tx>
            <c:strRef>
              <c:f>[2]Sheet1!$L$14</c:f>
              <c:strCache>
                <c:ptCount val="1"/>
                <c:pt idx="0">
                  <c:v>19.5 wk CD140a positive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[2]Sheet1!$M$50:$W$50</c:f>
                <c:numCache>
                  <c:formatCode>General</c:formatCode>
                  <c:ptCount val="11"/>
                  <c:pt idx="0">
                    <c:v>2.4266884553596729E-3</c:v>
                  </c:pt>
                  <c:pt idx="2">
                    <c:v>7.9374862664464592E-3</c:v>
                  </c:pt>
                  <c:pt idx="4">
                    <c:v>1.2349347238939633E-3</c:v>
                  </c:pt>
                  <c:pt idx="6">
                    <c:v>9.9175886922154519E-5</c:v>
                  </c:pt>
                  <c:pt idx="8">
                    <c:v>2.1338481181772126E-4</c:v>
                  </c:pt>
                  <c:pt idx="10">
                    <c:v>2.8030411016399136E-4</c:v>
                  </c:pt>
                </c:numCache>
              </c:numRef>
            </c:plus>
            <c:minus>
              <c:numRef>
                <c:f>[2]Sheet1!$M$50:$W$50</c:f>
                <c:numCache>
                  <c:formatCode>General</c:formatCode>
                  <c:ptCount val="11"/>
                  <c:pt idx="0">
                    <c:v>2.4266884553596729E-3</c:v>
                  </c:pt>
                  <c:pt idx="2">
                    <c:v>7.9374862664464592E-3</c:v>
                  </c:pt>
                  <c:pt idx="4">
                    <c:v>1.2349347238939633E-3</c:v>
                  </c:pt>
                  <c:pt idx="6">
                    <c:v>9.9175886922154519E-5</c:v>
                  </c:pt>
                  <c:pt idx="8">
                    <c:v>2.1338481181772126E-4</c:v>
                  </c:pt>
                  <c:pt idx="10">
                    <c:v>2.8030411016399136E-4</c:v>
                  </c:pt>
                </c:numCache>
              </c:numRef>
            </c:minus>
          </c:errBars>
          <c:cat>
            <c:strRef>
              <c:f>[2]Sheet1!$M$6:$W$6</c:f>
              <c:strCache>
                <c:ptCount val="11"/>
                <c:pt idx="0">
                  <c:v>Gas6</c:v>
                </c:pt>
                <c:pt idx="2">
                  <c:v>NOS3</c:v>
                </c:pt>
                <c:pt idx="4">
                  <c:v>PTN</c:v>
                </c:pt>
                <c:pt idx="6">
                  <c:v>CNTF</c:v>
                </c:pt>
                <c:pt idx="8">
                  <c:v>IL6</c:v>
                </c:pt>
                <c:pt idx="10">
                  <c:v>LIF</c:v>
                </c:pt>
              </c:strCache>
            </c:strRef>
          </c:cat>
          <c:val>
            <c:numRef>
              <c:f>[2]Sheet1!$M$14:$W$14</c:f>
              <c:numCache>
                <c:formatCode>General</c:formatCode>
                <c:ptCount val="11"/>
                <c:pt idx="0">
                  <c:v>1.9807270676871217E-2</c:v>
                </c:pt>
                <c:pt idx="2">
                  <c:v>1.5059384327407326E-2</c:v>
                </c:pt>
                <c:pt idx="4">
                  <c:v>5.6498024978441003E-2</c:v>
                </c:pt>
                <c:pt idx="6">
                  <c:v>6.6484238759414148E-4</c:v>
                </c:pt>
                <c:pt idx="8">
                  <c:v>2.1338481181772126E-4</c:v>
                </c:pt>
                <c:pt idx="10">
                  <c:v>5.8949772237330425E-3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29F-42A2-BCE5-5C90B7FCB715}"/>
            </c:ext>
          </c:extLst>
        </c:ser>
        <c:ser>
          <c:idx val="8"/>
          <c:order val="8"/>
          <c:tx>
            <c:strRef>
              <c:f>[2]Sheet1!$L$15</c:f>
              <c:strCache>
                <c:ptCount val="1"/>
                <c:pt idx="0">
                  <c:v>20 wk CD140a positive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[2]Sheet1!$M$51:$W$51</c:f>
                <c:numCache>
                  <c:formatCode>General</c:formatCode>
                  <c:ptCount val="11"/>
                  <c:pt idx="0">
                    <c:v>1.0668583503869046E-2</c:v>
                  </c:pt>
                  <c:pt idx="2">
                    <c:v>1.0949598398288289E-2</c:v>
                  </c:pt>
                  <c:pt idx="4">
                    <c:v>6.0078536184336229E-2</c:v>
                  </c:pt>
                  <c:pt idx="6">
                    <c:v>8.3633271737325765E-4</c:v>
                  </c:pt>
                  <c:pt idx="8">
                    <c:v>4.6247300718276754E-4</c:v>
                  </c:pt>
                  <c:pt idx="10">
                    <c:v>7.7779212892633773E-3</c:v>
                  </c:pt>
                </c:numCache>
              </c:numRef>
            </c:plus>
            <c:minus>
              <c:numRef>
                <c:f>[2]Sheet1!$M$51:$W$51</c:f>
                <c:numCache>
                  <c:formatCode>General</c:formatCode>
                  <c:ptCount val="11"/>
                  <c:pt idx="0">
                    <c:v>1.0668583503869046E-2</c:v>
                  </c:pt>
                  <c:pt idx="2">
                    <c:v>1.0949598398288289E-2</c:v>
                  </c:pt>
                  <c:pt idx="4">
                    <c:v>6.0078536184336229E-2</c:v>
                  </c:pt>
                  <c:pt idx="6">
                    <c:v>8.3633271737325765E-4</c:v>
                  </c:pt>
                  <c:pt idx="8">
                    <c:v>4.6247300718276754E-4</c:v>
                  </c:pt>
                  <c:pt idx="10">
                    <c:v>7.7779212892633773E-3</c:v>
                  </c:pt>
                </c:numCache>
              </c:numRef>
            </c:minus>
          </c:errBars>
          <c:cat>
            <c:strRef>
              <c:f>[2]Sheet1!$M$6:$W$6</c:f>
              <c:strCache>
                <c:ptCount val="11"/>
                <c:pt idx="0">
                  <c:v>Gas6</c:v>
                </c:pt>
                <c:pt idx="2">
                  <c:v>NOS3</c:v>
                </c:pt>
                <c:pt idx="4">
                  <c:v>PTN</c:v>
                </c:pt>
                <c:pt idx="6">
                  <c:v>CNTF</c:v>
                </c:pt>
                <c:pt idx="8">
                  <c:v>IL6</c:v>
                </c:pt>
                <c:pt idx="10">
                  <c:v>LIF</c:v>
                </c:pt>
              </c:strCache>
            </c:strRef>
          </c:cat>
          <c:val>
            <c:numRef>
              <c:f>[2]Sheet1!$M$15:$W$15</c:f>
              <c:numCache>
                <c:formatCode>General</c:formatCode>
                <c:ptCount val="11"/>
                <c:pt idx="0">
                  <c:v>1.689123948810984E-2</c:v>
                </c:pt>
                <c:pt idx="2">
                  <c:v>1.9611032046884771E-2</c:v>
                </c:pt>
                <c:pt idx="4">
                  <c:v>0.10215455156657299</c:v>
                </c:pt>
                <c:pt idx="6">
                  <c:v>1.4445146602822109E-3</c:v>
                </c:pt>
                <c:pt idx="8">
                  <c:v>4.6247300718276754E-4</c:v>
                </c:pt>
                <c:pt idx="10">
                  <c:v>1.1629090531135968E-2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29F-42A2-BCE5-5C90B7FCB715}"/>
            </c:ext>
          </c:extLst>
        </c:ser>
        <c:ser>
          <c:idx val="9"/>
          <c:order val="9"/>
          <c:tx>
            <c:strRef>
              <c:f>[2]Sheet1!$L$16</c:f>
              <c:strCache>
                <c:ptCount val="1"/>
                <c:pt idx="0">
                  <c:v>21wk CD140a positive</c:v>
                </c:pt>
              </c:strCache>
            </c:strRef>
          </c:tx>
          <c:invertIfNegative val="0"/>
          <c:errBars>
            <c:errBarType val="both"/>
            <c:errValType val="cust"/>
            <c:noEndCap val="0"/>
            <c:plus>
              <c:numRef>
                <c:f>[2]Sheet1!$M$52:$W$52</c:f>
                <c:numCache>
                  <c:formatCode>General</c:formatCode>
                  <c:ptCount val="11"/>
                  <c:pt idx="0">
                    <c:v>7.2168729944494078E-4</c:v>
                  </c:pt>
                  <c:pt idx="2">
                    <c:v>1.4959688170016204E-4</c:v>
                  </c:pt>
                  <c:pt idx="4">
                    <c:v>5.7367525184700901E-4</c:v>
                  </c:pt>
                  <c:pt idx="6">
                    <c:v>3.0432829392739295E-5</c:v>
                  </c:pt>
                  <c:pt idx="8">
                    <c:v>1.1210718631780288E-3</c:v>
                  </c:pt>
                  <c:pt idx="10">
                    <c:v>2.5362866191245095E-4</c:v>
                  </c:pt>
                </c:numCache>
              </c:numRef>
            </c:plus>
            <c:minus>
              <c:numRef>
                <c:f>[2]Sheet1!$M$52:$W$52</c:f>
                <c:numCache>
                  <c:formatCode>General</c:formatCode>
                  <c:ptCount val="11"/>
                  <c:pt idx="0">
                    <c:v>7.2168729944494078E-4</c:v>
                  </c:pt>
                  <c:pt idx="2">
                    <c:v>1.4959688170016204E-4</c:v>
                  </c:pt>
                  <c:pt idx="4">
                    <c:v>5.7367525184700901E-4</c:v>
                  </c:pt>
                  <c:pt idx="6">
                    <c:v>3.0432829392739295E-5</c:v>
                  </c:pt>
                  <c:pt idx="8">
                    <c:v>1.1210718631780288E-3</c:v>
                  </c:pt>
                  <c:pt idx="10">
                    <c:v>2.5362866191245095E-4</c:v>
                  </c:pt>
                </c:numCache>
              </c:numRef>
            </c:minus>
          </c:errBars>
          <c:cat>
            <c:strRef>
              <c:f>[2]Sheet1!$M$6:$W$6</c:f>
              <c:strCache>
                <c:ptCount val="11"/>
                <c:pt idx="0">
                  <c:v>Gas6</c:v>
                </c:pt>
                <c:pt idx="2">
                  <c:v>NOS3</c:v>
                </c:pt>
                <c:pt idx="4">
                  <c:v>PTN</c:v>
                </c:pt>
                <c:pt idx="6">
                  <c:v>CNTF</c:v>
                </c:pt>
                <c:pt idx="8">
                  <c:v>IL6</c:v>
                </c:pt>
                <c:pt idx="10">
                  <c:v>LIF</c:v>
                </c:pt>
              </c:strCache>
            </c:strRef>
          </c:cat>
          <c:val>
            <c:numRef>
              <c:f>[2]Sheet1!$M$16:$W$16</c:f>
              <c:numCache>
                <c:formatCode>General</c:formatCode>
                <c:ptCount val="11"/>
                <c:pt idx="0">
                  <c:v>1.5560007417044183E-2</c:v>
                </c:pt>
                <c:pt idx="2">
                  <c:v>4.6301511463664336E-3</c:v>
                </c:pt>
                <c:pt idx="4">
                  <c:v>1.29177946772689E-2</c:v>
                </c:pt>
                <c:pt idx="6">
                  <c:v>6.8354192054008575E-4</c:v>
                </c:pt>
                <c:pt idx="8">
                  <c:v>1.1210718631780288E-3</c:v>
                </c:pt>
                <c:pt idx="10">
                  <c:v>7.651369703121501E-3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29F-42A2-BCE5-5C90B7FCB7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0975896"/>
        <c:axId val="440977464"/>
      </c:barChart>
      <c:catAx>
        <c:axId val="4409758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40977464"/>
        <c:crosses val="autoZero"/>
        <c:auto val="1"/>
        <c:lblAlgn val="ctr"/>
        <c:lblOffset val="100"/>
        <c:noMultiLvlLbl val="0"/>
      </c:catAx>
      <c:valAx>
        <c:axId val="440977464"/>
        <c:scaling>
          <c:orientation val="minMax"/>
          <c:max val="1.2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40975896"/>
        <c:crosses val="autoZero"/>
        <c:crossBetween val="between"/>
      </c:valAx>
    </c:plotArea>
    <c:legend>
      <c:legendPos val="b"/>
      <c:legendEntry>
        <c:idx val="3"/>
        <c:delete val="1"/>
      </c:legendEntry>
      <c:legendEntry>
        <c:idx val="5"/>
        <c:delete val="1"/>
      </c:legendEntry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2992700729927001E-2"/>
          <c:y val="4.8611111111111112E-2"/>
          <c:w val="0.90364963503649631"/>
          <c:h val="0.5243055555555555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[2]Sheet1!$AE$7</c:f>
              <c:strCache>
                <c:ptCount val="1"/>
                <c:pt idx="0">
                  <c:v>P3 HUVEC</c:v>
                </c:pt>
              </c:strCache>
            </c:strRef>
          </c:tx>
          <c:invertIfNegative val="0"/>
          <c:cat>
            <c:strRef>
              <c:f>[2]Sheet1!$AF$6:$AN$6</c:f>
              <c:strCache>
                <c:ptCount val="9"/>
                <c:pt idx="0">
                  <c:v>Gas6</c:v>
                </c:pt>
                <c:pt idx="2">
                  <c:v>NOS3</c:v>
                </c:pt>
                <c:pt idx="4">
                  <c:v>CNTF</c:v>
                </c:pt>
                <c:pt idx="6">
                  <c:v>IL6</c:v>
                </c:pt>
                <c:pt idx="8">
                  <c:v>LIF</c:v>
                </c:pt>
              </c:strCache>
            </c:strRef>
          </c:cat>
          <c:val>
            <c:numRef>
              <c:f>[2]Sheet1!$AF$7:$AN$7</c:f>
              <c:numCache>
                <c:formatCode>General</c:formatCode>
                <c:ptCount val="9"/>
                <c:pt idx="0">
                  <c:v>3.543009521838688E-2</c:v>
                </c:pt>
                <c:pt idx="2">
                  <c:v>1.582429514556891E-2</c:v>
                </c:pt>
                <c:pt idx="4">
                  <c:v>2.0744834659959353E-5</c:v>
                </c:pt>
                <c:pt idx="6">
                  <c:v>1.6089116764894452E-3</c:v>
                </c:pt>
                <c:pt idx="8">
                  <c:v>2.8733191374358854E-4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54-4BF8-AF8E-5D716647C902}"/>
            </c:ext>
          </c:extLst>
        </c:ser>
        <c:ser>
          <c:idx val="1"/>
          <c:order val="1"/>
          <c:tx>
            <c:strRef>
              <c:f>[2]Sheet1!$AE$8</c:f>
              <c:strCache>
                <c:ptCount val="1"/>
                <c:pt idx="0">
                  <c:v>P4 HUVEC</c:v>
                </c:pt>
              </c:strCache>
            </c:strRef>
          </c:tx>
          <c:invertIfNegative val="0"/>
          <c:cat>
            <c:strRef>
              <c:f>[2]Sheet1!$AF$6:$AN$6</c:f>
              <c:strCache>
                <c:ptCount val="9"/>
                <c:pt idx="0">
                  <c:v>Gas6</c:v>
                </c:pt>
                <c:pt idx="2">
                  <c:v>NOS3</c:v>
                </c:pt>
                <c:pt idx="4">
                  <c:v>CNTF</c:v>
                </c:pt>
                <c:pt idx="6">
                  <c:v>IL6</c:v>
                </c:pt>
                <c:pt idx="8">
                  <c:v>LIF</c:v>
                </c:pt>
              </c:strCache>
            </c:strRef>
          </c:cat>
          <c:val>
            <c:numRef>
              <c:f>[2]Sheet1!$AF$8:$AN$8</c:f>
              <c:numCache>
                <c:formatCode>General</c:formatCode>
                <c:ptCount val="9"/>
                <c:pt idx="0">
                  <c:v>5.1337105165636727E-2</c:v>
                </c:pt>
                <c:pt idx="2">
                  <c:v>1.0394418537697245E-2</c:v>
                </c:pt>
                <c:pt idx="4">
                  <c:v>3.8679108695938582E-5</c:v>
                </c:pt>
                <c:pt idx="6">
                  <c:v>1.7365223559727841E-3</c:v>
                </c:pt>
                <c:pt idx="8">
                  <c:v>2.0569173182134371E-4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154-4BF8-AF8E-5D716647C902}"/>
            </c:ext>
          </c:extLst>
        </c:ser>
        <c:ser>
          <c:idx val="2"/>
          <c:order val="2"/>
          <c:tx>
            <c:strRef>
              <c:f>[2]Sheet1!$AE$9</c:f>
              <c:strCache>
                <c:ptCount val="1"/>
                <c:pt idx="0">
                  <c:v>P5 HUVEC</c:v>
                </c:pt>
              </c:strCache>
            </c:strRef>
          </c:tx>
          <c:invertIfNegative val="0"/>
          <c:cat>
            <c:strRef>
              <c:f>[2]Sheet1!$AF$6:$AN$6</c:f>
              <c:strCache>
                <c:ptCount val="9"/>
                <c:pt idx="0">
                  <c:v>Gas6</c:v>
                </c:pt>
                <c:pt idx="2">
                  <c:v>NOS3</c:v>
                </c:pt>
                <c:pt idx="4">
                  <c:v>CNTF</c:v>
                </c:pt>
                <c:pt idx="6">
                  <c:v>IL6</c:v>
                </c:pt>
                <c:pt idx="8">
                  <c:v>LIF</c:v>
                </c:pt>
              </c:strCache>
            </c:strRef>
          </c:cat>
          <c:val>
            <c:numRef>
              <c:f>[2]Sheet1!$AF$9:$AN$9</c:f>
              <c:numCache>
                <c:formatCode>General</c:formatCode>
                <c:ptCount val="9"/>
                <c:pt idx="0">
                  <c:v>0.10654994851834639</c:v>
                </c:pt>
                <c:pt idx="2">
                  <c:v>3.9199227342784091E-3</c:v>
                </c:pt>
                <c:pt idx="4">
                  <c:v>2.5281989028185258E-5</c:v>
                </c:pt>
                <c:pt idx="6">
                  <c:v>2.0885848508794087E-3</c:v>
                </c:pt>
                <c:pt idx="8">
                  <c:v>8.6878254857296897E-4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154-4BF8-AF8E-5D716647C902}"/>
            </c:ext>
          </c:extLst>
        </c:ser>
        <c:ser>
          <c:idx val="3"/>
          <c:order val="3"/>
          <c:tx>
            <c:strRef>
              <c:f>[2]Sheet1!$AE$10</c:f>
              <c:strCache>
                <c:ptCount val="1"/>
              </c:strCache>
            </c:strRef>
          </c:tx>
          <c:invertIfNegative val="0"/>
          <c:cat>
            <c:strRef>
              <c:f>[2]Sheet1!$AF$6:$AN$6</c:f>
              <c:strCache>
                <c:ptCount val="9"/>
                <c:pt idx="0">
                  <c:v>Gas6</c:v>
                </c:pt>
                <c:pt idx="2">
                  <c:v>NOS3</c:v>
                </c:pt>
                <c:pt idx="4">
                  <c:v>CNTF</c:v>
                </c:pt>
                <c:pt idx="6">
                  <c:v>IL6</c:v>
                </c:pt>
                <c:pt idx="8">
                  <c:v>LIF</c:v>
                </c:pt>
              </c:strCache>
            </c:strRef>
          </c:cat>
          <c:val>
            <c:numRef>
              <c:f>[2]Sheet1!$AF$10:$AN$10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3-A154-4BF8-AF8E-5D716647C902}"/>
            </c:ext>
          </c:extLst>
        </c:ser>
        <c:ser>
          <c:idx val="4"/>
          <c:order val="4"/>
          <c:tx>
            <c:strRef>
              <c:f>[2]Sheet1!$AE$11</c:f>
              <c:strCache>
                <c:ptCount val="1"/>
                <c:pt idx="0">
                  <c:v>21 wk Meninges</c:v>
                </c:pt>
              </c:strCache>
            </c:strRef>
          </c:tx>
          <c:invertIfNegative val="0"/>
          <c:cat>
            <c:strRef>
              <c:f>[2]Sheet1!$AF$6:$AN$6</c:f>
              <c:strCache>
                <c:ptCount val="9"/>
                <c:pt idx="0">
                  <c:v>Gas6</c:v>
                </c:pt>
                <c:pt idx="2">
                  <c:v>NOS3</c:v>
                </c:pt>
                <c:pt idx="4">
                  <c:v>CNTF</c:v>
                </c:pt>
                <c:pt idx="6">
                  <c:v>IL6</c:v>
                </c:pt>
                <c:pt idx="8">
                  <c:v>LIF</c:v>
                </c:pt>
              </c:strCache>
            </c:strRef>
          </c:cat>
          <c:val>
            <c:numRef>
              <c:f>[2]Sheet1!$AF$11:$AN$11</c:f>
              <c:numCache>
                <c:formatCode>General</c:formatCode>
                <c:ptCount val="9"/>
                <c:pt idx="0">
                  <c:v>0.14339124902210401</c:v>
                </c:pt>
                <c:pt idx="2">
                  <c:v>5.9877934127940359E-3</c:v>
                </c:pt>
                <c:pt idx="4">
                  <c:v>1.3276754046551717E-4</c:v>
                </c:pt>
                <c:pt idx="6">
                  <c:v>2.5013968397215303E-4</c:v>
                </c:pt>
                <c:pt idx="8">
                  <c:v>5.7165739898499114E-4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154-4BF8-AF8E-5D716647C902}"/>
            </c:ext>
          </c:extLst>
        </c:ser>
        <c:ser>
          <c:idx val="5"/>
          <c:order val="5"/>
          <c:tx>
            <c:strRef>
              <c:f>[2]Sheet1!$AE$12</c:f>
              <c:strCache>
                <c:ptCount val="1"/>
              </c:strCache>
            </c:strRef>
          </c:tx>
          <c:invertIfNegative val="0"/>
          <c:cat>
            <c:strRef>
              <c:f>[2]Sheet1!$AF$6:$AN$6</c:f>
              <c:strCache>
                <c:ptCount val="9"/>
                <c:pt idx="0">
                  <c:v>Gas6</c:v>
                </c:pt>
                <c:pt idx="2">
                  <c:v>NOS3</c:v>
                </c:pt>
                <c:pt idx="4">
                  <c:v>CNTF</c:v>
                </c:pt>
                <c:pt idx="6">
                  <c:v>IL6</c:v>
                </c:pt>
                <c:pt idx="8">
                  <c:v>LIF</c:v>
                </c:pt>
              </c:strCache>
            </c:strRef>
          </c:cat>
          <c:val>
            <c:numRef>
              <c:f>[2]Sheet1!$AF$12:$AN$12</c:f>
              <c:numCache>
                <c:formatCode>General</c:formatCode>
                <c:ptCount val="9"/>
              </c:numCache>
            </c:numRef>
          </c:val>
          <c:extLst>
            <c:ext xmlns:c16="http://schemas.microsoft.com/office/drawing/2014/chart" uri="{C3380CC4-5D6E-409C-BE32-E72D297353CC}">
              <c16:uniqueId val="{00000005-A154-4BF8-AF8E-5D716647C902}"/>
            </c:ext>
          </c:extLst>
        </c:ser>
        <c:ser>
          <c:idx val="6"/>
          <c:order val="6"/>
          <c:tx>
            <c:strRef>
              <c:f>[2]Sheet1!$AE$13</c:f>
              <c:strCache>
                <c:ptCount val="1"/>
                <c:pt idx="0">
                  <c:v>18 wk CD10a positive</c:v>
                </c:pt>
              </c:strCache>
            </c:strRef>
          </c:tx>
          <c:invertIfNegative val="0"/>
          <c:cat>
            <c:strRef>
              <c:f>[2]Sheet1!$AF$6:$AN$6</c:f>
              <c:strCache>
                <c:ptCount val="9"/>
                <c:pt idx="0">
                  <c:v>Gas6</c:v>
                </c:pt>
                <c:pt idx="2">
                  <c:v>NOS3</c:v>
                </c:pt>
                <c:pt idx="4">
                  <c:v>CNTF</c:v>
                </c:pt>
                <c:pt idx="6">
                  <c:v>IL6</c:v>
                </c:pt>
                <c:pt idx="8">
                  <c:v>LIF</c:v>
                </c:pt>
              </c:strCache>
            </c:strRef>
          </c:cat>
          <c:val>
            <c:numRef>
              <c:f>[2]Sheet1!$AF$13:$AN$13</c:f>
              <c:numCache>
                <c:formatCode>General</c:formatCode>
                <c:ptCount val="9"/>
                <c:pt idx="0">
                  <c:v>1.6408395017896992E-2</c:v>
                </c:pt>
                <c:pt idx="2">
                  <c:v>1.222642685932704E-2</c:v>
                </c:pt>
                <c:pt idx="4">
                  <c:v>6.7679660198985555E-4</c:v>
                </c:pt>
                <c:pt idx="6">
                  <c:v>1.4727904547283128E-4</c:v>
                </c:pt>
                <c:pt idx="8">
                  <c:v>1.2320052198787715E-2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154-4BF8-AF8E-5D716647C902}"/>
            </c:ext>
          </c:extLst>
        </c:ser>
        <c:ser>
          <c:idx val="7"/>
          <c:order val="7"/>
          <c:tx>
            <c:strRef>
              <c:f>[2]Sheet1!$AE$14</c:f>
              <c:strCache>
                <c:ptCount val="1"/>
                <c:pt idx="0">
                  <c:v>19.5 wk CD10a positive</c:v>
                </c:pt>
              </c:strCache>
            </c:strRef>
          </c:tx>
          <c:invertIfNegative val="0"/>
          <c:cat>
            <c:strRef>
              <c:f>[2]Sheet1!$AF$6:$AN$6</c:f>
              <c:strCache>
                <c:ptCount val="9"/>
                <c:pt idx="0">
                  <c:v>Gas6</c:v>
                </c:pt>
                <c:pt idx="2">
                  <c:v>NOS3</c:v>
                </c:pt>
                <c:pt idx="4">
                  <c:v>CNTF</c:v>
                </c:pt>
                <c:pt idx="6">
                  <c:v>IL6</c:v>
                </c:pt>
                <c:pt idx="8">
                  <c:v>LIF</c:v>
                </c:pt>
              </c:strCache>
            </c:strRef>
          </c:cat>
          <c:val>
            <c:numRef>
              <c:f>[2]Sheet1!$AF$14:$AN$14</c:f>
              <c:numCache>
                <c:formatCode>General</c:formatCode>
                <c:ptCount val="9"/>
                <c:pt idx="0">
                  <c:v>1.9807270676871217E-2</c:v>
                </c:pt>
                <c:pt idx="2">
                  <c:v>1.5059384327407326E-2</c:v>
                </c:pt>
                <c:pt idx="4">
                  <c:v>6.6484238759414148E-4</c:v>
                </c:pt>
                <c:pt idx="6">
                  <c:v>2.1338481181772126E-4</c:v>
                </c:pt>
                <c:pt idx="8">
                  <c:v>5.8949772237330425E-3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154-4BF8-AF8E-5D716647C902}"/>
            </c:ext>
          </c:extLst>
        </c:ser>
        <c:ser>
          <c:idx val="8"/>
          <c:order val="8"/>
          <c:tx>
            <c:strRef>
              <c:f>[2]Sheet1!$AE$15</c:f>
              <c:strCache>
                <c:ptCount val="1"/>
                <c:pt idx="0">
                  <c:v>20 wk CD10a positive</c:v>
                </c:pt>
              </c:strCache>
            </c:strRef>
          </c:tx>
          <c:invertIfNegative val="0"/>
          <c:cat>
            <c:strRef>
              <c:f>[2]Sheet1!$AF$6:$AN$6</c:f>
              <c:strCache>
                <c:ptCount val="9"/>
                <c:pt idx="0">
                  <c:v>Gas6</c:v>
                </c:pt>
                <c:pt idx="2">
                  <c:v>NOS3</c:v>
                </c:pt>
                <c:pt idx="4">
                  <c:v>CNTF</c:v>
                </c:pt>
                <c:pt idx="6">
                  <c:v>IL6</c:v>
                </c:pt>
                <c:pt idx="8">
                  <c:v>LIF</c:v>
                </c:pt>
              </c:strCache>
            </c:strRef>
          </c:cat>
          <c:val>
            <c:numRef>
              <c:f>[2]Sheet1!$AF$15:$AN$15</c:f>
              <c:numCache>
                <c:formatCode>General</c:formatCode>
                <c:ptCount val="9"/>
                <c:pt idx="0">
                  <c:v>1.689123948810984E-2</c:v>
                </c:pt>
                <c:pt idx="2">
                  <c:v>1.9611032046884771E-2</c:v>
                </c:pt>
                <c:pt idx="4">
                  <c:v>1.4445146602822109E-3</c:v>
                </c:pt>
                <c:pt idx="6">
                  <c:v>4.6247300718276754E-4</c:v>
                </c:pt>
                <c:pt idx="8">
                  <c:v>1.1629090531135968E-2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154-4BF8-AF8E-5D716647C902}"/>
            </c:ext>
          </c:extLst>
        </c:ser>
        <c:ser>
          <c:idx val="9"/>
          <c:order val="9"/>
          <c:tx>
            <c:strRef>
              <c:f>[2]Sheet1!$AE$16</c:f>
              <c:strCache>
                <c:ptCount val="1"/>
                <c:pt idx="0">
                  <c:v>21wk CD10a positive</c:v>
                </c:pt>
              </c:strCache>
            </c:strRef>
          </c:tx>
          <c:invertIfNegative val="0"/>
          <c:cat>
            <c:strRef>
              <c:f>[2]Sheet1!$AF$6:$AN$6</c:f>
              <c:strCache>
                <c:ptCount val="9"/>
                <c:pt idx="0">
                  <c:v>Gas6</c:v>
                </c:pt>
                <c:pt idx="2">
                  <c:v>NOS3</c:v>
                </c:pt>
                <c:pt idx="4">
                  <c:v>CNTF</c:v>
                </c:pt>
                <c:pt idx="6">
                  <c:v>IL6</c:v>
                </c:pt>
                <c:pt idx="8">
                  <c:v>LIF</c:v>
                </c:pt>
              </c:strCache>
            </c:strRef>
          </c:cat>
          <c:val>
            <c:numRef>
              <c:f>[2]Sheet1!$AF$16:$AN$16</c:f>
              <c:numCache>
                <c:formatCode>General</c:formatCode>
                <c:ptCount val="9"/>
                <c:pt idx="0">
                  <c:v>1.5560007417044183E-2</c:v>
                </c:pt>
                <c:pt idx="2">
                  <c:v>4.6301511463664336E-3</c:v>
                </c:pt>
                <c:pt idx="4">
                  <c:v>6.8354192054008575E-4</c:v>
                </c:pt>
                <c:pt idx="6">
                  <c:v>1.1210718631780288E-3</c:v>
                </c:pt>
                <c:pt idx="8">
                  <c:v>7.651369703121501E-3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A154-4BF8-AF8E-5D716647C9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0977856"/>
        <c:axId val="309479216"/>
      </c:barChart>
      <c:catAx>
        <c:axId val="440977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09479216"/>
        <c:crosses val="autoZero"/>
        <c:auto val="1"/>
        <c:lblAlgn val="ctr"/>
        <c:lblOffset val="100"/>
        <c:noMultiLvlLbl val="0"/>
      </c:catAx>
      <c:valAx>
        <c:axId val="3094792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40977856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[2]Sheet1!$M$6</c:f>
              <c:strCache>
                <c:ptCount val="1"/>
                <c:pt idx="0">
                  <c:v>Gas6</c:v>
                </c:pt>
              </c:strCache>
            </c:strRef>
          </c:tx>
          <c:invertIfNegative val="0"/>
          <c:cat>
            <c:strRef>
              <c:f>[2]Sheet1!$L$7:$L$16</c:f>
              <c:strCache>
                <c:ptCount val="10"/>
                <c:pt idx="0">
                  <c:v>P3 HUVEC</c:v>
                </c:pt>
                <c:pt idx="1">
                  <c:v>P4 HUVEC</c:v>
                </c:pt>
                <c:pt idx="2">
                  <c:v>P5 HUVEC</c:v>
                </c:pt>
                <c:pt idx="4">
                  <c:v>21 wk Meninges</c:v>
                </c:pt>
                <c:pt idx="6">
                  <c:v>18 wk CD140a positive</c:v>
                </c:pt>
                <c:pt idx="7">
                  <c:v>19.5 wk CD140a positive</c:v>
                </c:pt>
                <c:pt idx="8">
                  <c:v>20 wk CD140a positive</c:v>
                </c:pt>
                <c:pt idx="9">
                  <c:v>21wk CD140a positive</c:v>
                </c:pt>
              </c:strCache>
            </c:strRef>
          </c:cat>
          <c:val>
            <c:numRef>
              <c:f>[2]Sheet1!$M$7:$M$16</c:f>
              <c:numCache>
                <c:formatCode>General</c:formatCode>
                <c:ptCount val="10"/>
                <c:pt idx="0">
                  <c:v>3.543009521838688E-2</c:v>
                </c:pt>
                <c:pt idx="1">
                  <c:v>5.1337105165636727E-2</c:v>
                </c:pt>
                <c:pt idx="2">
                  <c:v>0.10654994851834639</c:v>
                </c:pt>
                <c:pt idx="4">
                  <c:v>0.14339124902210401</c:v>
                </c:pt>
                <c:pt idx="6">
                  <c:v>1.6408395017896992E-2</c:v>
                </c:pt>
                <c:pt idx="7">
                  <c:v>1.9807270676871217E-2</c:v>
                </c:pt>
                <c:pt idx="8">
                  <c:v>1.689123948810984E-2</c:v>
                </c:pt>
                <c:pt idx="9">
                  <c:v>1.5560007417044183E-2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8A-4C8E-A148-853D9BF459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9479608"/>
        <c:axId val="309478432"/>
      </c:barChart>
      <c:catAx>
        <c:axId val="3094796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09478432"/>
        <c:crosses val="autoZero"/>
        <c:auto val="1"/>
        <c:lblAlgn val="ctr"/>
        <c:lblOffset val="100"/>
        <c:noMultiLvlLbl val="0"/>
      </c:catAx>
      <c:valAx>
        <c:axId val="309478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94796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[2]Sheet1!$Q$6</c:f>
              <c:strCache>
                <c:ptCount val="1"/>
                <c:pt idx="0">
                  <c:v>PTN</c:v>
                </c:pt>
              </c:strCache>
            </c:strRef>
          </c:tx>
          <c:invertIfNegative val="0"/>
          <c:cat>
            <c:strRef>
              <c:f>[2]Sheet1!$L$7:$L$16</c:f>
              <c:strCache>
                <c:ptCount val="10"/>
                <c:pt idx="0">
                  <c:v>P3 HUVEC</c:v>
                </c:pt>
                <c:pt idx="1">
                  <c:v>P4 HUVEC</c:v>
                </c:pt>
                <c:pt idx="2">
                  <c:v>P5 HUVEC</c:v>
                </c:pt>
                <c:pt idx="4">
                  <c:v>21 wk Meninges</c:v>
                </c:pt>
                <c:pt idx="6">
                  <c:v>18 wk CD140a positive</c:v>
                </c:pt>
                <c:pt idx="7">
                  <c:v>19.5 wk CD140a positive</c:v>
                </c:pt>
                <c:pt idx="8">
                  <c:v>20 wk CD140a positive</c:v>
                </c:pt>
                <c:pt idx="9">
                  <c:v>21wk CD140a positive</c:v>
                </c:pt>
              </c:strCache>
            </c:strRef>
          </c:cat>
          <c:val>
            <c:numRef>
              <c:f>[2]Sheet1!$Q$7:$Q$16</c:f>
              <c:numCache>
                <c:formatCode>General</c:formatCode>
                <c:ptCount val="10"/>
                <c:pt idx="0">
                  <c:v>3.6507914647384498E-5</c:v>
                </c:pt>
                <c:pt idx="1">
                  <c:v>1.2981646759999699E-4</c:v>
                </c:pt>
                <c:pt idx="2">
                  <c:v>5.3145555327454902E-4</c:v>
                </c:pt>
                <c:pt idx="4">
                  <c:v>0.967520867815721</c:v>
                </c:pt>
                <c:pt idx="6">
                  <c:v>8.5978475696173506E-2</c:v>
                </c:pt>
                <c:pt idx="7">
                  <c:v>5.6498024978441003E-2</c:v>
                </c:pt>
                <c:pt idx="8">
                  <c:v>0.10215455156657299</c:v>
                </c:pt>
                <c:pt idx="9">
                  <c:v>1.29177946772689E-2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95-4803-BA18-4AEF1AAC1A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9478040"/>
        <c:axId val="309477648"/>
      </c:barChart>
      <c:catAx>
        <c:axId val="3094780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09477648"/>
        <c:crosses val="autoZero"/>
        <c:auto val="1"/>
        <c:lblAlgn val="ctr"/>
        <c:lblOffset val="100"/>
        <c:noMultiLvlLbl val="0"/>
      </c:catAx>
      <c:valAx>
        <c:axId val="3094776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3094780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[2]Sheet1!$S$6</c:f>
              <c:strCache>
                <c:ptCount val="1"/>
                <c:pt idx="0">
                  <c:v>CNTF</c:v>
                </c:pt>
              </c:strCache>
            </c:strRef>
          </c:tx>
          <c:invertIfNegative val="0"/>
          <c:cat>
            <c:strRef>
              <c:f>[2]Sheet1!$L$7:$L$16</c:f>
              <c:strCache>
                <c:ptCount val="10"/>
                <c:pt idx="0">
                  <c:v>P3 HUVEC</c:v>
                </c:pt>
                <c:pt idx="1">
                  <c:v>P4 HUVEC</c:v>
                </c:pt>
                <c:pt idx="2">
                  <c:v>P5 HUVEC</c:v>
                </c:pt>
                <c:pt idx="4">
                  <c:v>21 wk Meninges</c:v>
                </c:pt>
                <c:pt idx="6">
                  <c:v>18 wk CD140a positive</c:v>
                </c:pt>
                <c:pt idx="7">
                  <c:v>19.5 wk CD140a positive</c:v>
                </c:pt>
                <c:pt idx="8">
                  <c:v>20 wk CD140a positive</c:v>
                </c:pt>
                <c:pt idx="9">
                  <c:v>21wk CD140a positive</c:v>
                </c:pt>
              </c:strCache>
            </c:strRef>
          </c:cat>
          <c:val>
            <c:numRef>
              <c:f>[2]Sheet1!$S$7:$S$16</c:f>
              <c:numCache>
                <c:formatCode>General</c:formatCode>
                <c:ptCount val="10"/>
                <c:pt idx="0">
                  <c:v>2.0744834659959353E-5</c:v>
                </c:pt>
                <c:pt idx="1">
                  <c:v>3.8679108695938582E-5</c:v>
                </c:pt>
                <c:pt idx="2">
                  <c:v>2.5281989028185258E-5</c:v>
                </c:pt>
                <c:pt idx="4">
                  <c:v>1.3276754046551717E-4</c:v>
                </c:pt>
                <c:pt idx="6">
                  <c:v>6.7679660198985555E-4</c:v>
                </c:pt>
                <c:pt idx="7">
                  <c:v>6.6484238759414148E-4</c:v>
                </c:pt>
                <c:pt idx="8">
                  <c:v>1.4445146602822109E-3</c:v>
                </c:pt>
                <c:pt idx="9">
                  <c:v>6.8354192054008575E-4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FE-44AB-83A4-DC83DF329D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9062112"/>
        <c:axId val="449062504"/>
      </c:barChart>
      <c:catAx>
        <c:axId val="4490621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49062504"/>
        <c:crosses val="autoZero"/>
        <c:auto val="1"/>
        <c:lblAlgn val="ctr"/>
        <c:lblOffset val="100"/>
        <c:noMultiLvlLbl val="0"/>
      </c:catAx>
      <c:valAx>
        <c:axId val="4490625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490621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[2]Sheet1!$U$6</c:f>
              <c:strCache>
                <c:ptCount val="1"/>
                <c:pt idx="0">
                  <c:v>IL6</c:v>
                </c:pt>
              </c:strCache>
            </c:strRef>
          </c:tx>
          <c:invertIfNegative val="0"/>
          <c:cat>
            <c:strRef>
              <c:f>[2]Sheet1!$L$7:$L$16</c:f>
              <c:strCache>
                <c:ptCount val="10"/>
                <c:pt idx="0">
                  <c:v>P3 HUVEC</c:v>
                </c:pt>
                <c:pt idx="1">
                  <c:v>P4 HUVEC</c:v>
                </c:pt>
                <c:pt idx="2">
                  <c:v>P5 HUVEC</c:v>
                </c:pt>
                <c:pt idx="4">
                  <c:v>21 wk Meninges</c:v>
                </c:pt>
                <c:pt idx="6">
                  <c:v>18 wk CD140a positive</c:v>
                </c:pt>
                <c:pt idx="7">
                  <c:v>19.5 wk CD140a positive</c:v>
                </c:pt>
                <c:pt idx="8">
                  <c:v>20 wk CD140a positive</c:v>
                </c:pt>
                <c:pt idx="9">
                  <c:v>21wk CD140a positive</c:v>
                </c:pt>
              </c:strCache>
            </c:strRef>
          </c:cat>
          <c:val>
            <c:numRef>
              <c:f>[2]Sheet1!$U$7:$U$16</c:f>
              <c:numCache>
                <c:formatCode>General</c:formatCode>
                <c:ptCount val="10"/>
                <c:pt idx="0">
                  <c:v>1.6089116764894452E-3</c:v>
                </c:pt>
                <c:pt idx="1">
                  <c:v>1.7365223559727841E-3</c:v>
                </c:pt>
                <c:pt idx="2">
                  <c:v>2.0885848508794087E-3</c:v>
                </c:pt>
                <c:pt idx="4">
                  <c:v>2.5013968397215303E-4</c:v>
                </c:pt>
                <c:pt idx="6">
                  <c:v>1.4727904547283128E-4</c:v>
                </c:pt>
                <c:pt idx="7">
                  <c:v>2.1338481181772126E-4</c:v>
                </c:pt>
                <c:pt idx="8">
                  <c:v>4.6247300718276754E-4</c:v>
                </c:pt>
                <c:pt idx="9">
                  <c:v>1.1210718631780288E-3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76-4D6E-A083-96F154757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9062896"/>
        <c:axId val="449063288"/>
      </c:barChart>
      <c:catAx>
        <c:axId val="4490628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49063288"/>
        <c:crosses val="autoZero"/>
        <c:auto val="1"/>
        <c:lblAlgn val="ctr"/>
        <c:lblOffset val="100"/>
        <c:noMultiLvlLbl val="0"/>
      </c:catAx>
      <c:valAx>
        <c:axId val="449063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490628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[2]Sheet1!$W$6</c:f>
              <c:strCache>
                <c:ptCount val="1"/>
                <c:pt idx="0">
                  <c:v>LIF</c:v>
                </c:pt>
              </c:strCache>
            </c:strRef>
          </c:tx>
          <c:invertIfNegative val="0"/>
          <c:cat>
            <c:strRef>
              <c:f>[2]Sheet1!$L$7:$L$16</c:f>
              <c:strCache>
                <c:ptCount val="10"/>
                <c:pt idx="0">
                  <c:v>P3 HUVEC</c:v>
                </c:pt>
                <c:pt idx="1">
                  <c:v>P4 HUVEC</c:v>
                </c:pt>
                <c:pt idx="2">
                  <c:v>P5 HUVEC</c:v>
                </c:pt>
                <c:pt idx="4">
                  <c:v>21 wk Meninges</c:v>
                </c:pt>
                <c:pt idx="6">
                  <c:v>18 wk CD140a positive</c:v>
                </c:pt>
                <c:pt idx="7">
                  <c:v>19.5 wk CD140a positive</c:v>
                </c:pt>
                <c:pt idx="8">
                  <c:v>20 wk CD140a positive</c:v>
                </c:pt>
                <c:pt idx="9">
                  <c:v>21wk CD140a positive</c:v>
                </c:pt>
              </c:strCache>
            </c:strRef>
          </c:cat>
          <c:val>
            <c:numRef>
              <c:f>[2]Sheet1!$W$7:$W$16</c:f>
              <c:numCache>
                <c:formatCode>General</c:formatCode>
                <c:ptCount val="10"/>
                <c:pt idx="0">
                  <c:v>2.8733191374358854E-4</c:v>
                </c:pt>
                <c:pt idx="1">
                  <c:v>2.0569173182134371E-4</c:v>
                </c:pt>
                <c:pt idx="2">
                  <c:v>8.6878254857296897E-4</c:v>
                </c:pt>
                <c:pt idx="4">
                  <c:v>5.7165739898499114E-4</c:v>
                </c:pt>
                <c:pt idx="6">
                  <c:v>1.2320052198787715E-2</c:v>
                </c:pt>
                <c:pt idx="7">
                  <c:v>5.8949772237330425E-3</c:v>
                </c:pt>
                <c:pt idx="8">
                  <c:v>1.1629090531135968E-2</c:v>
                </c:pt>
                <c:pt idx="9">
                  <c:v>7.651369703121501E-3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54-412D-8B1F-DF65B962EE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9063680"/>
        <c:axId val="449064464"/>
      </c:barChart>
      <c:catAx>
        <c:axId val="4490636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49064464"/>
        <c:crosses val="autoZero"/>
        <c:auto val="1"/>
        <c:lblAlgn val="ctr"/>
        <c:lblOffset val="100"/>
        <c:noMultiLvlLbl val="0"/>
      </c:catAx>
      <c:valAx>
        <c:axId val="4490644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490636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7" Type="http://schemas.openxmlformats.org/officeDocument/2006/relationships/chart" Target="../charts/chart9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6" Type="http://schemas.openxmlformats.org/officeDocument/2006/relationships/chart" Target="../charts/chart8.xml"/><Relationship Id="rId5" Type="http://schemas.openxmlformats.org/officeDocument/2006/relationships/chart" Target="../charts/chart7.xml"/><Relationship Id="rId4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178593</xdr:colOff>
      <xdr:row>66</xdr:row>
      <xdr:rowOff>87312</xdr:rowOff>
    </xdr:from>
    <xdr:to>
      <xdr:col>24</xdr:col>
      <xdr:colOff>504824</xdr:colOff>
      <xdr:row>124</xdr:row>
      <xdr:rowOff>11112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0.67232</cdr:y>
    </cdr:from>
    <cdr:to>
      <cdr:x>0.2602</cdr:x>
      <cdr:y>0.72961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0" y="7377192"/>
          <a:ext cx="4738091" cy="62863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="vert270" wrap="none" rtlCol="0"/>
        <a:lstStyle xmlns:a="http://schemas.openxmlformats.org/drawingml/2006/main"/>
        <a:p xmlns:a="http://schemas.openxmlformats.org/drawingml/2006/main">
          <a:r>
            <a:rPr lang="en-US" sz="1600" b="1">
              <a:latin typeface="Arial" pitchFamily="34" charset="0"/>
              <a:cs typeface="Arial" pitchFamily="34" charset="0"/>
            </a:rPr>
            <a:t>mRNA</a:t>
          </a:r>
          <a:r>
            <a:rPr lang="en-US" sz="1600" b="1" baseline="0">
              <a:latin typeface="Arial" pitchFamily="34" charset="0"/>
              <a:cs typeface="Arial" pitchFamily="34" charset="0"/>
            </a:rPr>
            <a:t> </a:t>
          </a:r>
          <a:r>
            <a:rPr lang="en-US" sz="1600" b="1">
              <a:latin typeface="Arial" pitchFamily="34" charset="0"/>
              <a:cs typeface="Arial" pitchFamily="34" charset="0"/>
            </a:rPr>
            <a:t>Expression Fold Ratio</a:t>
          </a:r>
          <a:r>
            <a:rPr lang="en-US" sz="1600" b="1" baseline="0">
              <a:latin typeface="Arial" pitchFamily="34" charset="0"/>
              <a:cs typeface="Arial" pitchFamily="34" charset="0"/>
            </a:rPr>
            <a:t> normalized to endogenous GAPDH</a:t>
          </a:r>
          <a:endParaRPr lang="en-US" sz="1600" b="1">
            <a:latin typeface="Arial" pitchFamily="34" charset="0"/>
            <a:cs typeface="Arial" pitchFamily="34" charset="0"/>
          </a:endParaRPr>
        </a:p>
      </cdr:txBody>
    </cdr:sp>
  </cdr:relSizeAnchor>
  <cdr:relSizeAnchor xmlns:cdr="http://schemas.openxmlformats.org/drawingml/2006/chartDrawing">
    <cdr:from>
      <cdr:x>0.11237</cdr:x>
      <cdr:y>0.08265</cdr:y>
    </cdr:from>
    <cdr:to>
      <cdr:x>0.14094</cdr:x>
      <cdr:y>0.11489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132385" y="906918"/>
          <a:ext cx="542149" cy="3537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**</a:t>
          </a:r>
        </a:p>
      </cdr:txBody>
    </cdr:sp>
  </cdr:relSizeAnchor>
  <cdr:relSizeAnchor xmlns:cdr="http://schemas.openxmlformats.org/drawingml/2006/chartDrawing">
    <cdr:from>
      <cdr:x>0.2318</cdr:x>
      <cdr:y>0.29065</cdr:y>
    </cdr:from>
    <cdr:to>
      <cdr:x>0.26037</cdr:x>
      <cdr:y>0.32788</cdr:y>
    </cdr:to>
    <cdr:sp macro="" textlink="">
      <cdr:nvSpPr>
        <cdr:cNvPr id="4" name="TextBox 1"/>
        <cdr:cNvSpPr txBox="1"/>
      </cdr:nvSpPr>
      <cdr:spPr>
        <a:xfrm xmlns:a="http://schemas.openxmlformats.org/drawingml/2006/main">
          <a:off x="4398602" y="3189288"/>
          <a:ext cx="542150" cy="4084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**</a:t>
          </a:r>
        </a:p>
      </cdr:txBody>
    </cdr:sp>
  </cdr:relSizeAnchor>
  <cdr:relSizeAnchor xmlns:cdr="http://schemas.openxmlformats.org/drawingml/2006/chartDrawing">
    <cdr:from>
      <cdr:x>0.61356</cdr:x>
      <cdr:y>0.79528</cdr:y>
    </cdr:from>
    <cdr:to>
      <cdr:x>0.64213</cdr:x>
      <cdr:y>0.82752</cdr:y>
    </cdr:to>
    <cdr:sp macro="" textlink="">
      <cdr:nvSpPr>
        <cdr:cNvPr id="5" name="TextBox 1"/>
        <cdr:cNvSpPr txBox="1"/>
      </cdr:nvSpPr>
      <cdr:spPr>
        <a:xfrm xmlns:a="http://schemas.openxmlformats.org/drawingml/2006/main">
          <a:off x="11537867" y="8726472"/>
          <a:ext cx="537251" cy="3537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**</a:t>
          </a:r>
        </a:p>
      </cdr:txBody>
    </cdr:sp>
  </cdr:relSizeAnchor>
  <cdr:relSizeAnchor xmlns:cdr="http://schemas.openxmlformats.org/drawingml/2006/chartDrawing">
    <cdr:from>
      <cdr:x>0.48709</cdr:x>
      <cdr:y>0.64229</cdr:y>
    </cdr:from>
    <cdr:to>
      <cdr:x>0.50543</cdr:x>
      <cdr:y>0.67453</cdr:y>
    </cdr:to>
    <cdr:sp macro="" textlink="">
      <cdr:nvSpPr>
        <cdr:cNvPr id="6" name="TextBox 1"/>
        <cdr:cNvSpPr txBox="1"/>
      </cdr:nvSpPr>
      <cdr:spPr>
        <a:xfrm xmlns:a="http://schemas.openxmlformats.org/drawingml/2006/main">
          <a:off x="9159651" y="7047755"/>
          <a:ext cx="344878" cy="3537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*</a:t>
          </a:r>
        </a:p>
      </cdr:txBody>
    </cdr:sp>
  </cdr:relSizeAnchor>
  <cdr:relSizeAnchor xmlns:cdr="http://schemas.openxmlformats.org/drawingml/2006/chartDrawing">
    <cdr:from>
      <cdr:x>0.76073</cdr:x>
      <cdr:y>0.77763</cdr:y>
    </cdr:from>
    <cdr:to>
      <cdr:x>0.79503</cdr:x>
      <cdr:y>0.81089</cdr:y>
    </cdr:to>
    <cdr:sp macro="" textlink="">
      <cdr:nvSpPr>
        <cdr:cNvPr id="8" name="TextBox 1"/>
        <cdr:cNvSpPr txBox="1"/>
      </cdr:nvSpPr>
      <cdr:spPr>
        <a:xfrm xmlns:a="http://schemas.openxmlformats.org/drawingml/2006/main">
          <a:off x="14305320" y="8532814"/>
          <a:ext cx="644962" cy="3648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800" b="1">
              <a:latin typeface="Arial" panose="020B0604020202020204" pitchFamily="34" charset="0"/>
              <a:cs typeface="Arial" panose="020B0604020202020204" pitchFamily="34" charset="0"/>
            </a:rPr>
            <a:t>##</a:t>
          </a:r>
        </a:p>
      </cdr:txBody>
    </cdr:sp>
  </cdr:relSizeAnchor>
  <cdr:relSizeAnchor xmlns:cdr="http://schemas.openxmlformats.org/drawingml/2006/chartDrawing">
    <cdr:from>
      <cdr:x>0.79305</cdr:x>
      <cdr:y>0.1765</cdr:y>
    </cdr:from>
    <cdr:to>
      <cdr:x>0.82163</cdr:x>
      <cdr:y>0.20875</cdr:y>
    </cdr:to>
    <cdr:sp macro="" textlink="">
      <cdr:nvSpPr>
        <cdr:cNvPr id="9" name="TextBox 1"/>
        <cdr:cNvSpPr txBox="1"/>
      </cdr:nvSpPr>
      <cdr:spPr>
        <a:xfrm xmlns:a="http://schemas.openxmlformats.org/drawingml/2006/main">
          <a:off x="14913149" y="1936750"/>
          <a:ext cx="537439" cy="3538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**</a:t>
          </a:r>
        </a:p>
      </cdr:txBody>
    </cdr:sp>
  </cdr:relSizeAnchor>
  <cdr:relSizeAnchor xmlns:cdr="http://schemas.openxmlformats.org/drawingml/2006/chartDrawing">
    <cdr:from>
      <cdr:x>0.15803</cdr:x>
      <cdr:y>0.09361</cdr:y>
    </cdr:from>
    <cdr:to>
      <cdr:x>0.1866</cdr:x>
      <cdr:y>0.12585</cdr:y>
    </cdr:to>
    <cdr:sp macro="" textlink="">
      <cdr:nvSpPr>
        <cdr:cNvPr id="10" name="TextBox 1"/>
        <cdr:cNvSpPr txBox="1"/>
      </cdr:nvSpPr>
      <cdr:spPr>
        <a:xfrm xmlns:a="http://schemas.openxmlformats.org/drawingml/2006/main">
          <a:off x="2845593" y="1027113"/>
          <a:ext cx="514496" cy="3537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3200" b="1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0.45527</cdr:x>
      <cdr:y>0.79022</cdr:y>
    </cdr:from>
    <cdr:to>
      <cdr:x>0.47427</cdr:x>
      <cdr:y>0.82246</cdr:y>
    </cdr:to>
    <cdr:sp macro="" textlink="">
      <cdr:nvSpPr>
        <cdr:cNvPr id="11" name="TextBox 1"/>
        <cdr:cNvSpPr txBox="1"/>
      </cdr:nvSpPr>
      <cdr:spPr>
        <a:xfrm xmlns:a="http://schemas.openxmlformats.org/drawingml/2006/main">
          <a:off x="8561262" y="8670908"/>
          <a:ext cx="357290" cy="3537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800" b="1">
              <a:latin typeface="Arial" panose="020B0604020202020204" pitchFamily="34" charset="0"/>
              <a:cs typeface="Arial" panose="020B0604020202020204" pitchFamily="34" charset="0"/>
            </a:rPr>
            <a:t>#</a:t>
          </a:r>
          <a:endParaRPr lang="en-US" sz="1600" b="1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0.94907</cdr:x>
      <cdr:y>0.7461</cdr:y>
    </cdr:from>
    <cdr:to>
      <cdr:x>0.96807</cdr:x>
      <cdr:y>0.77834</cdr:y>
    </cdr:to>
    <cdr:sp macro="" textlink="">
      <cdr:nvSpPr>
        <cdr:cNvPr id="12" name="TextBox 1"/>
        <cdr:cNvSpPr txBox="1"/>
      </cdr:nvSpPr>
      <cdr:spPr>
        <a:xfrm xmlns:a="http://schemas.openxmlformats.org/drawingml/2006/main">
          <a:off x="17846946" y="8186752"/>
          <a:ext cx="357290" cy="3537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800" b="1">
              <a:latin typeface="Arial" panose="020B0604020202020204" pitchFamily="34" charset="0"/>
              <a:cs typeface="Arial" panose="020B0604020202020204" pitchFamily="34" charset="0"/>
            </a:rPr>
            <a:t>#</a:t>
          </a:r>
          <a:endParaRPr lang="en-US" sz="1600" b="1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0.70704</cdr:x>
      <cdr:y>0.79348</cdr:y>
    </cdr:from>
    <cdr:to>
      <cdr:x>0.72604</cdr:x>
      <cdr:y>0.82572</cdr:y>
    </cdr:to>
    <cdr:sp macro="" textlink="">
      <cdr:nvSpPr>
        <cdr:cNvPr id="13" name="TextBox 1"/>
        <cdr:cNvSpPr txBox="1"/>
      </cdr:nvSpPr>
      <cdr:spPr>
        <a:xfrm xmlns:a="http://schemas.openxmlformats.org/drawingml/2006/main">
          <a:off x="13295710" y="8706685"/>
          <a:ext cx="357290" cy="3537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800" b="1">
              <a:latin typeface="Arial" panose="020B0604020202020204" pitchFamily="34" charset="0"/>
              <a:cs typeface="Arial" panose="020B0604020202020204" pitchFamily="34" charset="0"/>
            </a:rPr>
            <a:t>##</a:t>
          </a:r>
          <a:endParaRPr lang="en-US" sz="1600" b="1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0.5696</cdr:x>
      <cdr:y>0.61227</cdr:y>
    </cdr:from>
    <cdr:to>
      <cdr:x>0.5886</cdr:x>
      <cdr:y>0.64451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10711161" y="6718316"/>
          <a:ext cx="357290" cy="3537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800" b="1">
              <a:latin typeface="Arial" panose="020B0604020202020204" pitchFamily="34" charset="0"/>
              <a:cs typeface="Arial" panose="020B0604020202020204" pitchFamily="34" charset="0"/>
            </a:rPr>
            <a:t>#</a:t>
          </a:r>
          <a:endParaRPr lang="en-US" sz="1600" b="1"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0.33072</cdr:x>
      <cdr:y>0.75448</cdr:y>
    </cdr:from>
    <cdr:to>
      <cdr:x>0.35098</cdr:x>
      <cdr:y>0.78342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6219032" y="8278813"/>
          <a:ext cx="381000" cy="317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800" b="1">
              <a:latin typeface="Arial" panose="020B0604020202020204" pitchFamily="34" charset="0"/>
              <a:cs typeface="Arial" panose="020B0604020202020204" pitchFamily="34" charset="0"/>
            </a:rPr>
            <a:t>#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609600</xdr:colOff>
      <xdr:row>19</xdr:row>
      <xdr:rowOff>28575</xdr:rowOff>
    </xdr:from>
    <xdr:to>
      <xdr:col>25</xdr:col>
      <xdr:colOff>161925</xdr:colOff>
      <xdr:row>42</xdr:row>
      <xdr:rowOff>9525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314325</xdr:colOff>
      <xdr:row>20</xdr:row>
      <xdr:rowOff>123825</xdr:rowOff>
    </xdr:from>
    <xdr:to>
      <xdr:col>23</xdr:col>
      <xdr:colOff>219075</xdr:colOff>
      <xdr:row>39</xdr:row>
      <xdr:rowOff>19050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571500</xdr:colOff>
      <xdr:row>18</xdr:row>
      <xdr:rowOff>76200</xdr:rowOff>
    </xdr:from>
    <xdr:to>
      <xdr:col>41</xdr:col>
      <xdr:colOff>390525</xdr:colOff>
      <xdr:row>32</xdr:row>
      <xdr:rowOff>152400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495300</xdr:colOff>
      <xdr:row>56</xdr:row>
      <xdr:rowOff>95250</xdr:rowOff>
    </xdr:from>
    <xdr:to>
      <xdr:col>16</xdr:col>
      <xdr:colOff>19050</xdr:colOff>
      <xdr:row>70</xdr:row>
      <xdr:rowOff>171450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23</xdr:col>
      <xdr:colOff>590550</xdr:colOff>
      <xdr:row>72</xdr:row>
      <xdr:rowOff>123825</xdr:rowOff>
    </xdr:from>
    <xdr:to>
      <xdr:col>31</xdr:col>
      <xdr:colOff>285750</xdr:colOff>
      <xdr:row>87</xdr:row>
      <xdr:rowOff>9525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24</xdr:col>
      <xdr:colOff>57150</xdr:colOff>
      <xdr:row>56</xdr:row>
      <xdr:rowOff>133350</xdr:rowOff>
    </xdr:from>
    <xdr:to>
      <xdr:col>31</xdr:col>
      <xdr:colOff>361950</xdr:colOff>
      <xdr:row>71</xdr:row>
      <xdr:rowOff>19050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16</xdr:col>
      <xdr:colOff>209550</xdr:colOff>
      <xdr:row>72</xdr:row>
      <xdr:rowOff>114300</xdr:rowOff>
    </xdr:from>
    <xdr:to>
      <xdr:col>23</xdr:col>
      <xdr:colOff>161925</xdr:colOff>
      <xdr:row>87</xdr:row>
      <xdr:rowOff>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476250</xdr:colOff>
      <xdr:row>72</xdr:row>
      <xdr:rowOff>114300</xdr:rowOff>
    </xdr:from>
    <xdr:to>
      <xdr:col>16</xdr:col>
      <xdr:colOff>0</xdr:colOff>
      <xdr:row>87</xdr:row>
      <xdr:rowOff>0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60;/New%20folder/CR/Finalized%2009-12-2009/HUVEC%20OPC%20BMP%20FGF%20Expressio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60;/New%20folder/CR/Finalized%2009-12-2009/HUVEC%20OPC%20Gas6%20NOS3%20PTN%20CNTF%20IL6%20LIF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4">
          <cell r="K4" t="str">
            <v>BMP2</v>
          </cell>
          <cell r="M4" t="str">
            <v>BMP4</v>
          </cell>
          <cell r="O4" t="str">
            <v>BMP5</v>
          </cell>
          <cell r="Q4" t="str">
            <v>BMP6</v>
          </cell>
          <cell r="S4" t="str">
            <v>BMP7</v>
          </cell>
          <cell r="U4" t="str">
            <v>FGF2</v>
          </cell>
          <cell r="W4" t="str">
            <v>FGF9</v>
          </cell>
        </row>
        <row r="5">
          <cell r="J5" t="str">
            <v>P3 HUVEC</v>
          </cell>
          <cell r="K5">
            <v>1.4943699537716909E-2</v>
          </cell>
          <cell r="M5">
            <v>0.19054836398935668</v>
          </cell>
          <cell r="O5">
            <v>3.1042174944178663E-5</v>
          </cell>
          <cell r="Q5">
            <v>0.22030821275646384</v>
          </cell>
          <cell r="S5">
            <v>0</v>
          </cell>
          <cell r="U5">
            <v>1.3979188183312868E-2</v>
          </cell>
          <cell r="W5">
            <v>2.1379683182148545E-5</v>
          </cell>
        </row>
        <row r="6">
          <cell r="J6" t="str">
            <v>P4 HUVEC</v>
          </cell>
          <cell r="K6">
            <v>3.3175351991694697E-2</v>
          </cell>
          <cell r="M6">
            <v>0.40325743807864772</v>
          </cell>
          <cell r="O6">
            <v>2.1753522002875204E-5</v>
          </cell>
          <cell r="Q6">
            <v>0.34520382916119452</v>
          </cell>
          <cell r="S6">
            <v>0</v>
          </cell>
          <cell r="U6">
            <v>2.9208879180856153E-2</v>
          </cell>
          <cell r="W6">
            <v>2.0395208644957025E-5</v>
          </cell>
        </row>
        <row r="7">
          <cell r="J7" t="str">
            <v>P5 HUVEC</v>
          </cell>
          <cell r="K7">
            <v>3.3732429397675283E-2</v>
          </cell>
          <cell r="M7">
            <v>0.21195126514553841</v>
          </cell>
          <cell r="O7">
            <v>3.8497601615912415E-6</v>
          </cell>
          <cell r="Q7">
            <v>0.31621023599162118</v>
          </cell>
          <cell r="S7">
            <v>0</v>
          </cell>
          <cell r="U7">
            <v>0.10311275658346179</v>
          </cell>
          <cell r="W7">
            <v>2.4447848100566966E-5</v>
          </cell>
        </row>
        <row r="9">
          <cell r="J9" t="str">
            <v>21 wk Meninges</v>
          </cell>
          <cell r="K9">
            <v>6.5541359614506703E-2</v>
          </cell>
          <cell r="M9">
            <v>0.2200619248860646</v>
          </cell>
          <cell r="O9">
            <v>0.20874066152871473</v>
          </cell>
          <cell r="Q9">
            <v>0.50486576964083762</v>
          </cell>
          <cell r="S9">
            <v>1.7332330719927382E-2</v>
          </cell>
          <cell r="U9">
            <v>5.6401150374111246E-2</v>
          </cell>
          <cell r="W9">
            <v>5.9115162670836411E-3</v>
          </cell>
        </row>
        <row r="11">
          <cell r="J11" t="str">
            <v>18 wk CD140a positive</v>
          </cell>
          <cell r="K11">
            <v>5.7267036470084444E-2</v>
          </cell>
          <cell r="M11">
            <v>2.2816633907292078E-3</v>
          </cell>
          <cell r="O11">
            <v>6.6082925623458903E-4</v>
          </cell>
          <cell r="Q11">
            <v>7.3471995274419166E-2</v>
          </cell>
          <cell r="S11">
            <v>2.7619271273631521E-2</v>
          </cell>
          <cell r="U11">
            <v>2.3052363215853754E-2</v>
          </cell>
          <cell r="W11">
            <v>7.72926744624084E-3</v>
          </cell>
        </row>
        <row r="12">
          <cell r="J12" t="str">
            <v>19.5 wk CD140a positive</v>
          </cell>
          <cell r="K12">
            <v>3.4086268360147977E-2</v>
          </cell>
          <cell r="M12">
            <v>1.081576692942272E-3</v>
          </cell>
          <cell r="O12">
            <v>3.4258657204163799E-4</v>
          </cell>
          <cell r="Q12">
            <v>3.1321516076278602E-2</v>
          </cell>
          <cell r="S12">
            <v>3.4328406248531319E-2</v>
          </cell>
          <cell r="U12">
            <v>2.9262030038679537E-2</v>
          </cell>
          <cell r="W12">
            <v>4.1987511941595466E-3</v>
          </cell>
        </row>
        <row r="13">
          <cell r="J13" t="str">
            <v>20 wk CD140a positive</v>
          </cell>
          <cell r="K13">
            <v>7.2816093946723739E-2</v>
          </cell>
          <cell r="M13">
            <v>4.0962262777279115E-3</v>
          </cell>
          <cell r="O13">
            <v>2.115409377942635E-3</v>
          </cell>
          <cell r="Q13">
            <v>8.6245211939474001E-2</v>
          </cell>
          <cell r="S13">
            <v>3.3843057901080269E-2</v>
          </cell>
          <cell r="U13">
            <v>5.4136690337300487E-2</v>
          </cell>
          <cell r="W13">
            <v>6.807547878340342E-3</v>
          </cell>
        </row>
        <row r="14">
          <cell r="J14" t="str">
            <v>21wk CD140a positive</v>
          </cell>
          <cell r="K14">
            <v>9.5479416293459823E-3</v>
          </cell>
          <cell r="M14">
            <v>5.0452120888185893E-4</v>
          </cell>
          <cell r="O14">
            <v>4.8260583779384773E-5</v>
          </cell>
          <cell r="Q14">
            <v>8.8113031175677411E-2</v>
          </cell>
          <cell r="S14">
            <v>3.3048147944588734E-3</v>
          </cell>
          <cell r="U14">
            <v>5.1617709965085965E-3</v>
          </cell>
          <cell r="W14">
            <v>6.6159752374029613E-4</v>
          </cell>
        </row>
        <row r="43">
          <cell r="K43">
            <v>1.16339046723033E-3</v>
          </cell>
          <cell r="M43">
            <v>1.5483688407101862E-2</v>
          </cell>
          <cell r="O43">
            <v>1.7673747796955196E-5</v>
          </cell>
          <cell r="Q43">
            <v>4.4327474490576474E-2</v>
          </cell>
          <cell r="S43">
            <v>0</v>
          </cell>
          <cell r="U43">
            <v>1.5928744273060599E-3</v>
          </cell>
          <cell r="W43">
            <v>1.5705763898953802E-6</v>
          </cell>
        </row>
        <row r="44">
          <cell r="K44">
            <v>6.2814621229207619E-3</v>
          </cell>
          <cell r="M44">
            <v>0.11701736582271835</v>
          </cell>
          <cell r="O44">
            <v>2.0781159454258191E-5</v>
          </cell>
          <cell r="Q44">
            <v>3.4829749865106875E-2</v>
          </cell>
          <cell r="S44">
            <v>0</v>
          </cell>
          <cell r="U44">
            <v>3.7285306336751183E-3</v>
          </cell>
          <cell r="W44">
            <v>1.3017658628657683E-5</v>
          </cell>
        </row>
        <row r="45">
          <cell r="K45">
            <v>4.045060929735932E-3</v>
          </cell>
          <cell r="M45">
            <v>2.5461641958783233E-2</v>
          </cell>
          <cell r="O45">
            <v>4.0254196278932285E-8</v>
          </cell>
          <cell r="Q45">
            <v>1.2840143150119873E-2</v>
          </cell>
          <cell r="S45">
            <v>0</v>
          </cell>
          <cell r="U45">
            <v>1.0853550934177525E-2</v>
          </cell>
          <cell r="W45">
            <v>1.8181631516725155E-5</v>
          </cell>
        </row>
        <row r="47">
          <cell r="K47">
            <v>1.8694933384586644E-2</v>
          </cell>
          <cell r="M47">
            <v>3.7112577771081096E-2</v>
          </cell>
          <cell r="O47">
            <v>2.788425128081733E-2</v>
          </cell>
          <cell r="Q47">
            <v>3.9688183572686692E-2</v>
          </cell>
          <cell r="S47">
            <v>7.1373010813678504E-3</v>
          </cell>
          <cell r="U47">
            <v>1.3515035993122797E-2</v>
          </cell>
          <cell r="W47">
            <v>2.6347571133779405E-4</v>
          </cell>
        </row>
        <row r="49">
          <cell r="K49">
            <v>1.7525511408579095E-2</v>
          </cell>
          <cell r="M49">
            <v>4.3576470272821389E-4</v>
          </cell>
          <cell r="O49">
            <v>2.4723597067670948E-4</v>
          </cell>
          <cell r="Q49">
            <v>2.8135846282604068E-2</v>
          </cell>
          <cell r="S49">
            <v>5.4759642836132829E-3</v>
          </cell>
          <cell r="U49">
            <v>5.2640807578080498E-3</v>
          </cell>
          <cell r="W49">
            <v>2.7984947875490159E-3</v>
          </cell>
        </row>
        <row r="50">
          <cell r="K50">
            <v>3.1466738437297896E-3</v>
          </cell>
          <cell r="M50">
            <v>9.4353121064438058E-4</v>
          </cell>
          <cell r="O50">
            <v>1.411473153770385E-4</v>
          </cell>
          <cell r="Q50">
            <v>5.5136940919567013E-3</v>
          </cell>
          <cell r="S50">
            <v>3.7653495146393774E-3</v>
          </cell>
          <cell r="U50">
            <v>8.5017620166286598E-3</v>
          </cell>
          <cell r="W50">
            <v>1.6274149515555026E-3</v>
          </cell>
        </row>
        <row r="51">
          <cell r="K51">
            <v>5.8442327566099591E-3</v>
          </cell>
          <cell r="M51">
            <v>7.3280349749694487E-4</v>
          </cell>
          <cell r="O51">
            <v>1.2387472553343454E-3</v>
          </cell>
          <cell r="Q51">
            <v>2.5040098784633053E-2</v>
          </cell>
          <cell r="S51">
            <v>1.6838626118869007E-3</v>
          </cell>
          <cell r="U51">
            <v>9.7653598180221946E-3</v>
          </cell>
          <cell r="W51">
            <v>6.6345810032097214E-4</v>
          </cell>
        </row>
        <row r="52">
          <cell r="K52">
            <v>9.8430083838658305E-4</v>
          </cell>
          <cell r="M52">
            <v>7.4962536666389718E-5</v>
          </cell>
          <cell r="O52">
            <v>2.2107992548066167E-5</v>
          </cell>
          <cell r="Q52">
            <v>8.2354523413048965E-3</v>
          </cell>
          <cell r="S52">
            <v>3.5091592210137359E-4</v>
          </cell>
          <cell r="U52">
            <v>2.1147043259290626E-3</v>
          </cell>
          <cell r="W52">
            <v>2.9033642301269363E-5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6">
          <cell r="M6" t="str">
            <v>Gas6</v>
          </cell>
          <cell r="O6" t="str">
            <v>NOS3</v>
          </cell>
          <cell r="Q6" t="str">
            <v>PTN</v>
          </cell>
          <cell r="S6" t="str">
            <v>CNTF</v>
          </cell>
          <cell r="U6" t="str">
            <v>IL6</v>
          </cell>
          <cell r="W6" t="str">
            <v>LIF</v>
          </cell>
          <cell r="AF6" t="str">
            <v>Gas6</v>
          </cell>
          <cell r="AH6" t="str">
            <v>NOS3</v>
          </cell>
          <cell r="AJ6" t="str">
            <v>CNTF</v>
          </cell>
          <cell r="AL6" t="str">
            <v>IL6</v>
          </cell>
          <cell r="AN6" t="str">
            <v>LIF</v>
          </cell>
        </row>
        <row r="7">
          <cell r="L7" t="str">
            <v>P3 HUVEC</v>
          </cell>
          <cell r="M7">
            <v>3.543009521838688E-2</v>
          </cell>
          <cell r="O7">
            <v>1.582429514556891E-2</v>
          </cell>
          <cell r="Q7">
            <v>3.6507914647384498E-5</v>
          </cell>
          <cell r="S7">
            <v>2.0744834659959353E-5</v>
          </cell>
          <cell r="U7">
            <v>1.6089116764894452E-3</v>
          </cell>
          <cell r="W7">
            <v>2.8733191374358854E-4</v>
          </cell>
          <cell r="AE7" t="str">
            <v>P3 HUVEC</v>
          </cell>
          <cell r="AF7">
            <v>3.543009521838688E-2</v>
          </cell>
          <cell r="AH7">
            <v>1.582429514556891E-2</v>
          </cell>
          <cell r="AJ7">
            <v>2.0744834659959353E-5</v>
          </cell>
          <cell r="AL7">
            <v>1.6089116764894452E-3</v>
          </cell>
          <cell r="AN7">
            <v>2.8733191374358854E-4</v>
          </cell>
        </row>
        <row r="8">
          <cell r="L8" t="str">
            <v>P4 HUVEC</v>
          </cell>
          <cell r="M8">
            <v>5.1337105165636727E-2</v>
          </cell>
          <cell r="O8">
            <v>1.0394418537697245E-2</v>
          </cell>
          <cell r="Q8">
            <v>1.2981646759999699E-4</v>
          </cell>
          <cell r="S8">
            <v>3.8679108695938582E-5</v>
          </cell>
          <cell r="U8">
            <v>1.7365223559727841E-3</v>
          </cell>
          <cell r="W8">
            <v>2.0569173182134371E-4</v>
          </cell>
          <cell r="AE8" t="str">
            <v>P4 HUVEC</v>
          </cell>
          <cell r="AF8">
            <v>5.1337105165636727E-2</v>
          </cell>
          <cell r="AH8">
            <v>1.0394418537697245E-2</v>
          </cell>
          <cell r="AJ8">
            <v>3.8679108695938582E-5</v>
          </cell>
          <cell r="AL8">
            <v>1.7365223559727841E-3</v>
          </cell>
          <cell r="AN8">
            <v>2.0569173182134371E-4</v>
          </cell>
        </row>
        <row r="9">
          <cell r="L9" t="str">
            <v>P5 HUVEC</v>
          </cell>
          <cell r="M9">
            <v>0.10654994851834639</v>
          </cell>
          <cell r="O9">
            <v>3.9199227342784091E-3</v>
          </cell>
          <cell r="Q9">
            <v>5.3145555327454902E-4</v>
          </cell>
          <cell r="S9">
            <v>2.5281989028185258E-5</v>
          </cell>
          <cell r="U9">
            <v>2.0885848508794087E-3</v>
          </cell>
          <cell r="W9">
            <v>8.6878254857296897E-4</v>
          </cell>
          <cell r="AE9" t="str">
            <v>P5 HUVEC</v>
          </cell>
          <cell r="AF9">
            <v>0.10654994851834639</v>
          </cell>
          <cell r="AH9">
            <v>3.9199227342784091E-3</v>
          </cell>
          <cell r="AJ9">
            <v>2.5281989028185258E-5</v>
          </cell>
          <cell r="AL9">
            <v>2.0885848508794087E-3</v>
          </cell>
          <cell r="AN9">
            <v>8.6878254857296897E-4</v>
          </cell>
        </row>
        <row r="11">
          <cell r="L11" t="str">
            <v>21 wk Meninges</v>
          </cell>
          <cell r="M11">
            <v>0.14339124902210401</v>
          </cell>
          <cell r="O11">
            <v>5.9877934127940359E-3</v>
          </cell>
          <cell r="Q11">
            <v>0.967520867815721</v>
          </cell>
          <cell r="S11">
            <v>1.3276754046551717E-4</v>
          </cell>
          <cell r="U11">
            <v>2.5013968397215303E-4</v>
          </cell>
          <cell r="W11">
            <v>5.7165739898499114E-4</v>
          </cell>
          <cell r="AE11" t="str">
            <v>21 wk Meninges</v>
          </cell>
          <cell r="AF11">
            <v>0.14339124902210401</v>
          </cell>
          <cell r="AH11">
            <v>5.9877934127940359E-3</v>
          </cell>
          <cell r="AJ11">
            <v>1.3276754046551717E-4</v>
          </cell>
          <cell r="AL11">
            <v>2.5013968397215303E-4</v>
          </cell>
          <cell r="AN11">
            <v>5.7165739898499114E-4</v>
          </cell>
        </row>
        <row r="13">
          <cell r="L13" t="str">
            <v>18 wk CD140a positive</v>
          </cell>
          <cell r="M13">
            <v>1.6408395017896992E-2</v>
          </cell>
          <cell r="O13">
            <v>1.222642685932704E-2</v>
          </cell>
          <cell r="Q13">
            <v>8.5978475696173506E-2</v>
          </cell>
          <cell r="S13">
            <v>6.7679660198985555E-4</v>
          </cell>
          <cell r="U13">
            <v>1.4727904547283128E-4</v>
          </cell>
          <cell r="W13">
            <v>1.2320052198787715E-2</v>
          </cell>
          <cell r="AE13" t="str">
            <v>18 wk CD10a positive</v>
          </cell>
          <cell r="AF13">
            <v>1.6408395017896992E-2</v>
          </cell>
          <cell r="AH13">
            <v>1.222642685932704E-2</v>
          </cell>
          <cell r="AJ13">
            <v>6.7679660198985555E-4</v>
          </cell>
          <cell r="AL13">
            <v>1.4727904547283128E-4</v>
          </cell>
          <cell r="AN13">
            <v>1.2320052198787715E-2</v>
          </cell>
        </row>
        <row r="14">
          <cell r="L14" t="str">
            <v>19.5 wk CD140a positive</v>
          </cell>
          <cell r="M14">
            <v>1.9807270676871217E-2</v>
          </cell>
          <cell r="O14">
            <v>1.5059384327407326E-2</v>
          </cell>
          <cell r="Q14">
            <v>5.6498024978441003E-2</v>
          </cell>
          <cell r="S14">
            <v>6.6484238759414148E-4</v>
          </cell>
          <cell r="U14">
            <v>2.1338481181772126E-4</v>
          </cell>
          <cell r="W14">
            <v>5.8949772237330425E-3</v>
          </cell>
          <cell r="AE14" t="str">
            <v>19.5 wk CD10a positive</v>
          </cell>
          <cell r="AF14">
            <v>1.9807270676871217E-2</v>
          </cell>
          <cell r="AH14">
            <v>1.5059384327407326E-2</v>
          </cell>
          <cell r="AJ14">
            <v>6.6484238759414148E-4</v>
          </cell>
          <cell r="AL14">
            <v>2.1338481181772126E-4</v>
          </cell>
          <cell r="AN14">
            <v>5.8949772237330425E-3</v>
          </cell>
        </row>
        <row r="15">
          <cell r="L15" t="str">
            <v>20 wk CD140a positive</v>
          </cell>
          <cell r="M15">
            <v>1.689123948810984E-2</v>
          </cell>
          <cell r="O15">
            <v>1.9611032046884771E-2</v>
          </cell>
          <cell r="Q15">
            <v>0.10215455156657299</v>
          </cell>
          <cell r="S15">
            <v>1.4445146602822109E-3</v>
          </cell>
          <cell r="U15">
            <v>4.6247300718276754E-4</v>
          </cell>
          <cell r="W15">
            <v>1.1629090531135968E-2</v>
          </cell>
          <cell r="AE15" t="str">
            <v>20 wk CD10a positive</v>
          </cell>
          <cell r="AF15">
            <v>1.689123948810984E-2</v>
          </cell>
          <cell r="AH15">
            <v>1.9611032046884771E-2</v>
          </cell>
          <cell r="AJ15">
            <v>1.4445146602822109E-3</v>
          </cell>
          <cell r="AL15">
            <v>4.6247300718276754E-4</v>
          </cell>
          <cell r="AN15">
            <v>1.1629090531135968E-2</v>
          </cell>
        </row>
        <row r="16">
          <cell r="L16" t="str">
            <v>21wk CD140a positive</v>
          </cell>
          <cell r="M16">
            <v>1.5560007417044183E-2</v>
          </cell>
          <cell r="O16">
            <v>4.6301511463664336E-3</v>
          </cell>
          <cell r="Q16">
            <v>1.29177946772689E-2</v>
          </cell>
          <cell r="S16">
            <v>6.8354192054008575E-4</v>
          </cell>
          <cell r="U16">
            <v>1.1210718631780288E-3</v>
          </cell>
          <cell r="W16">
            <v>7.651369703121501E-3</v>
          </cell>
          <cell r="AE16" t="str">
            <v>21wk CD10a positive</v>
          </cell>
          <cell r="AF16">
            <v>1.5560007417044183E-2</v>
          </cell>
          <cell r="AH16">
            <v>4.6301511463664336E-3</v>
          </cell>
          <cell r="AJ16">
            <v>6.8354192054008575E-4</v>
          </cell>
          <cell r="AL16">
            <v>1.1210718631780288E-3</v>
          </cell>
          <cell r="AN16">
            <v>7.651369703121501E-3</v>
          </cell>
        </row>
        <row r="43">
          <cell r="M43">
            <v>4.361966899467962E-3</v>
          </cell>
          <cell r="O43">
            <v>2.8067560933642196E-4</v>
          </cell>
          <cell r="Q43">
            <v>8.556603743792191E-6</v>
          </cell>
          <cell r="S43">
            <v>5.7347568505627133E-6</v>
          </cell>
          <cell r="U43">
            <v>8.999801287371105E-5</v>
          </cell>
          <cell r="W43">
            <v>3.1301918445129727E-5</v>
          </cell>
        </row>
        <row r="44">
          <cell r="M44">
            <v>7.566853063702794E-3</v>
          </cell>
          <cell r="O44">
            <v>2.2343185021670435E-3</v>
          </cell>
          <cell r="Q44">
            <v>3.0098686171511424E-5</v>
          </cell>
          <cell r="S44">
            <v>1.1779530432338339E-5</v>
          </cell>
          <cell r="U44">
            <v>1.218469711531094E-4</v>
          </cell>
          <cell r="W44">
            <v>4.6704935849205692E-5</v>
          </cell>
        </row>
        <row r="45">
          <cell r="M45">
            <v>2.7941739992905376E-2</v>
          </cell>
          <cell r="O45">
            <v>1.3846604071045127E-3</v>
          </cell>
          <cell r="Q45">
            <v>9.6596473725288822E-5</v>
          </cell>
          <cell r="S45">
            <v>1.3892147386722728E-5</v>
          </cell>
          <cell r="U45">
            <v>6.4066831304497194E-4</v>
          </cell>
          <cell r="W45">
            <v>1.7511678584536717E-4</v>
          </cell>
        </row>
        <row r="47">
          <cell r="M47">
            <v>7.9115604290970372E-3</v>
          </cell>
          <cell r="O47">
            <v>1.0339349527628231E-3</v>
          </cell>
          <cell r="Q47">
            <v>8.9497747759168342E-2</v>
          </cell>
          <cell r="S47">
            <v>2.9060528688654267E-5</v>
          </cell>
          <cell r="U47">
            <v>1.2187328394629987E-4</v>
          </cell>
          <cell r="W47">
            <v>1.1224319166899608E-4</v>
          </cell>
        </row>
        <row r="49">
          <cell r="M49">
            <v>5.5569969533626022E-3</v>
          </cell>
          <cell r="O49">
            <v>3.1554886048961697E-3</v>
          </cell>
          <cell r="Q49">
            <v>3.2607606701236934E-2</v>
          </cell>
          <cell r="S49">
            <v>1.8863641535554954E-4</v>
          </cell>
          <cell r="U49">
            <v>1.4727904547283128E-4</v>
          </cell>
          <cell r="W49">
            <v>4.5229543701345975E-3</v>
          </cell>
        </row>
        <row r="50">
          <cell r="M50">
            <v>2.4266884553596729E-3</v>
          </cell>
          <cell r="O50">
            <v>7.9374862664464592E-3</v>
          </cell>
          <cell r="Q50">
            <v>1.2349347238939633E-3</v>
          </cell>
          <cell r="S50">
            <v>9.9175886922154519E-5</v>
          </cell>
          <cell r="U50">
            <v>2.1338481181772126E-4</v>
          </cell>
          <cell r="W50">
            <v>2.8030411016399136E-4</v>
          </cell>
        </row>
        <row r="51">
          <cell r="M51">
            <v>1.0668583503869046E-2</v>
          </cell>
          <cell r="O51">
            <v>1.0949598398288289E-2</v>
          </cell>
          <cell r="Q51">
            <v>6.0078536184336229E-2</v>
          </cell>
          <cell r="S51">
            <v>8.3633271737325765E-4</v>
          </cell>
          <cell r="U51">
            <v>4.6247300718276754E-4</v>
          </cell>
          <cell r="W51">
            <v>7.7779212892633773E-3</v>
          </cell>
        </row>
        <row r="52">
          <cell r="M52">
            <v>7.2168729944494078E-4</v>
          </cell>
          <cell r="O52">
            <v>1.4959688170016204E-4</v>
          </cell>
          <cell r="Q52">
            <v>5.7367525184700901E-4</v>
          </cell>
          <cell r="S52">
            <v>3.0432829392739295E-5</v>
          </cell>
          <cell r="U52">
            <v>1.1210718631780288E-3</v>
          </cell>
          <cell r="W52">
            <v>2.5362866191245095E-4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5"/>
  <sheetViews>
    <sheetView tabSelected="1" topLeftCell="A40" zoomScale="60" zoomScaleNormal="60" workbookViewId="0">
      <selection activeCell="U51" sqref="U51"/>
    </sheetView>
  </sheetViews>
  <sheetFormatPr defaultRowHeight="15" x14ac:dyDescent="0.25"/>
  <cols>
    <col min="2" max="2" width="18" customWidth="1"/>
    <col min="3" max="3" width="11.7109375" customWidth="1"/>
    <col min="4" max="4" width="13" customWidth="1"/>
    <col min="5" max="5" width="12.7109375" customWidth="1"/>
    <col min="6" max="6" width="11" customWidth="1"/>
    <col min="7" max="7" width="12" customWidth="1"/>
    <col min="8" max="8" width="12.42578125" customWidth="1"/>
    <col min="9" max="9" width="12.140625" customWidth="1"/>
    <col min="10" max="10" width="14.42578125" customWidth="1"/>
    <col min="11" max="11" width="12.7109375" customWidth="1"/>
    <col min="12" max="12" width="12" customWidth="1"/>
    <col min="13" max="13" width="12.7109375" customWidth="1"/>
    <col min="14" max="14" width="14.85546875" customWidth="1"/>
    <col min="15" max="15" width="11" bestFit="1" customWidth="1"/>
    <col min="16" max="16" width="14.42578125" customWidth="1"/>
    <col min="17" max="17" width="16.28515625" customWidth="1"/>
    <col min="19" max="19" width="10.5703125" bestFit="1" customWidth="1"/>
    <col min="21" max="21" width="11" bestFit="1" customWidth="1"/>
    <col min="25" max="25" width="11" bestFit="1" customWidth="1"/>
    <col min="27" max="27" width="10.140625" bestFit="1" customWidth="1"/>
    <col min="28" max="28" width="25.42578125" customWidth="1"/>
  </cols>
  <sheetData>
    <row r="1" spans="1:33" x14ac:dyDescent="0.25">
      <c r="A1" s="34" t="s">
        <v>492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</row>
    <row r="2" spans="1:33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</row>
    <row r="3" spans="1:33" x14ac:dyDescent="0.25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</row>
    <row r="5" spans="1:33" x14ac:dyDescent="0.25">
      <c r="B5" s="1"/>
      <c r="C5" s="2" t="s">
        <v>0</v>
      </c>
      <c r="D5" s="1"/>
      <c r="E5" s="1"/>
      <c r="F5" s="1"/>
      <c r="G5" s="1"/>
      <c r="H5" s="1"/>
      <c r="I5" s="1"/>
      <c r="Q5" s="1"/>
      <c r="R5" s="3" t="s">
        <v>0</v>
      </c>
      <c r="S5" s="1"/>
      <c r="T5" s="1"/>
      <c r="U5" s="1"/>
      <c r="V5" s="1"/>
      <c r="W5" s="1"/>
      <c r="X5" s="1"/>
      <c r="Y5" s="1"/>
      <c r="Z5" s="1"/>
      <c r="AB5" s="1"/>
      <c r="AC5" s="2" t="s">
        <v>0</v>
      </c>
      <c r="AD5" s="1"/>
      <c r="AE5" s="1"/>
      <c r="AF5" s="1"/>
      <c r="AG5" s="1"/>
    </row>
    <row r="6" spans="1:33" x14ac:dyDescent="0.25">
      <c r="B6" s="1"/>
      <c r="C6" s="3" t="s">
        <v>1</v>
      </c>
      <c r="D6" s="3"/>
      <c r="E6" s="4" t="s">
        <v>2</v>
      </c>
      <c r="F6" s="3"/>
      <c r="G6" s="3" t="s">
        <v>3</v>
      </c>
      <c r="H6" s="3"/>
      <c r="I6" s="4" t="s">
        <v>4</v>
      </c>
      <c r="J6" s="2"/>
      <c r="K6" s="2" t="s">
        <v>5</v>
      </c>
      <c r="L6" s="2"/>
      <c r="M6" s="2" t="s">
        <v>6</v>
      </c>
      <c r="N6" s="2"/>
      <c r="O6" s="2" t="s">
        <v>7</v>
      </c>
      <c r="Q6" s="1"/>
      <c r="R6" s="4" t="s">
        <v>23</v>
      </c>
      <c r="S6" s="3"/>
      <c r="T6" s="3" t="s">
        <v>24</v>
      </c>
      <c r="U6" s="3"/>
      <c r="V6" s="3" t="s">
        <v>25</v>
      </c>
      <c r="W6" s="3"/>
      <c r="X6" s="4" t="s">
        <v>26</v>
      </c>
      <c r="Y6" s="3"/>
      <c r="Z6" s="3" t="s">
        <v>27</v>
      </c>
      <c r="AB6" s="1"/>
      <c r="AC6" s="4" t="s">
        <v>30</v>
      </c>
      <c r="AD6" s="3"/>
      <c r="AE6" s="11" t="s">
        <v>31</v>
      </c>
      <c r="AF6" s="3"/>
      <c r="AG6" s="4" t="s">
        <v>32</v>
      </c>
    </row>
    <row r="7" spans="1:33" x14ac:dyDescent="0.25">
      <c r="B7" s="3" t="s">
        <v>8</v>
      </c>
      <c r="C7" s="1">
        <v>1.4943699537716909E-2</v>
      </c>
      <c r="D7" s="1"/>
      <c r="E7" s="1">
        <v>0.19054836398935668</v>
      </c>
      <c r="F7" s="1"/>
      <c r="G7" s="1">
        <v>3.1042174944178663E-5</v>
      </c>
      <c r="H7" s="1"/>
      <c r="I7" s="1">
        <v>0.22030821275646384</v>
      </c>
      <c r="K7">
        <v>0</v>
      </c>
      <c r="M7">
        <v>1.3979188183312868E-2</v>
      </c>
      <c r="O7">
        <v>2.1379683182148545E-5</v>
      </c>
      <c r="Q7" s="3" t="s">
        <v>8</v>
      </c>
      <c r="R7" s="1">
        <v>3.543009521838688E-2</v>
      </c>
      <c r="S7" s="1"/>
      <c r="T7" s="1">
        <v>3.6507914647384498E-5</v>
      </c>
      <c r="U7" s="1"/>
      <c r="V7" s="1">
        <v>2.0744834659959353E-5</v>
      </c>
      <c r="W7" s="1"/>
      <c r="X7" s="1">
        <v>1.6089116764894452E-3</v>
      </c>
      <c r="Y7" s="1"/>
      <c r="Z7" s="1">
        <v>2.8733191374358854E-4</v>
      </c>
      <c r="AB7" s="3" t="s">
        <v>8</v>
      </c>
      <c r="AC7" s="1">
        <v>0.2012414665916932</v>
      </c>
      <c r="AD7" s="1"/>
      <c r="AE7">
        <v>4.9005168067688567E-5</v>
      </c>
      <c r="AG7">
        <v>2.421994732585942E-4</v>
      </c>
    </row>
    <row r="8" spans="1:33" x14ac:dyDescent="0.25">
      <c r="B8" s="3" t="s">
        <v>9</v>
      </c>
      <c r="C8" s="1">
        <v>3.3175351991694697E-2</v>
      </c>
      <c r="D8" s="1"/>
      <c r="E8" s="1">
        <v>0.40325743807864772</v>
      </c>
      <c r="F8" s="1"/>
      <c r="G8" s="1">
        <v>2.1753522002875204E-5</v>
      </c>
      <c r="H8" s="1"/>
      <c r="I8" s="1">
        <v>0.34520382916119452</v>
      </c>
      <c r="K8">
        <v>0</v>
      </c>
      <c r="M8">
        <v>2.9208879180856153E-2</v>
      </c>
      <c r="O8">
        <v>2.0395208644957025E-5</v>
      </c>
      <c r="Q8" s="3" t="s">
        <v>9</v>
      </c>
      <c r="R8" s="1">
        <v>5.1337105165636727E-2</v>
      </c>
      <c r="S8" s="1"/>
      <c r="T8" s="1">
        <v>1.2981646759999699E-4</v>
      </c>
      <c r="U8" s="1"/>
      <c r="V8" s="1">
        <v>3.8679108695938582E-5</v>
      </c>
      <c r="W8" s="1"/>
      <c r="X8" s="1">
        <v>1.7365223559727841E-3</v>
      </c>
      <c r="Y8" s="1"/>
      <c r="Z8" s="1">
        <v>2.0569173182134371E-4</v>
      </c>
      <c r="AB8" s="3" t="s">
        <v>9</v>
      </c>
      <c r="AC8" s="1">
        <v>0.41774570636037733</v>
      </c>
      <c r="AD8" s="1"/>
      <c r="AE8">
        <v>8.6379354576664018E-5</v>
      </c>
      <c r="AG8">
        <v>3.8826634856615002E-4</v>
      </c>
    </row>
    <row r="9" spans="1:33" x14ac:dyDescent="0.25">
      <c r="B9" s="3" t="s">
        <v>10</v>
      </c>
      <c r="C9" s="1">
        <v>3.3732429397675283E-2</v>
      </c>
      <c r="D9" s="1"/>
      <c r="E9" s="1">
        <v>0.21195126514553841</v>
      </c>
      <c r="F9" s="1"/>
      <c r="G9" s="1">
        <v>3.8497601615912415E-6</v>
      </c>
      <c r="H9" s="1"/>
      <c r="I9" s="1">
        <v>0.31621023599162118</v>
      </c>
      <c r="K9">
        <v>0</v>
      </c>
      <c r="M9">
        <v>0.10311275658346179</v>
      </c>
      <c r="O9">
        <v>2.4447848100566966E-5</v>
      </c>
      <c r="Q9" s="3" t="s">
        <v>10</v>
      </c>
      <c r="R9" s="1">
        <v>0.10654994851834639</v>
      </c>
      <c r="S9" s="1"/>
      <c r="T9" s="1">
        <v>5.3145555327454902E-4</v>
      </c>
      <c r="U9" s="1"/>
      <c r="V9" s="1">
        <v>2.5281989028185258E-5</v>
      </c>
      <c r="W9" s="1"/>
      <c r="X9" s="1">
        <v>2.0885848508794087E-3</v>
      </c>
      <c r="Y9" s="1"/>
      <c r="Z9" s="1">
        <v>8.6878254857296897E-4</v>
      </c>
      <c r="AB9" s="3" t="s">
        <v>10</v>
      </c>
      <c r="AC9" s="1">
        <v>0.34559057816318206</v>
      </c>
      <c r="AD9" s="1"/>
      <c r="AE9">
        <v>4.0364146358606032E-4</v>
      </c>
      <c r="AG9">
        <v>5.1123396418603183E-5</v>
      </c>
    </row>
    <row r="10" spans="1:33" x14ac:dyDescent="0.25">
      <c r="B10" s="3"/>
      <c r="C10" s="1"/>
      <c r="D10" s="1"/>
      <c r="E10" s="1"/>
      <c r="F10" s="1"/>
      <c r="G10" s="1"/>
      <c r="H10" s="1"/>
      <c r="I10" s="1"/>
      <c r="Q10" s="3"/>
      <c r="R10" s="1"/>
      <c r="S10" s="1"/>
      <c r="T10" s="1"/>
      <c r="U10" s="1"/>
      <c r="V10" s="1"/>
      <c r="W10" s="1"/>
      <c r="X10" s="1"/>
      <c r="Y10" s="1"/>
      <c r="Z10" s="1"/>
      <c r="AB10" s="3"/>
      <c r="AC10" s="1"/>
      <c r="AD10" s="1"/>
      <c r="AE10" s="1"/>
      <c r="AG10" s="1"/>
    </row>
    <row r="11" spans="1:33" x14ac:dyDescent="0.25">
      <c r="B11" s="3"/>
      <c r="C11" s="1"/>
      <c r="D11" s="1"/>
      <c r="E11" s="1"/>
      <c r="F11" s="1"/>
      <c r="G11" s="1"/>
      <c r="H11" s="1"/>
      <c r="I11" s="1"/>
      <c r="Q11" s="3"/>
      <c r="R11" s="1"/>
      <c r="S11" s="1"/>
      <c r="T11" s="1"/>
      <c r="U11" s="1"/>
      <c r="V11" s="1"/>
      <c r="W11" s="1"/>
      <c r="X11" s="1"/>
      <c r="Y11" s="1"/>
      <c r="Z11" s="1"/>
      <c r="AB11" s="3"/>
      <c r="AC11" s="1"/>
      <c r="AD11" s="1"/>
      <c r="AE11" s="1"/>
      <c r="AG11" s="1"/>
    </row>
    <row r="12" spans="1:33" x14ac:dyDescent="0.25">
      <c r="B12" s="3" t="s">
        <v>11</v>
      </c>
      <c r="C12" s="1">
        <v>5.7267036470084444E-2</v>
      </c>
      <c r="D12" s="1"/>
      <c r="E12" s="1">
        <v>2.2816633907292078E-3</v>
      </c>
      <c r="F12" s="1"/>
      <c r="G12" s="1">
        <v>6.6082925623458903E-4</v>
      </c>
      <c r="H12" s="1"/>
      <c r="I12" s="1">
        <v>7.3471995274419166E-2</v>
      </c>
      <c r="K12">
        <v>2.7619271273631521E-2</v>
      </c>
      <c r="M12">
        <v>2.3052363215853754E-2</v>
      </c>
      <c r="O12">
        <v>7.72926744624084E-3</v>
      </c>
      <c r="Q12" s="3" t="s">
        <v>11</v>
      </c>
      <c r="R12" s="1">
        <v>1.6408395017896992E-2</v>
      </c>
      <c r="S12" s="1"/>
      <c r="T12" s="1">
        <v>8.5978475696173506E-2</v>
      </c>
      <c r="U12" s="1"/>
      <c r="V12" s="1">
        <v>6.7679660198985555E-4</v>
      </c>
      <c r="W12" s="1"/>
      <c r="X12" s="1">
        <v>1.4727904547283128E-4</v>
      </c>
      <c r="Y12" s="1"/>
      <c r="Z12" s="1">
        <v>1.2320052198787715E-2</v>
      </c>
      <c r="AB12" s="3" t="s">
        <v>11</v>
      </c>
      <c r="AC12">
        <v>1.0145788985169931E-2</v>
      </c>
      <c r="AD12" s="1"/>
      <c r="AE12">
        <v>8.2162616113966355E-3</v>
      </c>
      <c r="AG12">
        <v>3.3968872740147253E-2</v>
      </c>
    </row>
    <row r="13" spans="1:33" x14ac:dyDescent="0.25">
      <c r="B13" s="3" t="s">
        <v>12</v>
      </c>
      <c r="C13" s="1">
        <v>3.4086268360147977E-2</v>
      </c>
      <c r="D13" s="1"/>
      <c r="E13" s="1">
        <v>1.081576692942272E-3</v>
      </c>
      <c r="F13" s="1"/>
      <c r="G13" s="1">
        <v>3.4258657204163799E-4</v>
      </c>
      <c r="H13" s="1"/>
      <c r="I13" s="1">
        <v>3.1321516076278602E-2</v>
      </c>
      <c r="K13">
        <v>3.4328406248531319E-2</v>
      </c>
      <c r="M13">
        <v>2.9262030038679537E-2</v>
      </c>
      <c r="O13">
        <v>4.1987511941595466E-3</v>
      </c>
      <c r="Q13" s="3" t="s">
        <v>12</v>
      </c>
      <c r="R13" s="1">
        <v>1.9807270676871217E-2</v>
      </c>
      <c r="S13" s="1"/>
      <c r="T13" s="1">
        <v>5.6498024978441003E-2</v>
      </c>
      <c r="U13" s="1"/>
      <c r="V13" s="1">
        <v>6.6484238759414148E-4</v>
      </c>
      <c r="W13" s="1"/>
      <c r="X13" s="1">
        <v>2.1338481181772126E-4</v>
      </c>
      <c r="Y13" s="1"/>
      <c r="Z13" s="1">
        <v>5.8949772237330425E-3</v>
      </c>
      <c r="AB13" s="3" t="s">
        <v>12</v>
      </c>
      <c r="AC13">
        <v>8.5685590079738819E-4</v>
      </c>
      <c r="AD13" s="1"/>
      <c r="AE13">
        <v>8.7727029112231265E-4</v>
      </c>
      <c r="AG13">
        <v>1.0022827371057844E-2</v>
      </c>
    </row>
    <row r="14" spans="1:33" x14ac:dyDescent="0.25">
      <c r="B14" s="3" t="s">
        <v>13</v>
      </c>
      <c r="C14" s="1">
        <v>7.2816093946723739E-2</v>
      </c>
      <c r="D14" s="1"/>
      <c r="E14" s="1">
        <v>4.0962262777279115E-3</v>
      </c>
      <c r="F14" s="1"/>
      <c r="G14" s="1">
        <v>2.115409377942635E-3</v>
      </c>
      <c r="H14" s="1"/>
      <c r="I14" s="1">
        <v>8.6245211939474001E-2</v>
      </c>
      <c r="K14">
        <v>3.3843057901080269E-2</v>
      </c>
      <c r="M14">
        <v>5.4136690337300487E-2</v>
      </c>
      <c r="O14">
        <v>6.807547878340342E-3</v>
      </c>
      <c r="Q14" s="3" t="s">
        <v>13</v>
      </c>
      <c r="R14" s="1">
        <v>1.689123948810984E-2</v>
      </c>
      <c r="S14" s="1"/>
      <c r="T14" s="1">
        <v>0.10215455156657299</v>
      </c>
      <c r="U14" s="1"/>
      <c r="V14" s="1">
        <v>1.4445146602822109E-3</v>
      </c>
      <c r="W14" s="1"/>
      <c r="X14" s="1">
        <v>4.6247300718276754E-4</v>
      </c>
      <c r="Y14" s="1"/>
      <c r="Z14" s="1">
        <v>1.1629090531135968E-2</v>
      </c>
      <c r="AB14" s="3" t="s">
        <v>13</v>
      </c>
      <c r="AC14">
        <v>9.8454484101500109E-3</v>
      </c>
      <c r="AD14" s="1"/>
      <c r="AE14">
        <v>6.4952591976482404E-3</v>
      </c>
      <c r="AG14">
        <v>3.1587850126994582E-2</v>
      </c>
    </row>
    <row r="15" spans="1:33" x14ac:dyDescent="0.25">
      <c r="B15" s="3" t="s">
        <v>14</v>
      </c>
      <c r="C15" s="1">
        <v>9.5479416293459823E-3</v>
      </c>
      <c r="D15" s="1"/>
      <c r="E15" s="1">
        <v>5.0452120888185893E-4</v>
      </c>
      <c r="F15" s="1"/>
      <c r="G15" s="1">
        <v>4.8260583779384773E-5</v>
      </c>
      <c r="H15" s="1"/>
      <c r="I15" s="1">
        <v>8.8113031175677411E-2</v>
      </c>
      <c r="K15">
        <v>3.3048147944588734E-3</v>
      </c>
      <c r="M15">
        <v>5.1617709965085965E-3</v>
      </c>
      <c r="O15">
        <v>6.6159752374029613E-4</v>
      </c>
      <c r="Q15" s="3" t="s">
        <v>14</v>
      </c>
      <c r="R15" s="1">
        <v>1.5560007417044183E-2</v>
      </c>
      <c r="S15" s="1"/>
      <c r="T15" s="1">
        <v>1.29177946772689E-2</v>
      </c>
      <c r="U15" s="1"/>
      <c r="V15" s="1">
        <v>6.8354192054008575E-4</v>
      </c>
      <c r="W15" s="1"/>
      <c r="X15" s="1">
        <v>1.1210718631780288E-3</v>
      </c>
      <c r="Y15" s="1"/>
      <c r="Z15" s="1">
        <v>7.651369703121501E-3</v>
      </c>
      <c r="AB15" s="3" t="s">
        <v>14</v>
      </c>
      <c r="AC15">
        <v>1.0143770150317302E-2</v>
      </c>
      <c r="AD15" s="1"/>
      <c r="AE15">
        <v>2.0472429020616941E-4</v>
      </c>
      <c r="AG15">
        <v>6.2123498252227754E-3</v>
      </c>
    </row>
    <row r="16" spans="1:33" x14ac:dyDescent="0.25">
      <c r="B16" s="5" t="s">
        <v>15</v>
      </c>
      <c r="C16" s="6">
        <f>TTEST(C7:C9,C12:C15,1,3)</f>
        <v>0.17253365640528412</v>
      </c>
      <c r="D16" s="6"/>
      <c r="E16" s="7">
        <f>TTEST(E7:E9,E12:E15,1,3)</f>
        <v>2.9352041657868873E-2</v>
      </c>
      <c r="F16" s="6"/>
      <c r="G16" s="6">
        <f>TTEST(G7:G9,G12:G15,1,3)</f>
        <v>9.5252854844202275E-2</v>
      </c>
      <c r="H16" s="6"/>
      <c r="I16" s="7">
        <f>TTEST(I7:I9,I12:I15,1,3)</f>
        <v>9.0096256882698043E-3</v>
      </c>
      <c r="J16" s="8"/>
      <c r="K16" s="9">
        <f>TTEST(K7:K9,K12:K15,1,3)</f>
        <v>2.1457662369826158E-2</v>
      </c>
      <c r="L16" s="8"/>
      <c r="M16" s="8">
        <f>TTEST(M7:M9,M12:M15,1,3)</f>
        <v>0.26821400477583002</v>
      </c>
      <c r="N16" s="8"/>
      <c r="O16" s="9">
        <f>TTEST(O7:O9,O12:O15,1,3)</f>
        <v>2.774721417228062E-2</v>
      </c>
      <c r="P16" s="8"/>
      <c r="Q16" s="5" t="s">
        <v>28</v>
      </c>
      <c r="R16" s="10">
        <f>TTEST(R7:R9,R12:R15,1,3)</f>
        <v>7.964578691047712E-2</v>
      </c>
      <c r="S16" s="5"/>
      <c r="T16" s="10">
        <f>TTEST(T7:T9,T12:T15,1,3)</f>
        <v>2.3292312565626513E-2</v>
      </c>
      <c r="U16" s="5"/>
      <c r="V16" s="10">
        <f>TTEST(V7:V9,V12:V15,1,3)</f>
        <v>1.1115152830911709E-2</v>
      </c>
      <c r="W16" s="5"/>
      <c r="X16" s="10">
        <f>TTEST(X7:X9,X12:X15,1,3)</f>
        <v>2.3097891827347653E-3</v>
      </c>
      <c r="Y16" s="5"/>
      <c r="Z16" s="10">
        <f>TTEST(Z7:Z9,Z12:Z15,1,3)</f>
        <v>4.8519583257501603E-3</v>
      </c>
      <c r="AB16" s="5" t="s">
        <v>15</v>
      </c>
      <c r="AC16" s="7">
        <f>TTEST(AC7:AC9,AC12:AC15,1,2)</f>
        <v>1.0065766361488002E-3</v>
      </c>
      <c r="AD16" s="6"/>
      <c r="AE16" s="12">
        <f>TTEST(AE7:AE9,AE12:AE15,1,3)</f>
        <v>7.8176227667870746E-2</v>
      </c>
      <c r="AG16" s="7">
        <f>TTEST(AG7:AG9,AG12:AG15,1,3)</f>
        <v>3.3441303646883885E-2</v>
      </c>
    </row>
    <row r="17" spans="2:33" x14ac:dyDescent="0.25">
      <c r="B17" s="3" t="s">
        <v>16</v>
      </c>
      <c r="C17" s="1">
        <f>AVERAGE(C7:C9)</f>
        <v>2.7283826975695629E-2</v>
      </c>
      <c r="D17" s="1"/>
      <c r="E17" s="1">
        <f>AVERAGE(E7:E9)</f>
        <v>0.26858568907118091</v>
      </c>
      <c r="F17" s="1"/>
      <c r="G17" s="1">
        <f>AVERAGE(G7:G9)</f>
        <v>1.8881819036215037E-5</v>
      </c>
      <c r="H17" s="1"/>
      <c r="I17" s="1">
        <f>AVERAGE(I7:I9)</f>
        <v>0.29390742596975983</v>
      </c>
      <c r="K17">
        <f>AVERAGE(K7:K9)</f>
        <v>0</v>
      </c>
      <c r="M17">
        <f>AVERAGE(M7:M9)</f>
        <v>4.8766941315876944E-2</v>
      </c>
      <c r="O17">
        <f>AVERAGE(O7:O9)</f>
        <v>2.2074246642557512E-5</v>
      </c>
      <c r="Q17" s="3" t="s">
        <v>16</v>
      </c>
      <c r="R17" s="1">
        <f>AVERAGE(R7:R9)</f>
        <v>6.4439049634123335E-2</v>
      </c>
      <c r="S17" s="1"/>
      <c r="T17" s="1">
        <f>AVERAGE(T7:T9)</f>
        <v>2.3259331184064349E-4</v>
      </c>
      <c r="U17" s="1"/>
      <c r="V17" s="1">
        <f>AVERAGE(V7:V9)</f>
        <v>2.8235310794694396E-5</v>
      </c>
      <c r="W17" s="1"/>
      <c r="X17" s="1">
        <f>AVERAGE(X7:X9)</f>
        <v>1.811339627780546E-3</v>
      </c>
      <c r="Y17" s="1"/>
      <c r="Z17" s="1">
        <f>AVERAGE(Z7:Z9)</f>
        <v>4.5393539804596705E-4</v>
      </c>
      <c r="AB17" s="3" t="s">
        <v>16</v>
      </c>
      <c r="AC17" s="1">
        <f>AVERAGE(AC7:AC9)</f>
        <v>0.32152591703841754</v>
      </c>
      <c r="AD17" s="1"/>
      <c r="AE17" s="1">
        <f>AVERAGE(AE7:AE9)</f>
        <v>1.7967532874347097E-4</v>
      </c>
      <c r="AG17" s="1">
        <f>AVERAGE(AG7:AG9)</f>
        <v>2.2719640608111579E-4</v>
      </c>
    </row>
    <row r="18" spans="2:33" x14ac:dyDescent="0.25">
      <c r="B18" s="3" t="s">
        <v>17</v>
      </c>
      <c r="C18" s="1">
        <f>AVERAGE(C12:C15)</f>
        <v>4.3429335101575539E-2</v>
      </c>
      <c r="D18" s="1"/>
      <c r="E18" s="1">
        <f>AVERAGE(E12:E15)</f>
        <v>1.9909968925703125E-3</v>
      </c>
      <c r="F18" s="1"/>
      <c r="G18" s="1">
        <f>AVERAGE(G12:G15)</f>
        <v>7.9177144749956164E-4</v>
      </c>
      <c r="H18" s="1"/>
      <c r="I18" s="1">
        <f>AVERAGE(I12:I15)</f>
        <v>6.9787938616462292E-2</v>
      </c>
      <c r="K18">
        <f>AVERAGE(K12:K15)</f>
        <v>2.4773887554425496E-2</v>
      </c>
      <c r="M18">
        <f>AVERAGE(M12:M15)</f>
        <v>2.7903213647085593E-2</v>
      </c>
      <c r="O18">
        <f>AVERAGE(O12:O15)</f>
        <v>4.8492910106202568E-3</v>
      </c>
      <c r="Q18" s="3" t="s">
        <v>17</v>
      </c>
      <c r="R18" s="1">
        <f>AVERAGE(R12:R15)</f>
        <v>1.7166728149980558E-2</v>
      </c>
      <c r="S18" s="1"/>
      <c r="T18" s="1">
        <f>AVERAGE(T12:T15)</f>
        <v>6.4387211729614105E-2</v>
      </c>
      <c r="U18" s="1"/>
      <c r="V18" s="1">
        <f>AVERAGE(V12:V15)</f>
        <v>8.6742389260157347E-4</v>
      </c>
      <c r="W18" s="1"/>
      <c r="X18" s="1">
        <f>AVERAGE(X12:X15)</f>
        <v>4.8605218191283723E-4</v>
      </c>
      <c r="Y18" s="1"/>
      <c r="Z18" s="1">
        <f>AVERAGE(Z12:Z15)</f>
        <v>9.3738724141945572E-3</v>
      </c>
      <c r="AB18" s="3" t="s">
        <v>17</v>
      </c>
      <c r="AC18" s="1">
        <f>AVERAGE(AC12:AC15)</f>
        <v>7.7479658616086584E-3</v>
      </c>
      <c r="AD18" s="1"/>
      <c r="AE18" s="1">
        <f>AVERAGE(AE12:AE15)</f>
        <v>3.948378847593339E-3</v>
      </c>
      <c r="AG18" s="1">
        <f>AVERAGE(AG12:AG15)</f>
        <v>2.0447975015855612E-2</v>
      </c>
    </row>
    <row r="19" spans="2:33" x14ac:dyDescent="0.25">
      <c r="B19" s="3" t="s">
        <v>18</v>
      </c>
      <c r="C19" s="1">
        <f>C17/C18</f>
        <v>0.62823496864233186</v>
      </c>
      <c r="D19" s="1"/>
      <c r="E19" s="1">
        <f t="shared" ref="E19:O19" si="0">E17/E18</f>
        <v>134.90010460259708</v>
      </c>
      <c r="F19" s="1"/>
      <c r="G19" s="1">
        <f t="shared" si="0"/>
        <v>2.3847562444748921E-2</v>
      </c>
      <c r="H19" s="1"/>
      <c r="I19" s="1">
        <f t="shared" si="0"/>
        <v>4.2114358411559376</v>
      </c>
      <c r="J19" s="1"/>
      <c r="K19" s="1">
        <f t="shared" si="0"/>
        <v>0</v>
      </c>
      <c r="L19" s="1"/>
      <c r="M19" s="1">
        <f t="shared" si="0"/>
        <v>1.7477177336156227</v>
      </c>
      <c r="N19" s="1"/>
      <c r="O19" s="1">
        <f t="shared" si="0"/>
        <v>4.5520564953131296E-3</v>
      </c>
      <c r="Q19" s="3" t="s">
        <v>18</v>
      </c>
      <c r="R19">
        <f>R17/R18</f>
        <v>3.7537176025121779</v>
      </c>
      <c r="T19">
        <f t="shared" ref="T19:Z19" si="1">T17/T18</f>
        <v>3.6124147263495348E-3</v>
      </c>
      <c r="V19">
        <f t="shared" si="1"/>
        <v>3.255076443653309E-2</v>
      </c>
      <c r="X19">
        <f t="shared" si="1"/>
        <v>3.7266361415189984</v>
      </c>
      <c r="Z19">
        <f t="shared" si="1"/>
        <v>4.8425600220308854E-2</v>
      </c>
      <c r="AB19" s="3" t="s">
        <v>18</v>
      </c>
      <c r="AC19" s="1">
        <f>AC17/AC18</f>
        <v>41.498107087898454</v>
      </c>
      <c r="AD19" s="1"/>
      <c r="AE19" s="1">
        <f>AE17/AE18</f>
        <v>4.5506101536580947E-2</v>
      </c>
      <c r="AG19" s="1">
        <f>AG17/AG18</f>
        <v>1.1110948927947383E-2</v>
      </c>
    </row>
    <row r="20" spans="2:33" x14ac:dyDescent="0.25">
      <c r="AB20" s="3" t="s">
        <v>33</v>
      </c>
      <c r="AC20">
        <f>AC18/AC17</f>
        <v>2.4097484684828353E-2</v>
      </c>
      <c r="AE20">
        <f>AE18/AE17</f>
        <v>21.975075126928438</v>
      </c>
      <c r="AG20">
        <f>AG18/AG17</f>
        <v>90.001313702801639</v>
      </c>
    </row>
    <row r="22" spans="2:33" x14ac:dyDescent="0.25">
      <c r="Q22" s="1"/>
      <c r="R22" s="3" t="s">
        <v>29</v>
      </c>
      <c r="S22" s="1"/>
      <c r="T22" s="1"/>
      <c r="U22" s="1"/>
      <c r="V22" s="1"/>
      <c r="W22" s="1"/>
      <c r="X22" s="1"/>
      <c r="Y22" s="1"/>
      <c r="Z22" s="1"/>
      <c r="AB22" s="1"/>
      <c r="AC22" s="2" t="s">
        <v>0</v>
      </c>
      <c r="AD22" s="1"/>
      <c r="AE22" s="1"/>
      <c r="AF22" s="1"/>
      <c r="AG22" s="1"/>
    </row>
    <row r="23" spans="2:33" x14ac:dyDescent="0.25">
      <c r="B23" s="1"/>
      <c r="C23" s="3" t="s">
        <v>1</v>
      </c>
      <c r="D23" s="3"/>
      <c r="E23" s="3" t="s">
        <v>2</v>
      </c>
      <c r="F23" s="3"/>
      <c r="G23" s="3" t="s">
        <v>3</v>
      </c>
      <c r="H23" s="3"/>
      <c r="I23" s="3" t="s">
        <v>4</v>
      </c>
      <c r="J23" s="3"/>
      <c r="K23" s="3" t="s">
        <v>5</v>
      </c>
      <c r="L23" s="3"/>
      <c r="M23" s="3" t="s">
        <v>6</v>
      </c>
      <c r="N23" s="3"/>
      <c r="O23" s="3" t="s">
        <v>7</v>
      </c>
      <c r="Q23" s="1"/>
      <c r="R23" s="3" t="s">
        <v>23</v>
      </c>
      <c r="S23" s="3"/>
      <c r="T23" s="3" t="s">
        <v>24</v>
      </c>
      <c r="U23" s="3"/>
      <c r="V23" s="3" t="s">
        <v>25</v>
      </c>
      <c r="W23" s="3"/>
      <c r="X23" s="3" t="s">
        <v>26</v>
      </c>
      <c r="Y23" s="3"/>
      <c r="Z23" s="3" t="s">
        <v>27</v>
      </c>
      <c r="AB23" s="1"/>
      <c r="AC23" s="3" t="s">
        <v>30</v>
      </c>
      <c r="AD23" s="3"/>
      <c r="AE23" s="4" t="s">
        <v>31</v>
      </c>
      <c r="AF23" s="3"/>
      <c r="AG23" s="3" t="s">
        <v>32</v>
      </c>
    </row>
    <row r="24" spans="2:33" x14ac:dyDescent="0.25">
      <c r="B24" s="3" t="s">
        <v>8</v>
      </c>
      <c r="C24" s="1">
        <v>1.16339046723033E-3</v>
      </c>
      <c r="D24" s="1"/>
      <c r="E24" s="1">
        <v>1.5483688407101862E-2</v>
      </c>
      <c r="F24" s="1"/>
      <c r="G24" s="1">
        <v>1.7673747796955196E-5</v>
      </c>
      <c r="H24" s="1"/>
      <c r="I24" s="1">
        <v>4.4327474490576474E-2</v>
      </c>
      <c r="J24" s="1"/>
      <c r="K24" s="1">
        <v>0</v>
      </c>
      <c r="L24" s="1"/>
      <c r="M24" s="1">
        <v>1.5928744273060599E-3</v>
      </c>
      <c r="N24" s="1"/>
      <c r="O24" s="1"/>
      <c r="Q24" s="3" t="s">
        <v>8</v>
      </c>
      <c r="R24" s="1">
        <v>4.361966899467962E-3</v>
      </c>
      <c r="S24" s="1"/>
      <c r="T24" s="1">
        <v>8.556603743792191E-6</v>
      </c>
      <c r="U24" s="1"/>
      <c r="V24" s="1">
        <v>5.7347568505627133E-6</v>
      </c>
      <c r="W24" s="1"/>
      <c r="X24" s="1">
        <v>8.999801287371105E-5</v>
      </c>
      <c r="Y24" s="1"/>
      <c r="Z24" s="1">
        <v>3.1301918445129727E-5</v>
      </c>
      <c r="AB24" s="3" t="s">
        <v>8</v>
      </c>
      <c r="AC24">
        <v>8.4811137251958844E-3</v>
      </c>
      <c r="AE24">
        <v>3.2722378205275084E-5</v>
      </c>
      <c r="AG24">
        <v>1.2711708771906684E-5</v>
      </c>
    </row>
    <row r="25" spans="2:33" x14ac:dyDescent="0.25">
      <c r="B25" s="3" t="s">
        <v>9</v>
      </c>
      <c r="C25" s="1">
        <v>6.2814621229207619E-3</v>
      </c>
      <c r="D25" s="1"/>
      <c r="E25" s="1">
        <v>0.11701736582271835</v>
      </c>
      <c r="F25" s="1"/>
      <c r="G25" s="1">
        <v>2.0781159454258191E-5</v>
      </c>
      <c r="H25" s="1"/>
      <c r="I25" s="1">
        <v>3.4829749865106875E-2</v>
      </c>
      <c r="J25" s="1"/>
      <c r="K25">
        <v>0</v>
      </c>
      <c r="L25" s="1"/>
      <c r="M25" s="1">
        <v>3.7285306336751183E-3</v>
      </c>
      <c r="N25" s="1"/>
      <c r="O25" s="1">
        <v>1.3017658628657683E-5</v>
      </c>
      <c r="Q25" s="3" t="s">
        <v>9</v>
      </c>
      <c r="R25" s="1">
        <v>7.566853063702794E-3</v>
      </c>
      <c r="S25" s="1"/>
      <c r="T25" s="1">
        <v>3.0098686171511424E-5</v>
      </c>
      <c r="U25" s="1"/>
      <c r="V25" s="1">
        <v>1.1779530432338339E-5</v>
      </c>
      <c r="W25" s="1"/>
      <c r="X25" s="1">
        <v>1.218469711531094E-4</v>
      </c>
      <c r="Y25" s="1"/>
      <c r="Z25" s="1">
        <v>4.6704935849205692E-5</v>
      </c>
      <c r="AB25" s="3" t="s">
        <v>9</v>
      </c>
      <c r="AC25">
        <v>2.6465236925649005E-2</v>
      </c>
      <c r="AE25">
        <v>3.3409248269123262E-5</v>
      </c>
      <c r="AG25">
        <v>4.5405940109366951E-5</v>
      </c>
    </row>
    <row r="26" spans="2:33" x14ac:dyDescent="0.25">
      <c r="B26" s="3" t="s">
        <v>10</v>
      </c>
      <c r="C26" s="1">
        <v>4.045060929735932E-3</v>
      </c>
      <c r="D26" s="1"/>
      <c r="E26" s="1">
        <v>2.5461641958783233E-2</v>
      </c>
      <c r="F26" s="1"/>
      <c r="G26" s="1"/>
      <c r="H26" s="1"/>
      <c r="I26" s="1">
        <v>1.2840143150119873E-2</v>
      </c>
      <c r="J26" s="1"/>
      <c r="K26" s="1">
        <v>0</v>
      </c>
      <c r="L26" s="1"/>
      <c r="M26" s="1">
        <v>1.0853550934177525E-2</v>
      </c>
      <c r="N26" s="1"/>
      <c r="O26" s="1">
        <v>1.8181631516725155E-5</v>
      </c>
      <c r="Q26" s="3" t="s">
        <v>10</v>
      </c>
      <c r="R26" s="1">
        <v>2.7941739992905376E-2</v>
      </c>
      <c r="S26" s="1"/>
      <c r="T26" s="1">
        <v>9.6596473725288822E-5</v>
      </c>
      <c r="U26" s="1"/>
      <c r="V26" s="1">
        <v>1.3892147386722728E-5</v>
      </c>
      <c r="W26" s="1"/>
      <c r="X26" s="1">
        <v>6.4066831304497194E-4</v>
      </c>
      <c r="Y26" s="1"/>
      <c r="Z26" s="1">
        <v>1.7511678584536717E-4</v>
      </c>
      <c r="AB26" s="3" t="s">
        <v>10</v>
      </c>
      <c r="AC26">
        <v>2.6357405171635519E-2</v>
      </c>
      <c r="AE26">
        <v>8.7668259599848713E-5</v>
      </c>
      <c r="AG26">
        <v>2.3720725774685644E-5</v>
      </c>
    </row>
    <row r="27" spans="2:33" x14ac:dyDescent="0.25">
      <c r="B27" s="3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Q27" s="3"/>
      <c r="R27" s="1"/>
      <c r="S27" s="1"/>
      <c r="T27" s="1"/>
      <c r="U27" s="1"/>
      <c r="V27" s="1"/>
      <c r="W27" s="1"/>
      <c r="X27" s="1"/>
      <c r="Y27" s="1"/>
      <c r="Z27" s="1"/>
      <c r="AB27" s="3"/>
      <c r="AC27" s="1"/>
      <c r="AD27" s="1"/>
      <c r="AE27" s="1"/>
      <c r="AG27" s="1"/>
    </row>
    <row r="28" spans="2:33" x14ac:dyDescent="0.25">
      <c r="B28" s="3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Q28" s="3"/>
      <c r="R28" s="1"/>
      <c r="S28" s="1"/>
      <c r="T28" s="1"/>
      <c r="U28" s="1"/>
      <c r="V28" s="1"/>
      <c r="W28" s="1"/>
      <c r="X28" s="1"/>
      <c r="Y28" s="1"/>
      <c r="Z28" s="1"/>
      <c r="AB28" s="3"/>
      <c r="AC28" s="1"/>
      <c r="AD28" s="1"/>
      <c r="AE28" s="1"/>
      <c r="AG28" s="1"/>
    </row>
    <row r="29" spans="2:33" x14ac:dyDescent="0.25">
      <c r="B29" s="3" t="s">
        <v>19</v>
      </c>
      <c r="C29" s="1">
        <v>1.7525511408579095E-2</v>
      </c>
      <c r="D29" s="1"/>
      <c r="E29" s="1">
        <v>4.3576470272821389E-4</v>
      </c>
      <c r="F29" s="1"/>
      <c r="G29" s="1">
        <v>2.4723597067670948E-4</v>
      </c>
      <c r="H29" s="1"/>
      <c r="I29" s="1">
        <v>2.8135846282604068E-2</v>
      </c>
      <c r="J29" s="1"/>
      <c r="K29" s="1">
        <v>5.4759642836132829E-3</v>
      </c>
      <c r="L29" s="1"/>
      <c r="M29" s="1">
        <v>5.2640807578080498E-3</v>
      </c>
      <c r="N29" s="1"/>
      <c r="O29" s="1">
        <v>2.7984947875490159E-3</v>
      </c>
      <c r="Q29" s="3" t="s">
        <v>19</v>
      </c>
      <c r="R29" s="1">
        <v>5.5569969533626022E-3</v>
      </c>
      <c r="S29" s="1"/>
      <c r="T29" s="1">
        <v>3.2607606701236934E-2</v>
      </c>
      <c r="U29" s="1"/>
      <c r="V29" s="1">
        <v>1.8863641535554954E-4</v>
      </c>
      <c r="W29" s="1"/>
      <c r="X29" s="1">
        <v>1.4727904547283128E-4</v>
      </c>
      <c r="Y29" s="1"/>
      <c r="Z29" s="1">
        <v>4.5229543701345975E-3</v>
      </c>
      <c r="AB29" s="3" t="s">
        <v>19</v>
      </c>
      <c r="AC29">
        <v>4.4212304974691717E-3</v>
      </c>
      <c r="AD29" s="1"/>
      <c r="AE29">
        <v>3.3355143193138231E-3</v>
      </c>
      <c r="AG29">
        <v>1.0735149503119221E-2</v>
      </c>
    </row>
    <row r="30" spans="2:33" x14ac:dyDescent="0.25">
      <c r="B30" s="3" t="s">
        <v>20</v>
      </c>
      <c r="C30" s="1">
        <v>3.1466738437297896E-3</v>
      </c>
      <c r="D30" s="1"/>
      <c r="E30" s="1">
        <v>9.4353121064438058E-4</v>
      </c>
      <c r="F30" s="1"/>
      <c r="G30" s="1">
        <v>1.411473153770385E-4</v>
      </c>
      <c r="H30" s="1"/>
      <c r="I30" s="1">
        <v>5.5136940919567013E-3</v>
      </c>
      <c r="J30" s="1"/>
      <c r="K30" s="1">
        <v>3.7653495146393774E-3</v>
      </c>
      <c r="L30" s="1"/>
      <c r="M30" s="1">
        <v>8.5017620166286598E-3</v>
      </c>
      <c r="N30" s="1"/>
      <c r="O30" s="1">
        <v>1.6274149515555026E-3</v>
      </c>
      <c r="Q30" s="3" t="s">
        <v>20</v>
      </c>
      <c r="R30" s="1">
        <v>2.4266884553596729E-3</v>
      </c>
      <c r="S30" s="1"/>
      <c r="T30" s="1">
        <v>1.2349347238939633E-3</v>
      </c>
      <c r="U30" s="1"/>
      <c r="V30" s="1">
        <v>9.9175886922154519E-5</v>
      </c>
      <c r="W30" s="1"/>
      <c r="X30" s="1">
        <v>2.1338481181772126E-4</v>
      </c>
      <c r="Y30" s="1"/>
      <c r="Z30" s="1">
        <v>2.8030411016399136E-4</v>
      </c>
      <c r="AB30" s="3" t="s">
        <v>20</v>
      </c>
      <c r="AC30">
        <v>1.4018702817448358E-4</v>
      </c>
      <c r="AD30" s="1"/>
      <c r="AE30">
        <v>1.3577333961172159E-4</v>
      </c>
      <c r="AG30">
        <v>6.5027937995968559E-4</v>
      </c>
    </row>
    <row r="31" spans="2:33" x14ac:dyDescent="0.25">
      <c r="B31" s="3" t="s">
        <v>21</v>
      </c>
      <c r="C31" s="1">
        <v>5.8442327566099591E-3</v>
      </c>
      <c r="D31" s="1"/>
      <c r="E31" s="1">
        <v>7.3280349749694487E-4</v>
      </c>
      <c r="F31" s="1"/>
      <c r="G31" s="1">
        <v>1.2387472553343454E-3</v>
      </c>
      <c r="H31" s="1"/>
      <c r="I31" s="1">
        <v>2.5040098784633053E-2</v>
      </c>
      <c r="J31" s="1"/>
      <c r="K31" s="1">
        <v>1.6838626118869007E-3</v>
      </c>
      <c r="L31" s="1"/>
      <c r="M31" s="1">
        <v>9.7653598180221946E-3</v>
      </c>
      <c r="N31" s="1"/>
      <c r="O31" s="1">
        <v>6.6345810032097214E-4</v>
      </c>
      <c r="Q31" s="3" t="s">
        <v>21</v>
      </c>
      <c r="R31" s="1">
        <v>1.0668583503869046E-2</v>
      </c>
      <c r="S31" s="1"/>
      <c r="T31" s="1">
        <v>6.0078536184336229E-2</v>
      </c>
      <c r="U31" s="1"/>
      <c r="V31" s="1">
        <v>8.3633271737325765E-4</v>
      </c>
      <c r="W31" s="1"/>
      <c r="X31" s="1">
        <v>4.6247300718276754E-4</v>
      </c>
      <c r="Y31" s="1"/>
      <c r="Z31" s="1">
        <v>7.7779212892633773E-3</v>
      </c>
      <c r="AB31" s="3" t="s">
        <v>21</v>
      </c>
      <c r="AC31">
        <v>1.1417548507383865E-3</v>
      </c>
      <c r="AE31">
        <v>5.4616610196573192E-4</v>
      </c>
      <c r="AG31">
        <v>4.1540154607030057E-3</v>
      </c>
    </row>
    <row r="32" spans="2:33" x14ac:dyDescent="0.25">
      <c r="B32" s="3" t="s">
        <v>22</v>
      </c>
      <c r="C32" s="1">
        <v>9.8430083838658305E-4</v>
      </c>
      <c r="D32" s="1"/>
      <c r="E32" s="1">
        <v>7.4962536666389718E-5</v>
      </c>
      <c r="F32" s="1"/>
      <c r="G32" s="1">
        <v>2.2107992548066167E-5</v>
      </c>
      <c r="H32" s="1"/>
      <c r="I32" s="1">
        <v>8.2354523413048965E-3</v>
      </c>
      <c r="J32" s="1"/>
      <c r="K32" s="1">
        <v>3.5091592210137359E-4</v>
      </c>
      <c r="L32" s="1"/>
      <c r="M32" s="1">
        <v>2.1147043259290626E-3</v>
      </c>
      <c r="N32" s="1"/>
      <c r="O32" s="1">
        <v>2.9033642301269363E-5</v>
      </c>
      <c r="Q32" s="3" t="s">
        <v>22</v>
      </c>
      <c r="R32" s="1">
        <v>7.2168729944494078E-4</v>
      </c>
      <c r="S32" s="1"/>
      <c r="T32" s="1">
        <v>5.7367525184700901E-4</v>
      </c>
      <c r="U32" s="1"/>
      <c r="V32" s="1">
        <v>3.0432829392739295E-5</v>
      </c>
      <c r="W32" s="1"/>
      <c r="X32" s="1">
        <v>1.1210718631780288E-3</v>
      </c>
      <c r="Y32" s="1"/>
      <c r="Z32" s="1">
        <v>2.5362866191245095E-4</v>
      </c>
      <c r="AB32" s="3" t="s">
        <v>22</v>
      </c>
      <c r="AC32">
        <v>9.2658503629207216E-4</v>
      </c>
      <c r="AE32">
        <v>1.1843628400542472E-4</v>
      </c>
      <c r="AG32">
        <v>5.4493778599486967E-4</v>
      </c>
    </row>
    <row r="33" spans="2:29" x14ac:dyDescent="0.25">
      <c r="B33" s="1"/>
      <c r="C33" s="1"/>
      <c r="D33" s="1"/>
      <c r="E33" s="1"/>
      <c r="F33" s="1"/>
      <c r="G33" s="1"/>
      <c r="H33" s="1"/>
      <c r="I33" s="1"/>
    </row>
    <row r="37" spans="2:29" x14ac:dyDescent="0.25">
      <c r="B37" s="1"/>
      <c r="C37" s="36" t="s">
        <v>493</v>
      </c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1"/>
      <c r="S37" s="1"/>
      <c r="T37" s="1"/>
      <c r="U37" s="1"/>
      <c r="V37" s="1"/>
      <c r="X37" s="1"/>
      <c r="Y37" s="2"/>
      <c r="Z37" s="1"/>
      <c r="AA37" s="1"/>
      <c r="AB37" s="1"/>
      <c r="AC37" s="1"/>
    </row>
    <row r="38" spans="2:29" ht="20.25" x14ac:dyDescent="0.3">
      <c r="B38" s="1"/>
      <c r="C38" s="18" t="s">
        <v>1</v>
      </c>
      <c r="D38" s="19" t="s">
        <v>2</v>
      </c>
      <c r="E38" s="18" t="s">
        <v>3</v>
      </c>
      <c r="F38" s="19" t="s">
        <v>4</v>
      </c>
      <c r="G38" s="31" t="s">
        <v>5</v>
      </c>
      <c r="H38" s="20" t="s">
        <v>6</v>
      </c>
      <c r="I38" s="20" t="s">
        <v>7</v>
      </c>
      <c r="J38" s="19" t="s">
        <v>35</v>
      </c>
      <c r="K38" s="18" t="s">
        <v>24</v>
      </c>
      <c r="L38" s="19" t="s">
        <v>26</v>
      </c>
      <c r="M38" s="18" t="s">
        <v>25</v>
      </c>
      <c r="N38" s="18" t="s">
        <v>27</v>
      </c>
      <c r="O38" s="19" t="s">
        <v>30</v>
      </c>
      <c r="P38" s="21" t="s">
        <v>31</v>
      </c>
      <c r="Q38" s="19" t="s">
        <v>32</v>
      </c>
    </row>
    <row r="39" spans="2:29" x14ac:dyDescent="0.25">
      <c r="B39" s="3" t="s">
        <v>8</v>
      </c>
      <c r="C39" s="1">
        <v>1.4943699537716909E-2</v>
      </c>
      <c r="D39" s="1">
        <v>0.19054836398935668</v>
      </c>
      <c r="E39" s="1">
        <v>3.1042174944178663E-5</v>
      </c>
      <c r="F39" s="1">
        <v>0.22030821275646384</v>
      </c>
      <c r="G39">
        <v>0</v>
      </c>
      <c r="H39">
        <v>1.3979188183312868E-2</v>
      </c>
      <c r="I39">
        <v>2.1379683182148545E-5</v>
      </c>
      <c r="J39" s="1">
        <v>3.543009521838688E-2</v>
      </c>
      <c r="K39" s="1">
        <v>3.6507914647384498E-5</v>
      </c>
      <c r="L39" s="1">
        <v>1.6089116764894452E-3</v>
      </c>
      <c r="M39" s="1">
        <v>2.0744834659959353E-5</v>
      </c>
      <c r="N39" s="1">
        <v>2.8733191374358854E-4</v>
      </c>
      <c r="O39" s="1">
        <v>0.2012414665916932</v>
      </c>
      <c r="P39">
        <v>4.9005168067688567E-5</v>
      </c>
      <c r="Q39">
        <v>2.421994732585942E-4</v>
      </c>
    </row>
    <row r="40" spans="2:29" x14ac:dyDescent="0.25">
      <c r="B40" s="3" t="s">
        <v>9</v>
      </c>
      <c r="C40" s="1">
        <v>3.3175351991694697E-2</v>
      </c>
      <c r="D40" s="1">
        <v>0.40325743807864772</v>
      </c>
      <c r="E40" s="1">
        <v>2.1753522002875204E-5</v>
      </c>
      <c r="F40" s="1">
        <v>0.34520382916119452</v>
      </c>
      <c r="G40">
        <v>0</v>
      </c>
      <c r="H40">
        <v>2.9208879180856153E-2</v>
      </c>
      <c r="I40">
        <v>2.0395208644957025E-5</v>
      </c>
      <c r="J40" s="1">
        <v>5.1337105165636727E-2</v>
      </c>
      <c r="K40" s="1">
        <v>1.2981646759999699E-4</v>
      </c>
      <c r="L40" s="1">
        <v>1.7365223559727841E-3</v>
      </c>
      <c r="M40" s="1">
        <v>3.8679108695938582E-5</v>
      </c>
      <c r="N40" s="1">
        <v>2.0569173182134371E-4</v>
      </c>
      <c r="O40" s="1">
        <v>0.41774570636037733</v>
      </c>
      <c r="P40">
        <v>8.6379354576664018E-5</v>
      </c>
      <c r="Q40">
        <v>3.8826634856615002E-4</v>
      </c>
    </row>
    <row r="41" spans="2:29" x14ac:dyDescent="0.25">
      <c r="B41" s="3" t="s">
        <v>10</v>
      </c>
      <c r="C41" s="1">
        <v>3.3732429397675283E-2</v>
      </c>
      <c r="D41" s="1">
        <v>0.21195126514553841</v>
      </c>
      <c r="E41" s="1">
        <v>3.8497601615912415E-6</v>
      </c>
      <c r="F41" s="1">
        <v>0.31621023599162118</v>
      </c>
      <c r="G41">
        <v>0</v>
      </c>
      <c r="H41">
        <v>0.10311275658346179</v>
      </c>
      <c r="I41">
        <v>2.4447848100566966E-5</v>
      </c>
      <c r="J41" s="1">
        <v>0.10654994851834639</v>
      </c>
      <c r="K41" s="1">
        <v>5.3145555327454902E-4</v>
      </c>
      <c r="L41" s="1">
        <v>2.0885848508794087E-3</v>
      </c>
      <c r="M41" s="1">
        <v>2.5281989028185258E-5</v>
      </c>
      <c r="N41" s="1">
        <v>8.6878254857296897E-4</v>
      </c>
      <c r="O41" s="1">
        <v>0.34559057816318206</v>
      </c>
      <c r="P41">
        <v>4.0364146358606032E-4</v>
      </c>
      <c r="Q41">
        <v>5.1123396418603183E-5</v>
      </c>
    </row>
    <row r="42" spans="2:29" x14ac:dyDescent="0.25">
      <c r="B42" s="3"/>
      <c r="C42" s="1"/>
      <c r="D42" s="1"/>
      <c r="E42" s="1"/>
      <c r="F42" s="1"/>
      <c r="J42" s="1"/>
      <c r="K42" s="1"/>
      <c r="L42" s="1"/>
      <c r="M42" s="1"/>
      <c r="N42" s="1"/>
      <c r="O42" s="1"/>
      <c r="P42" s="1"/>
      <c r="Q42" s="1"/>
    </row>
    <row r="43" spans="2:29" x14ac:dyDescent="0.25">
      <c r="B43" s="3" t="s">
        <v>11</v>
      </c>
      <c r="C43" s="1">
        <v>5.7267036470084444E-2</v>
      </c>
      <c r="D43" s="1">
        <v>2.2816633907292078E-3</v>
      </c>
      <c r="E43" s="1">
        <v>6.6082925623458903E-4</v>
      </c>
      <c r="F43" s="1">
        <v>7.3471995274419166E-2</v>
      </c>
      <c r="G43">
        <v>2.7619271273631521E-2</v>
      </c>
      <c r="H43">
        <v>2.3052363215853754E-2</v>
      </c>
      <c r="I43">
        <v>7.72926744624084E-3</v>
      </c>
      <c r="J43" s="1">
        <v>1.6408395017896992E-2</v>
      </c>
      <c r="K43" s="1">
        <v>8.5978475696173506E-2</v>
      </c>
      <c r="L43" s="1">
        <v>1.4727904547283128E-4</v>
      </c>
      <c r="M43" s="1">
        <v>6.7679660198985555E-4</v>
      </c>
      <c r="N43" s="1">
        <v>1.2320052198787715E-2</v>
      </c>
      <c r="O43">
        <v>1.0145788985169931E-2</v>
      </c>
      <c r="P43">
        <v>8.2162616113966355E-3</v>
      </c>
      <c r="Q43">
        <v>3.3968872740147253E-2</v>
      </c>
    </row>
    <row r="44" spans="2:29" x14ac:dyDescent="0.25">
      <c r="B44" s="3" t="s">
        <v>12</v>
      </c>
      <c r="C44" s="1">
        <v>3.4086268360147977E-2</v>
      </c>
      <c r="D44" s="1">
        <v>1.081576692942272E-3</v>
      </c>
      <c r="E44" s="1">
        <v>3.4258657204163799E-4</v>
      </c>
      <c r="F44" s="1">
        <v>3.1321516076278602E-2</v>
      </c>
      <c r="G44">
        <v>3.4328406248531319E-2</v>
      </c>
      <c r="H44">
        <v>2.9262030038679537E-2</v>
      </c>
      <c r="I44">
        <v>4.1987511941595466E-3</v>
      </c>
      <c r="J44" s="1">
        <v>1.9807270676871217E-2</v>
      </c>
      <c r="K44" s="1">
        <v>5.6498024978441003E-2</v>
      </c>
      <c r="L44" s="1">
        <v>2.1338481181772126E-4</v>
      </c>
      <c r="M44" s="1">
        <v>6.6484238759414148E-4</v>
      </c>
      <c r="N44" s="1">
        <v>5.8949772237330425E-3</v>
      </c>
      <c r="O44">
        <v>8.5685590079738819E-4</v>
      </c>
      <c r="P44">
        <v>8.7727029112231265E-4</v>
      </c>
      <c r="Q44">
        <v>1.0022827371057844E-2</v>
      </c>
    </row>
    <row r="45" spans="2:29" x14ac:dyDescent="0.25">
      <c r="B45" s="3" t="s">
        <v>13</v>
      </c>
      <c r="C45" s="1">
        <v>7.2816093946723739E-2</v>
      </c>
      <c r="D45" s="1">
        <v>4.0962262777279115E-3</v>
      </c>
      <c r="E45" s="1">
        <v>2.115409377942635E-3</v>
      </c>
      <c r="F45" s="1">
        <v>8.6245211939474001E-2</v>
      </c>
      <c r="G45">
        <v>3.3843057901080269E-2</v>
      </c>
      <c r="H45">
        <v>5.4136690337300487E-2</v>
      </c>
      <c r="I45">
        <v>6.807547878340342E-3</v>
      </c>
      <c r="J45" s="1">
        <v>1.689123948810984E-2</v>
      </c>
      <c r="K45" s="1">
        <v>0.10215455156657299</v>
      </c>
      <c r="L45" s="1">
        <v>4.6247300718276754E-4</v>
      </c>
      <c r="M45" s="1">
        <v>1.4445146602822109E-3</v>
      </c>
      <c r="N45" s="1">
        <v>1.1629090531135968E-2</v>
      </c>
      <c r="O45">
        <v>9.8454484101500109E-3</v>
      </c>
      <c r="P45">
        <v>6.4952591976482404E-3</v>
      </c>
      <c r="Q45">
        <v>3.1587850126994582E-2</v>
      </c>
    </row>
    <row r="46" spans="2:29" x14ac:dyDescent="0.25">
      <c r="B46" s="3" t="s">
        <v>14</v>
      </c>
      <c r="C46" s="1">
        <v>9.5479416293459823E-3</v>
      </c>
      <c r="D46" s="1">
        <v>5.0452120888185893E-4</v>
      </c>
      <c r="E46" s="1">
        <v>4.8260583779384773E-5</v>
      </c>
      <c r="F46" s="1">
        <v>8.8113031175677411E-2</v>
      </c>
      <c r="G46">
        <v>3.3048147944588734E-3</v>
      </c>
      <c r="H46">
        <v>5.1617709965085965E-3</v>
      </c>
      <c r="I46">
        <v>6.6159752374029613E-4</v>
      </c>
      <c r="J46" s="1">
        <v>1.5560007417044183E-2</v>
      </c>
      <c r="K46" s="1">
        <v>1.29177946772689E-2</v>
      </c>
      <c r="L46" s="1">
        <v>1.1210718631780288E-3</v>
      </c>
      <c r="M46" s="1">
        <v>6.8354192054008575E-4</v>
      </c>
      <c r="N46" s="1">
        <v>7.651369703121501E-3</v>
      </c>
      <c r="O46">
        <v>1.0143770150317302E-2</v>
      </c>
      <c r="P46">
        <v>2.0472429020616941E-4</v>
      </c>
      <c r="Q46">
        <v>6.2123498252227754E-3</v>
      </c>
    </row>
    <row r="47" spans="2:29" x14ac:dyDescent="0.25">
      <c r="B47" s="5" t="s">
        <v>15</v>
      </c>
      <c r="C47" s="6">
        <f t="shared" ref="C47:F47" si="2">TTEST(C39:C41,C43:C46,1,3)</f>
        <v>0.17253365640528412</v>
      </c>
      <c r="D47" s="7">
        <f t="shared" si="2"/>
        <v>2.9352041657868873E-2</v>
      </c>
      <c r="E47" s="6">
        <f t="shared" si="2"/>
        <v>9.5252854844202275E-2</v>
      </c>
      <c r="F47" s="7">
        <f t="shared" si="2"/>
        <v>9.0096256882698043E-3</v>
      </c>
      <c r="G47" s="9" t="s">
        <v>205</v>
      </c>
      <c r="H47" s="8">
        <f t="shared" ref="H47:N47" si="3">TTEST(H39:H41,H43:H46,1,3)</f>
        <v>0.26821400477583002</v>
      </c>
      <c r="I47" s="9">
        <f t="shared" si="3"/>
        <v>2.774721417228062E-2</v>
      </c>
      <c r="J47" s="10">
        <f t="shared" si="3"/>
        <v>7.964578691047712E-2</v>
      </c>
      <c r="K47" s="10">
        <f t="shared" si="3"/>
        <v>2.3292312565626513E-2</v>
      </c>
      <c r="L47" s="10">
        <f t="shared" si="3"/>
        <v>2.3097891827347653E-3</v>
      </c>
      <c r="M47" s="10">
        <f t="shared" si="3"/>
        <v>1.1115152830911709E-2</v>
      </c>
      <c r="N47" s="10">
        <f t="shared" si="3"/>
        <v>4.8519583257501603E-3</v>
      </c>
      <c r="O47" s="7">
        <f>TTEST(O39:O41,O43:O46,1,2)</f>
        <v>1.0065766361488002E-3</v>
      </c>
      <c r="P47" s="12">
        <f>TTEST(P39:P41,P43:P46,1,3)</f>
        <v>7.8176227667870746E-2</v>
      </c>
      <c r="Q47" s="7">
        <f>TTEST(Q39:Q41,Q43:Q46,1,3)</f>
        <v>3.3441303646883885E-2</v>
      </c>
    </row>
    <row r="48" spans="2:29" x14ac:dyDescent="0.25">
      <c r="B48" s="3" t="s">
        <v>16</v>
      </c>
      <c r="C48" s="1">
        <f t="shared" ref="C48:F48" si="4">AVERAGE(C39:C41)</f>
        <v>2.7283826975695629E-2</v>
      </c>
      <c r="D48" s="1">
        <f t="shared" si="4"/>
        <v>0.26858568907118091</v>
      </c>
      <c r="E48" s="1">
        <f t="shared" si="4"/>
        <v>1.8881819036215037E-5</v>
      </c>
      <c r="F48" s="1">
        <f t="shared" si="4"/>
        <v>0.29390742596975983</v>
      </c>
      <c r="G48">
        <f t="shared" ref="G48:Q48" si="5">AVERAGE(G39:G41)</f>
        <v>0</v>
      </c>
      <c r="H48">
        <f t="shared" si="5"/>
        <v>4.8766941315876944E-2</v>
      </c>
      <c r="I48">
        <f t="shared" si="5"/>
        <v>2.2074246642557512E-5</v>
      </c>
      <c r="J48" s="1">
        <f t="shared" si="5"/>
        <v>6.4439049634123335E-2</v>
      </c>
      <c r="K48" s="1">
        <f t="shared" si="5"/>
        <v>2.3259331184064349E-4</v>
      </c>
      <c r="L48" s="1">
        <f t="shared" si="5"/>
        <v>1.811339627780546E-3</v>
      </c>
      <c r="M48" s="1">
        <f t="shared" si="5"/>
        <v>2.8235310794694396E-5</v>
      </c>
      <c r="N48" s="1">
        <f t="shared" si="5"/>
        <v>4.5393539804596705E-4</v>
      </c>
      <c r="O48" s="1">
        <f t="shared" si="5"/>
        <v>0.32152591703841754</v>
      </c>
      <c r="P48" s="1">
        <f t="shared" si="5"/>
        <v>1.7967532874347097E-4</v>
      </c>
      <c r="Q48" s="1">
        <f t="shared" si="5"/>
        <v>2.2719640608111579E-4</v>
      </c>
    </row>
    <row r="49" spans="1:17" x14ac:dyDescent="0.25">
      <c r="B49" s="3" t="s">
        <v>17</v>
      </c>
      <c r="C49" s="1">
        <f t="shared" ref="C49:F49" si="6">AVERAGE(C43:C46)</f>
        <v>4.3429335101575539E-2</v>
      </c>
      <c r="D49" s="1">
        <f t="shared" si="6"/>
        <v>1.9909968925703125E-3</v>
      </c>
      <c r="E49" s="1">
        <f t="shared" si="6"/>
        <v>7.9177144749956164E-4</v>
      </c>
      <c r="F49" s="1">
        <f t="shared" si="6"/>
        <v>6.9787938616462292E-2</v>
      </c>
      <c r="G49">
        <f t="shared" ref="G49:Q49" si="7">AVERAGE(G43:G46)</f>
        <v>2.4773887554425496E-2</v>
      </c>
      <c r="H49">
        <f t="shared" si="7"/>
        <v>2.7903213647085593E-2</v>
      </c>
      <c r="I49">
        <f t="shared" si="7"/>
        <v>4.8492910106202568E-3</v>
      </c>
      <c r="J49" s="1">
        <f t="shared" si="7"/>
        <v>1.7166728149980558E-2</v>
      </c>
      <c r="K49" s="1">
        <f t="shared" si="7"/>
        <v>6.4387211729614105E-2</v>
      </c>
      <c r="L49" s="1">
        <f t="shared" si="7"/>
        <v>4.8605218191283723E-4</v>
      </c>
      <c r="M49" s="1">
        <f t="shared" si="7"/>
        <v>8.6742389260157347E-4</v>
      </c>
      <c r="N49" s="1">
        <f t="shared" si="7"/>
        <v>9.3738724141945572E-3</v>
      </c>
      <c r="O49" s="1">
        <f t="shared" si="7"/>
        <v>7.7479658616086584E-3</v>
      </c>
      <c r="P49" s="1">
        <f t="shared" si="7"/>
        <v>3.948378847593339E-3</v>
      </c>
      <c r="Q49" s="1">
        <f t="shared" si="7"/>
        <v>2.0447975015855612E-2</v>
      </c>
    </row>
    <row r="50" spans="1:17" x14ac:dyDescent="0.25">
      <c r="B50" s="3" t="s">
        <v>18</v>
      </c>
      <c r="C50" s="1">
        <f>C48/C49</f>
        <v>0.62823496864233186</v>
      </c>
      <c r="D50" s="32">
        <f t="shared" ref="D50" si="8">D48/D49</f>
        <v>134.90010460259708</v>
      </c>
      <c r="E50" s="1">
        <f t="shared" ref="E50" si="9">E48/E49</f>
        <v>2.3847562444748921E-2</v>
      </c>
      <c r="F50" s="32">
        <f t="shared" ref="F50" si="10">F48/F49</f>
        <v>4.2114358411559376</v>
      </c>
      <c r="G50" s="33" t="s">
        <v>205</v>
      </c>
      <c r="H50" s="1">
        <f t="shared" ref="H50" si="11">H48/H49</f>
        <v>1.7477177336156227</v>
      </c>
      <c r="I50" s="33">
        <f t="shared" ref="I50" si="12">I48/I49</f>
        <v>4.5520564953131296E-3</v>
      </c>
      <c r="J50" s="32">
        <f>J48/J49</f>
        <v>3.7537176025121779</v>
      </c>
      <c r="K50" s="33">
        <f t="shared" ref="K50" si="13">K48/K49</f>
        <v>3.6124147263495348E-3</v>
      </c>
      <c r="L50" s="32">
        <f t="shared" ref="L50" si="14">L48/L49</f>
        <v>3.7266361415189984</v>
      </c>
      <c r="M50" s="33">
        <f t="shared" ref="M50" si="15">M48/M49</f>
        <v>3.255076443653309E-2</v>
      </c>
      <c r="N50" s="33">
        <f t="shared" ref="N50" si="16">N48/N49</f>
        <v>4.8425600220308854E-2</v>
      </c>
      <c r="O50" s="32">
        <f>O48/O49</f>
        <v>41.498107087898454</v>
      </c>
      <c r="P50" s="1">
        <f>P48/P49</f>
        <v>4.5506101536580947E-2</v>
      </c>
      <c r="Q50" s="33">
        <f>Q48/Q49</f>
        <v>1.1110948927947383E-2</v>
      </c>
    </row>
    <row r="51" spans="1:17" x14ac:dyDescent="0.25">
      <c r="O51">
        <f>O49/O48</f>
        <v>2.4097484684828353E-2</v>
      </c>
      <c r="P51">
        <f>P49/P48</f>
        <v>21.975075126928438</v>
      </c>
      <c r="Q51">
        <f>Q49/Q48</f>
        <v>90.001313702801639</v>
      </c>
    </row>
    <row r="52" spans="1:17" x14ac:dyDescent="0.25">
      <c r="C52">
        <f t="shared" ref="C52:F52" si="17">TTEST(C39:C41,C43:C46,1,3)</f>
        <v>0.17253365640528412</v>
      </c>
      <c r="D52" s="13">
        <f t="shared" si="17"/>
        <v>2.9352041657868873E-2</v>
      </c>
      <c r="E52">
        <f t="shared" si="17"/>
        <v>9.5252854844202275E-2</v>
      </c>
      <c r="F52" s="13">
        <f t="shared" si="17"/>
        <v>9.0096256882698043E-3</v>
      </c>
      <c r="G52" s="13" t="s">
        <v>205</v>
      </c>
      <c r="H52">
        <f t="shared" ref="H52:Q52" si="18">TTEST(H39:H41,H43:H46,1,3)</f>
        <v>0.26821400477583002</v>
      </c>
      <c r="I52" s="13">
        <f t="shared" si="18"/>
        <v>2.774721417228062E-2</v>
      </c>
      <c r="J52">
        <f t="shared" si="18"/>
        <v>7.964578691047712E-2</v>
      </c>
      <c r="K52" s="13">
        <f t="shared" si="18"/>
        <v>2.3292312565626513E-2</v>
      </c>
      <c r="L52" s="13">
        <f t="shared" si="18"/>
        <v>2.3097891827347653E-3</v>
      </c>
      <c r="M52" s="13">
        <f t="shared" si="18"/>
        <v>1.1115152830911709E-2</v>
      </c>
      <c r="N52" s="13">
        <f t="shared" si="18"/>
        <v>4.8519583257501603E-3</v>
      </c>
      <c r="O52" s="13">
        <f t="shared" si="18"/>
        <v>1.9306296839354632E-2</v>
      </c>
      <c r="P52">
        <f t="shared" si="18"/>
        <v>7.8176227667870746E-2</v>
      </c>
      <c r="Q52" s="13">
        <f t="shared" si="18"/>
        <v>3.3441303646883885E-2</v>
      </c>
    </row>
    <row r="53" spans="1:17" ht="27.75" customHeight="1" x14ac:dyDescent="0.25">
      <c r="A53" s="2" t="s">
        <v>34</v>
      </c>
      <c r="B53" s="5" t="s">
        <v>15</v>
      </c>
      <c r="C53" s="15">
        <f t="shared" ref="C53:F53" si="19">TTEST(C39:C41,C43:C46,1,2)</f>
        <v>0.1947602855665207</v>
      </c>
      <c r="D53" s="17">
        <f t="shared" si="19"/>
        <v>2.6408495784857838E-3</v>
      </c>
      <c r="E53" s="14">
        <f t="shared" si="19"/>
        <v>0.10683733669281606</v>
      </c>
      <c r="F53" s="16">
        <f t="shared" si="19"/>
        <v>7.1035325523048512E-4</v>
      </c>
      <c r="G53" s="16" t="s">
        <v>205</v>
      </c>
      <c r="H53" s="15">
        <f t="shared" ref="H53:Q53" si="20">TTEST(H39:H41,H43:H46,1,2)</f>
        <v>0.2290414779373964</v>
      </c>
      <c r="I53" s="17">
        <f t="shared" si="20"/>
        <v>2.4823084377876611E-2</v>
      </c>
      <c r="J53" s="17">
        <f t="shared" si="20"/>
        <v>2.3633282405342113E-2</v>
      </c>
      <c r="K53" s="9">
        <f t="shared" si="20"/>
        <v>1.9726485240578247E-2</v>
      </c>
      <c r="L53" s="17">
        <f t="shared" si="20"/>
        <v>2.962181094828386E-3</v>
      </c>
      <c r="M53" s="17">
        <f t="shared" si="20"/>
        <v>7.1057785656227328E-3</v>
      </c>
      <c r="N53" s="17">
        <f t="shared" si="20"/>
        <v>2.3547706133595866E-3</v>
      </c>
      <c r="O53" s="16">
        <f t="shared" si="20"/>
        <v>1.0065766361488002E-3</v>
      </c>
      <c r="P53" s="15">
        <f t="shared" si="20"/>
        <v>8.6479183366573911E-2</v>
      </c>
      <c r="Q53" s="17">
        <f t="shared" si="20"/>
        <v>3.1551184968683629E-2</v>
      </c>
    </row>
    <row r="55" spans="1:17" x14ac:dyDescent="0.25">
      <c r="J55" s="3" t="s">
        <v>29</v>
      </c>
      <c r="K55" s="1"/>
      <c r="L55" s="1"/>
      <c r="M55" s="1"/>
      <c r="N55" s="1"/>
      <c r="O55" s="2" t="s">
        <v>0</v>
      </c>
      <c r="P55" s="1"/>
      <c r="Q55" s="1"/>
    </row>
    <row r="56" spans="1:17" x14ac:dyDescent="0.25">
      <c r="B56" s="1"/>
      <c r="C56" s="3" t="s">
        <v>1</v>
      </c>
      <c r="D56" s="3" t="s">
        <v>2</v>
      </c>
      <c r="E56" s="3" t="s">
        <v>3</v>
      </c>
      <c r="F56" s="3" t="s">
        <v>4</v>
      </c>
      <c r="G56" s="3" t="s">
        <v>5</v>
      </c>
      <c r="H56" s="3" t="s">
        <v>6</v>
      </c>
      <c r="I56" s="3" t="s">
        <v>7</v>
      </c>
      <c r="J56" s="3" t="s">
        <v>23</v>
      </c>
      <c r="K56" s="3" t="s">
        <v>24</v>
      </c>
      <c r="L56" s="3" t="s">
        <v>26</v>
      </c>
      <c r="M56" s="3" t="s">
        <v>25</v>
      </c>
      <c r="N56" s="3" t="s">
        <v>27</v>
      </c>
      <c r="O56" s="3" t="s">
        <v>30</v>
      </c>
      <c r="P56" s="4" t="s">
        <v>31</v>
      </c>
      <c r="Q56" s="3" t="s">
        <v>32</v>
      </c>
    </row>
    <row r="57" spans="1:17" x14ac:dyDescent="0.25">
      <c r="B57" s="3" t="s">
        <v>8</v>
      </c>
      <c r="C57" s="1">
        <v>1.16339046723033E-3</v>
      </c>
      <c r="D57" s="1">
        <v>1.5483688407101862E-2</v>
      </c>
      <c r="E57" s="1">
        <v>1.7673747796955196E-5</v>
      </c>
      <c r="F57" s="1">
        <v>4.4327474490576474E-2</v>
      </c>
      <c r="G57" s="1">
        <v>0</v>
      </c>
      <c r="H57" s="1">
        <v>1.5928744273060599E-3</v>
      </c>
      <c r="I57" s="1">
        <v>1.5705763898953802E-6</v>
      </c>
      <c r="J57" s="1">
        <v>4.361966899467962E-3</v>
      </c>
      <c r="K57" s="1">
        <v>8.556603743792191E-6</v>
      </c>
      <c r="L57" s="1">
        <v>8.999801287371105E-5</v>
      </c>
      <c r="M57" s="1">
        <v>5.7347568505627133E-6</v>
      </c>
      <c r="N57" s="1">
        <v>3.1301918445129727E-5</v>
      </c>
      <c r="O57">
        <v>8.4811137251958844E-3</v>
      </c>
      <c r="P57">
        <v>3.2722378205275084E-5</v>
      </c>
      <c r="Q57">
        <v>1.2711708771906684E-5</v>
      </c>
    </row>
    <row r="58" spans="1:17" x14ac:dyDescent="0.25">
      <c r="B58" s="3" t="s">
        <v>9</v>
      </c>
      <c r="C58" s="1">
        <v>6.2814621229207619E-3</v>
      </c>
      <c r="D58" s="1">
        <v>0.11701736582271835</v>
      </c>
      <c r="E58" s="1">
        <v>2.0781159454258191E-5</v>
      </c>
      <c r="F58" s="1">
        <v>3.4829749865106875E-2</v>
      </c>
      <c r="G58">
        <v>0</v>
      </c>
      <c r="H58" s="1">
        <v>3.7285306336751183E-3</v>
      </c>
      <c r="I58" s="1">
        <v>1.3017658628657683E-5</v>
      </c>
      <c r="J58" s="1">
        <v>7.566853063702794E-3</v>
      </c>
      <c r="K58" s="1">
        <v>3.0098686171511424E-5</v>
      </c>
      <c r="L58" s="1">
        <v>1.218469711531094E-4</v>
      </c>
      <c r="M58" s="1">
        <v>1.1779530432338339E-5</v>
      </c>
      <c r="N58" s="1">
        <v>4.6704935849205692E-5</v>
      </c>
      <c r="O58">
        <v>2.6465236925649005E-2</v>
      </c>
      <c r="P58">
        <v>3.3409248269123262E-5</v>
      </c>
      <c r="Q58">
        <v>4.5405940109366951E-5</v>
      </c>
    </row>
    <row r="59" spans="1:17" x14ac:dyDescent="0.25">
      <c r="B59" s="3" t="s">
        <v>10</v>
      </c>
      <c r="C59" s="1">
        <v>4.045060929735932E-3</v>
      </c>
      <c r="D59" s="1">
        <v>2.5461641958783233E-2</v>
      </c>
      <c r="E59" s="1">
        <v>4.0254196278932285E-8</v>
      </c>
      <c r="F59" s="1">
        <v>1.2840143150119873E-2</v>
      </c>
      <c r="G59" s="1">
        <v>0</v>
      </c>
      <c r="H59" s="1">
        <v>1.0853550934177525E-2</v>
      </c>
      <c r="I59" s="1">
        <v>1.8181631516725155E-5</v>
      </c>
      <c r="J59" s="1">
        <v>2.7941739992905376E-2</v>
      </c>
      <c r="K59" s="1">
        <v>9.6596473725288822E-5</v>
      </c>
      <c r="L59" s="1">
        <v>6.4066831304497194E-4</v>
      </c>
      <c r="M59" s="1">
        <v>1.3892147386722728E-5</v>
      </c>
      <c r="N59" s="1">
        <v>1.7511678584536717E-4</v>
      </c>
      <c r="O59">
        <v>2.6357405171635519E-2</v>
      </c>
      <c r="P59">
        <v>8.7668259599848713E-5</v>
      </c>
      <c r="Q59">
        <v>2.3720725774685644E-5</v>
      </c>
    </row>
    <row r="60" spans="1:17" x14ac:dyDescent="0.25">
      <c r="B60" s="3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25">
      <c r="B61" s="3" t="s">
        <v>19</v>
      </c>
      <c r="C61" s="1">
        <v>1.7525511408579095E-2</v>
      </c>
      <c r="D61" s="1">
        <v>4.3576470272821389E-4</v>
      </c>
      <c r="E61" s="1">
        <v>2.4723597067670948E-4</v>
      </c>
      <c r="F61" s="1">
        <v>2.8135846282604068E-2</v>
      </c>
      <c r="G61" s="1">
        <v>5.4759642836132829E-3</v>
      </c>
      <c r="H61" s="1">
        <v>5.2640807578080498E-3</v>
      </c>
      <c r="I61" s="1">
        <v>2.7984947875490159E-3</v>
      </c>
      <c r="J61" s="1">
        <v>5.5569969533626022E-3</v>
      </c>
      <c r="K61" s="1">
        <v>3.2607606701236934E-2</v>
      </c>
      <c r="L61" s="1">
        <v>1.4727904547283128E-4</v>
      </c>
      <c r="M61" s="1">
        <v>1.8863641535554954E-4</v>
      </c>
      <c r="N61" s="1">
        <v>4.5229543701345975E-3</v>
      </c>
      <c r="O61">
        <v>4.4212304974691717E-3</v>
      </c>
      <c r="P61">
        <v>3.3355143193138231E-3</v>
      </c>
      <c r="Q61">
        <v>1.0735149503119221E-2</v>
      </c>
    </row>
    <row r="62" spans="1:17" x14ac:dyDescent="0.25">
      <c r="B62" s="3" t="s">
        <v>20</v>
      </c>
      <c r="C62" s="1">
        <v>3.1466738437297896E-3</v>
      </c>
      <c r="D62" s="1">
        <v>9.4353121064438058E-4</v>
      </c>
      <c r="E62" s="1">
        <v>1.411473153770385E-4</v>
      </c>
      <c r="F62" s="1">
        <v>5.5136940919567013E-3</v>
      </c>
      <c r="G62" s="1">
        <v>3.7653495146393774E-3</v>
      </c>
      <c r="H62" s="1">
        <v>8.5017620166286598E-3</v>
      </c>
      <c r="I62" s="1">
        <v>1.6274149515555026E-3</v>
      </c>
      <c r="J62" s="1">
        <v>2.4266884553596729E-3</v>
      </c>
      <c r="K62" s="1">
        <v>1.2349347238939633E-3</v>
      </c>
      <c r="L62" s="1">
        <v>2.1338481181772126E-4</v>
      </c>
      <c r="M62" s="1">
        <v>9.9175886922154519E-5</v>
      </c>
      <c r="N62" s="1">
        <v>2.8030411016399136E-4</v>
      </c>
      <c r="O62">
        <v>1.4018702817448358E-4</v>
      </c>
      <c r="P62">
        <v>1.3577333961172159E-4</v>
      </c>
      <c r="Q62">
        <v>6.5027937995968559E-4</v>
      </c>
    </row>
    <row r="63" spans="1:17" x14ac:dyDescent="0.25">
      <c r="B63" s="3" t="s">
        <v>21</v>
      </c>
      <c r="C63" s="1">
        <v>5.8442327566099591E-3</v>
      </c>
      <c r="D63" s="1">
        <v>7.3280349749694487E-4</v>
      </c>
      <c r="E63" s="1">
        <v>1.2387472553343454E-3</v>
      </c>
      <c r="F63" s="1">
        <v>2.5040098784633053E-2</v>
      </c>
      <c r="G63" s="1">
        <v>1.6838626118869007E-3</v>
      </c>
      <c r="H63" s="1">
        <v>9.7653598180221946E-3</v>
      </c>
      <c r="I63" s="1">
        <v>6.6345810032097214E-4</v>
      </c>
      <c r="J63" s="1">
        <v>1.0668583503869046E-2</v>
      </c>
      <c r="K63" s="1">
        <v>6.0078536184336229E-2</v>
      </c>
      <c r="L63" s="1">
        <v>4.6247300718276754E-4</v>
      </c>
      <c r="M63" s="1">
        <v>8.3633271737325765E-4</v>
      </c>
      <c r="N63" s="1">
        <v>7.7779212892633773E-3</v>
      </c>
      <c r="O63">
        <v>1.1417548507383865E-3</v>
      </c>
      <c r="P63">
        <v>5.4616610196573192E-4</v>
      </c>
      <c r="Q63">
        <v>4.1540154607030057E-3</v>
      </c>
    </row>
    <row r="64" spans="1:17" x14ac:dyDescent="0.25">
      <c r="B64" s="3" t="s">
        <v>22</v>
      </c>
      <c r="C64" s="1">
        <v>9.8430083838658305E-4</v>
      </c>
      <c r="D64" s="1">
        <v>7.4962536666389718E-5</v>
      </c>
      <c r="E64" s="1">
        <v>2.2107992548066167E-5</v>
      </c>
      <c r="F64" s="1">
        <v>8.2354523413048965E-3</v>
      </c>
      <c r="G64" s="1">
        <v>3.5091592210137359E-4</v>
      </c>
      <c r="H64" s="1">
        <v>2.1147043259290626E-3</v>
      </c>
      <c r="I64" s="1">
        <v>2.9033642301269363E-5</v>
      </c>
      <c r="J64" s="1">
        <v>7.2168729944494078E-4</v>
      </c>
      <c r="K64" s="1">
        <v>5.7367525184700901E-4</v>
      </c>
      <c r="L64" s="1">
        <v>1.1210718631780288E-3</v>
      </c>
      <c r="M64" s="1">
        <v>3.0432829392739295E-5</v>
      </c>
      <c r="N64" s="1">
        <v>2.5362866191245095E-4</v>
      </c>
      <c r="O64">
        <v>9.2658503629207216E-4</v>
      </c>
      <c r="P64">
        <v>1.1843628400542472E-4</v>
      </c>
      <c r="Q64">
        <v>5.4493778599486967E-4</v>
      </c>
    </row>
    <row r="65" spans="2:6" x14ac:dyDescent="0.25">
      <c r="B65" s="1"/>
      <c r="C65" s="1"/>
      <c r="D65" s="1"/>
      <c r="E65" s="1"/>
      <c r="F65" s="1"/>
    </row>
  </sheetData>
  <mergeCells count="2">
    <mergeCell ref="A1:T3"/>
    <mergeCell ref="C37:Q37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32"/>
  <sheetViews>
    <sheetView topLeftCell="A63" workbookViewId="0">
      <selection activeCell="N73" sqref="N73"/>
    </sheetView>
  </sheetViews>
  <sheetFormatPr defaultRowHeight="15" x14ac:dyDescent="0.25"/>
  <cols>
    <col min="2" max="2" width="30.42578125" customWidth="1"/>
    <col min="6" max="6" width="20.42578125" customWidth="1"/>
    <col min="7" max="9" width="12" bestFit="1" customWidth="1"/>
    <col min="10" max="10" width="20.7109375" customWidth="1"/>
    <col min="15" max="15" width="12" bestFit="1" customWidth="1"/>
    <col min="23" max="23" width="13.5703125" customWidth="1"/>
    <col min="258" max="258" width="30.42578125" customWidth="1"/>
    <col min="262" max="262" width="20.42578125" customWidth="1"/>
    <col min="263" max="265" width="12" bestFit="1" customWidth="1"/>
    <col min="266" max="266" width="20.7109375" customWidth="1"/>
    <col min="271" max="271" width="12" bestFit="1" customWidth="1"/>
    <col min="279" max="279" width="13.5703125" customWidth="1"/>
    <col min="514" max="514" width="30.42578125" customWidth="1"/>
    <col min="518" max="518" width="20.42578125" customWidth="1"/>
    <col min="519" max="521" width="12" bestFit="1" customWidth="1"/>
    <col min="522" max="522" width="20.7109375" customWidth="1"/>
    <col min="527" max="527" width="12" bestFit="1" customWidth="1"/>
    <col min="535" max="535" width="13.5703125" customWidth="1"/>
    <col min="770" max="770" width="30.42578125" customWidth="1"/>
    <col min="774" max="774" width="20.42578125" customWidth="1"/>
    <col min="775" max="777" width="12" bestFit="1" customWidth="1"/>
    <col min="778" max="778" width="20.7109375" customWidth="1"/>
    <col min="783" max="783" width="12" bestFit="1" customWidth="1"/>
    <col min="791" max="791" width="13.5703125" customWidth="1"/>
    <col min="1026" max="1026" width="30.42578125" customWidth="1"/>
    <col min="1030" max="1030" width="20.42578125" customWidth="1"/>
    <col min="1031" max="1033" width="12" bestFit="1" customWidth="1"/>
    <col min="1034" max="1034" width="20.7109375" customWidth="1"/>
    <col min="1039" max="1039" width="12" bestFit="1" customWidth="1"/>
    <col min="1047" max="1047" width="13.5703125" customWidth="1"/>
    <col min="1282" max="1282" width="30.42578125" customWidth="1"/>
    <col min="1286" max="1286" width="20.42578125" customWidth="1"/>
    <col min="1287" max="1289" width="12" bestFit="1" customWidth="1"/>
    <col min="1290" max="1290" width="20.7109375" customWidth="1"/>
    <col min="1295" max="1295" width="12" bestFit="1" customWidth="1"/>
    <col min="1303" max="1303" width="13.5703125" customWidth="1"/>
    <col min="1538" max="1538" width="30.42578125" customWidth="1"/>
    <col min="1542" max="1542" width="20.42578125" customWidth="1"/>
    <col min="1543" max="1545" width="12" bestFit="1" customWidth="1"/>
    <col min="1546" max="1546" width="20.7109375" customWidth="1"/>
    <col min="1551" max="1551" width="12" bestFit="1" customWidth="1"/>
    <col min="1559" max="1559" width="13.5703125" customWidth="1"/>
    <col min="1794" max="1794" width="30.42578125" customWidth="1"/>
    <col min="1798" max="1798" width="20.42578125" customWidth="1"/>
    <col min="1799" max="1801" width="12" bestFit="1" customWidth="1"/>
    <col min="1802" max="1802" width="20.7109375" customWidth="1"/>
    <col min="1807" max="1807" width="12" bestFit="1" customWidth="1"/>
    <col min="1815" max="1815" width="13.5703125" customWidth="1"/>
    <col min="2050" max="2050" width="30.42578125" customWidth="1"/>
    <col min="2054" max="2054" width="20.42578125" customWidth="1"/>
    <col min="2055" max="2057" width="12" bestFit="1" customWidth="1"/>
    <col min="2058" max="2058" width="20.7109375" customWidth="1"/>
    <col min="2063" max="2063" width="12" bestFit="1" customWidth="1"/>
    <col min="2071" max="2071" width="13.5703125" customWidth="1"/>
    <col min="2306" max="2306" width="30.42578125" customWidth="1"/>
    <col min="2310" max="2310" width="20.42578125" customWidth="1"/>
    <col min="2311" max="2313" width="12" bestFit="1" customWidth="1"/>
    <col min="2314" max="2314" width="20.7109375" customWidth="1"/>
    <col min="2319" max="2319" width="12" bestFit="1" customWidth="1"/>
    <col min="2327" max="2327" width="13.5703125" customWidth="1"/>
    <col min="2562" max="2562" width="30.42578125" customWidth="1"/>
    <col min="2566" max="2566" width="20.42578125" customWidth="1"/>
    <col min="2567" max="2569" width="12" bestFit="1" customWidth="1"/>
    <col min="2570" max="2570" width="20.7109375" customWidth="1"/>
    <col min="2575" max="2575" width="12" bestFit="1" customWidth="1"/>
    <col min="2583" max="2583" width="13.5703125" customWidth="1"/>
    <col min="2818" max="2818" width="30.42578125" customWidth="1"/>
    <col min="2822" max="2822" width="20.42578125" customWidth="1"/>
    <col min="2823" max="2825" width="12" bestFit="1" customWidth="1"/>
    <col min="2826" max="2826" width="20.7109375" customWidth="1"/>
    <col min="2831" max="2831" width="12" bestFit="1" customWidth="1"/>
    <col min="2839" max="2839" width="13.5703125" customWidth="1"/>
    <col min="3074" max="3074" width="30.42578125" customWidth="1"/>
    <col min="3078" max="3078" width="20.42578125" customWidth="1"/>
    <col min="3079" max="3081" width="12" bestFit="1" customWidth="1"/>
    <col min="3082" max="3082" width="20.7109375" customWidth="1"/>
    <col min="3087" max="3087" width="12" bestFit="1" customWidth="1"/>
    <col min="3095" max="3095" width="13.5703125" customWidth="1"/>
    <col min="3330" max="3330" width="30.42578125" customWidth="1"/>
    <col min="3334" max="3334" width="20.42578125" customWidth="1"/>
    <col min="3335" max="3337" width="12" bestFit="1" customWidth="1"/>
    <col min="3338" max="3338" width="20.7109375" customWidth="1"/>
    <col min="3343" max="3343" width="12" bestFit="1" customWidth="1"/>
    <col min="3351" max="3351" width="13.5703125" customWidth="1"/>
    <col min="3586" max="3586" width="30.42578125" customWidth="1"/>
    <col min="3590" max="3590" width="20.42578125" customWidth="1"/>
    <col min="3591" max="3593" width="12" bestFit="1" customWidth="1"/>
    <col min="3594" max="3594" width="20.7109375" customWidth="1"/>
    <col min="3599" max="3599" width="12" bestFit="1" customWidth="1"/>
    <col min="3607" max="3607" width="13.5703125" customWidth="1"/>
    <col min="3842" max="3842" width="30.42578125" customWidth="1"/>
    <col min="3846" max="3846" width="20.42578125" customWidth="1"/>
    <col min="3847" max="3849" width="12" bestFit="1" customWidth="1"/>
    <col min="3850" max="3850" width="20.7109375" customWidth="1"/>
    <col min="3855" max="3855" width="12" bestFit="1" customWidth="1"/>
    <col min="3863" max="3863" width="13.5703125" customWidth="1"/>
    <col min="4098" max="4098" width="30.42578125" customWidth="1"/>
    <col min="4102" max="4102" width="20.42578125" customWidth="1"/>
    <col min="4103" max="4105" width="12" bestFit="1" customWidth="1"/>
    <col min="4106" max="4106" width="20.7109375" customWidth="1"/>
    <col min="4111" max="4111" width="12" bestFit="1" customWidth="1"/>
    <col min="4119" max="4119" width="13.5703125" customWidth="1"/>
    <col min="4354" max="4354" width="30.42578125" customWidth="1"/>
    <col min="4358" max="4358" width="20.42578125" customWidth="1"/>
    <col min="4359" max="4361" width="12" bestFit="1" customWidth="1"/>
    <col min="4362" max="4362" width="20.7109375" customWidth="1"/>
    <col min="4367" max="4367" width="12" bestFit="1" customWidth="1"/>
    <col min="4375" max="4375" width="13.5703125" customWidth="1"/>
    <col min="4610" max="4610" width="30.42578125" customWidth="1"/>
    <col min="4614" max="4614" width="20.42578125" customWidth="1"/>
    <col min="4615" max="4617" width="12" bestFit="1" customWidth="1"/>
    <col min="4618" max="4618" width="20.7109375" customWidth="1"/>
    <col min="4623" max="4623" width="12" bestFit="1" customWidth="1"/>
    <col min="4631" max="4631" width="13.5703125" customWidth="1"/>
    <col min="4866" max="4866" width="30.42578125" customWidth="1"/>
    <col min="4870" max="4870" width="20.42578125" customWidth="1"/>
    <col min="4871" max="4873" width="12" bestFit="1" customWidth="1"/>
    <col min="4874" max="4874" width="20.7109375" customWidth="1"/>
    <col min="4879" max="4879" width="12" bestFit="1" customWidth="1"/>
    <col min="4887" max="4887" width="13.5703125" customWidth="1"/>
    <col min="5122" max="5122" width="30.42578125" customWidth="1"/>
    <col min="5126" max="5126" width="20.42578125" customWidth="1"/>
    <col min="5127" max="5129" width="12" bestFit="1" customWidth="1"/>
    <col min="5130" max="5130" width="20.7109375" customWidth="1"/>
    <col min="5135" max="5135" width="12" bestFit="1" customWidth="1"/>
    <col min="5143" max="5143" width="13.5703125" customWidth="1"/>
    <col min="5378" max="5378" width="30.42578125" customWidth="1"/>
    <col min="5382" max="5382" width="20.42578125" customWidth="1"/>
    <col min="5383" max="5385" width="12" bestFit="1" customWidth="1"/>
    <col min="5386" max="5386" width="20.7109375" customWidth="1"/>
    <col min="5391" max="5391" width="12" bestFit="1" customWidth="1"/>
    <col min="5399" max="5399" width="13.5703125" customWidth="1"/>
    <col min="5634" max="5634" width="30.42578125" customWidth="1"/>
    <col min="5638" max="5638" width="20.42578125" customWidth="1"/>
    <col min="5639" max="5641" width="12" bestFit="1" customWidth="1"/>
    <col min="5642" max="5642" width="20.7109375" customWidth="1"/>
    <col min="5647" max="5647" width="12" bestFit="1" customWidth="1"/>
    <col min="5655" max="5655" width="13.5703125" customWidth="1"/>
    <col min="5890" max="5890" width="30.42578125" customWidth="1"/>
    <col min="5894" max="5894" width="20.42578125" customWidth="1"/>
    <col min="5895" max="5897" width="12" bestFit="1" customWidth="1"/>
    <col min="5898" max="5898" width="20.7109375" customWidth="1"/>
    <col min="5903" max="5903" width="12" bestFit="1" customWidth="1"/>
    <col min="5911" max="5911" width="13.5703125" customWidth="1"/>
    <col min="6146" max="6146" width="30.42578125" customWidth="1"/>
    <col min="6150" max="6150" width="20.42578125" customWidth="1"/>
    <col min="6151" max="6153" width="12" bestFit="1" customWidth="1"/>
    <col min="6154" max="6154" width="20.7109375" customWidth="1"/>
    <col min="6159" max="6159" width="12" bestFit="1" customWidth="1"/>
    <col min="6167" max="6167" width="13.5703125" customWidth="1"/>
    <col min="6402" max="6402" width="30.42578125" customWidth="1"/>
    <col min="6406" max="6406" width="20.42578125" customWidth="1"/>
    <col min="6407" max="6409" width="12" bestFit="1" customWidth="1"/>
    <col min="6410" max="6410" width="20.7109375" customWidth="1"/>
    <col min="6415" max="6415" width="12" bestFit="1" customWidth="1"/>
    <col min="6423" max="6423" width="13.5703125" customWidth="1"/>
    <col min="6658" max="6658" width="30.42578125" customWidth="1"/>
    <col min="6662" max="6662" width="20.42578125" customWidth="1"/>
    <col min="6663" max="6665" width="12" bestFit="1" customWidth="1"/>
    <col min="6666" max="6666" width="20.7109375" customWidth="1"/>
    <col min="6671" max="6671" width="12" bestFit="1" customWidth="1"/>
    <col min="6679" max="6679" width="13.5703125" customWidth="1"/>
    <col min="6914" max="6914" width="30.42578125" customWidth="1"/>
    <col min="6918" max="6918" width="20.42578125" customWidth="1"/>
    <col min="6919" max="6921" width="12" bestFit="1" customWidth="1"/>
    <col min="6922" max="6922" width="20.7109375" customWidth="1"/>
    <col min="6927" max="6927" width="12" bestFit="1" customWidth="1"/>
    <col min="6935" max="6935" width="13.5703125" customWidth="1"/>
    <col min="7170" max="7170" width="30.42578125" customWidth="1"/>
    <col min="7174" max="7174" width="20.42578125" customWidth="1"/>
    <col min="7175" max="7177" width="12" bestFit="1" customWidth="1"/>
    <col min="7178" max="7178" width="20.7109375" customWidth="1"/>
    <col min="7183" max="7183" width="12" bestFit="1" customWidth="1"/>
    <col min="7191" max="7191" width="13.5703125" customWidth="1"/>
    <col min="7426" max="7426" width="30.42578125" customWidth="1"/>
    <col min="7430" max="7430" width="20.42578125" customWidth="1"/>
    <col min="7431" max="7433" width="12" bestFit="1" customWidth="1"/>
    <col min="7434" max="7434" width="20.7109375" customWidth="1"/>
    <col min="7439" max="7439" width="12" bestFit="1" customWidth="1"/>
    <col min="7447" max="7447" width="13.5703125" customWidth="1"/>
    <col min="7682" max="7682" width="30.42578125" customWidth="1"/>
    <col min="7686" max="7686" width="20.42578125" customWidth="1"/>
    <col min="7687" max="7689" width="12" bestFit="1" customWidth="1"/>
    <col min="7690" max="7690" width="20.7109375" customWidth="1"/>
    <col min="7695" max="7695" width="12" bestFit="1" customWidth="1"/>
    <col min="7703" max="7703" width="13.5703125" customWidth="1"/>
    <col min="7938" max="7938" width="30.42578125" customWidth="1"/>
    <col min="7942" max="7942" width="20.42578125" customWidth="1"/>
    <col min="7943" max="7945" width="12" bestFit="1" customWidth="1"/>
    <col min="7946" max="7946" width="20.7109375" customWidth="1"/>
    <col min="7951" max="7951" width="12" bestFit="1" customWidth="1"/>
    <col min="7959" max="7959" width="13.5703125" customWidth="1"/>
    <col min="8194" max="8194" width="30.42578125" customWidth="1"/>
    <col min="8198" max="8198" width="20.42578125" customWidth="1"/>
    <col min="8199" max="8201" width="12" bestFit="1" customWidth="1"/>
    <col min="8202" max="8202" width="20.7109375" customWidth="1"/>
    <col min="8207" max="8207" width="12" bestFit="1" customWidth="1"/>
    <col min="8215" max="8215" width="13.5703125" customWidth="1"/>
    <col min="8450" max="8450" width="30.42578125" customWidth="1"/>
    <col min="8454" max="8454" width="20.42578125" customWidth="1"/>
    <col min="8455" max="8457" width="12" bestFit="1" customWidth="1"/>
    <col min="8458" max="8458" width="20.7109375" customWidth="1"/>
    <col min="8463" max="8463" width="12" bestFit="1" customWidth="1"/>
    <col min="8471" max="8471" width="13.5703125" customWidth="1"/>
    <col min="8706" max="8706" width="30.42578125" customWidth="1"/>
    <col min="8710" max="8710" width="20.42578125" customWidth="1"/>
    <col min="8711" max="8713" width="12" bestFit="1" customWidth="1"/>
    <col min="8714" max="8714" width="20.7109375" customWidth="1"/>
    <col min="8719" max="8719" width="12" bestFit="1" customWidth="1"/>
    <col min="8727" max="8727" width="13.5703125" customWidth="1"/>
    <col min="8962" max="8962" width="30.42578125" customWidth="1"/>
    <col min="8966" max="8966" width="20.42578125" customWidth="1"/>
    <col min="8967" max="8969" width="12" bestFit="1" customWidth="1"/>
    <col min="8970" max="8970" width="20.7109375" customWidth="1"/>
    <col min="8975" max="8975" width="12" bestFit="1" customWidth="1"/>
    <col min="8983" max="8983" width="13.5703125" customWidth="1"/>
    <col min="9218" max="9218" width="30.42578125" customWidth="1"/>
    <col min="9222" max="9222" width="20.42578125" customWidth="1"/>
    <col min="9223" max="9225" width="12" bestFit="1" customWidth="1"/>
    <col min="9226" max="9226" width="20.7109375" customWidth="1"/>
    <col min="9231" max="9231" width="12" bestFit="1" customWidth="1"/>
    <col min="9239" max="9239" width="13.5703125" customWidth="1"/>
    <col min="9474" max="9474" width="30.42578125" customWidth="1"/>
    <col min="9478" max="9478" width="20.42578125" customWidth="1"/>
    <col min="9479" max="9481" width="12" bestFit="1" customWidth="1"/>
    <col min="9482" max="9482" width="20.7109375" customWidth="1"/>
    <col min="9487" max="9487" width="12" bestFit="1" customWidth="1"/>
    <col min="9495" max="9495" width="13.5703125" customWidth="1"/>
    <col min="9730" max="9730" width="30.42578125" customWidth="1"/>
    <col min="9734" max="9734" width="20.42578125" customWidth="1"/>
    <col min="9735" max="9737" width="12" bestFit="1" customWidth="1"/>
    <col min="9738" max="9738" width="20.7109375" customWidth="1"/>
    <col min="9743" max="9743" width="12" bestFit="1" customWidth="1"/>
    <col min="9751" max="9751" width="13.5703125" customWidth="1"/>
    <col min="9986" max="9986" width="30.42578125" customWidth="1"/>
    <col min="9990" max="9990" width="20.42578125" customWidth="1"/>
    <col min="9991" max="9993" width="12" bestFit="1" customWidth="1"/>
    <col min="9994" max="9994" width="20.7109375" customWidth="1"/>
    <col min="9999" max="9999" width="12" bestFit="1" customWidth="1"/>
    <col min="10007" max="10007" width="13.5703125" customWidth="1"/>
    <col min="10242" max="10242" width="30.42578125" customWidth="1"/>
    <col min="10246" max="10246" width="20.42578125" customWidth="1"/>
    <col min="10247" max="10249" width="12" bestFit="1" customWidth="1"/>
    <col min="10250" max="10250" width="20.7109375" customWidth="1"/>
    <col min="10255" max="10255" width="12" bestFit="1" customWidth="1"/>
    <col min="10263" max="10263" width="13.5703125" customWidth="1"/>
    <col min="10498" max="10498" width="30.42578125" customWidth="1"/>
    <col min="10502" max="10502" width="20.42578125" customWidth="1"/>
    <col min="10503" max="10505" width="12" bestFit="1" customWidth="1"/>
    <col min="10506" max="10506" width="20.7109375" customWidth="1"/>
    <col min="10511" max="10511" width="12" bestFit="1" customWidth="1"/>
    <col min="10519" max="10519" width="13.5703125" customWidth="1"/>
    <col min="10754" max="10754" width="30.42578125" customWidth="1"/>
    <col min="10758" max="10758" width="20.42578125" customWidth="1"/>
    <col min="10759" max="10761" width="12" bestFit="1" customWidth="1"/>
    <col min="10762" max="10762" width="20.7109375" customWidth="1"/>
    <col min="10767" max="10767" width="12" bestFit="1" customWidth="1"/>
    <col min="10775" max="10775" width="13.5703125" customWidth="1"/>
    <col min="11010" max="11010" width="30.42578125" customWidth="1"/>
    <col min="11014" max="11014" width="20.42578125" customWidth="1"/>
    <col min="11015" max="11017" width="12" bestFit="1" customWidth="1"/>
    <col min="11018" max="11018" width="20.7109375" customWidth="1"/>
    <col min="11023" max="11023" width="12" bestFit="1" customWidth="1"/>
    <col min="11031" max="11031" width="13.5703125" customWidth="1"/>
    <col min="11266" max="11266" width="30.42578125" customWidth="1"/>
    <col min="11270" max="11270" width="20.42578125" customWidth="1"/>
    <col min="11271" max="11273" width="12" bestFit="1" customWidth="1"/>
    <col min="11274" max="11274" width="20.7109375" customWidth="1"/>
    <col min="11279" max="11279" width="12" bestFit="1" customWidth="1"/>
    <col min="11287" max="11287" width="13.5703125" customWidth="1"/>
    <col min="11522" max="11522" width="30.42578125" customWidth="1"/>
    <col min="11526" max="11526" width="20.42578125" customWidth="1"/>
    <col min="11527" max="11529" width="12" bestFit="1" customWidth="1"/>
    <col min="11530" max="11530" width="20.7109375" customWidth="1"/>
    <col min="11535" max="11535" width="12" bestFit="1" customWidth="1"/>
    <col min="11543" max="11543" width="13.5703125" customWidth="1"/>
    <col min="11778" max="11778" width="30.42578125" customWidth="1"/>
    <col min="11782" max="11782" width="20.42578125" customWidth="1"/>
    <col min="11783" max="11785" width="12" bestFit="1" customWidth="1"/>
    <col min="11786" max="11786" width="20.7109375" customWidth="1"/>
    <col min="11791" max="11791" width="12" bestFit="1" customWidth="1"/>
    <col min="11799" max="11799" width="13.5703125" customWidth="1"/>
    <col min="12034" max="12034" width="30.42578125" customWidth="1"/>
    <col min="12038" max="12038" width="20.42578125" customWidth="1"/>
    <col min="12039" max="12041" width="12" bestFit="1" customWidth="1"/>
    <col min="12042" max="12042" width="20.7109375" customWidth="1"/>
    <col min="12047" max="12047" width="12" bestFit="1" customWidth="1"/>
    <col min="12055" max="12055" width="13.5703125" customWidth="1"/>
    <col min="12290" max="12290" width="30.42578125" customWidth="1"/>
    <col min="12294" max="12294" width="20.42578125" customWidth="1"/>
    <col min="12295" max="12297" width="12" bestFit="1" customWidth="1"/>
    <col min="12298" max="12298" width="20.7109375" customWidth="1"/>
    <col min="12303" max="12303" width="12" bestFit="1" customWidth="1"/>
    <col min="12311" max="12311" width="13.5703125" customWidth="1"/>
    <col min="12546" max="12546" width="30.42578125" customWidth="1"/>
    <col min="12550" max="12550" width="20.42578125" customWidth="1"/>
    <col min="12551" max="12553" width="12" bestFit="1" customWidth="1"/>
    <col min="12554" max="12554" width="20.7109375" customWidth="1"/>
    <col min="12559" max="12559" width="12" bestFit="1" customWidth="1"/>
    <col min="12567" max="12567" width="13.5703125" customWidth="1"/>
    <col min="12802" max="12802" width="30.42578125" customWidth="1"/>
    <col min="12806" max="12806" width="20.42578125" customWidth="1"/>
    <col min="12807" max="12809" width="12" bestFit="1" customWidth="1"/>
    <col min="12810" max="12810" width="20.7109375" customWidth="1"/>
    <col min="12815" max="12815" width="12" bestFit="1" customWidth="1"/>
    <col min="12823" max="12823" width="13.5703125" customWidth="1"/>
    <col min="13058" max="13058" width="30.42578125" customWidth="1"/>
    <col min="13062" max="13062" width="20.42578125" customWidth="1"/>
    <col min="13063" max="13065" width="12" bestFit="1" customWidth="1"/>
    <col min="13066" max="13066" width="20.7109375" customWidth="1"/>
    <col min="13071" max="13071" width="12" bestFit="1" customWidth="1"/>
    <col min="13079" max="13079" width="13.5703125" customWidth="1"/>
    <col min="13314" max="13314" width="30.42578125" customWidth="1"/>
    <col min="13318" max="13318" width="20.42578125" customWidth="1"/>
    <col min="13319" max="13321" width="12" bestFit="1" customWidth="1"/>
    <col min="13322" max="13322" width="20.7109375" customWidth="1"/>
    <col min="13327" max="13327" width="12" bestFit="1" customWidth="1"/>
    <col min="13335" max="13335" width="13.5703125" customWidth="1"/>
    <col min="13570" max="13570" width="30.42578125" customWidth="1"/>
    <col min="13574" max="13574" width="20.42578125" customWidth="1"/>
    <col min="13575" max="13577" width="12" bestFit="1" customWidth="1"/>
    <col min="13578" max="13578" width="20.7109375" customWidth="1"/>
    <col min="13583" max="13583" width="12" bestFit="1" customWidth="1"/>
    <col min="13591" max="13591" width="13.5703125" customWidth="1"/>
    <col min="13826" max="13826" width="30.42578125" customWidth="1"/>
    <col min="13830" max="13830" width="20.42578125" customWidth="1"/>
    <col min="13831" max="13833" width="12" bestFit="1" customWidth="1"/>
    <col min="13834" max="13834" width="20.7109375" customWidth="1"/>
    <col min="13839" max="13839" width="12" bestFit="1" customWidth="1"/>
    <col min="13847" max="13847" width="13.5703125" customWidth="1"/>
    <col min="14082" max="14082" width="30.42578125" customWidth="1"/>
    <col min="14086" max="14086" width="20.42578125" customWidth="1"/>
    <col min="14087" max="14089" width="12" bestFit="1" customWidth="1"/>
    <col min="14090" max="14090" width="20.7109375" customWidth="1"/>
    <col min="14095" max="14095" width="12" bestFit="1" customWidth="1"/>
    <col min="14103" max="14103" width="13.5703125" customWidth="1"/>
    <col min="14338" max="14338" width="30.42578125" customWidth="1"/>
    <col min="14342" max="14342" width="20.42578125" customWidth="1"/>
    <col min="14343" max="14345" width="12" bestFit="1" customWidth="1"/>
    <col min="14346" max="14346" width="20.7109375" customWidth="1"/>
    <col min="14351" max="14351" width="12" bestFit="1" customWidth="1"/>
    <col min="14359" max="14359" width="13.5703125" customWidth="1"/>
    <col min="14594" max="14594" width="30.42578125" customWidth="1"/>
    <col min="14598" max="14598" width="20.42578125" customWidth="1"/>
    <col min="14599" max="14601" width="12" bestFit="1" customWidth="1"/>
    <col min="14602" max="14602" width="20.7109375" customWidth="1"/>
    <col min="14607" max="14607" width="12" bestFit="1" customWidth="1"/>
    <col min="14615" max="14615" width="13.5703125" customWidth="1"/>
    <col min="14850" max="14850" width="30.42578125" customWidth="1"/>
    <col min="14854" max="14854" width="20.42578125" customWidth="1"/>
    <col min="14855" max="14857" width="12" bestFit="1" customWidth="1"/>
    <col min="14858" max="14858" width="20.7109375" customWidth="1"/>
    <col min="14863" max="14863" width="12" bestFit="1" customWidth="1"/>
    <col min="14871" max="14871" width="13.5703125" customWidth="1"/>
    <col min="15106" max="15106" width="30.42578125" customWidth="1"/>
    <col min="15110" max="15110" width="20.42578125" customWidth="1"/>
    <col min="15111" max="15113" width="12" bestFit="1" customWidth="1"/>
    <col min="15114" max="15114" width="20.7109375" customWidth="1"/>
    <col min="15119" max="15119" width="12" bestFit="1" customWidth="1"/>
    <col min="15127" max="15127" width="13.5703125" customWidth="1"/>
    <col min="15362" max="15362" width="30.42578125" customWidth="1"/>
    <col min="15366" max="15366" width="20.42578125" customWidth="1"/>
    <col min="15367" max="15369" width="12" bestFit="1" customWidth="1"/>
    <col min="15370" max="15370" width="20.7109375" customWidth="1"/>
    <col min="15375" max="15375" width="12" bestFit="1" customWidth="1"/>
    <col min="15383" max="15383" width="13.5703125" customWidth="1"/>
    <col min="15618" max="15618" width="30.42578125" customWidth="1"/>
    <col min="15622" max="15622" width="20.42578125" customWidth="1"/>
    <col min="15623" max="15625" width="12" bestFit="1" customWidth="1"/>
    <col min="15626" max="15626" width="20.7109375" customWidth="1"/>
    <col min="15631" max="15631" width="12" bestFit="1" customWidth="1"/>
    <col min="15639" max="15639" width="13.5703125" customWidth="1"/>
    <col min="15874" max="15874" width="30.42578125" customWidth="1"/>
    <col min="15878" max="15878" width="20.42578125" customWidth="1"/>
    <col min="15879" max="15881" width="12" bestFit="1" customWidth="1"/>
    <col min="15882" max="15882" width="20.7109375" customWidth="1"/>
    <col min="15887" max="15887" width="12" bestFit="1" customWidth="1"/>
    <col min="15895" max="15895" width="13.5703125" customWidth="1"/>
    <col min="16130" max="16130" width="30.42578125" customWidth="1"/>
    <col min="16134" max="16134" width="20.42578125" customWidth="1"/>
    <col min="16135" max="16137" width="12" bestFit="1" customWidth="1"/>
    <col min="16138" max="16138" width="20.7109375" customWidth="1"/>
    <col min="16143" max="16143" width="12" bestFit="1" customWidth="1"/>
    <col min="16151" max="16151" width="13.5703125" customWidth="1"/>
  </cols>
  <sheetData>
    <row r="1" spans="1:24" s="30" customFormat="1" x14ac:dyDescent="0.25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24" x14ac:dyDescent="0.25">
      <c r="A2" s="2" t="s">
        <v>143</v>
      </c>
      <c r="B2" s="2"/>
      <c r="C2" s="2"/>
      <c r="D2" s="2"/>
      <c r="E2" s="2"/>
      <c r="F2" s="2"/>
      <c r="G2" s="2"/>
      <c r="H2" s="2"/>
      <c r="I2" s="1"/>
      <c r="J2" s="1"/>
      <c r="K2" s="1"/>
      <c r="L2" s="1"/>
      <c r="M2" s="1"/>
      <c r="N2" s="1"/>
      <c r="O2" s="1"/>
      <c r="P2" s="1"/>
      <c r="Q2" s="1"/>
    </row>
    <row r="3" spans="1:24" x14ac:dyDescent="0.25">
      <c r="A3" s="2" t="s">
        <v>37</v>
      </c>
      <c r="B3" s="2" t="s">
        <v>38</v>
      </c>
      <c r="C3" s="2"/>
      <c r="D3" s="2"/>
      <c r="E3" s="2"/>
      <c r="F3" s="2"/>
      <c r="G3" s="2"/>
      <c r="H3" s="2"/>
      <c r="I3" s="1"/>
      <c r="J3" s="1"/>
      <c r="K3" s="1"/>
      <c r="L3" s="1"/>
      <c r="M3" s="1"/>
      <c r="N3" s="1"/>
      <c r="O3" s="1"/>
      <c r="P3" s="1"/>
      <c r="Q3" s="1"/>
    </row>
    <row r="4" spans="1:24" x14ac:dyDescent="0.25">
      <c r="A4" s="2" t="s">
        <v>144</v>
      </c>
      <c r="B4" s="2" t="s">
        <v>145</v>
      </c>
      <c r="C4" s="2"/>
      <c r="D4" s="2"/>
      <c r="E4" s="2"/>
      <c r="F4" s="2"/>
      <c r="G4" s="2"/>
      <c r="H4" s="2"/>
      <c r="I4" s="1"/>
      <c r="J4" s="1"/>
      <c r="K4" s="2" t="s">
        <v>0</v>
      </c>
      <c r="L4" s="1"/>
      <c r="M4" s="1"/>
      <c r="N4" s="1"/>
      <c r="O4" s="1"/>
      <c r="P4" s="1"/>
      <c r="Q4" s="1"/>
    </row>
    <row r="5" spans="1:24" x14ac:dyDescent="0.25">
      <c r="A5" s="2" t="s">
        <v>43</v>
      </c>
      <c r="B5" s="2" t="s">
        <v>44</v>
      </c>
      <c r="C5" s="2" t="s">
        <v>45</v>
      </c>
      <c r="D5" s="2" t="s">
        <v>146</v>
      </c>
      <c r="E5" s="2" t="s">
        <v>147</v>
      </c>
      <c r="F5" s="2" t="s">
        <v>148</v>
      </c>
      <c r="G5" s="2" t="s">
        <v>149</v>
      </c>
      <c r="H5" s="2" t="s">
        <v>150</v>
      </c>
      <c r="I5" s="1"/>
      <c r="J5" s="1"/>
      <c r="K5" s="3" t="s">
        <v>1</v>
      </c>
      <c r="L5" s="3"/>
      <c r="M5" s="4" t="s">
        <v>2</v>
      </c>
      <c r="N5" s="3"/>
      <c r="O5" s="3" t="s">
        <v>3</v>
      </c>
      <c r="P5" s="3"/>
      <c r="Q5" s="4" t="s">
        <v>4</v>
      </c>
      <c r="R5" s="2"/>
      <c r="S5" s="2" t="s">
        <v>5</v>
      </c>
      <c r="T5" s="2"/>
      <c r="U5" s="2" t="s">
        <v>6</v>
      </c>
      <c r="V5" s="2"/>
      <c r="W5" s="2" t="s">
        <v>7</v>
      </c>
    </row>
    <row r="6" spans="1:24" x14ac:dyDescent="0.25">
      <c r="A6" s="22">
        <v>1</v>
      </c>
      <c r="B6" s="22" t="s">
        <v>151</v>
      </c>
      <c r="C6" s="22">
        <v>25.766200000000001</v>
      </c>
      <c r="D6" s="22">
        <v>21.7319</v>
      </c>
      <c r="E6" s="22">
        <f>SUM(D6-C6)</f>
        <v>-4.0343000000000018</v>
      </c>
      <c r="F6" s="22">
        <f>POWER(2,E6)</f>
        <v>6.1031590578040869E-2</v>
      </c>
      <c r="G6" s="22">
        <f>AVERAGE(F6:F8)</f>
        <v>5.7267036470084444E-2</v>
      </c>
      <c r="H6" s="22">
        <f>STDEV(F6:F8)</f>
        <v>1.7525511408579095E-2</v>
      </c>
      <c r="I6" s="1"/>
      <c r="J6" s="3" t="s">
        <v>8</v>
      </c>
      <c r="K6" s="1">
        <v>1.4943699537716909E-2</v>
      </c>
      <c r="L6" s="1"/>
      <c r="M6" s="1">
        <v>0.19054836398935668</v>
      </c>
      <c r="N6" s="1"/>
      <c r="O6" s="1">
        <v>3.1042174944178663E-5</v>
      </c>
      <c r="P6" s="1"/>
      <c r="Q6" s="1">
        <v>0.22030821275646384</v>
      </c>
      <c r="S6">
        <v>0</v>
      </c>
      <c r="U6">
        <v>1.3979188183312868E-2</v>
      </c>
      <c r="W6">
        <v>2.1379683182148545E-5</v>
      </c>
    </row>
    <row r="7" spans="1:24" x14ac:dyDescent="0.25">
      <c r="A7" s="22">
        <v>2</v>
      </c>
      <c r="B7" s="22" t="s">
        <v>152</v>
      </c>
      <c r="C7" s="22">
        <v>26.170300000000001</v>
      </c>
      <c r="D7" s="22">
        <v>22.386500000000002</v>
      </c>
      <c r="E7" s="22">
        <f t="shared" ref="E7:E29" si="0">SUM(D7-C7)</f>
        <v>-3.7837999999999994</v>
      </c>
      <c r="F7" s="22">
        <f t="shared" ref="F7:F29" si="1">POWER(2,E7)</f>
        <v>7.2604360149237004E-2</v>
      </c>
      <c r="G7" s="22"/>
      <c r="H7" s="22"/>
      <c r="I7" s="1"/>
      <c r="J7" s="3" t="s">
        <v>9</v>
      </c>
      <c r="K7" s="1">
        <v>3.3175351991694697E-2</v>
      </c>
      <c r="L7" s="1"/>
      <c r="M7" s="1">
        <v>0.40325743807864772</v>
      </c>
      <c r="N7" s="1"/>
      <c r="O7" s="1">
        <v>2.1753522002875204E-5</v>
      </c>
      <c r="P7" s="1"/>
      <c r="Q7" s="1">
        <v>0.34520382916119452</v>
      </c>
      <c r="S7">
        <v>0</v>
      </c>
      <c r="U7">
        <v>2.9208879180856153E-2</v>
      </c>
      <c r="W7">
        <v>2.0395208644957025E-5</v>
      </c>
    </row>
    <row r="8" spans="1:24" x14ac:dyDescent="0.25">
      <c r="A8" s="22">
        <v>3</v>
      </c>
      <c r="B8" s="22" t="s">
        <v>153</v>
      </c>
      <c r="C8" s="22">
        <v>26.126300000000001</v>
      </c>
      <c r="D8" s="22">
        <v>21.4147</v>
      </c>
      <c r="E8" s="22">
        <f t="shared" si="0"/>
        <v>-4.7116000000000007</v>
      </c>
      <c r="F8" s="22">
        <f t="shared" si="1"/>
        <v>3.8165158682975452E-2</v>
      </c>
      <c r="G8" s="22"/>
      <c r="H8" s="22"/>
      <c r="I8" s="1"/>
      <c r="J8" s="3" t="s">
        <v>10</v>
      </c>
      <c r="K8" s="1">
        <v>3.3732429397675283E-2</v>
      </c>
      <c r="L8" s="1"/>
      <c r="M8" s="1">
        <v>0.21195126514553841</v>
      </c>
      <c r="N8" s="1"/>
      <c r="O8" s="1">
        <v>3.8497601615912415E-6</v>
      </c>
      <c r="P8" s="1"/>
      <c r="Q8" s="1">
        <v>0.31621023599162118</v>
      </c>
      <c r="S8">
        <v>0</v>
      </c>
      <c r="U8">
        <v>0.10311275658346179</v>
      </c>
      <c r="W8">
        <v>2.4447848100566966E-5</v>
      </c>
    </row>
    <row r="9" spans="1:24" x14ac:dyDescent="0.25">
      <c r="A9">
        <v>13</v>
      </c>
      <c r="B9" t="s">
        <v>154</v>
      </c>
      <c r="C9">
        <v>26.343299999999999</v>
      </c>
      <c r="D9">
        <v>21.490500000000001</v>
      </c>
      <c r="E9">
        <f t="shared" si="0"/>
        <v>-4.8527999999999984</v>
      </c>
      <c r="F9">
        <f t="shared" si="1"/>
        <v>3.4606815455922625E-2</v>
      </c>
      <c r="G9">
        <f>AVERAGE(F9:F11)</f>
        <v>3.3175351991694697E-2</v>
      </c>
      <c r="H9">
        <f>STDEV(F9:F11)</f>
        <v>6.2814621229207619E-3</v>
      </c>
      <c r="I9" s="1"/>
      <c r="J9" s="3"/>
      <c r="K9" s="1"/>
      <c r="L9" s="1"/>
      <c r="M9" s="1"/>
      <c r="N9" s="1"/>
      <c r="O9" s="1"/>
      <c r="P9" s="1"/>
      <c r="Q9" s="1"/>
    </row>
    <row r="10" spans="1:24" x14ac:dyDescent="0.25">
      <c r="A10">
        <v>14</v>
      </c>
      <c r="B10" t="s">
        <v>155</v>
      </c>
      <c r="C10">
        <v>26.467700000000001</v>
      </c>
      <c r="D10">
        <v>21.773099999999999</v>
      </c>
      <c r="E10">
        <f t="shared" si="0"/>
        <v>-4.6946000000000012</v>
      </c>
      <c r="F10">
        <f t="shared" si="1"/>
        <v>3.8617537981069386E-2</v>
      </c>
      <c r="I10" s="1"/>
      <c r="J10" s="3" t="s">
        <v>156</v>
      </c>
      <c r="K10" s="1">
        <v>6.5541359614506703E-2</v>
      </c>
      <c r="L10" s="1"/>
      <c r="M10" s="1">
        <v>0.2200619248860646</v>
      </c>
      <c r="N10" s="1"/>
      <c r="O10" s="1">
        <v>0.20874066152871473</v>
      </c>
      <c r="P10" s="1"/>
      <c r="Q10" s="1">
        <v>0.50486576964083762</v>
      </c>
      <c r="S10">
        <v>1.7332330719927382E-2</v>
      </c>
      <c r="U10">
        <v>5.6401150374111246E-2</v>
      </c>
      <c r="W10">
        <v>5.9115162670836411E-3</v>
      </c>
    </row>
    <row r="11" spans="1:24" x14ac:dyDescent="0.25">
      <c r="A11">
        <v>15</v>
      </c>
      <c r="B11" t="s">
        <v>157</v>
      </c>
      <c r="C11">
        <v>26.8978</v>
      </c>
      <c r="D11">
        <v>21.649100000000001</v>
      </c>
      <c r="E11">
        <f t="shared" si="0"/>
        <v>-5.2486999999999995</v>
      </c>
      <c r="F11">
        <f t="shared" si="1"/>
        <v>2.6301702538092081E-2</v>
      </c>
      <c r="I11" s="1"/>
      <c r="J11" s="3"/>
      <c r="K11" s="1"/>
      <c r="L11" s="1"/>
      <c r="M11" s="1"/>
      <c r="N11" s="1"/>
      <c r="O11" s="1"/>
      <c r="P11" s="1"/>
      <c r="Q11" s="1"/>
    </row>
    <row r="12" spans="1:24" x14ac:dyDescent="0.25">
      <c r="A12" s="22">
        <v>25</v>
      </c>
      <c r="B12" s="22" t="s">
        <v>158</v>
      </c>
      <c r="C12" s="22">
        <v>26.142099999999999</v>
      </c>
      <c r="D12" s="22">
        <v>21.434999999999999</v>
      </c>
      <c r="E12" s="22">
        <f t="shared" si="0"/>
        <v>-4.7071000000000005</v>
      </c>
      <c r="F12" s="22">
        <f t="shared" si="1"/>
        <v>3.8284387858499386E-2</v>
      </c>
      <c r="G12" s="22">
        <f>AVERAGE(F12:F14)</f>
        <v>3.3732429397675283E-2</v>
      </c>
      <c r="H12" s="22">
        <f>STDEV(F12:F14)</f>
        <v>4.045060929735932E-3</v>
      </c>
      <c r="I12" s="1"/>
      <c r="J12" s="3" t="s">
        <v>11</v>
      </c>
      <c r="K12" s="1">
        <v>5.7267036470084444E-2</v>
      </c>
      <c r="L12" s="1"/>
      <c r="M12" s="1">
        <v>2.2816633907292078E-3</v>
      </c>
      <c r="N12" s="1"/>
      <c r="O12" s="1">
        <v>6.6082925623458903E-4</v>
      </c>
      <c r="P12" s="1"/>
      <c r="Q12" s="1">
        <v>7.3471995274419166E-2</v>
      </c>
      <c r="S12">
        <v>2.7619271273631521E-2</v>
      </c>
      <c r="U12">
        <v>2.3052363215853754E-2</v>
      </c>
      <c r="W12">
        <v>7.72926744624084E-3</v>
      </c>
    </row>
    <row r="13" spans="1:24" x14ac:dyDescent="0.25">
      <c r="A13" s="22">
        <v>26</v>
      </c>
      <c r="B13" s="22" t="s">
        <v>159</v>
      </c>
      <c r="C13" s="22">
        <v>26.439599999999999</v>
      </c>
      <c r="D13" s="22">
        <v>21.4069</v>
      </c>
      <c r="E13" s="22">
        <f t="shared" si="0"/>
        <v>-5.0326999999999984</v>
      </c>
      <c r="F13" s="22">
        <f t="shared" si="1"/>
        <v>3.0549657162506894E-2</v>
      </c>
      <c r="G13" s="22"/>
      <c r="H13" s="22"/>
      <c r="I13" s="1"/>
      <c r="J13" s="3" t="s">
        <v>12</v>
      </c>
      <c r="K13" s="1">
        <v>3.4086268360147977E-2</v>
      </c>
      <c r="L13" s="1"/>
      <c r="M13" s="1">
        <v>1.081576692942272E-3</v>
      </c>
      <c r="N13" s="1"/>
      <c r="O13" s="1">
        <v>3.4258657204163799E-4</v>
      </c>
      <c r="P13" s="1"/>
      <c r="Q13" s="1">
        <v>3.1321516076278602E-2</v>
      </c>
      <c r="S13">
        <v>3.4328406248531319E-2</v>
      </c>
      <c r="U13">
        <v>2.9262030038679537E-2</v>
      </c>
      <c r="W13">
        <v>4.1987511941595466E-3</v>
      </c>
    </row>
    <row r="14" spans="1:24" x14ac:dyDescent="0.25">
      <c r="A14" s="22">
        <v>27</v>
      </c>
      <c r="B14" s="22" t="s">
        <v>160</v>
      </c>
      <c r="C14" s="22">
        <v>26.361699999999999</v>
      </c>
      <c r="D14" s="22">
        <v>21.412199999999999</v>
      </c>
      <c r="E14" s="22">
        <f t="shared" si="0"/>
        <v>-4.9495000000000005</v>
      </c>
      <c r="F14" s="22">
        <f t="shared" si="1"/>
        <v>3.2363243172019572E-2</v>
      </c>
      <c r="G14" s="22"/>
      <c r="H14" s="22"/>
      <c r="J14" s="3" t="s">
        <v>13</v>
      </c>
      <c r="K14" s="1">
        <v>7.2816093946723739E-2</v>
      </c>
      <c r="L14" s="1"/>
      <c r="M14" s="1">
        <v>4.0962262777279115E-3</v>
      </c>
      <c r="N14" s="1"/>
      <c r="O14" s="1">
        <v>2.115409377942635E-3</v>
      </c>
      <c r="P14" s="1"/>
      <c r="Q14" s="1">
        <v>8.6245211939474001E-2</v>
      </c>
      <c r="S14">
        <v>3.3843057901080269E-2</v>
      </c>
      <c r="U14">
        <v>5.4136690337300487E-2</v>
      </c>
      <c r="W14">
        <v>6.807547878340342E-3</v>
      </c>
    </row>
    <row r="15" spans="1:24" x14ac:dyDescent="0.25">
      <c r="A15">
        <v>37</v>
      </c>
      <c r="B15" t="s">
        <v>161</v>
      </c>
      <c r="C15">
        <v>26.847300000000001</v>
      </c>
      <c r="D15">
        <v>22.568000000000001</v>
      </c>
      <c r="E15">
        <f t="shared" si="0"/>
        <v>-4.2792999999999992</v>
      </c>
      <c r="F15">
        <f t="shared" si="1"/>
        <v>5.1499420192690944E-2</v>
      </c>
      <c r="G15">
        <f>AVERAGE(F15:F17)</f>
        <v>6.5541359614506703E-2</v>
      </c>
      <c r="H15">
        <f>STDEV(F15:F17)</f>
        <v>1.8694933384586644E-2</v>
      </c>
      <c r="I15" s="23">
        <f>AVERAGE(K6:K8)</f>
        <v>2.7283826975695629E-2</v>
      </c>
      <c r="J15" s="3" t="s">
        <v>14</v>
      </c>
      <c r="K15" s="1">
        <v>9.5479416293459823E-3</v>
      </c>
      <c r="L15" s="1"/>
      <c r="M15" s="1">
        <v>5.0452120888185893E-4</v>
      </c>
      <c r="N15" s="1"/>
      <c r="O15" s="1">
        <v>4.8260583779384773E-5</v>
      </c>
      <c r="P15" s="1"/>
      <c r="Q15" s="1">
        <v>8.8113031175677411E-2</v>
      </c>
      <c r="S15">
        <v>3.3048147944588734E-3</v>
      </c>
      <c r="U15">
        <v>5.1617709965085965E-3</v>
      </c>
      <c r="W15">
        <v>6.6159752374029613E-4</v>
      </c>
    </row>
    <row r="16" spans="1:24" x14ac:dyDescent="0.25">
      <c r="A16">
        <v>38</v>
      </c>
      <c r="B16" t="s">
        <v>162</v>
      </c>
      <c r="C16">
        <v>26.2546</v>
      </c>
      <c r="D16">
        <v>22.727799999999998</v>
      </c>
      <c r="E16">
        <f t="shared" si="0"/>
        <v>-3.5268000000000015</v>
      </c>
      <c r="F16">
        <f t="shared" si="1"/>
        <v>8.6761571812592336E-2</v>
      </c>
      <c r="I16" s="23">
        <f>AVERAGE(K12:K15)</f>
        <v>4.3429335101575539E-2</v>
      </c>
      <c r="J16" s="5" t="s">
        <v>15</v>
      </c>
      <c r="K16" s="6">
        <f>TTEST(K6:K8,K12:K15,1,3)</f>
        <v>0.17253365640528412</v>
      </c>
      <c r="L16" s="6"/>
      <c r="M16" s="7">
        <f>TTEST(M6:M8,M12:M15,1,3)</f>
        <v>2.9352041657868873E-2</v>
      </c>
      <c r="N16" s="6"/>
      <c r="O16" s="6">
        <f>TTEST(O6:O8,O12:O15,1,3)</f>
        <v>9.5252854844202275E-2</v>
      </c>
      <c r="P16" s="6"/>
      <c r="Q16" s="7">
        <f>TTEST(Q6:Q8,Q12:Q15,1,3)</f>
        <v>9.0096256882698043E-3</v>
      </c>
      <c r="R16" s="8"/>
      <c r="S16" s="9">
        <f>TTEST(S6:S8,S12:S15,1,3)</f>
        <v>2.1457662369826158E-2</v>
      </c>
      <c r="T16" s="8"/>
      <c r="U16" s="8">
        <f>TTEST(U6:U8,U12:U15,1,3)</f>
        <v>0.26821400477583002</v>
      </c>
      <c r="V16" s="8"/>
      <c r="W16" s="9">
        <f>TTEST(W6:W8,W12:W15,1,3)</f>
        <v>2.774721417228062E-2</v>
      </c>
      <c r="X16" s="8"/>
    </row>
    <row r="17" spans="1:23" x14ac:dyDescent="0.25">
      <c r="A17">
        <v>39</v>
      </c>
      <c r="B17" t="s">
        <v>163</v>
      </c>
      <c r="C17">
        <v>26.808599999999998</v>
      </c>
      <c r="D17">
        <v>22.709800000000001</v>
      </c>
      <c r="E17">
        <f t="shared" si="0"/>
        <v>-4.0987999999999971</v>
      </c>
      <c r="F17">
        <f t="shared" si="1"/>
        <v>5.8363086838236829E-2</v>
      </c>
      <c r="I17" s="24">
        <f>I15/I16</f>
        <v>0.62823496864233186</v>
      </c>
      <c r="J17" s="3" t="s">
        <v>16</v>
      </c>
      <c r="K17" s="1">
        <f>AVERAGE(K6:K8)</f>
        <v>2.7283826975695629E-2</v>
      </c>
      <c r="L17" s="1"/>
      <c r="M17" s="1">
        <f>AVERAGE(M6:M8)</f>
        <v>0.26858568907118091</v>
      </c>
      <c r="N17" s="1"/>
      <c r="O17" s="1">
        <f>AVERAGE(O6:O8)</f>
        <v>1.8881819036215037E-5</v>
      </c>
      <c r="P17" s="1"/>
      <c r="Q17" s="1">
        <f>AVERAGE(Q6:Q8)</f>
        <v>0.29390742596975983</v>
      </c>
      <c r="S17">
        <f>AVERAGE(S6:S8)</f>
        <v>0</v>
      </c>
      <c r="U17">
        <f>AVERAGE(U6:U8)</f>
        <v>4.8766941315876944E-2</v>
      </c>
      <c r="W17">
        <f>AVERAGE(W6:W8)</f>
        <v>2.2074246642557512E-5</v>
      </c>
    </row>
    <row r="18" spans="1:23" x14ac:dyDescent="0.25">
      <c r="A18" s="22">
        <v>49</v>
      </c>
      <c r="B18" s="22" t="s">
        <v>164</v>
      </c>
      <c r="C18" s="22">
        <v>26.549099999999999</v>
      </c>
      <c r="D18" s="22">
        <v>20.440100000000001</v>
      </c>
      <c r="E18" s="22">
        <f t="shared" si="0"/>
        <v>-6.1089999999999982</v>
      </c>
      <c r="F18" s="22">
        <f t="shared" si="1"/>
        <v>1.4487977288054121E-2</v>
      </c>
      <c r="G18" s="22">
        <f>AVERAGE(F18:F20)</f>
        <v>1.4943699537716909E-2</v>
      </c>
      <c r="H18" s="22">
        <f>STDEV(F18:F20)</f>
        <v>1.16339046723033E-3</v>
      </c>
      <c r="I18" s="1"/>
      <c r="J18" s="3" t="s">
        <v>17</v>
      </c>
      <c r="K18" s="1">
        <f>AVERAGE(K12:K15)</f>
        <v>4.3429335101575539E-2</v>
      </c>
      <c r="L18" s="1"/>
      <c r="M18" s="1">
        <f>AVERAGE(M12:M15)</f>
        <v>1.9909968925703125E-3</v>
      </c>
      <c r="N18" s="1"/>
      <c r="O18" s="1">
        <f>AVERAGE(O12:O15)</f>
        <v>7.9177144749956164E-4</v>
      </c>
      <c r="P18" s="1"/>
      <c r="Q18" s="1">
        <f>AVERAGE(Q12:Q15)</f>
        <v>6.9787938616462292E-2</v>
      </c>
      <c r="S18">
        <f>AVERAGE(S12:S15)</f>
        <v>2.4773887554425496E-2</v>
      </c>
      <c r="U18">
        <f>AVERAGE(U12:U15)</f>
        <v>2.7903213647085593E-2</v>
      </c>
      <c r="W18">
        <f>AVERAGE(W12:W15)</f>
        <v>4.8492910106202568E-3</v>
      </c>
    </row>
    <row r="19" spans="1:23" x14ac:dyDescent="0.25">
      <c r="A19" s="22">
        <v>50</v>
      </c>
      <c r="B19" s="22" t="s">
        <v>165</v>
      </c>
      <c r="C19" s="22">
        <v>26.5366</v>
      </c>
      <c r="D19" s="22">
        <v>20.386099999999999</v>
      </c>
      <c r="E19" s="22">
        <f t="shared" si="0"/>
        <v>-6.150500000000001</v>
      </c>
      <c r="F19" s="22">
        <f t="shared" si="1"/>
        <v>1.4077158861282366E-2</v>
      </c>
      <c r="G19" s="22"/>
      <c r="H19" s="22"/>
      <c r="I19" s="1"/>
      <c r="J19" s="3" t="s">
        <v>18</v>
      </c>
      <c r="K19" s="1">
        <f>K17/K18</f>
        <v>0.62823496864233186</v>
      </c>
      <c r="L19" s="1"/>
      <c r="M19" s="1">
        <f t="shared" ref="M19:W19" si="2">M17/M18</f>
        <v>134.90010460259708</v>
      </c>
      <c r="N19" s="1"/>
      <c r="O19" s="1">
        <f t="shared" si="2"/>
        <v>2.3847562444748921E-2</v>
      </c>
      <c r="P19" s="1"/>
      <c r="Q19" s="1">
        <f t="shared" si="2"/>
        <v>4.2114358411559376</v>
      </c>
      <c r="R19" s="1"/>
      <c r="S19" s="1">
        <f t="shared" si="2"/>
        <v>0</v>
      </c>
      <c r="T19" s="1"/>
      <c r="U19" s="1">
        <f t="shared" si="2"/>
        <v>1.7477177336156227</v>
      </c>
      <c r="V19" s="1"/>
      <c r="W19" s="1">
        <f t="shared" si="2"/>
        <v>4.5520564953131296E-3</v>
      </c>
    </row>
    <row r="20" spans="1:23" x14ac:dyDescent="0.25">
      <c r="A20" s="22">
        <v>51</v>
      </c>
      <c r="B20" s="22" t="s">
        <v>166</v>
      </c>
      <c r="C20" s="22">
        <v>26.546399999999998</v>
      </c>
      <c r="D20" s="22">
        <v>20.604399999999998</v>
      </c>
      <c r="E20" s="22">
        <f t="shared" si="0"/>
        <v>-5.9420000000000002</v>
      </c>
      <c r="F20" s="22">
        <f t="shared" si="1"/>
        <v>1.6265962463814235E-2</v>
      </c>
      <c r="G20" s="22"/>
      <c r="H20" s="22"/>
      <c r="I20" s="1"/>
      <c r="J20" s="1"/>
      <c r="K20" s="1"/>
      <c r="L20" s="1"/>
      <c r="M20" s="1"/>
      <c r="N20" s="1"/>
      <c r="O20" s="1"/>
      <c r="P20" s="1"/>
      <c r="Q20" s="1"/>
    </row>
    <row r="21" spans="1:23" x14ac:dyDescent="0.25">
      <c r="A21">
        <v>61</v>
      </c>
      <c r="B21" t="s">
        <v>167</v>
      </c>
      <c r="C21">
        <v>27.533999999999999</v>
      </c>
      <c r="D21">
        <v>22.654199999999999</v>
      </c>
      <c r="E21">
        <f t="shared" si="0"/>
        <v>-4.8797999999999995</v>
      </c>
      <c r="F21">
        <f t="shared" si="1"/>
        <v>3.3965172700319908E-2</v>
      </c>
      <c r="G21">
        <f>AVERAGE(F21:F23)</f>
        <v>3.4086268360147977E-2</v>
      </c>
      <c r="H21">
        <f>STDEV(F21:F23)</f>
        <v>3.1466738437297896E-3</v>
      </c>
      <c r="I21" s="1"/>
      <c r="J21" s="1"/>
      <c r="K21" s="1"/>
      <c r="L21" s="1"/>
      <c r="M21" s="1"/>
      <c r="N21" s="1"/>
      <c r="O21" s="1"/>
      <c r="P21" s="1"/>
      <c r="Q21" s="1"/>
    </row>
    <row r="22" spans="1:23" x14ac:dyDescent="0.25">
      <c r="A22">
        <v>62</v>
      </c>
      <c r="B22" t="s">
        <v>168</v>
      </c>
      <c r="C22">
        <v>27.763300000000001</v>
      </c>
      <c r="D22">
        <v>23.0183</v>
      </c>
      <c r="E22">
        <f t="shared" si="0"/>
        <v>-4.745000000000001</v>
      </c>
      <c r="F22">
        <f t="shared" si="1"/>
        <v>3.7291741969741284E-2</v>
      </c>
      <c r="I22" s="1"/>
      <c r="J22" s="1"/>
      <c r="K22" s="1"/>
      <c r="L22" s="1"/>
      <c r="M22" s="1"/>
      <c r="N22" s="1"/>
      <c r="O22" s="1"/>
      <c r="P22" s="1"/>
      <c r="Q22" s="1"/>
    </row>
    <row r="23" spans="1:23" x14ac:dyDescent="0.25">
      <c r="A23">
        <v>63</v>
      </c>
      <c r="B23" t="s">
        <v>169</v>
      </c>
      <c r="C23">
        <v>27.6676</v>
      </c>
      <c r="D23">
        <v>22.656099999999999</v>
      </c>
      <c r="E23">
        <f t="shared" si="0"/>
        <v>-5.0115000000000016</v>
      </c>
      <c r="F23">
        <f t="shared" si="1"/>
        <v>3.1001890410382728E-2</v>
      </c>
      <c r="I23" s="1"/>
      <c r="J23" s="1"/>
      <c r="K23" s="1"/>
      <c r="L23" s="1"/>
      <c r="M23" s="1"/>
      <c r="N23" s="1"/>
      <c r="O23" s="1"/>
      <c r="P23" s="1"/>
      <c r="Q23" s="1"/>
    </row>
    <row r="24" spans="1:23" x14ac:dyDescent="0.25">
      <c r="A24" s="22">
        <v>73</v>
      </c>
      <c r="B24" s="22" t="s">
        <v>170</v>
      </c>
      <c r="C24" s="22">
        <v>27.835899999999999</v>
      </c>
      <c r="D24" s="22">
        <v>24.130600000000001</v>
      </c>
      <c r="E24" s="22">
        <f t="shared" si="0"/>
        <v>-3.7052999999999976</v>
      </c>
      <c r="F24" s="22">
        <f t="shared" si="1"/>
        <v>7.6664367513677362E-2</v>
      </c>
      <c r="G24" s="22">
        <f>AVERAGE(F24:F26)</f>
        <v>7.2816093946723739E-2</v>
      </c>
      <c r="H24" s="22">
        <f>STDEV(F24:F26)</f>
        <v>5.8442327566099591E-3</v>
      </c>
      <c r="I24" s="1"/>
      <c r="J24" s="1"/>
      <c r="K24" s="1"/>
      <c r="L24" s="1"/>
      <c r="M24" s="1"/>
      <c r="N24" s="1"/>
      <c r="O24" s="1"/>
      <c r="P24" s="1"/>
      <c r="Q24" s="1"/>
    </row>
    <row r="25" spans="1:23" x14ac:dyDescent="0.25">
      <c r="A25" s="22">
        <v>74</v>
      </c>
      <c r="B25" s="22" t="s">
        <v>171</v>
      </c>
      <c r="C25" s="22">
        <v>28.044799999999999</v>
      </c>
      <c r="D25" s="22">
        <v>24.125399999999999</v>
      </c>
      <c r="E25" s="22">
        <f t="shared" si="0"/>
        <v>-3.9193999999999996</v>
      </c>
      <c r="F25" s="22">
        <f t="shared" si="1"/>
        <v>6.6091108339460941E-2</v>
      </c>
      <c r="G25" s="22"/>
      <c r="H25" s="22"/>
      <c r="I25" s="1"/>
      <c r="J25" s="1"/>
      <c r="K25" s="1"/>
      <c r="L25" s="1"/>
      <c r="M25" s="1"/>
      <c r="N25" s="1"/>
      <c r="O25" s="1"/>
      <c r="P25" s="1"/>
      <c r="Q25" s="1"/>
    </row>
    <row r="26" spans="1:23" x14ac:dyDescent="0.25">
      <c r="A26" s="22">
        <v>75</v>
      </c>
      <c r="B26" s="22" t="s">
        <v>172</v>
      </c>
      <c r="C26" s="22">
        <v>27.920999999999999</v>
      </c>
      <c r="D26" s="22">
        <v>24.197299999999998</v>
      </c>
      <c r="E26" s="22">
        <f t="shared" si="0"/>
        <v>-3.7237000000000009</v>
      </c>
      <c r="F26" s="22">
        <f t="shared" si="1"/>
        <v>7.5692805987032943E-2</v>
      </c>
      <c r="G26" s="22"/>
      <c r="H26" s="22"/>
      <c r="I26" s="1"/>
      <c r="J26" s="1"/>
      <c r="K26" s="1"/>
      <c r="L26" s="1"/>
      <c r="M26" s="1"/>
      <c r="N26" s="1"/>
      <c r="O26" s="1"/>
      <c r="P26" s="1"/>
      <c r="Q26" s="1"/>
    </row>
    <row r="27" spans="1:23" x14ac:dyDescent="0.25">
      <c r="A27">
        <v>85</v>
      </c>
      <c r="B27" t="s">
        <v>173</v>
      </c>
      <c r="C27">
        <v>27.659400000000002</v>
      </c>
      <c r="D27">
        <v>21.110600000000002</v>
      </c>
      <c r="E27">
        <f t="shared" si="0"/>
        <v>-6.5488</v>
      </c>
      <c r="F27">
        <f t="shared" si="1"/>
        <v>1.0681070076386846E-2</v>
      </c>
      <c r="G27">
        <f>AVERAGE(F27:F29)</f>
        <v>9.5479416293459823E-3</v>
      </c>
      <c r="H27">
        <f>STDEV(F27:F29)</f>
        <v>9.8430083838658305E-4</v>
      </c>
      <c r="I27" s="1"/>
      <c r="J27" s="1"/>
      <c r="K27" s="1"/>
      <c r="L27" s="1"/>
      <c r="M27" s="1"/>
      <c r="N27" s="1"/>
      <c r="O27" s="1"/>
      <c r="P27" s="1"/>
      <c r="Q27" s="1"/>
    </row>
    <row r="28" spans="1:23" x14ac:dyDescent="0.25">
      <c r="A28">
        <v>86</v>
      </c>
      <c r="B28" t="s">
        <v>174</v>
      </c>
      <c r="C28">
        <v>27.844999999999999</v>
      </c>
      <c r="D28">
        <v>21.033799999999999</v>
      </c>
      <c r="E28">
        <f t="shared" si="0"/>
        <v>-6.8111999999999995</v>
      </c>
      <c r="F28">
        <f t="shared" si="1"/>
        <v>8.9048066390238385E-3</v>
      </c>
      <c r="I28" s="1"/>
      <c r="J28" s="1"/>
      <c r="K28" s="1"/>
      <c r="L28" s="1"/>
      <c r="M28" s="1"/>
      <c r="N28" s="1"/>
      <c r="O28" s="1"/>
      <c r="P28" s="1"/>
      <c r="Q28" s="1"/>
    </row>
    <row r="29" spans="1:23" x14ac:dyDescent="0.25">
      <c r="A29">
        <v>87</v>
      </c>
      <c r="B29" t="s">
        <v>175</v>
      </c>
      <c r="C29">
        <v>27.953700000000001</v>
      </c>
      <c r="D29">
        <v>21.167100000000001</v>
      </c>
      <c r="E29">
        <f t="shared" si="0"/>
        <v>-6.7866</v>
      </c>
      <c r="F29">
        <f t="shared" si="1"/>
        <v>9.0579481726272646E-3</v>
      </c>
      <c r="I29" s="1"/>
      <c r="J29" s="1"/>
      <c r="K29" s="1"/>
      <c r="L29" s="1"/>
      <c r="M29" s="1"/>
      <c r="N29" s="1"/>
      <c r="O29" s="1"/>
      <c r="P29" s="1"/>
      <c r="Q29" s="1"/>
    </row>
    <row r="30" spans="1:23" x14ac:dyDescent="0.25">
      <c r="I30" s="1"/>
      <c r="J30" s="1"/>
      <c r="K30" s="1"/>
      <c r="L30" s="1"/>
      <c r="M30" s="1"/>
      <c r="N30" s="1"/>
      <c r="O30" s="1"/>
      <c r="P30" s="1"/>
      <c r="Q30" s="1"/>
    </row>
    <row r="31" spans="1:23" x14ac:dyDescent="0.25">
      <c r="A31" s="2" t="s">
        <v>143</v>
      </c>
      <c r="B31" s="2"/>
      <c r="C31" s="2"/>
      <c r="D31" s="2"/>
      <c r="E31" s="2"/>
      <c r="F31" s="2"/>
      <c r="G31" s="2"/>
      <c r="H31" s="2"/>
      <c r="I31" s="1"/>
      <c r="J31" s="1"/>
      <c r="K31" s="1"/>
      <c r="L31" s="1"/>
      <c r="M31" s="1"/>
      <c r="N31" s="1"/>
      <c r="O31" s="1"/>
      <c r="P31" s="1"/>
      <c r="Q31" s="1"/>
    </row>
    <row r="32" spans="1:23" x14ac:dyDescent="0.25">
      <c r="A32" s="2" t="s">
        <v>37</v>
      </c>
      <c r="B32" s="2" t="s">
        <v>38</v>
      </c>
      <c r="C32" s="2"/>
      <c r="D32" s="2"/>
      <c r="E32" s="2"/>
      <c r="F32" s="2"/>
      <c r="G32" s="2"/>
      <c r="H32" s="2"/>
      <c r="I32" s="1"/>
      <c r="J32" s="1"/>
      <c r="K32" s="1"/>
      <c r="L32" s="1"/>
      <c r="M32" s="1"/>
      <c r="N32" s="1"/>
      <c r="O32" s="1"/>
      <c r="P32" s="1"/>
      <c r="Q32" s="1"/>
    </row>
    <row r="33" spans="1:24" x14ac:dyDescent="0.25">
      <c r="A33" s="2" t="s">
        <v>176</v>
      </c>
      <c r="B33" s="2" t="s">
        <v>145</v>
      </c>
      <c r="C33" s="2"/>
      <c r="D33" s="2"/>
      <c r="E33" s="2"/>
      <c r="F33" s="2"/>
      <c r="G33" s="2"/>
      <c r="H33" s="2"/>
      <c r="I33" s="1"/>
      <c r="J33" s="1"/>
      <c r="K33" s="1"/>
      <c r="L33" s="1"/>
      <c r="M33" s="1"/>
      <c r="N33" s="1"/>
      <c r="O33" s="1"/>
      <c r="P33" s="1"/>
      <c r="Q33" s="1"/>
    </row>
    <row r="34" spans="1:24" x14ac:dyDescent="0.25">
      <c r="A34" s="2" t="s">
        <v>43</v>
      </c>
      <c r="B34" s="2" t="s">
        <v>44</v>
      </c>
      <c r="C34" s="2" t="s">
        <v>45</v>
      </c>
      <c r="D34" s="2" t="s">
        <v>146</v>
      </c>
      <c r="E34" s="2" t="s">
        <v>147</v>
      </c>
      <c r="F34" s="2" t="s">
        <v>148</v>
      </c>
      <c r="G34" s="2" t="s">
        <v>177</v>
      </c>
      <c r="H34" s="2" t="s">
        <v>150</v>
      </c>
      <c r="I34" s="1"/>
      <c r="J34" s="1"/>
      <c r="K34" s="1"/>
      <c r="L34" s="1"/>
      <c r="M34" s="1"/>
      <c r="N34" s="1"/>
      <c r="O34" s="1"/>
      <c r="P34" s="1"/>
      <c r="Q34" s="1"/>
    </row>
    <row r="35" spans="1:24" x14ac:dyDescent="0.25">
      <c r="A35" s="22">
        <v>4</v>
      </c>
      <c r="B35" s="22" t="s">
        <v>178</v>
      </c>
      <c r="C35" s="22">
        <v>30.819700000000001</v>
      </c>
      <c r="D35" s="22">
        <v>21.7319</v>
      </c>
      <c r="E35" s="22">
        <f>SUM(D35-C35)</f>
        <v>-9.0878000000000014</v>
      </c>
      <c r="F35" s="22">
        <f>POWER(2,E35)</f>
        <v>1.837805747553561E-3</v>
      </c>
      <c r="G35" s="22">
        <f>AVERAGE(F35:F37)</f>
        <v>2.2816633907292078E-3</v>
      </c>
      <c r="H35" s="22">
        <f>STDEV(F35:F37)</f>
        <v>4.3576470272821389E-4</v>
      </c>
      <c r="I35" s="1"/>
      <c r="J35" s="1"/>
      <c r="K35" s="1"/>
      <c r="L35" s="1"/>
      <c r="M35" s="1"/>
      <c r="N35" s="1"/>
      <c r="O35" s="1"/>
      <c r="P35" s="1"/>
      <c r="Q35" s="1"/>
    </row>
    <row r="36" spans="1:24" x14ac:dyDescent="0.25">
      <c r="A36" s="22">
        <v>5</v>
      </c>
      <c r="B36" s="22" t="s">
        <v>179</v>
      </c>
      <c r="C36" s="22">
        <v>30.9146</v>
      </c>
      <c r="D36" s="22">
        <v>22.386500000000002</v>
      </c>
      <c r="E36" s="22">
        <f t="shared" ref="E36:E58" si="3">SUM(D36-C36)</f>
        <v>-8.5280999999999985</v>
      </c>
      <c r="F36" s="22">
        <f t="shared" ref="F36:F58" si="4">POWER(2,E36)</f>
        <v>2.7088570914116507E-3</v>
      </c>
      <c r="G36" s="22"/>
      <c r="H36" s="22"/>
      <c r="I36" s="1"/>
      <c r="J36" s="1"/>
      <c r="K36" s="1"/>
      <c r="L36" s="1"/>
      <c r="M36" s="1"/>
      <c r="N36" s="1"/>
      <c r="O36" s="1"/>
      <c r="P36" s="1"/>
      <c r="Q36" s="1"/>
    </row>
    <row r="37" spans="1:24" x14ac:dyDescent="0.25">
      <c r="A37" s="22">
        <v>6</v>
      </c>
      <c r="B37" s="22" t="s">
        <v>180</v>
      </c>
      <c r="C37" s="22">
        <v>30.1799</v>
      </c>
      <c r="D37" s="22">
        <v>21.4147</v>
      </c>
      <c r="E37" s="22">
        <f t="shared" si="3"/>
        <v>-8.7652000000000001</v>
      </c>
      <c r="F37" s="22">
        <f t="shared" si="4"/>
        <v>2.2983273332224125E-3</v>
      </c>
      <c r="G37" s="22"/>
      <c r="H37" s="22"/>
      <c r="I37" s="1"/>
      <c r="J37" s="1"/>
      <c r="K37" s="1"/>
      <c r="L37" s="1"/>
      <c r="M37" s="1"/>
      <c r="N37" s="1"/>
      <c r="O37" s="1"/>
      <c r="P37" s="1"/>
      <c r="Q37" s="1"/>
    </row>
    <row r="38" spans="1:24" x14ac:dyDescent="0.25">
      <c r="A38">
        <v>16</v>
      </c>
      <c r="B38" t="s">
        <v>181</v>
      </c>
      <c r="C38">
        <v>22.7134</v>
      </c>
      <c r="D38">
        <v>21.490500000000001</v>
      </c>
      <c r="E38">
        <f t="shared" si="3"/>
        <v>-1.2228999999999992</v>
      </c>
      <c r="F38">
        <f t="shared" si="4"/>
        <v>0.42842067221323266</v>
      </c>
      <c r="G38">
        <f>AVERAGE(F38:F40)</f>
        <v>0.40325743807864772</v>
      </c>
      <c r="H38">
        <f>STDEV(F38:F40)</f>
        <v>0.11701736582271835</v>
      </c>
      <c r="I38" s="1"/>
      <c r="J38" s="1"/>
      <c r="K38" s="1"/>
      <c r="L38" s="1"/>
      <c r="M38" s="1"/>
      <c r="N38" s="1"/>
      <c r="O38" s="1"/>
      <c r="P38" s="1"/>
      <c r="Q38" s="1"/>
    </row>
    <row r="39" spans="1:24" x14ac:dyDescent="0.25">
      <c r="A39">
        <v>17</v>
      </c>
      <c r="B39" t="s">
        <v>182</v>
      </c>
      <c r="C39">
        <v>22.756900000000002</v>
      </c>
      <c r="D39">
        <v>21.773099999999999</v>
      </c>
      <c r="E39">
        <f t="shared" si="3"/>
        <v>-0.98380000000000223</v>
      </c>
      <c r="F39">
        <f t="shared" si="4"/>
        <v>0.50564613300538241</v>
      </c>
      <c r="I39" s="1"/>
      <c r="J39" s="1"/>
      <c r="K39" s="1"/>
      <c r="L39" s="1"/>
      <c r="M39" s="1"/>
      <c r="N39" s="1"/>
      <c r="O39" s="1"/>
      <c r="P39" s="1"/>
      <c r="Q39" s="1"/>
    </row>
    <row r="40" spans="1:24" x14ac:dyDescent="0.25">
      <c r="A40">
        <v>18</v>
      </c>
      <c r="B40" t="s">
        <v>183</v>
      </c>
      <c r="C40">
        <v>23.507899999999999</v>
      </c>
      <c r="D40">
        <v>21.649100000000001</v>
      </c>
      <c r="E40">
        <f t="shared" si="3"/>
        <v>-1.8587999999999987</v>
      </c>
      <c r="F40">
        <f t="shared" si="4"/>
        <v>0.2757055090173281</v>
      </c>
      <c r="I40" s="1"/>
      <c r="J40" s="1"/>
      <c r="K40" s="1"/>
      <c r="L40" s="1"/>
      <c r="M40" s="1"/>
      <c r="N40" s="1"/>
      <c r="O40" s="1"/>
      <c r="P40" s="1"/>
      <c r="Q40" s="1"/>
    </row>
    <row r="41" spans="1:24" x14ac:dyDescent="0.25">
      <c r="A41" s="22">
        <v>28</v>
      </c>
      <c r="B41" s="22" t="s">
        <v>184</v>
      </c>
      <c r="C41" s="22">
        <v>23.5914</v>
      </c>
      <c r="D41" s="22">
        <v>21.434999999999999</v>
      </c>
      <c r="E41" s="22">
        <f t="shared" si="3"/>
        <v>-2.1564000000000014</v>
      </c>
      <c r="F41" s="22">
        <f t="shared" si="4"/>
        <v>0.2243153106341319</v>
      </c>
      <c r="G41" s="22">
        <f>AVERAGE(F41:F43)</f>
        <v>0.21195126514553841</v>
      </c>
      <c r="H41" s="22">
        <f>STDEV(F41:F43)</f>
        <v>2.5461641958783136E-2</v>
      </c>
      <c r="I41" s="1"/>
      <c r="J41" s="1"/>
      <c r="K41" s="1"/>
      <c r="L41" s="1"/>
      <c r="M41" s="1"/>
      <c r="N41" s="1"/>
      <c r="O41" s="1"/>
      <c r="P41" s="1"/>
      <c r="Q41" s="1"/>
    </row>
    <row r="42" spans="1:24" x14ac:dyDescent="0.25">
      <c r="A42" s="22">
        <v>29</v>
      </c>
      <c r="B42" s="22" t="s">
        <v>185</v>
      </c>
      <c r="C42" s="22">
        <v>23.8596</v>
      </c>
      <c r="D42" s="22">
        <v>21.4069</v>
      </c>
      <c r="E42" s="22">
        <f t="shared" si="3"/>
        <v>-2.4527000000000001</v>
      </c>
      <c r="F42" s="22">
        <f t="shared" si="4"/>
        <v>0.18266852822171337</v>
      </c>
      <c r="G42" s="22"/>
      <c r="H42" s="22"/>
      <c r="I42" s="1"/>
      <c r="J42" s="1"/>
      <c r="K42" s="2" t="s">
        <v>29</v>
      </c>
      <c r="L42" s="1"/>
      <c r="M42" s="1"/>
      <c r="N42" s="1"/>
      <c r="O42" s="1"/>
      <c r="P42" s="1"/>
      <c r="Q42" s="1"/>
    </row>
    <row r="43" spans="1:24" x14ac:dyDescent="0.25">
      <c r="A43" s="22">
        <v>30</v>
      </c>
      <c r="B43" s="22" t="s">
        <v>186</v>
      </c>
      <c r="C43" s="22">
        <v>23.5396</v>
      </c>
      <c r="D43" s="22">
        <v>21.412199999999999</v>
      </c>
      <c r="E43" s="22">
        <f t="shared" si="3"/>
        <v>-2.1274000000000015</v>
      </c>
      <c r="F43" s="22">
        <f t="shared" si="4"/>
        <v>0.22886995658076992</v>
      </c>
      <c r="G43" s="22"/>
      <c r="H43" s="22"/>
      <c r="I43" s="1"/>
      <c r="J43" s="1"/>
      <c r="K43" s="3" t="s">
        <v>1</v>
      </c>
      <c r="L43" s="3"/>
      <c r="M43" s="3" t="s">
        <v>2</v>
      </c>
      <c r="N43" s="3"/>
      <c r="O43" s="3" t="s">
        <v>3</v>
      </c>
      <c r="P43" s="3"/>
      <c r="Q43" s="3" t="s">
        <v>4</v>
      </c>
      <c r="R43" s="3"/>
      <c r="S43" s="3" t="s">
        <v>5</v>
      </c>
      <c r="T43" s="3"/>
      <c r="U43" s="3" t="s">
        <v>6</v>
      </c>
      <c r="V43" s="3"/>
      <c r="W43" s="3" t="s">
        <v>7</v>
      </c>
      <c r="X43" s="1"/>
    </row>
    <row r="44" spans="1:24" x14ac:dyDescent="0.25">
      <c r="A44">
        <v>40</v>
      </c>
      <c r="B44" t="s">
        <v>187</v>
      </c>
      <c r="C44">
        <v>24.4998</v>
      </c>
      <c r="D44">
        <v>22.568000000000001</v>
      </c>
      <c r="E44">
        <f t="shared" si="3"/>
        <v>-1.9317999999999991</v>
      </c>
      <c r="F44">
        <f t="shared" si="4"/>
        <v>0.26210195140652265</v>
      </c>
      <c r="G44">
        <f>AVERAGE(F44:F46)</f>
        <v>0.2200619248860646</v>
      </c>
      <c r="H44">
        <f>STDEV(F44:F46)</f>
        <v>3.7112577771081096E-2</v>
      </c>
      <c r="I44" s="1"/>
      <c r="J44" s="3" t="s">
        <v>8</v>
      </c>
      <c r="K44" s="1">
        <v>1.16339046723033E-3</v>
      </c>
      <c r="L44" s="1"/>
      <c r="M44" s="1">
        <v>1.5483688407101862E-2</v>
      </c>
      <c r="N44" s="1"/>
      <c r="O44" s="1">
        <v>1.7673747796955196E-5</v>
      </c>
      <c r="P44" s="1"/>
      <c r="Q44" s="1">
        <v>4.4327474490576474E-2</v>
      </c>
      <c r="R44" s="1"/>
      <c r="S44" s="1">
        <v>0</v>
      </c>
      <c r="T44" s="1"/>
      <c r="U44" s="1">
        <v>1.5928744273060599E-3</v>
      </c>
      <c r="V44" s="1"/>
      <c r="W44" s="1">
        <v>1.5705763898953802E-6</v>
      </c>
      <c r="X44" s="1"/>
    </row>
    <row r="45" spans="1:24" x14ac:dyDescent="0.25">
      <c r="A45">
        <v>41</v>
      </c>
      <c r="B45" t="s">
        <v>188</v>
      </c>
      <c r="C45">
        <v>25.005400000000002</v>
      </c>
      <c r="D45">
        <v>22.727799999999998</v>
      </c>
      <c r="E45">
        <f t="shared" si="3"/>
        <v>-2.2776000000000032</v>
      </c>
      <c r="F45">
        <f t="shared" si="4"/>
        <v>0.20624056125155998</v>
      </c>
      <c r="I45" s="24">
        <f>AVERAGE(M6:M8)</f>
        <v>0.26858568907118091</v>
      </c>
      <c r="J45" s="3" t="s">
        <v>9</v>
      </c>
      <c r="K45" s="1">
        <v>6.2814621229207619E-3</v>
      </c>
      <c r="L45" s="1"/>
      <c r="M45" s="1">
        <v>0.11701736582271835</v>
      </c>
      <c r="N45" s="1"/>
      <c r="O45" s="1">
        <v>2.0781159454258191E-5</v>
      </c>
      <c r="P45" s="1"/>
      <c r="Q45" s="1">
        <v>3.4829749865106875E-2</v>
      </c>
      <c r="R45" s="1"/>
      <c r="S45">
        <v>0</v>
      </c>
      <c r="T45" s="1"/>
      <c r="U45" s="1">
        <v>3.7285306336751183E-3</v>
      </c>
      <c r="V45" s="1"/>
      <c r="W45" s="1">
        <v>1.3017658628657683E-5</v>
      </c>
      <c r="X45" s="1"/>
    </row>
    <row r="46" spans="1:24" x14ac:dyDescent="0.25">
      <c r="A46">
        <v>42</v>
      </c>
      <c r="B46" t="s">
        <v>189</v>
      </c>
      <c r="C46">
        <v>25.091799999999999</v>
      </c>
      <c r="D46">
        <v>22.709800000000001</v>
      </c>
      <c r="E46">
        <f t="shared" si="3"/>
        <v>-2.3819999999999979</v>
      </c>
      <c r="F46">
        <f t="shared" si="4"/>
        <v>0.19184326200011115</v>
      </c>
      <c r="I46" s="24">
        <f>AVERAGE(K12:K15)</f>
        <v>4.3429335101575539E-2</v>
      </c>
      <c r="J46" s="3" t="s">
        <v>10</v>
      </c>
      <c r="K46" s="1">
        <v>4.045060929735932E-3</v>
      </c>
      <c r="L46" s="1"/>
      <c r="M46" s="1">
        <v>2.5461641958783233E-2</v>
      </c>
      <c r="N46" s="1"/>
      <c r="O46" s="1">
        <v>4.0254196278932285E-8</v>
      </c>
      <c r="P46" s="1"/>
      <c r="Q46" s="1">
        <v>1.2840143150119873E-2</v>
      </c>
      <c r="R46" s="1"/>
      <c r="S46" s="1">
        <v>0</v>
      </c>
      <c r="T46" s="1"/>
      <c r="U46" s="1">
        <v>1.0853550934177525E-2</v>
      </c>
      <c r="V46" s="1"/>
      <c r="W46" s="1">
        <v>1.8181631516725155E-5</v>
      </c>
      <c r="X46" s="1"/>
    </row>
    <row r="47" spans="1:24" x14ac:dyDescent="0.25">
      <c r="A47" s="22">
        <v>52</v>
      </c>
      <c r="B47" s="22" t="s">
        <v>190</v>
      </c>
      <c r="C47" s="22">
        <v>22.963699999999999</v>
      </c>
      <c r="D47" s="22">
        <v>20.440100000000001</v>
      </c>
      <c r="E47" s="22">
        <f t="shared" si="3"/>
        <v>-2.5235999999999983</v>
      </c>
      <c r="F47" s="22">
        <f t="shared" si="4"/>
        <v>0.17390845744275985</v>
      </c>
      <c r="G47" s="22">
        <f>AVERAGE(F47:F49)</f>
        <v>0.19054836398935668</v>
      </c>
      <c r="H47" s="22">
        <f>STDEV(F47:F49)</f>
        <v>1.5483688407101103E-2</v>
      </c>
      <c r="I47" s="24">
        <f>I45/I46</f>
        <v>6.1844301425060753</v>
      </c>
      <c r="J47" s="3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x14ac:dyDescent="0.25">
      <c r="A48" s="22">
        <v>53</v>
      </c>
      <c r="B48" s="22" t="s">
        <v>191</v>
      </c>
      <c r="C48" s="22">
        <v>22.757899999999999</v>
      </c>
      <c r="D48" s="22">
        <v>20.386099999999999</v>
      </c>
      <c r="E48" s="22">
        <f t="shared" si="3"/>
        <v>-2.3718000000000004</v>
      </c>
      <c r="F48" s="22">
        <f t="shared" si="4"/>
        <v>0.19320441937528202</v>
      </c>
      <c r="G48" s="22"/>
      <c r="H48" s="22"/>
      <c r="I48" s="1"/>
      <c r="J48" s="3" t="s">
        <v>156</v>
      </c>
      <c r="K48" s="1">
        <v>1.8694933384586644E-2</v>
      </c>
      <c r="L48" s="1"/>
      <c r="M48" s="1">
        <v>3.7112577771081096E-2</v>
      </c>
      <c r="N48" s="1"/>
      <c r="O48" s="1">
        <v>2.788425128081733E-2</v>
      </c>
      <c r="P48" s="1"/>
      <c r="Q48" s="1">
        <v>3.9688183572686692E-2</v>
      </c>
      <c r="R48" s="1"/>
      <c r="S48" s="1">
        <v>7.1373010813678504E-3</v>
      </c>
      <c r="T48" s="1"/>
      <c r="U48" s="1">
        <v>1.3515035993122797E-2</v>
      </c>
      <c r="V48" s="1"/>
      <c r="W48" s="1">
        <v>2.6347571133779405E-4</v>
      </c>
      <c r="X48" s="1"/>
    </row>
    <row r="49" spans="1:24" x14ac:dyDescent="0.25">
      <c r="A49" s="22">
        <v>54</v>
      </c>
      <c r="B49" s="22" t="s">
        <v>192</v>
      </c>
      <c r="C49" s="22">
        <v>22.893999999999998</v>
      </c>
      <c r="D49" s="22">
        <v>20.604399999999998</v>
      </c>
      <c r="E49" s="22">
        <f t="shared" si="3"/>
        <v>-2.2896000000000001</v>
      </c>
      <c r="F49" s="22">
        <f t="shared" si="4"/>
        <v>0.20453221515002823</v>
      </c>
      <c r="G49" s="22"/>
      <c r="H49" s="22"/>
      <c r="I49" s="1"/>
      <c r="J49" s="3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25">
      <c r="A50">
        <v>64</v>
      </c>
      <c r="B50" t="s">
        <v>193</v>
      </c>
      <c r="C50">
        <v>31.665700000000001</v>
      </c>
      <c r="D50">
        <v>22.654199999999999</v>
      </c>
      <c r="E50">
        <f t="shared" si="3"/>
        <v>-9.0115000000000016</v>
      </c>
      <c r="F50">
        <f t="shared" si="4"/>
        <v>1.937618150648921E-3</v>
      </c>
      <c r="G50">
        <f>AVERAGE(F50:F52)</f>
        <v>1.081576692942272E-3</v>
      </c>
      <c r="H50">
        <f>STDEV(F50:F52)</f>
        <v>9.4353121064438058E-4</v>
      </c>
      <c r="I50" s="1"/>
      <c r="J50" s="3" t="s">
        <v>19</v>
      </c>
      <c r="K50" s="1">
        <v>1.7525511408579095E-2</v>
      </c>
      <c r="L50" s="1"/>
      <c r="M50" s="1">
        <v>4.3576470272821389E-4</v>
      </c>
      <c r="N50" s="1"/>
      <c r="O50" s="1">
        <v>2.4723597067670948E-4</v>
      </c>
      <c r="P50" s="1"/>
      <c r="Q50" s="1">
        <v>2.8135846282604068E-2</v>
      </c>
      <c r="R50" s="1"/>
      <c r="S50" s="1">
        <v>5.4759642836132829E-3</v>
      </c>
      <c r="T50" s="1"/>
      <c r="U50" s="1">
        <v>5.2640807578080498E-3</v>
      </c>
      <c r="V50" s="1"/>
      <c r="W50" s="1">
        <v>2.7984947875490159E-3</v>
      </c>
      <c r="X50" s="1"/>
    </row>
    <row r="51" spans="1:24" x14ac:dyDescent="0.25">
      <c r="A51">
        <v>65</v>
      </c>
      <c r="B51" t="s">
        <v>194</v>
      </c>
      <c r="C51">
        <v>36.822499999999998</v>
      </c>
      <c r="D51">
        <v>23.0183</v>
      </c>
      <c r="E51">
        <f t="shared" si="3"/>
        <v>-13.804199999999998</v>
      </c>
      <c r="F51">
        <f t="shared" si="4"/>
        <v>6.9907172026754583E-5</v>
      </c>
      <c r="I51" s="1"/>
      <c r="J51" s="3" t="s">
        <v>20</v>
      </c>
      <c r="K51" s="1">
        <v>3.1466738437297896E-3</v>
      </c>
      <c r="L51" s="1"/>
      <c r="M51" s="1">
        <v>9.4353121064438058E-4</v>
      </c>
      <c r="N51" s="1"/>
      <c r="O51" s="1">
        <v>1.411473153770385E-4</v>
      </c>
      <c r="P51" s="1"/>
      <c r="Q51" s="1">
        <v>5.5136940919567013E-3</v>
      </c>
      <c r="R51" s="1"/>
      <c r="S51" s="1">
        <v>3.7653495146393774E-3</v>
      </c>
      <c r="T51" s="1"/>
      <c r="U51" s="1">
        <v>8.5017620166286598E-3</v>
      </c>
      <c r="V51" s="1"/>
      <c r="W51" s="1">
        <v>1.6274149515555026E-3</v>
      </c>
      <c r="X51" s="1"/>
    </row>
    <row r="52" spans="1:24" x14ac:dyDescent="0.25">
      <c r="A52">
        <v>66</v>
      </c>
      <c r="B52" t="s">
        <v>195</v>
      </c>
      <c r="C52">
        <v>32.314799999999998</v>
      </c>
      <c r="D52">
        <v>22.656099999999999</v>
      </c>
      <c r="E52">
        <f t="shared" si="3"/>
        <v>-9.6586999999999996</v>
      </c>
      <c r="F52">
        <f t="shared" si="4"/>
        <v>1.2372047561511406E-3</v>
      </c>
      <c r="I52" s="1"/>
      <c r="J52" s="3" t="s">
        <v>21</v>
      </c>
      <c r="K52" s="1">
        <v>5.8442327566099591E-3</v>
      </c>
      <c r="L52" s="1"/>
      <c r="M52" s="1">
        <v>7.3280349749694487E-4</v>
      </c>
      <c r="N52" s="1"/>
      <c r="O52" s="1">
        <v>1.2387472553343454E-3</v>
      </c>
      <c r="P52" s="1"/>
      <c r="Q52" s="1">
        <v>2.5040098784633053E-2</v>
      </c>
      <c r="R52" s="1"/>
      <c r="S52" s="1">
        <v>1.6838626118869007E-3</v>
      </c>
      <c r="T52" s="1"/>
      <c r="U52" s="1">
        <v>9.7653598180221946E-3</v>
      </c>
      <c r="V52" s="1"/>
      <c r="W52" s="1">
        <v>6.6345810032097214E-4</v>
      </c>
      <c r="X52" s="1"/>
    </row>
    <row r="53" spans="1:24" x14ac:dyDescent="0.25">
      <c r="A53" s="22">
        <v>76</v>
      </c>
      <c r="B53" s="22" t="s">
        <v>196</v>
      </c>
      <c r="C53" s="22">
        <v>31.889500000000002</v>
      </c>
      <c r="D53" s="22">
        <v>24.130600000000001</v>
      </c>
      <c r="E53" s="22">
        <f t="shared" si="3"/>
        <v>-7.7589000000000006</v>
      </c>
      <c r="F53" s="22">
        <f t="shared" si="4"/>
        <v>4.6167713543266648E-3</v>
      </c>
      <c r="G53" s="22">
        <f>AVERAGE(F53:F55)</f>
        <v>4.0962262777279115E-3</v>
      </c>
      <c r="H53" s="22">
        <f>STDEV(F53:F55)</f>
        <v>7.3280349749694487E-4</v>
      </c>
      <c r="I53" s="1"/>
      <c r="J53" s="3" t="s">
        <v>22</v>
      </c>
      <c r="K53" s="1">
        <v>9.8430083838658305E-4</v>
      </c>
      <c r="L53" s="1"/>
      <c r="M53" s="1">
        <v>7.4962536666389718E-5</v>
      </c>
      <c r="N53" s="1"/>
      <c r="O53" s="1">
        <v>2.2107992548066167E-5</v>
      </c>
      <c r="P53" s="1"/>
      <c r="Q53" s="1">
        <v>8.2354523413048965E-3</v>
      </c>
      <c r="R53" s="1"/>
      <c r="S53" s="1">
        <v>3.5091592210137359E-4</v>
      </c>
      <c r="T53" s="1"/>
      <c r="U53" s="1">
        <v>2.1147043259290626E-3</v>
      </c>
      <c r="V53" s="1"/>
      <c r="W53" s="1">
        <v>2.9033642301269363E-5</v>
      </c>
      <c r="X53" s="1"/>
    </row>
    <row r="54" spans="1:24" x14ac:dyDescent="0.25">
      <c r="A54" s="22">
        <v>77</v>
      </c>
      <c r="B54" s="22" t="s">
        <v>197</v>
      </c>
      <c r="C54" s="22">
        <v>32.387099999999997</v>
      </c>
      <c r="D54" s="22">
        <v>24.125399999999999</v>
      </c>
      <c r="E54" s="22">
        <f t="shared" si="3"/>
        <v>-8.2616999999999976</v>
      </c>
      <c r="F54" s="22">
        <f t="shared" si="4"/>
        <v>3.258220597428395E-3</v>
      </c>
      <c r="G54" s="22"/>
      <c r="H54" s="22"/>
      <c r="I54" s="1"/>
      <c r="J54" s="1"/>
      <c r="K54" s="1"/>
      <c r="L54" s="1"/>
      <c r="M54" s="1"/>
      <c r="N54" s="1"/>
      <c r="O54" s="1"/>
      <c r="P54" s="1"/>
      <c r="Q54" s="1"/>
    </row>
    <row r="55" spans="1:24" x14ac:dyDescent="0.25">
      <c r="A55" s="22">
        <v>78</v>
      </c>
      <c r="B55" s="22" t="s">
        <v>198</v>
      </c>
      <c r="C55" s="22">
        <v>32.021099999999997</v>
      </c>
      <c r="D55" s="22">
        <v>24.197299999999998</v>
      </c>
      <c r="E55" s="22">
        <f t="shared" si="3"/>
        <v>-7.8237999999999985</v>
      </c>
      <c r="F55" s="22">
        <f t="shared" si="4"/>
        <v>4.413686881428674E-3</v>
      </c>
      <c r="G55" s="22"/>
      <c r="H55" s="22"/>
      <c r="I55" s="1"/>
      <c r="J55" s="1"/>
      <c r="K55" s="1"/>
      <c r="L55" s="1"/>
      <c r="M55" s="1"/>
      <c r="N55" s="1"/>
      <c r="O55" s="1"/>
      <c r="P55" s="1"/>
      <c r="Q55" s="1"/>
    </row>
    <row r="56" spans="1:24" x14ac:dyDescent="0.25">
      <c r="A56">
        <v>88</v>
      </c>
      <c r="B56" t="s">
        <v>199</v>
      </c>
      <c r="C56">
        <v>32.284399999999998</v>
      </c>
      <c r="D56">
        <v>21.110600000000002</v>
      </c>
      <c r="E56">
        <f t="shared" si="3"/>
        <v>-11.173799999999996</v>
      </c>
      <c r="F56">
        <f t="shared" si="4"/>
        <v>4.3286356753305567E-4</v>
      </c>
      <c r="G56">
        <f>AVERAGE(F56:F58)</f>
        <v>5.0452120888185893E-4</v>
      </c>
      <c r="H56">
        <f>STDEV(F56:F58)</f>
        <v>7.4962536666389718E-5</v>
      </c>
      <c r="I56" s="1"/>
      <c r="J56" s="1"/>
      <c r="K56" s="1"/>
      <c r="L56" s="1"/>
      <c r="M56" s="1"/>
      <c r="N56" s="1"/>
      <c r="O56" s="1"/>
      <c r="P56" s="1"/>
      <c r="Q56" s="1"/>
    </row>
    <row r="57" spans="1:24" x14ac:dyDescent="0.25">
      <c r="A57">
        <v>89</v>
      </c>
      <c r="B57" t="s">
        <v>200</v>
      </c>
      <c r="C57">
        <v>32.0045</v>
      </c>
      <c r="D57">
        <v>21.033799999999999</v>
      </c>
      <c r="E57">
        <f t="shared" si="3"/>
        <v>-10.970700000000001</v>
      </c>
      <c r="F57">
        <f t="shared" si="4"/>
        <v>4.9829924204039425E-4</v>
      </c>
      <c r="I57" s="1"/>
      <c r="J57" s="1"/>
      <c r="K57" s="1"/>
      <c r="L57" s="1"/>
      <c r="M57" s="1"/>
      <c r="N57" s="1"/>
      <c r="O57" s="1"/>
      <c r="P57" s="1"/>
      <c r="Q57" s="1"/>
    </row>
    <row r="58" spans="1:24" x14ac:dyDescent="0.25">
      <c r="A58">
        <v>90</v>
      </c>
      <c r="B58" t="s">
        <v>201</v>
      </c>
      <c r="C58">
        <v>31.912800000000001</v>
      </c>
      <c r="D58">
        <v>21.167100000000001</v>
      </c>
      <c r="E58">
        <f t="shared" si="3"/>
        <v>-10.745699999999999</v>
      </c>
      <c r="F58">
        <f t="shared" si="4"/>
        <v>5.8240081707212682E-4</v>
      </c>
      <c r="I58" s="1"/>
      <c r="J58" s="1"/>
      <c r="K58" s="1"/>
      <c r="L58" s="1"/>
      <c r="M58" s="1"/>
      <c r="N58" s="1"/>
      <c r="O58" s="1"/>
      <c r="P58" s="1"/>
      <c r="Q58" s="1"/>
    </row>
    <row r="59" spans="1:24" x14ac:dyDescent="0.25">
      <c r="I59" s="1"/>
      <c r="J59" s="1"/>
      <c r="K59" s="1"/>
      <c r="L59" s="1"/>
      <c r="M59" s="1"/>
      <c r="N59" s="1"/>
      <c r="O59" s="1"/>
      <c r="P59" s="1"/>
      <c r="Q59" s="1"/>
    </row>
    <row r="60" spans="1:24" x14ac:dyDescent="0.25">
      <c r="A60" s="2" t="s">
        <v>143</v>
      </c>
      <c r="B60" s="2"/>
      <c r="I60" s="1"/>
      <c r="J60" s="1"/>
      <c r="K60" s="1"/>
      <c r="L60" s="1"/>
      <c r="M60" s="1"/>
      <c r="N60" s="1"/>
      <c r="O60" s="1"/>
      <c r="P60" s="1"/>
      <c r="Q60" s="1"/>
    </row>
    <row r="61" spans="1:24" x14ac:dyDescent="0.25">
      <c r="A61" s="2" t="s">
        <v>37</v>
      </c>
      <c r="B61" s="2" t="s">
        <v>38</v>
      </c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24" x14ac:dyDescent="0.25">
      <c r="A62" s="2" t="s">
        <v>5</v>
      </c>
      <c r="B62" s="2" t="s">
        <v>145</v>
      </c>
      <c r="I62" s="1"/>
      <c r="J62" s="1"/>
      <c r="K62" s="1"/>
      <c r="L62" s="1"/>
      <c r="M62" s="1"/>
      <c r="N62" s="1"/>
      <c r="O62" s="1"/>
      <c r="P62" s="1"/>
      <c r="Q62" s="1"/>
    </row>
    <row r="63" spans="1:24" x14ac:dyDescent="0.25">
      <c r="A63" s="2" t="s">
        <v>43</v>
      </c>
      <c r="B63" s="2" t="s">
        <v>44</v>
      </c>
      <c r="C63" s="2" t="s">
        <v>45</v>
      </c>
      <c r="D63" s="2" t="s">
        <v>146</v>
      </c>
      <c r="E63" s="2" t="s">
        <v>147</v>
      </c>
      <c r="F63" s="2" t="s">
        <v>148</v>
      </c>
      <c r="G63" s="2" t="s">
        <v>177</v>
      </c>
      <c r="H63" s="2" t="s">
        <v>150</v>
      </c>
      <c r="I63" s="1"/>
      <c r="J63" s="1"/>
      <c r="K63" s="1"/>
      <c r="L63" s="1"/>
      <c r="M63" s="1"/>
      <c r="N63" s="1"/>
      <c r="O63" s="1"/>
      <c r="P63" s="1"/>
      <c r="Q63" s="1"/>
    </row>
    <row r="64" spans="1:24" x14ac:dyDescent="0.25">
      <c r="A64" s="22">
        <v>7</v>
      </c>
      <c r="B64" s="22" t="s">
        <v>202</v>
      </c>
      <c r="C64" s="22">
        <v>27.128</v>
      </c>
      <c r="D64" s="22">
        <v>21.7319</v>
      </c>
      <c r="E64" s="22">
        <f>SUM(D64-C64)</f>
        <v>-5.3961000000000006</v>
      </c>
      <c r="F64" s="22">
        <f>POWER(2,E64)</f>
        <v>2.3747179795153218E-2</v>
      </c>
      <c r="G64" s="22" t="e">
        <f>AVERAGE(F64:F66)</f>
        <v>#VALUE!</v>
      </c>
      <c r="H64" s="22">
        <f>STDEV(F64:F65)</f>
        <v>5.4759642836132829E-3</v>
      </c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25">
      <c r="A65" s="22">
        <v>8</v>
      </c>
      <c r="B65" s="22" t="s">
        <v>203</v>
      </c>
      <c r="C65" s="22">
        <v>27.375399999999999</v>
      </c>
      <c r="D65" s="22">
        <v>22.386500000000002</v>
      </c>
      <c r="E65" s="22">
        <f t="shared" ref="E65:E78" si="5">SUM(D65-C65)</f>
        <v>-4.9888999999999974</v>
      </c>
      <c r="F65" s="22">
        <f t="shared" ref="F65:F87" si="6">POWER(2,E65)</f>
        <v>3.1491362752109821E-2</v>
      </c>
      <c r="G65" s="22"/>
      <c r="H65" s="22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25">
      <c r="A66" s="22">
        <v>9</v>
      </c>
      <c r="B66" s="22" t="s">
        <v>204</v>
      </c>
      <c r="C66" s="22" t="s">
        <v>205</v>
      </c>
      <c r="D66" s="22">
        <v>21.4147</v>
      </c>
      <c r="E66" s="22" t="e">
        <f t="shared" si="5"/>
        <v>#VALUE!</v>
      </c>
      <c r="F66" s="22" t="e">
        <f t="shared" si="6"/>
        <v>#VALUE!</v>
      </c>
      <c r="G66" s="22"/>
      <c r="H66" s="22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25">
      <c r="A67">
        <v>19</v>
      </c>
      <c r="B67" t="s">
        <v>206</v>
      </c>
      <c r="C67" s="22" t="s">
        <v>205</v>
      </c>
      <c r="D67">
        <v>21.490500000000001</v>
      </c>
      <c r="E67" s="22" t="e">
        <f t="shared" si="5"/>
        <v>#VALUE!</v>
      </c>
      <c r="F67" s="22" t="e">
        <f t="shared" si="6"/>
        <v>#VALUE!</v>
      </c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25">
      <c r="A68">
        <v>20</v>
      </c>
      <c r="B68" t="s">
        <v>207</v>
      </c>
      <c r="C68" s="22" t="s">
        <v>205</v>
      </c>
      <c r="D68">
        <v>21.773099999999999</v>
      </c>
      <c r="E68" s="22" t="e">
        <f t="shared" si="5"/>
        <v>#VALUE!</v>
      </c>
      <c r="F68" s="22" t="e">
        <f t="shared" si="6"/>
        <v>#VALUE!</v>
      </c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25">
      <c r="A69">
        <v>21</v>
      </c>
      <c r="B69" t="s">
        <v>208</v>
      </c>
      <c r="C69" s="22" t="s">
        <v>205</v>
      </c>
      <c r="D69">
        <v>21.649100000000001</v>
      </c>
      <c r="E69" s="22" t="e">
        <f t="shared" si="5"/>
        <v>#VALUE!</v>
      </c>
      <c r="F69" s="22" t="e">
        <f t="shared" si="6"/>
        <v>#VALUE!</v>
      </c>
      <c r="I69" s="24"/>
      <c r="J69" s="1"/>
      <c r="K69" s="1"/>
      <c r="L69" s="1"/>
      <c r="M69" s="1"/>
      <c r="N69" s="1"/>
      <c r="O69" s="1"/>
      <c r="P69" s="1"/>
      <c r="Q69" s="1"/>
    </row>
    <row r="70" spans="1:17" x14ac:dyDescent="0.25">
      <c r="A70" s="22">
        <v>31</v>
      </c>
      <c r="B70" s="22" t="s">
        <v>209</v>
      </c>
      <c r="C70" s="22" t="s">
        <v>205</v>
      </c>
      <c r="D70" s="22">
        <v>21.434999999999999</v>
      </c>
      <c r="E70" s="22" t="e">
        <f t="shared" si="5"/>
        <v>#VALUE!</v>
      </c>
      <c r="F70" s="22" t="e">
        <f t="shared" si="6"/>
        <v>#VALUE!</v>
      </c>
      <c r="G70" s="22"/>
      <c r="H70" s="22"/>
      <c r="I70" s="24"/>
      <c r="J70" s="1"/>
      <c r="K70" s="1"/>
      <c r="L70" s="1"/>
      <c r="M70" s="1"/>
      <c r="N70" s="1"/>
      <c r="O70" s="1"/>
      <c r="P70" s="1"/>
      <c r="Q70" s="1"/>
    </row>
    <row r="71" spans="1:17" x14ac:dyDescent="0.25">
      <c r="A71" s="22">
        <v>32</v>
      </c>
      <c r="B71" s="22" t="s">
        <v>210</v>
      </c>
      <c r="C71" s="22" t="s">
        <v>205</v>
      </c>
      <c r="D71" s="22">
        <v>21.4069</v>
      </c>
      <c r="E71" s="22" t="e">
        <f t="shared" si="5"/>
        <v>#VALUE!</v>
      </c>
      <c r="F71" s="22" t="e">
        <f t="shared" si="6"/>
        <v>#VALUE!</v>
      </c>
      <c r="G71" s="22"/>
      <c r="H71" s="22"/>
      <c r="I71" s="24"/>
      <c r="J71" s="1"/>
      <c r="K71" s="1"/>
      <c r="L71" s="1"/>
      <c r="M71" s="1"/>
      <c r="N71" s="1"/>
      <c r="O71" s="1"/>
      <c r="P71" s="1"/>
      <c r="Q71" s="1"/>
    </row>
    <row r="72" spans="1:17" x14ac:dyDescent="0.25">
      <c r="A72" s="22">
        <v>33</v>
      </c>
      <c r="B72" s="22" t="s">
        <v>211</v>
      </c>
      <c r="C72" s="22" t="s">
        <v>205</v>
      </c>
      <c r="D72" s="22">
        <v>21.412199999999999</v>
      </c>
      <c r="E72" s="22" t="e">
        <f t="shared" si="5"/>
        <v>#VALUE!</v>
      </c>
      <c r="F72" s="22" t="e">
        <f t="shared" si="6"/>
        <v>#VALUE!</v>
      </c>
      <c r="G72" s="22"/>
      <c r="H72" s="22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25">
      <c r="A73">
        <v>43</v>
      </c>
      <c r="B73" t="s">
        <v>212</v>
      </c>
      <c r="C73">
        <v>28.914899999999999</v>
      </c>
      <c r="D73">
        <v>22.568000000000001</v>
      </c>
      <c r="E73" s="22">
        <f t="shared" si="5"/>
        <v>-6.346899999999998</v>
      </c>
      <c r="F73" s="22">
        <f t="shared" si="6"/>
        <v>1.22854967259221E-2</v>
      </c>
      <c r="G73">
        <f>AVERAGE(F73:F74)</f>
        <v>1.7332330719927382E-2</v>
      </c>
      <c r="H73">
        <f>STDEV(F73:F74)</f>
        <v>7.1373010813678504E-3</v>
      </c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25">
      <c r="A74">
        <v>44</v>
      </c>
      <c r="B74" t="s">
        <v>213</v>
      </c>
      <c r="C74">
        <v>28.209499999999998</v>
      </c>
      <c r="D74">
        <v>22.727799999999998</v>
      </c>
      <c r="E74" s="22">
        <f t="shared" si="5"/>
        <v>-5.4817</v>
      </c>
      <c r="F74" s="22">
        <f t="shared" si="6"/>
        <v>2.2379164713932663E-2</v>
      </c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25">
      <c r="A75">
        <v>45</v>
      </c>
      <c r="B75" t="s">
        <v>214</v>
      </c>
      <c r="C75" s="22" t="s">
        <v>205</v>
      </c>
      <c r="D75">
        <v>22.709800000000001</v>
      </c>
      <c r="E75" s="22" t="e">
        <f t="shared" si="5"/>
        <v>#VALUE!</v>
      </c>
      <c r="F75" s="22" t="e">
        <f t="shared" si="6"/>
        <v>#VALUE!</v>
      </c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25">
      <c r="A76" s="22">
        <v>55</v>
      </c>
      <c r="B76" s="22" t="s">
        <v>215</v>
      </c>
      <c r="C76" s="22" t="s">
        <v>205</v>
      </c>
      <c r="D76" s="22">
        <v>20.440100000000001</v>
      </c>
      <c r="E76" s="22" t="e">
        <f t="shared" si="5"/>
        <v>#VALUE!</v>
      </c>
      <c r="F76" s="22" t="e">
        <f t="shared" si="6"/>
        <v>#VALUE!</v>
      </c>
      <c r="G76" s="22"/>
      <c r="H76" s="22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25">
      <c r="A77" s="22">
        <v>56</v>
      </c>
      <c r="B77" s="22" t="s">
        <v>216</v>
      </c>
      <c r="C77" s="22" t="s">
        <v>205</v>
      </c>
      <c r="D77" s="22">
        <v>20.386099999999999</v>
      </c>
      <c r="E77" s="22" t="e">
        <f t="shared" si="5"/>
        <v>#VALUE!</v>
      </c>
      <c r="F77" s="22" t="e">
        <f t="shared" si="6"/>
        <v>#VALUE!</v>
      </c>
      <c r="G77" s="22"/>
      <c r="H77" s="22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25">
      <c r="A78" s="22">
        <v>57</v>
      </c>
      <c r="B78" s="22" t="s">
        <v>217</v>
      </c>
      <c r="C78" s="22" t="s">
        <v>205</v>
      </c>
      <c r="D78" s="22">
        <v>20.604399999999998</v>
      </c>
      <c r="E78" s="22" t="e">
        <f t="shared" si="5"/>
        <v>#VALUE!</v>
      </c>
      <c r="F78" s="22" t="e">
        <f t="shared" si="6"/>
        <v>#VALUE!</v>
      </c>
      <c r="G78" s="22"/>
      <c r="H78" s="22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25">
      <c r="A79">
        <v>67</v>
      </c>
      <c r="B79" t="s">
        <v>218</v>
      </c>
      <c r="C79">
        <v>27.654199999999999</v>
      </c>
      <c r="D79">
        <v>22.654199999999999</v>
      </c>
      <c r="E79">
        <f t="shared" ref="E79:E87" si="7">SUM(D79-C79)</f>
        <v>-5</v>
      </c>
      <c r="F79">
        <f t="shared" si="6"/>
        <v>3.125E-2</v>
      </c>
      <c r="G79">
        <f>AVERAGE(F79:F81)</f>
        <v>3.4328406248531319E-2</v>
      </c>
      <c r="H79">
        <f>STDEV(F79:F81)</f>
        <v>3.7653495146393774E-3</v>
      </c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25">
      <c r="A80">
        <v>68</v>
      </c>
      <c r="B80" t="s">
        <v>219</v>
      </c>
      <c r="C80">
        <v>27.7163</v>
      </c>
      <c r="D80">
        <v>23.0183</v>
      </c>
      <c r="E80">
        <f t="shared" si="7"/>
        <v>-4.6980000000000004</v>
      </c>
      <c r="F80">
        <f t="shared" si="6"/>
        <v>3.8526635170743943E-2</v>
      </c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25">
      <c r="A81">
        <v>69</v>
      </c>
      <c r="B81" t="s">
        <v>220</v>
      </c>
      <c r="C81">
        <v>27.5684</v>
      </c>
      <c r="D81">
        <v>22.656099999999999</v>
      </c>
      <c r="E81">
        <f t="shared" si="7"/>
        <v>-4.9123000000000019</v>
      </c>
      <c r="F81">
        <f t="shared" si="6"/>
        <v>3.3208583574850015E-2</v>
      </c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25">
      <c r="A82" s="22">
        <v>79</v>
      </c>
      <c r="B82" s="22" t="s">
        <v>221</v>
      </c>
      <c r="C82" s="22">
        <v>28.935500000000001</v>
      </c>
      <c r="D82" s="22">
        <v>24.130600000000001</v>
      </c>
      <c r="E82" s="22">
        <f t="shared" si="7"/>
        <v>-4.8048999999999999</v>
      </c>
      <c r="F82" s="22">
        <f t="shared" si="6"/>
        <v>3.5775109674410104E-2</v>
      </c>
      <c r="G82" s="22">
        <f>AVERAGE(F82:F84)</f>
        <v>3.3843057901080269E-2</v>
      </c>
      <c r="H82" s="22">
        <f>STDEV(F82:F84)</f>
        <v>1.6838626118869007E-3</v>
      </c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25">
      <c r="A83" s="22">
        <v>80</v>
      </c>
      <c r="B83" s="22" t="s">
        <v>222</v>
      </c>
      <c r="C83" s="22">
        <v>29.043900000000001</v>
      </c>
      <c r="D83" s="22">
        <v>24.125399999999999</v>
      </c>
      <c r="E83" s="22">
        <f t="shared" si="7"/>
        <v>-4.9185000000000016</v>
      </c>
      <c r="F83" s="22">
        <f t="shared" si="6"/>
        <v>3.3066175490618861E-2</v>
      </c>
      <c r="G83" s="22"/>
      <c r="H83" s="22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25">
      <c r="A84" s="22">
        <v>81</v>
      </c>
      <c r="B84" s="22" t="s">
        <v>223</v>
      </c>
      <c r="C84" s="22">
        <v>29.132400000000001</v>
      </c>
      <c r="D84" s="22">
        <v>24.197299999999998</v>
      </c>
      <c r="E84" s="22">
        <f t="shared" si="7"/>
        <v>-4.935100000000002</v>
      </c>
      <c r="F84" s="22">
        <f t="shared" si="6"/>
        <v>3.2687888538211834E-2</v>
      </c>
      <c r="G84" s="22"/>
      <c r="H84" s="22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25">
      <c r="A85">
        <v>91</v>
      </c>
      <c r="B85" t="s">
        <v>224</v>
      </c>
      <c r="C85">
        <v>29.502800000000001</v>
      </c>
      <c r="D85">
        <v>21.110600000000002</v>
      </c>
      <c r="E85">
        <f t="shared" si="7"/>
        <v>-8.392199999999999</v>
      </c>
      <c r="F85">
        <f t="shared" si="6"/>
        <v>2.9764327219654499E-3</v>
      </c>
      <c r="G85">
        <f>AVERAGE(F85:F87)</f>
        <v>3.3048147944588734E-3</v>
      </c>
      <c r="H85">
        <f>STDEV(F85:F87)</f>
        <v>3.5091592210137359E-4</v>
      </c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25">
      <c r="A86">
        <v>92</v>
      </c>
      <c r="B86" t="s">
        <v>225</v>
      </c>
      <c r="C86">
        <v>29.293199999999999</v>
      </c>
      <c r="D86">
        <v>21.033799999999999</v>
      </c>
      <c r="E86">
        <f t="shared" si="7"/>
        <v>-8.2593999999999994</v>
      </c>
      <c r="F86">
        <f t="shared" si="6"/>
        <v>3.2634191209382703E-3</v>
      </c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25">
      <c r="A87">
        <v>93</v>
      </c>
      <c r="B87" t="s">
        <v>226</v>
      </c>
      <c r="C87">
        <v>29.255299999999998</v>
      </c>
      <c r="D87">
        <v>21.167100000000001</v>
      </c>
      <c r="E87">
        <f t="shared" si="7"/>
        <v>-8.0881999999999969</v>
      </c>
      <c r="F87">
        <f t="shared" si="6"/>
        <v>3.6745925404729003E-3</v>
      </c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25"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25">
      <c r="A89" s="2" t="s">
        <v>227</v>
      </c>
      <c r="B89" s="2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25">
      <c r="A90" s="2" t="s">
        <v>37</v>
      </c>
      <c r="B90" s="2" t="s">
        <v>38</v>
      </c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25">
      <c r="A91" s="2" t="s">
        <v>228</v>
      </c>
      <c r="B91" s="2" t="s">
        <v>145</v>
      </c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25">
      <c r="A92" s="2" t="s">
        <v>43</v>
      </c>
      <c r="B92" s="2" t="s">
        <v>44</v>
      </c>
      <c r="C92" s="2" t="s">
        <v>45</v>
      </c>
      <c r="D92" s="2" t="s">
        <v>146</v>
      </c>
      <c r="E92" s="2" t="s">
        <v>147</v>
      </c>
      <c r="F92" s="2" t="s">
        <v>148</v>
      </c>
      <c r="G92" s="2" t="s">
        <v>177</v>
      </c>
      <c r="H92" s="2" t="s">
        <v>150</v>
      </c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25">
      <c r="A93" s="22">
        <v>1</v>
      </c>
      <c r="B93" s="22" t="s">
        <v>229</v>
      </c>
      <c r="C93" s="22">
        <v>35.271900000000002</v>
      </c>
      <c r="D93" s="22">
        <v>20.440100000000001</v>
      </c>
      <c r="E93" s="22">
        <f>SUM(D93-C93)</f>
        <v>-14.831800000000001</v>
      </c>
      <c r="F93" s="22">
        <f>POWER(2,E93)</f>
        <v>3.4291249511290014E-5</v>
      </c>
      <c r="G93" s="22">
        <f>AVERAGE(F93:F95)</f>
        <v>3.1042174944178663E-5</v>
      </c>
      <c r="H93" s="22">
        <f>STDEV(F93:F95)</f>
        <v>1.7673747796955196E-5</v>
      </c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25">
      <c r="A94" s="22">
        <v>2</v>
      </c>
      <c r="B94" s="22" t="s">
        <v>230</v>
      </c>
      <c r="C94" s="22">
        <v>36.736400000000003</v>
      </c>
      <c r="D94" s="22">
        <v>20.386099999999999</v>
      </c>
      <c r="E94" s="22">
        <f t="shared" ref="E94:E116" si="8">SUM(D94-C94)</f>
        <v>-16.350300000000004</v>
      </c>
      <c r="F94" s="22">
        <f t="shared" ref="F94:F116" si="9">POWER(2,E94)</f>
        <v>1.1969314043914382E-5</v>
      </c>
      <c r="G94" s="22"/>
      <c r="H94" s="22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25">
      <c r="A95" s="22">
        <v>3</v>
      </c>
      <c r="B95" s="22" t="s">
        <v>231</v>
      </c>
      <c r="C95" s="22">
        <v>34.985500000000002</v>
      </c>
      <c r="D95" s="22">
        <v>20.604399999999998</v>
      </c>
      <c r="E95" s="22">
        <f t="shared" si="8"/>
        <v>-14.381100000000004</v>
      </c>
      <c r="F95" s="22">
        <f t="shared" si="9"/>
        <v>4.6865961277331592E-5</v>
      </c>
      <c r="G95" s="22"/>
      <c r="H95" s="22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25">
      <c r="A96">
        <v>13</v>
      </c>
      <c r="B96" t="s">
        <v>232</v>
      </c>
      <c r="C96">
        <v>36.234299999999998</v>
      </c>
      <c r="D96">
        <v>21.490500000000001</v>
      </c>
      <c r="E96">
        <f t="shared" si="8"/>
        <v>-14.743799999999997</v>
      </c>
      <c r="F96">
        <f t="shared" si="9"/>
        <v>3.6448020773900104E-5</v>
      </c>
      <c r="G96">
        <f>AVERAGE(F96:F97)</f>
        <v>2.1753522002875204E-5</v>
      </c>
      <c r="H96">
        <f>STDEV(F96:F97)</f>
        <v>2.0781159454258191E-5</v>
      </c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25">
      <c r="A97">
        <v>14</v>
      </c>
      <c r="B97" t="s">
        <v>233</v>
      </c>
      <c r="C97">
        <v>38.885199999999998</v>
      </c>
      <c r="D97">
        <v>21.773099999999999</v>
      </c>
      <c r="E97">
        <f t="shared" si="8"/>
        <v>-17.112099999999998</v>
      </c>
      <c r="F97">
        <f t="shared" si="9"/>
        <v>7.0590232318503048E-6</v>
      </c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25">
      <c r="A98">
        <v>15</v>
      </c>
      <c r="B98" t="s">
        <v>234</v>
      </c>
      <c r="C98" t="s">
        <v>205</v>
      </c>
      <c r="D98">
        <v>21.649100000000001</v>
      </c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25">
      <c r="A99" s="22">
        <v>25</v>
      </c>
      <c r="B99" s="22" t="s">
        <v>235</v>
      </c>
      <c r="C99" s="22">
        <v>39.393700000000003</v>
      </c>
      <c r="D99" s="22">
        <v>21.434999999999999</v>
      </c>
      <c r="E99" s="22">
        <f t="shared" si="8"/>
        <v>-17.958700000000004</v>
      </c>
      <c r="F99" s="22">
        <f t="shared" si="9"/>
        <v>3.9254786248714558E-6</v>
      </c>
      <c r="G99" s="22"/>
      <c r="H99" s="22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25">
      <c r="A100" s="22">
        <v>26</v>
      </c>
      <c r="B100" s="22" t="s">
        <v>236</v>
      </c>
      <c r="C100" s="22">
        <v>39.393700000000003</v>
      </c>
      <c r="D100" s="22">
        <v>21.4069</v>
      </c>
      <c r="E100" s="22">
        <f t="shared" si="8"/>
        <v>-17.986800000000002</v>
      </c>
      <c r="F100" s="22">
        <f t="shared" si="9"/>
        <v>3.8497601615912415E-6</v>
      </c>
      <c r="G100" s="22">
        <f>AVERAGE(F99:F101)</f>
        <v>3.8797225816873663E-6</v>
      </c>
      <c r="H100" s="22">
        <f>STDEV(F99:F101)</f>
        <v>4.0254196278932285E-8</v>
      </c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25">
      <c r="A101" s="22">
        <v>27</v>
      </c>
      <c r="B101" s="22" t="s">
        <v>237</v>
      </c>
      <c r="C101" s="22">
        <v>39.393700000000003</v>
      </c>
      <c r="D101" s="22">
        <v>21.412199999999999</v>
      </c>
      <c r="E101" s="22">
        <f t="shared" si="8"/>
        <v>-17.981500000000004</v>
      </c>
      <c r="F101" s="22">
        <f t="shared" si="9"/>
        <v>3.8639289585994018E-6</v>
      </c>
      <c r="G101" s="22"/>
      <c r="H101" s="22"/>
      <c r="I101" s="24">
        <f>AVERAGE(O6:O8)</f>
        <v>1.8881819036215037E-5</v>
      </c>
      <c r="J101" s="1"/>
      <c r="K101" s="1"/>
      <c r="L101" s="1"/>
      <c r="M101" s="1"/>
      <c r="N101" s="1"/>
      <c r="O101" s="1"/>
      <c r="P101" s="1"/>
      <c r="Q101" s="1"/>
    </row>
    <row r="102" spans="1:17" x14ac:dyDescent="0.25">
      <c r="A102">
        <v>37</v>
      </c>
      <c r="B102" t="s">
        <v>238</v>
      </c>
      <c r="C102">
        <v>24.9315</v>
      </c>
      <c r="D102">
        <v>22.568000000000001</v>
      </c>
      <c r="E102">
        <f t="shared" si="8"/>
        <v>-2.3634999999999984</v>
      </c>
      <c r="F102">
        <f t="shared" si="9"/>
        <v>0.19431915141317335</v>
      </c>
      <c r="G102">
        <f>AVERAGE(F102:F104)</f>
        <v>0.20874066152871473</v>
      </c>
      <c r="H102">
        <f>STDEV(F102:F104)</f>
        <v>2.788425128081733E-2</v>
      </c>
      <c r="I102" s="24">
        <f>AVERAGE(O12:O15)</f>
        <v>7.9177144749956164E-4</v>
      </c>
      <c r="J102" s="1"/>
      <c r="K102" s="1"/>
      <c r="L102" s="1"/>
      <c r="M102" s="1"/>
      <c r="N102" s="1"/>
      <c r="O102" s="1"/>
      <c r="P102" s="1"/>
      <c r="Q102" s="1"/>
    </row>
    <row r="103" spans="1:17" x14ac:dyDescent="0.25">
      <c r="A103">
        <v>38</v>
      </c>
      <c r="B103" t="s">
        <v>239</v>
      </c>
      <c r="C103">
        <v>25.116</v>
      </c>
      <c r="D103">
        <v>22.727799999999998</v>
      </c>
      <c r="E103">
        <f t="shared" si="8"/>
        <v>-2.3882000000000012</v>
      </c>
      <c r="F103">
        <f t="shared" si="9"/>
        <v>0.19102058218443857</v>
      </c>
      <c r="I103" s="24">
        <f>I101/I102</f>
        <v>2.3847562444748921E-2</v>
      </c>
      <c r="J103" s="1"/>
      <c r="K103" s="1"/>
      <c r="L103" s="1"/>
      <c r="M103" s="1"/>
      <c r="N103" s="1"/>
      <c r="O103" s="1"/>
      <c r="P103" s="1"/>
      <c r="Q103" s="1"/>
    </row>
    <row r="104" spans="1:17" x14ac:dyDescent="0.25">
      <c r="A104">
        <v>39</v>
      </c>
      <c r="B104" t="s">
        <v>240</v>
      </c>
      <c r="C104">
        <v>24.763400000000001</v>
      </c>
      <c r="D104">
        <v>22.709800000000001</v>
      </c>
      <c r="E104">
        <f t="shared" si="8"/>
        <v>-2.0535999999999994</v>
      </c>
      <c r="F104">
        <f t="shared" si="9"/>
        <v>0.24088225098853228</v>
      </c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25">
      <c r="A105" s="22">
        <v>49</v>
      </c>
      <c r="B105" s="22" t="s">
        <v>241</v>
      </c>
      <c r="C105" s="22">
        <v>32.631300000000003</v>
      </c>
      <c r="D105" s="22">
        <v>21.7319</v>
      </c>
      <c r="E105" s="22">
        <f t="shared" si="8"/>
        <v>-10.899400000000004</v>
      </c>
      <c r="F105" s="22">
        <f t="shared" si="9"/>
        <v>5.2354457680176632E-4</v>
      </c>
      <c r="G105" s="22">
        <f>AVERAGE(F105:F107)</f>
        <v>6.6082925623458903E-4</v>
      </c>
      <c r="H105" s="22">
        <f>STDEV(F105:F107)</f>
        <v>2.4723597067670948E-4</v>
      </c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25">
      <c r="A106" s="22">
        <v>50</v>
      </c>
      <c r="B106" s="22" t="s">
        <v>242</v>
      </c>
      <c r="C106" s="22">
        <v>32.432000000000002</v>
      </c>
      <c r="D106" s="22">
        <v>22.386500000000002</v>
      </c>
      <c r="E106" s="22">
        <f t="shared" si="8"/>
        <v>-10.045500000000001</v>
      </c>
      <c r="F106" s="22">
        <f t="shared" si="9"/>
        <v>9.4624408680541003E-4</v>
      </c>
      <c r="G106" s="22"/>
      <c r="H106" s="22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25">
      <c r="A107" s="22">
        <v>51</v>
      </c>
      <c r="B107" s="22" t="s">
        <v>243</v>
      </c>
      <c r="C107" s="22">
        <v>32.344299999999997</v>
      </c>
      <c r="D107" s="22">
        <v>21.4147</v>
      </c>
      <c r="E107" s="22">
        <f t="shared" si="8"/>
        <v>-10.929599999999997</v>
      </c>
      <c r="F107" s="22">
        <f t="shared" si="9"/>
        <v>5.1269910509659108E-4</v>
      </c>
      <c r="G107" s="22"/>
      <c r="H107" s="22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25">
      <c r="A108">
        <v>61</v>
      </c>
      <c r="B108" t="s">
        <v>244</v>
      </c>
      <c r="C108">
        <v>35.094499999999996</v>
      </c>
      <c r="D108">
        <v>22.654199999999999</v>
      </c>
      <c r="E108">
        <f t="shared" si="8"/>
        <v>-12.440299999999997</v>
      </c>
      <c r="F108">
        <f t="shared" si="9"/>
        <v>1.799270853879099E-4</v>
      </c>
      <c r="G108">
        <f>AVERAGE(F108:F110)</f>
        <v>3.4258657204163799E-4</v>
      </c>
      <c r="H108">
        <f>STDEV(F108:F110)</f>
        <v>1.411473153770385E-4</v>
      </c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25">
      <c r="A109">
        <v>62</v>
      </c>
      <c r="B109" t="s">
        <v>245</v>
      </c>
      <c r="C109">
        <v>34.252800000000001</v>
      </c>
      <c r="D109">
        <v>23.0183</v>
      </c>
      <c r="E109">
        <f t="shared" si="8"/>
        <v>-11.234500000000001</v>
      </c>
      <c r="F109">
        <f t="shared" si="9"/>
        <v>4.1502906667701132E-4</v>
      </c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25">
      <c r="A110">
        <v>63</v>
      </c>
      <c r="B110" t="s">
        <v>246</v>
      </c>
      <c r="C110">
        <v>33.830100000000002</v>
      </c>
      <c r="D110">
        <v>22.656099999999999</v>
      </c>
      <c r="E110">
        <f t="shared" si="8"/>
        <v>-11.174000000000003</v>
      </c>
      <c r="F110">
        <f t="shared" si="9"/>
        <v>4.3280356405999283E-4</v>
      </c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25">
      <c r="A111" s="22">
        <v>73</v>
      </c>
      <c r="B111" s="22" t="s">
        <v>247</v>
      </c>
      <c r="C111" s="22">
        <v>34.125900000000001</v>
      </c>
      <c r="D111" s="22">
        <v>24.130600000000001</v>
      </c>
      <c r="E111" s="22">
        <f t="shared" si="8"/>
        <v>-9.9953000000000003</v>
      </c>
      <c r="F111" s="22">
        <f t="shared" si="9"/>
        <v>9.7974912511666987E-4</v>
      </c>
      <c r="G111" s="22">
        <f>AVERAGE(F111:F113)</f>
        <v>2.115409377942635E-3</v>
      </c>
      <c r="H111" s="22">
        <f>STDEV(F111:F113)</f>
        <v>1.2387472553343454E-3</v>
      </c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25">
      <c r="A112" s="22">
        <v>74</v>
      </c>
      <c r="B112" s="22" t="s">
        <v>248</v>
      </c>
      <c r="C112" s="22">
        <v>33.142499999999998</v>
      </c>
      <c r="D112" s="22">
        <v>24.125399999999999</v>
      </c>
      <c r="E112" s="22">
        <f t="shared" si="8"/>
        <v>-9.0170999999999992</v>
      </c>
      <c r="F112" s="22">
        <f t="shared" si="9"/>
        <v>1.9301116233076362E-3</v>
      </c>
      <c r="G112" s="22"/>
      <c r="H112" s="22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25">
      <c r="A113" s="22">
        <v>75</v>
      </c>
      <c r="B113" s="22" t="s">
        <v>249</v>
      </c>
      <c r="C113" s="22">
        <v>32.382199999999997</v>
      </c>
      <c r="D113" s="22">
        <v>24.197299999999998</v>
      </c>
      <c r="E113" s="22">
        <f t="shared" si="8"/>
        <v>-8.184899999999999</v>
      </c>
      <c r="F113" s="22">
        <f t="shared" si="9"/>
        <v>3.4363673854035989E-3</v>
      </c>
      <c r="G113" s="22"/>
      <c r="H113" s="22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25">
      <c r="A114">
        <v>85</v>
      </c>
      <c r="B114" t="s">
        <v>250</v>
      </c>
      <c r="C114">
        <v>36.531199999999998</v>
      </c>
      <c r="D114">
        <v>21.110600000000002</v>
      </c>
      <c r="E114">
        <f t="shared" si="8"/>
        <v>-15.420599999999997</v>
      </c>
      <c r="F114">
        <f t="shared" si="9"/>
        <v>2.2800105095957312E-5</v>
      </c>
      <c r="G114">
        <f>AVERAGE(F114:F116)</f>
        <v>4.8260583779384773E-5</v>
      </c>
      <c r="H114">
        <f>STDEV(F114:F116)</f>
        <v>2.2107992548066167E-5</v>
      </c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25">
      <c r="A115">
        <v>86</v>
      </c>
      <c r="B115" t="s">
        <v>251</v>
      </c>
      <c r="C115">
        <v>34.997300000000003</v>
      </c>
      <c r="D115">
        <v>21.033799999999999</v>
      </c>
      <c r="E115">
        <f t="shared" si="8"/>
        <v>-13.963500000000003</v>
      </c>
      <c r="F115">
        <f t="shared" si="9"/>
        <v>6.2599037476649742E-5</v>
      </c>
      <c r="I115" s="1"/>
      <c r="J115" s="1"/>
      <c r="K115" s="1"/>
      <c r="L115" s="1"/>
      <c r="M115" s="1"/>
      <c r="N115" s="1"/>
      <c r="O115" s="1"/>
      <c r="P115" s="1"/>
      <c r="Q115" s="1"/>
    </row>
    <row r="116" spans="1:17" x14ac:dyDescent="0.25">
      <c r="A116">
        <v>87</v>
      </c>
      <c r="B116" t="s">
        <v>252</v>
      </c>
      <c r="C116">
        <v>35.206699999999998</v>
      </c>
      <c r="D116">
        <v>21.167100000000001</v>
      </c>
      <c r="E116">
        <f t="shared" si="8"/>
        <v>-14.039599999999997</v>
      </c>
      <c r="F116">
        <f t="shared" si="9"/>
        <v>5.9382608765547258E-5</v>
      </c>
      <c r="I116" s="1"/>
      <c r="J116" s="1"/>
      <c r="K116" s="1"/>
      <c r="L116" s="1"/>
      <c r="M116" s="1"/>
      <c r="N116" s="1"/>
      <c r="O116" s="1"/>
      <c r="P116" s="1"/>
      <c r="Q116" s="1"/>
    </row>
    <row r="117" spans="1:17" x14ac:dyDescent="0.25">
      <c r="I117" s="1"/>
      <c r="J117" s="1"/>
      <c r="K117" s="1"/>
      <c r="L117" s="1"/>
      <c r="M117" s="1"/>
      <c r="N117" s="1"/>
      <c r="O117" s="1"/>
      <c r="P117" s="1"/>
      <c r="Q117" s="1"/>
    </row>
    <row r="118" spans="1:17" x14ac:dyDescent="0.25">
      <c r="A118" s="2" t="s">
        <v>227</v>
      </c>
      <c r="B118" s="2"/>
      <c r="C118" s="2"/>
      <c r="I118" s="1"/>
      <c r="J118" s="1"/>
      <c r="K118" s="1"/>
      <c r="L118" s="1"/>
      <c r="M118" s="1"/>
      <c r="N118" s="1"/>
      <c r="O118" s="1"/>
      <c r="P118" s="1"/>
      <c r="Q118" s="1"/>
    </row>
    <row r="119" spans="1:17" x14ac:dyDescent="0.25">
      <c r="A119" s="2" t="s">
        <v>37</v>
      </c>
      <c r="B119" s="2" t="s">
        <v>38</v>
      </c>
      <c r="C119" s="2"/>
      <c r="I119" s="1"/>
      <c r="J119" s="1"/>
      <c r="K119" s="1"/>
      <c r="L119" s="1"/>
      <c r="M119" s="1"/>
      <c r="N119" s="1"/>
      <c r="O119" s="1"/>
      <c r="P119" s="1"/>
      <c r="Q119" s="1"/>
    </row>
    <row r="120" spans="1:17" x14ac:dyDescent="0.25">
      <c r="A120" s="2" t="s">
        <v>253</v>
      </c>
      <c r="B120" s="2" t="s">
        <v>145</v>
      </c>
      <c r="C120" s="2"/>
      <c r="I120" s="1"/>
      <c r="J120" s="1"/>
      <c r="K120" s="1"/>
      <c r="L120" s="1"/>
      <c r="M120" s="1"/>
      <c r="N120" s="1"/>
      <c r="O120" s="1"/>
      <c r="P120" s="1"/>
      <c r="Q120" s="1"/>
    </row>
    <row r="121" spans="1:17" x14ac:dyDescent="0.25">
      <c r="A121" s="2" t="s">
        <v>43</v>
      </c>
      <c r="B121" s="2" t="s">
        <v>44</v>
      </c>
      <c r="C121" s="2" t="s">
        <v>45</v>
      </c>
      <c r="D121" s="2" t="s">
        <v>146</v>
      </c>
      <c r="E121" s="2" t="s">
        <v>147</v>
      </c>
      <c r="F121" s="2" t="s">
        <v>148</v>
      </c>
      <c r="G121" s="2" t="s">
        <v>177</v>
      </c>
      <c r="H121" s="2" t="s">
        <v>150</v>
      </c>
      <c r="I121" s="1"/>
      <c r="J121" s="1"/>
      <c r="K121" s="1"/>
      <c r="L121" s="1"/>
      <c r="M121" s="1"/>
      <c r="N121" s="1"/>
      <c r="O121" s="1"/>
      <c r="P121" s="1"/>
      <c r="Q121" s="1"/>
    </row>
    <row r="122" spans="1:17" x14ac:dyDescent="0.25">
      <c r="A122" s="22">
        <v>4</v>
      </c>
      <c r="B122" s="22" t="s">
        <v>254</v>
      </c>
      <c r="C122" s="22">
        <v>22.915800000000001</v>
      </c>
      <c r="D122" s="22">
        <v>20.440100000000001</v>
      </c>
      <c r="E122" s="22">
        <f>SUM(D122-C122)</f>
        <v>-2.4756999999999998</v>
      </c>
      <c r="F122" s="22">
        <f>POWER(2,E122)</f>
        <v>0.17977944680424063</v>
      </c>
      <c r="G122" s="22">
        <f>AVERAGE(F122:F124)</f>
        <v>0.22030821275646384</v>
      </c>
      <c r="H122" s="22">
        <f>STDEV(F122:F124)</f>
        <v>4.4327474490576474E-2</v>
      </c>
      <c r="I122" s="1"/>
      <c r="J122" s="1"/>
      <c r="K122" s="1"/>
      <c r="L122" s="1"/>
      <c r="M122" s="1"/>
      <c r="N122" s="1"/>
      <c r="O122" s="1"/>
      <c r="P122" s="1"/>
      <c r="Q122" s="1"/>
    </row>
    <row r="123" spans="1:17" x14ac:dyDescent="0.25">
      <c r="A123" s="22">
        <v>5</v>
      </c>
      <c r="B123" s="22" t="s">
        <v>255</v>
      </c>
      <c r="C123" s="22">
        <v>22.613800000000001</v>
      </c>
      <c r="D123" s="22">
        <v>20.386099999999999</v>
      </c>
      <c r="E123" s="22">
        <f t="shared" ref="E123:E145" si="10">SUM(D123-C123)</f>
        <v>-2.2277000000000022</v>
      </c>
      <c r="F123" s="22">
        <f t="shared" ref="F123:F144" si="11">POWER(2,E123)</f>
        <v>0.21349881981370605</v>
      </c>
      <c r="G123" s="22"/>
      <c r="H123" s="22"/>
      <c r="I123" s="1"/>
      <c r="J123" s="1"/>
      <c r="K123" s="1"/>
      <c r="L123" s="1"/>
      <c r="M123" s="1"/>
      <c r="N123" s="1"/>
      <c r="O123" s="1"/>
      <c r="P123" s="1"/>
      <c r="Q123" s="1"/>
    </row>
    <row r="124" spans="1:17" x14ac:dyDescent="0.25">
      <c r="A124" s="22">
        <v>6</v>
      </c>
      <c r="B124" s="22" t="s">
        <v>256</v>
      </c>
      <c r="C124" s="22">
        <v>22.506</v>
      </c>
      <c r="D124" s="22">
        <v>20.604399999999998</v>
      </c>
      <c r="E124" s="22">
        <f t="shared" si="10"/>
        <v>-1.901600000000002</v>
      </c>
      <c r="F124" s="22">
        <f t="shared" si="11"/>
        <v>0.26764637165144484</v>
      </c>
      <c r="G124" s="22"/>
      <c r="H124" s="22"/>
      <c r="I124" s="1"/>
      <c r="J124" s="1"/>
      <c r="K124" s="1"/>
      <c r="L124" s="1"/>
      <c r="M124" s="1"/>
      <c r="N124" s="1"/>
      <c r="O124" s="1"/>
      <c r="P124" s="1"/>
      <c r="Q124" s="1"/>
    </row>
    <row r="125" spans="1:17" x14ac:dyDescent="0.25">
      <c r="A125">
        <v>16</v>
      </c>
      <c r="B125" t="s">
        <v>257</v>
      </c>
      <c r="C125">
        <v>23.200800000000001</v>
      </c>
      <c r="D125">
        <v>21.490500000000001</v>
      </c>
      <c r="E125">
        <f t="shared" si="10"/>
        <v>-1.7103000000000002</v>
      </c>
      <c r="F125">
        <f t="shared" si="11"/>
        <v>0.30559651580644853</v>
      </c>
      <c r="G125">
        <f>AVERAGE(F125:F127)</f>
        <v>0.34520382916119452</v>
      </c>
      <c r="H125">
        <f>STDEV(F125:F127)</f>
        <v>3.4829749865107153E-2</v>
      </c>
      <c r="I125" s="1"/>
      <c r="J125" s="1"/>
      <c r="K125" s="1"/>
      <c r="L125" s="1"/>
      <c r="M125" s="1"/>
      <c r="N125" s="1"/>
      <c r="O125" s="1"/>
      <c r="P125" s="1"/>
      <c r="Q125" s="1"/>
    </row>
    <row r="126" spans="1:17" x14ac:dyDescent="0.25">
      <c r="A126">
        <v>17</v>
      </c>
      <c r="B126" t="s">
        <v>258</v>
      </c>
      <c r="C126">
        <v>23.203399999999998</v>
      </c>
      <c r="D126">
        <v>21.773099999999999</v>
      </c>
      <c r="E126">
        <f t="shared" si="10"/>
        <v>-1.430299999999999</v>
      </c>
      <c r="F126">
        <f t="shared" si="11"/>
        <v>0.37105372618114013</v>
      </c>
      <c r="I126" s="1"/>
      <c r="J126" s="1"/>
      <c r="K126" s="1"/>
      <c r="L126" s="1"/>
      <c r="M126" s="1"/>
      <c r="N126" s="1"/>
      <c r="O126" s="1"/>
      <c r="P126" s="1"/>
      <c r="Q126" s="1"/>
    </row>
    <row r="127" spans="1:17" x14ac:dyDescent="0.25">
      <c r="A127">
        <v>18</v>
      </c>
      <c r="B127" t="s">
        <v>259</v>
      </c>
      <c r="C127">
        <v>23.127199999999998</v>
      </c>
      <c r="D127">
        <v>21.649100000000001</v>
      </c>
      <c r="E127">
        <f t="shared" si="10"/>
        <v>-1.4780999999999977</v>
      </c>
      <c r="F127">
        <f t="shared" si="11"/>
        <v>0.35896124549599484</v>
      </c>
      <c r="I127" s="1"/>
      <c r="J127" s="1"/>
      <c r="K127" s="1"/>
      <c r="L127" s="1"/>
      <c r="M127" s="1"/>
      <c r="N127" s="1"/>
      <c r="O127" s="1"/>
      <c r="P127" s="1"/>
      <c r="Q127" s="1"/>
    </row>
    <row r="128" spans="1:17" x14ac:dyDescent="0.25">
      <c r="A128" s="22">
        <v>28</v>
      </c>
      <c r="B128" s="22" t="s">
        <v>260</v>
      </c>
      <c r="C128" s="22">
        <v>23.151299999999999</v>
      </c>
      <c r="D128" s="22">
        <v>21.434999999999999</v>
      </c>
      <c r="E128" s="22">
        <f t="shared" si="10"/>
        <v>-1.7163000000000004</v>
      </c>
      <c r="F128" s="22">
        <f t="shared" si="11"/>
        <v>0.30432821481237843</v>
      </c>
      <c r="G128" s="22">
        <f>AVERAGE(F128:F130)</f>
        <v>0.31621023599162118</v>
      </c>
      <c r="H128" s="22">
        <f>STDEV(F128:F130)</f>
        <v>1.2840143150119873E-2</v>
      </c>
      <c r="I128" s="1"/>
      <c r="J128" s="1"/>
      <c r="K128" s="1"/>
      <c r="L128" s="1"/>
      <c r="M128" s="1"/>
      <c r="N128" s="1"/>
      <c r="O128" s="1"/>
      <c r="P128" s="1"/>
      <c r="Q128" s="1"/>
    </row>
    <row r="129" spans="1:17" x14ac:dyDescent="0.25">
      <c r="A129" s="22">
        <v>29</v>
      </c>
      <c r="B129" s="22" t="s">
        <v>261</v>
      </c>
      <c r="C129" s="22">
        <v>23.007100000000001</v>
      </c>
      <c r="D129" s="22">
        <v>21.4069</v>
      </c>
      <c r="E129" s="22">
        <f t="shared" si="10"/>
        <v>-1.600200000000001</v>
      </c>
      <c r="F129" s="22">
        <f t="shared" si="11"/>
        <v>0.32983125020348064</v>
      </c>
      <c r="G129" s="22"/>
      <c r="H129" s="22"/>
      <c r="I129" s="1"/>
      <c r="J129" s="1"/>
      <c r="K129" s="1"/>
      <c r="L129" s="1"/>
      <c r="M129" s="1"/>
      <c r="N129" s="1"/>
      <c r="O129" s="1"/>
      <c r="P129" s="1"/>
      <c r="Q129" s="1"/>
    </row>
    <row r="130" spans="1:17" x14ac:dyDescent="0.25">
      <c r="A130" s="22">
        <v>30</v>
      </c>
      <c r="B130" s="22" t="s">
        <v>262</v>
      </c>
      <c r="C130" s="22">
        <v>23.081199999999999</v>
      </c>
      <c r="D130" s="22">
        <v>21.412199999999999</v>
      </c>
      <c r="E130" s="22">
        <f t="shared" si="10"/>
        <v>-1.6690000000000005</v>
      </c>
      <c r="F130" s="22">
        <f t="shared" si="11"/>
        <v>0.31447124295900436</v>
      </c>
      <c r="G130" s="22"/>
      <c r="H130" s="22"/>
      <c r="I130" s="1"/>
      <c r="J130" s="1"/>
      <c r="K130" s="1"/>
      <c r="L130" s="1"/>
      <c r="M130" s="1"/>
      <c r="N130" s="1"/>
      <c r="O130" s="1"/>
      <c r="P130" s="1"/>
      <c r="Q130" s="1"/>
    </row>
    <row r="131" spans="1:17" x14ac:dyDescent="0.25">
      <c r="A131">
        <v>40</v>
      </c>
      <c r="B131" t="s">
        <v>263</v>
      </c>
      <c r="C131">
        <v>23.658999999999999</v>
      </c>
      <c r="D131">
        <v>22.568000000000001</v>
      </c>
      <c r="E131">
        <f t="shared" si="10"/>
        <v>-1.0909999999999975</v>
      </c>
      <c r="F131">
        <f t="shared" si="11"/>
        <v>0.46943587365772688</v>
      </c>
      <c r="G131">
        <f>AVERAGE(F131:F133)</f>
        <v>0.50486576964083762</v>
      </c>
      <c r="H131">
        <f>STDEV(F131:F133)</f>
        <v>3.9688183572686622E-2</v>
      </c>
      <c r="I131" s="24">
        <f>AVERAGE(Q6:Q8)</f>
        <v>0.29390742596975983</v>
      </c>
      <c r="J131" s="1"/>
      <c r="K131" s="1"/>
      <c r="L131" s="1"/>
      <c r="M131" s="1"/>
      <c r="N131" s="1"/>
      <c r="O131" s="1"/>
      <c r="P131" s="1"/>
      <c r="Q131" s="1"/>
    </row>
    <row r="132" spans="1:17" x14ac:dyDescent="0.25">
      <c r="A132">
        <v>41</v>
      </c>
      <c r="B132" t="s">
        <v>264</v>
      </c>
      <c r="C132">
        <v>23.735299999999999</v>
      </c>
      <c r="D132">
        <v>22.727799999999998</v>
      </c>
      <c r="E132">
        <f t="shared" si="10"/>
        <v>-1.0075000000000003</v>
      </c>
      <c r="F132">
        <f t="shared" si="11"/>
        <v>0.49740744275071075</v>
      </c>
      <c r="I132" s="24">
        <f>AVERAGE(Q12:Q15)</f>
        <v>6.9787938616462292E-2</v>
      </c>
      <c r="J132" s="1"/>
      <c r="K132" s="1"/>
      <c r="L132" s="1"/>
      <c r="M132" s="1"/>
      <c r="N132" s="1"/>
      <c r="O132" s="1"/>
      <c r="P132" s="1"/>
      <c r="Q132" s="1"/>
    </row>
    <row r="133" spans="1:17" x14ac:dyDescent="0.25">
      <c r="A133">
        <v>42</v>
      </c>
      <c r="B133" t="s">
        <v>265</v>
      </c>
      <c r="C133">
        <v>23.578199999999999</v>
      </c>
      <c r="D133">
        <v>22.709800000000001</v>
      </c>
      <c r="E133">
        <f t="shared" si="10"/>
        <v>-0.86839999999999762</v>
      </c>
      <c r="F133">
        <f t="shared" si="11"/>
        <v>0.54775399251407531</v>
      </c>
      <c r="I133" s="24">
        <f>I131/I132</f>
        <v>4.2114358411559376</v>
      </c>
      <c r="J133" s="1"/>
      <c r="K133" s="1"/>
      <c r="L133" s="1"/>
      <c r="M133" s="1"/>
      <c r="N133" s="1"/>
      <c r="O133" s="1"/>
      <c r="P133" s="1"/>
      <c r="Q133" s="1"/>
    </row>
    <row r="134" spans="1:17" x14ac:dyDescent="0.25">
      <c r="A134" s="22">
        <v>52</v>
      </c>
      <c r="B134" s="22" t="s">
        <v>266</v>
      </c>
      <c r="C134" s="22">
        <v>25.684799999999999</v>
      </c>
      <c r="D134" s="22">
        <v>21.7319</v>
      </c>
      <c r="E134" s="22">
        <f t="shared" si="10"/>
        <v>-3.9528999999999996</v>
      </c>
      <c r="F134" s="22">
        <f t="shared" si="11"/>
        <v>6.4574125012406683E-2</v>
      </c>
      <c r="G134" s="22">
        <f>AVERAGE(F134:F136)</f>
        <v>7.3471995274419166E-2</v>
      </c>
      <c r="H134" s="22">
        <f>STDEV(F134:F136)</f>
        <v>2.8135846282604068E-2</v>
      </c>
      <c r="I134" s="1"/>
      <c r="J134" s="1"/>
      <c r="K134" s="1"/>
      <c r="L134" s="1"/>
      <c r="M134" s="1"/>
      <c r="N134" s="1"/>
      <c r="O134" s="1"/>
      <c r="P134" s="1"/>
      <c r="Q134" s="1"/>
    </row>
    <row r="135" spans="1:17" x14ac:dyDescent="0.25">
      <c r="A135" s="22">
        <v>53</v>
      </c>
      <c r="B135" s="22" t="s">
        <v>267</v>
      </c>
      <c r="C135" s="22">
        <v>25.638300000000001</v>
      </c>
      <c r="D135" s="22">
        <v>22.386500000000002</v>
      </c>
      <c r="E135" s="22">
        <f t="shared" si="10"/>
        <v>-3.2517999999999994</v>
      </c>
      <c r="F135" s="22">
        <f t="shared" si="11"/>
        <v>0.10498098906461203</v>
      </c>
      <c r="G135" s="22"/>
      <c r="H135" s="22"/>
      <c r="I135" s="1"/>
      <c r="J135" s="1"/>
      <c r="K135" s="1"/>
      <c r="L135" s="1"/>
      <c r="M135" s="1"/>
      <c r="N135" s="1"/>
      <c r="O135" s="1"/>
      <c r="P135" s="1"/>
      <c r="Q135" s="1"/>
    </row>
    <row r="136" spans="1:17" x14ac:dyDescent="0.25">
      <c r="A136" s="22">
        <v>54</v>
      </c>
      <c r="B136" s="22" t="s">
        <v>268</v>
      </c>
      <c r="C136" s="22">
        <v>25.712</v>
      </c>
      <c r="D136" s="22">
        <v>21.4147</v>
      </c>
      <c r="E136" s="22">
        <f t="shared" si="10"/>
        <v>-4.2972999999999999</v>
      </c>
      <c r="F136" s="22">
        <f t="shared" si="11"/>
        <v>5.0860871746238774E-2</v>
      </c>
      <c r="G136" s="22"/>
      <c r="H136" s="22"/>
      <c r="I136" s="1"/>
      <c r="J136" s="1"/>
      <c r="K136" s="1"/>
      <c r="L136" s="1"/>
      <c r="M136" s="1"/>
      <c r="N136" s="1"/>
      <c r="O136" s="1"/>
      <c r="P136" s="1"/>
      <c r="Q136" s="1"/>
    </row>
    <row r="137" spans="1:17" x14ac:dyDescent="0.25">
      <c r="A137">
        <v>64</v>
      </c>
      <c r="B137" t="s">
        <v>269</v>
      </c>
      <c r="C137">
        <v>27.898900000000001</v>
      </c>
      <c r="D137">
        <v>22.654199999999999</v>
      </c>
      <c r="E137">
        <f t="shared" si="10"/>
        <v>-5.2447000000000017</v>
      </c>
      <c r="F137">
        <f t="shared" si="11"/>
        <v>2.6374727529278264E-2</v>
      </c>
      <c r="G137">
        <f>AVERAGE(F137:F139)</f>
        <v>3.1321516076278602E-2</v>
      </c>
      <c r="H137">
        <f>STDEV(F137:F139)</f>
        <v>5.5136940919567013E-3</v>
      </c>
      <c r="I137" s="1"/>
      <c r="J137" s="1"/>
      <c r="K137" s="1"/>
      <c r="L137" s="1"/>
      <c r="M137" s="1"/>
      <c r="N137" s="1"/>
      <c r="O137" s="1"/>
      <c r="P137" s="1"/>
      <c r="Q137" s="1"/>
    </row>
    <row r="138" spans="1:17" x14ac:dyDescent="0.25">
      <c r="A138">
        <v>65</v>
      </c>
      <c r="B138" t="s">
        <v>270</v>
      </c>
      <c r="C138">
        <v>27.764299999999999</v>
      </c>
      <c r="D138">
        <v>23.0183</v>
      </c>
      <c r="E138">
        <f t="shared" si="10"/>
        <v>-4.7459999999999987</v>
      </c>
      <c r="F138">
        <f t="shared" si="11"/>
        <v>3.7265902260332287E-2</v>
      </c>
      <c r="I138" s="1"/>
      <c r="J138" s="1"/>
      <c r="K138" s="1"/>
      <c r="L138" s="1"/>
      <c r="M138" s="1"/>
      <c r="N138" s="1"/>
      <c r="O138" s="1"/>
      <c r="P138" s="1"/>
      <c r="Q138" s="1"/>
    </row>
    <row r="139" spans="1:17" x14ac:dyDescent="0.25">
      <c r="A139">
        <v>66</v>
      </c>
      <c r="B139" t="s">
        <v>271</v>
      </c>
      <c r="C139">
        <v>27.6995</v>
      </c>
      <c r="D139">
        <v>22.656099999999999</v>
      </c>
      <c r="E139">
        <f t="shared" si="10"/>
        <v>-5.0434000000000019</v>
      </c>
      <c r="F139">
        <f t="shared" si="11"/>
        <v>3.0323918439225255E-2</v>
      </c>
      <c r="I139" s="1"/>
      <c r="J139" s="1"/>
      <c r="K139" s="1"/>
      <c r="L139" s="1"/>
      <c r="M139" s="1"/>
      <c r="N139" s="1"/>
      <c r="O139" s="1"/>
      <c r="P139" s="1"/>
      <c r="Q139" s="1"/>
    </row>
    <row r="140" spans="1:17" x14ac:dyDescent="0.25">
      <c r="A140" s="22">
        <v>76</v>
      </c>
      <c r="B140" s="22" t="s">
        <v>272</v>
      </c>
      <c r="C140" s="22">
        <v>27.4008</v>
      </c>
      <c r="D140" s="22">
        <v>24.130600000000001</v>
      </c>
      <c r="E140" s="22">
        <f t="shared" si="10"/>
        <v>-3.2701999999999991</v>
      </c>
      <c r="F140" s="22">
        <f t="shared" si="11"/>
        <v>0.10365057321025782</v>
      </c>
      <c r="G140" s="22">
        <f>AVERAGE(F140:F142)</f>
        <v>8.6245211939474001E-2</v>
      </c>
      <c r="H140" s="22">
        <f>STDEV(F140:F142)</f>
        <v>2.5040098784633053E-2</v>
      </c>
      <c r="I140" s="1"/>
      <c r="J140" s="1"/>
      <c r="K140" s="1"/>
      <c r="L140" s="1"/>
      <c r="M140" s="1"/>
      <c r="N140" s="1"/>
      <c r="O140" s="1"/>
      <c r="P140" s="1"/>
      <c r="Q140" s="1"/>
    </row>
    <row r="141" spans="1:17" x14ac:dyDescent="0.25">
      <c r="A141" s="22">
        <v>77</v>
      </c>
      <c r="B141" s="22" t="s">
        <v>273</v>
      </c>
      <c r="C141" s="22">
        <v>28.244499999999999</v>
      </c>
      <c r="D141" s="22">
        <v>24.125399999999999</v>
      </c>
      <c r="E141" s="22">
        <f t="shared" si="10"/>
        <v>-4.1190999999999995</v>
      </c>
      <c r="F141" s="22">
        <f t="shared" si="11"/>
        <v>5.7547617040217255E-2</v>
      </c>
      <c r="G141" s="22"/>
      <c r="H141" s="22"/>
      <c r="I141" s="1"/>
      <c r="J141" s="1"/>
      <c r="K141" s="1"/>
      <c r="L141" s="1"/>
      <c r="M141" s="1"/>
      <c r="N141" s="1"/>
      <c r="O141" s="1"/>
      <c r="P141" s="1"/>
      <c r="Q141" s="1"/>
    </row>
    <row r="142" spans="1:17" x14ac:dyDescent="0.25">
      <c r="A142" s="22">
        <v>78</v>
      </c>
      <c r="B142" s="22" t="s">
        <v>274</v>
      </c>
      <c r="C142" s="22">
        <v>27.555199999999999</v>
      </c>
      <c r="D142" s="22">
        <v>24.197299999999998</v>
      </c>
      <c r="E142" s="22">
        <f t="shared" si="10"/>
        <v>-3.3579000000000008</v>
      </c>
      <c r="F142" s="22">
        <f t="shared" si="11"/>
        <v>9.753744556794694E-2</v>
      </c>
      <c r="G142" s="22"/>
      <c r="H142" s="22"/>
      <c r="I142" s="1"/>
      <c r="J142" s="1"/>
      <c r="K142" s="1"/>
      <c r="L142" s="1"/>
      <c r="M142" s="1"/>
      <c r="N142" s="1"/>
      <c r="O142" s="1"/>
      <c r="P142" s="1"/>
      <c r="Q142" s="1"/>
    </row>
    <row r="143" spans="1:17" x14ac:dyDescent="0.25">
      <c r="A143">
        <v>88</v>
      </c>
      <c r="B143" t="s">
        <v>275</v>
      </c>
      <c r="C143">
        <v>24.7454</v>
      </c>
      <c r="D143">
        <v>21.110600000000002</v>
      </c>
      <c r="E143">
        <f t="shared" si="10"/>
        <v>-3.6347999999999985</v>
      </c>
      <c r="F143">
        <f t="shared" si="11"/>
        <v>8.050376126186308E-2</v>
      </c>
      <c r="G143">
        <f>AVERAGE(F143:F145)</f>
        <v>8.8113031175677411E-2</v>
      </c>
      <c r="H143">
        <f>STDEV(F143:F145)</f>
        <v>8.2354523413048965E-3</v>
      </c>
      <c r="I143" s="1"/>
      <c r="J143" s="1"/>
      <c r="K143" s="1"/>
      <c r="L143" s="1"/>
      <c r="M143" s="1"/>
      <c r="N143" s="1"/>
      <c r="O143" s="1"/>
      <c r="P143" s="1"/>
      <c r="Q143" s="1"/>
    </row>
    <row r="144" spans="1:17" x14ac:dyDescent="0.25">
      <c r="A144">
        <v>89</v>
      </c>
      <c r="B144" t="s">
        <v>276</v>
      </c>
      <c r="C144">
        <v>24.401800000000001</v>
      </c>
      <c r="D144">
        <v>21.033799999999999</v>
      </c>
      <c r="E144">
        <f t="shared" si="10"/>
        <v>-3.3680000000000021</v>
      </c>
      <c r="F144">
        <f t="shared" si="11"/>
        <v>9.6856991369896284E-2</v>
      </c>
      <c r="I144" s="1"/>
      <c r="J144" s="1"/>
      <c r="K144" s="1"/>
      <c r="L144" s="1"/>
      <c r="M144" s="1"/>
      <c r="N144" s="1"/>
      <c r="O144" s="1"/>
      <c r="P144" s="1"/>
      <c r="Q144" s="1"/>
    </row>
    <row r="145" spans="1:17" x14ac:dyDescent="0.25">
      <c r="A145">
        <v>90</v>
      </c>
      <c r="B145" t="s">
        <v>277</v>
      </c>
      <c r="C145">
        <v>24.690300000000001</v>
      </c>
      <c r="D145">
        <v>21.167100000000001</v>
      </c>
      <c r="E145">
        <f t="shared" si="10"/>
        <v>-3.5231999999999992</v>
      </c>
      <c r="F145">
        <f>POWER(2,E145)</f>
        <v>8.6978340895272871E-2</v>
      </c>
      <c r="I145" s="1"/>
      <c r="J145" s="1"/>
      <c r="K145" s="1"/>
      <c r="L145" s="1"/>
      <c r="M145" s="1"/>
      <c r="N145" s="1"/>
      <c r="O145" s="1"/>
      <c r="P145" s="1"/>
      <c r="Q145" s="1"/>
    </row>
    <row r="146" spans="1:17" x14ac:dyDescent="0.25">
      <c r="I146" s="1"/>
      <c r="J146" s="1"/>
      <c r="K146" s="1"/>
      <c r="L146" s="1"/>
      <c r="M146" s="1"/>
      <c r="N146" s="1"/>
      <c r="O146" s="1"/>
      <c r="P146" s="1"/>
      <c r="Q146" s="1"/>
    </row>
    <row r="147" spans="1:17" x14ac:dyDescent="0.25">
      <c r="A147" s="2" t="s">
        <v>227</v>
      </c>
      <c r="B147" s="2"/>
      <c r="C147" s="2"/>
      <c r="D147" s="2"/>
      <c r="E147" s="2"/>
      <c r="F147" s="2"/>
      <c r="G147" s="2"/>
      <c r="H147" s="2"/>
      <c r="I147" s="1"/>
      <c r="J147" s="1"/>
      <c r="K147" s="1"/>
      <c r="L147" s="1"/>
      <c r="M147" s="1"/>
      <c r="N147" s="1"/>
      <c r="O147" s="1"/>
      <c r="P147" s="1"/>
      <c r="Q147" s="1"/>
    </row>
    <row r="148" spans="1:17" x14ac:dyDescent="0.25">
      <c r="A148" s="2" t="s">
        <v>37</v>
      </c>
      <c r="B148" s="2" t="s">
        <v>38</v>
      </c>
      <c r="C148" s="2"/>
      <c r="D148" s="2"/>
      <c r="E148" s="2"/>
      <c r="F148" s="2"/>
      <c r="G148" s="2"/>
      <c r="H148" s="2"/>
      <c r="I148" s="1"/>
      <c r="J148" s="1"/>
      <c r="K148" s="1"/>
      <c r="L148" s="1"/>
      <c r="M148" s="1"/>
      <c r="N148" s="1"/>
      <c r="O148" s="1"/>
      <c r="P148" s="1"/>
      <c r="Q148" s="1"/>
    </row>
    <row r="149" spans="1:17" x14ac:dyDescent="0.25">
      <c r="A149" s="2" t="s">
        <v>278</v>
      </c>
      <c r="B149" s="2" t="s">
        <v>42</v>
      </c>
      <c r="C149" s="2"/>
      <c r="D149" s="2"/>
      <c r="E149" s="2"/>
      <c r="F149" s="2"/>
      <c r="G149" s="2"/>
      <c r="H149" s="2"/>
      <c r="I149" s="1"/>
      <c r="J149" s="1"/>
      <c r="K149" s="1"/>
      <c r="L149" s="1"/>
      <c r="M149" s="1"/>
      <c r="N149" s="1"/>
      <c r="O149" s="1"/>
      <c r="P149" s="1"/>
      <c r="Q149" s="1"/>
    </row>
    <row r="150" spans="1:17" x14ac:dyDescent="0.25">
      <c r="A150" s="2" t="s">
        <v>43</v>
      </c>
      <c r="B150" s="2" t="s">
        <v>44</v>
      </c>
      <c r="C150" s="2" t="s">
        <v>45</v>
      </c>
      <c r="D150" s="2" t="s">
        <v>146</v>
      </c>
      <c r="E150" s="2" t="s">
        <v>147</v>
      </c>
      <c r="F150" s="2" t="s">
        <v>148</v>
      </c>
      <c r="G150" s="2" t="s">
        <v>177</v>
      </c>
      <c r="H150" s="2" t="s">
        <v>150</v>
      </c>
      <c r="I150" s="1"/>
      <c r="J150" s="1"/>
      <c r="K150" s="1"/>
      <c r="L150" s="1"/>
      <c r="M150" s="1"/>
      <c r="N150" s="1"/>
      <c r="O150" s="1"/>
      <c r="P150" s="1"/>
      <c r="Q150" s="1"/>
    </row>
    <row r="151" spans="1:17" x14ac:dyDescent="0.25">
      <c r="A151" s="22">
        <v>7</v>
      </c>
      <c r="B151" s="22" t="s">
        <v>279</v>
      </c>
      <c r="C151" s="22">
        <v>26.677700000000002</v>
      </c>
      <c r="D151" s="22">
        <v>20.440100000000001</v>
      </c>
      <c r="E151" s="22">
        <f>SUM(D151-C151)</f>
        <v>-6.2376000000000005</v>
      </c>
      <c r="F151" s="22">
        <f>POWER(2,E151)</f>
        <v>1.3252423290002285E-2</v>
      </c>
      <c r="G151" s="22">
        <f>AVERAGE(F151:F153)</f>
        <v>1.3979188183312868E-2</v>
      </c>
      <c r="H151" s="22">
        <f>STDEV(F151:F153)</f>
        <v>1.5928744273060599E-3</v>
      </c>
      <c r="I151" s="1"/>
      <c r="J151" s="1"/>
      <c r="K151" s="1"/>
      <c r="L151" s="1"/>
      <c r="M151" s="1"/>
      <c r="N151" s="1"/>
      <c r="O151" s="1"/>
      <c r="P151" s="1"/>
      <c r="Q151" s="1"/>
    </row>
    <row r="152" spans="1:17" x14ac:dyDescent="0.25">
      <c r="A152" s="22">
        <v>8</v>
      </c>
      <c r="B152" s="22" t="s">
        <v>280</v>
      </c>
      <c r="C152" s="22">
        <v>26.664899999999999</v>
      </c>
      <c r="D152" s="22">
        <v>20.386099999999999</v>
      </c>
      <c r="E152" s="22">
        <f t="shared" ref="E152:E174" si="12">SUM(D152-C152)</f>
        <v>-6.2788000000000004</v>
      </c>
      <c r="F152" s="22">
        <f t="shared" ref="F152:F174" si="13">POWER(2,E152)</f>
        <v>1.2879317906220808E-2</v>
      </c>
      <c r="G152" s="22"/>
      <c r="H152" s="22"/>
      <c r="I152" s="1"/>
      <c r="J152" s="1"/>
      <c r="K152" s="1"/>
      <c r="L152" s="1"/>
      <c r="M152" s="1"/>
      <c r="N152" s="1"/>
      <c r="O152" s="1"/>
      <c r="P152" s="1"/>
      <c r="Q152" s="1"/>
    </row>
    <row r="153" spans="1:17" x14ac:dyDescent="0.25">
      <c r="A153" s="22">
        <v>9</v>
      </c>
      <c r="B153" s="22" t="s">
        <v>281</v>
      </c>
      <c r="C153" s="22">
        <v>26.587800000000001</v>
      </c>
      <c r="D153" s="22">
        <v>20.604399999999998</v>
      </c>
      <c r="E153" s="22">
        <f t="shared" si="12"/>
        <v>-5.9834000000000032</v>
      </c>
      <c r="F153" s="22">
        <f t="shared" si="13"/>
        <v>1.5805823353715515E-2</v>
      </c>
      <c r="G153" s="22"/>
      <c r="H153" s="22"/>
      <c r="I153" s="1"/>
      <c r="J153" s="1"/>
      <c r="K153" s="1"/>
      <c r="L153" s="1"/>
      <c r="M153" s="1"/>
      <c r="N153" s="1"/>
      <c r="O153" s="1"/>
      <c r="P153" s="1"/>
      <c r="Q153" s="1"/>
    </row>
    <row r="154" spans="1:17" x14ac:dyDescent="0.25">
      <c r="A154">
        <v>19</v>
      </c>
      <c r="B154" t="s">
        <v>282</v>
      </c>
      <c r="C154">
        <v>26.7867</v>
      </c>
      <c r="D154">
        <v>21.490500000000001</v>
      </c>
      <c r="E154">
        <f t="shared" si="12"/>
        <v>-5.2961999999999989</v>
      </c>
      <c r="F154">
        <f t="shared" si="13"/>
        <v>2.5449833005385288E-2</v>
      </c>
      <c r="G154">
        <f>AVERAGE(F154:F156)</f>
        <v>2.9208879180856153E-2</v>
      </c>
      <c r="H154">
        <f>STDEV(F154:F156)</f>
        <v>3.7285306336751183E-3</v>
      </c>
      <c r="I154" s="1"/>
      <c r="J154" s="1"/>
      <c r="K154" s="1"/>
      <c r="L154" s="1"/>
      <c r="M154" s="1"/>
      <c r="N154" s="1"/>
      <c r="O154" s="1"/>
      <c r="P154" s="1"/>
      <c r="Q154" s="1"/>
    </row>
    <row r="155" spans="1:17" x14ac:dyDescent="0.25">
      <c r="A155">
        <v>20</v>
      </c>
      <c r="B155" t="s">
        <v>283</v>
      </c>
      <c r="C155">
        <v>26.698599999999999</v>
      </c>
      <c r="D155">
        <v>21.773099999999999</v>
      </c>
      <c r="E155">
        <f t="shared" si="12"/>
        <v>-4.9254999999999995</v>
      </c>
      <c r="F155">
        <f t="shared" si="13"/>
        <v>3.2906126002898363E-2</v>
      </c>
      <c r="I155" s="1"/>
      <c r="J155" s="1"/>
      <c r="K155" s="1"/>
      <c r="L155" s="1"/>
      <c r="M155" s="1"/>
      <c r="N155" s="1"/>
      <c r="O155" s="1"/>
      <c r="P155" s="1"/>
      <c r="Q155" s="1"/>
    </row>
    <row r="156" spans="1:17" x14ac:dyDescent="0.25">
      <c r="A156">
        <v>21</v>
      </c>
      <c r="B156" t="s">
        <v>284</v>
      </c>
      <c r="C156">
        <v>26.743500000000001</v>
      </c>
      <c r="D156">
        <v>21.649100000000001</v>
      </c>
      <c r="E156">
        <f t="shared" si="12"/>
        <v>-5.0944000000000003</v>
      </c>
      <c r="F156">
        <f t="shared" si="13"/>
        <v>2.9270678534284805E-2</v>
      </c>
      <c r="I156" s="1"/>
      <c r="J156" s="1"/>
      <c r="K156" s="1"/>
      <c r="L156" s="1"/>
      <c r="M156" s="1"/>
      <c r="N156" s="1"/>
      <c r="O156" s="1"/>
      <c r="P156" s="1"/>
      <c r="Q156" s="1"/>
    </row>
    <row r="157" spans="1:17" x14ac:dyDescent="0.25">
      <c r="A157" s="22">
        <v>31</v>
      </c>
      <c r="B157" s="22" t="s">
        <v>285</v>
      </c>
      <c r="C157" s="22">
        <v>24.856400000000001</v>
      </c>
      <c r="D157" s="22">
        <v>21.434999999999999</v>
      </c>
      <c r="E157" s="22">
        <f t="shared" si="12"/>
        <v>-3.421400000000002</v>
      </c>
      <c r="F157" s="22">
        <f t="shared" si="13"/>
        <v>9.3337458843073554E-2</v>
      </c>
      <c r="G157" s="22">
        <f>AVERAGE(F157:F159)</f>
        <v>0.10311275658346179</v>
      </c>
      <c r="H157" s="22">
        <f>STDEV(F157:F159)</f>
        <v>1.0853550934177596E-2</v>
      </c>
      <c r="I157" s="1"/>
      <c r="J157" s="1"/>
      <c r="K157" s="1"/>
      <c r="L157" s="1"/>
      <c r="M157" s="1"/>
      <c r="N157" s="1"/>
      <c r="O157" s="1"/>
      <c r="P157" s="1"/>
      <c r="Q157" s="1"/>
    </row>
    <row r="158" spans="1:17" x14ac:dyDescent="0.25">
      <c r="A158" s="22">
        <v>32</v>
      </c>
      <c r="B158" s="22" t="s">
        <v>286</v>
      </c>
      <c r="C158" s="22">
        <v>24.529800000000002</v>
      </c>
      <c r="D158" s="22">
        <v>21.4069</v>
      </c>
      <c r="E158" s="22">
        <f t="shared" si="12"/>
        <v>-3.1229000000000013</v>
      </c>
      <c r="F158" s="22">
        <f t="shared" si="13"/>
        <v>0.11479247682002551</v>
      </c>
      <c r="G158" s="22"/>
      <c r="H158" s="22"/>
      <c r="I158" s="1"/>
      <c r="J158" s="1"/>
      <c r="K158" s="1"/>
      <c r="L158" s="1"/>
      <c r="M158" s="1"/>
      <c r="N158" s="1"/>
      <c r="O158" s="1"/>
      <c r="P158" s="1"/>
      <c r="Q158" s="1"/>
    </row>
    <row r="159" spans="1:17" x14ac:dyDescent="0.25">
      <c r="A159" s="22">
        <v>33</v>
      </c>
      <c r="B159" s="22" t="s">
        <v>287</v>
      </c>
      <c r="C159" s="22">
        <v>24.716799999999999</v>
      </c>
      <c r="D159" s="22">
        <v>21.412199999999999</v>
      </c>
      <c r="E159" s="22">
        <f t="shared" si="12"/>
        <v>-3.3046000000000006</v>
      </c>
      <c r="F159" s="22">
        <f t="shared" si="13"/>
        <v>0.1012083340872863</v>
      </c>
      <c r="G159" s="22"/>
      <c r="H159" s="22"/>
      <c r="I159" s="1"/>
      <c r="J159" s="1"/>
      <c r="K159" s="1"/>
      <c r="L159" s="1"/>
      <c r="M159" s="1"/>
      <c r="N159" s="1"/>
      <c r="O159" s="1"/>
      <c r="P159" s="1"/>
      <c r="Q159" s="1"/>
    </row>
    <row r="160" spans="1:17" x14ac:dyDescent="0.25">
      <c r="A160">
        <v>43</v>
      </c>
      <c r="B160" t="s">
        <v>288</v>
      </c>
      <c r="C160">
        <v>27.100100000000001</v>
      </c>
      <c r="D160">
        <v>22.568000000000001</v>
      </c>
      <c r="E160">
        <f t="shared" si="12"/>
        <v>-4.5320999999999998</v>
      </c>
      <c r="F160">
        <f t="shared" si="13"/>
        <v>4.3221711152037844E-2</v>
      </c>
      <c r="G160">
        <f>AVERAGE(F160:F162)</f>
        <v>5.6401150374111246E-2</v>
      </c>
      <c r="H160">
        <f>STDEV(F160:F162)</f>
        <v>1.3515035993122797E-2</v>
      </c>
      <c r="I160" s="1"/>
      <c r="J160" s="1"/>
      <c r="K160" s="1"/>
      <c r="L160" s="1"/>
      <c r="M160" s="1"/>
      <c r="N160" s="1"/>
      <c r="O160" s="1"/>
      <c r="P160" s="1"/>
      <c r="Q160" s="1"/>
    </row>
    <row r="161" spans="1:17" x14ac:dyDescent="0.25">
      <c r="A161">
        <v>44</v>
      </c>
      <c r="B161" t="s">
        <v>289</v>
      </c>
      <c r="C161">
        <v>26.892600000000002</v>
      </c>
      <c r="D161">
        <v>22.727799999999998</v>
      </c>
      <c r="E161">
        <f t="shared" si="12"/>
        <v>-4.1648000000000032</v>
      </c>
      <c r="F161">
        <f t="shared" si="13"/>
        <v>5.5753260971173814E-2</v>
      </c>
      <c r="I161" s="1"/>
      <c r="J161" s="1"/>
      <c r="K161" s="1"/>
      <c r="L161" s="1"/>
      <c r="M161" s="1"/>
      <c r="N161" s="1"/>
      <c r="O161" s="1"/>
      <c r="P161" s="1"/>
      <c r="Q161" s="1"/>
    </row>
    <row r="162" spans="1:17" x14ac:dyDescent="0.25">
      <c r="A162">
        <v>45</v>
      </c>
      <c r="B162" t="s">
        <v>290</v>
      </c>
      <c r="C162">
        <v>26.541599999999999</v>
      </c>
      <c r="D162">
        <v>22.709800000000001</v>
      </c>
      <c r="E162">
        <f t="shared" si="12"/>
        <v>-3.8317999999999977</v>
      </c>
      <c r="F162">
        <f t="shared" si="13"/>
        <v>7.0228478999122074E-2</v>
      </c>
      <c r="I162" s="1"/>
      <c r="J162" s="1"/>
      <c r="K162" s="1"/>
      <c r="L162" s="1"/>
      <c r="M162" s="1"/>
      <c r="N162" s="1"/>
      <c r="O162" s="1"/>
      <c r="P162" s="1"/>
      <c r="Q162" s="1"/>
    </row>
    <row r="163" spans="1:17" x14ac:dyDescent="0.25">
      <c r="A163" s="22">
        <v>55</v>
      </c>
      <c r="B163" s="22" t="s">
        <v>291</v>
      </c>
      <c r="C163" s="22">
        <v>27.433199999999999</v>
      </c>
      <c r="D163" s="22">
        <v>21.7319</v>
      </c>
      <c r="E163" s="22">
        <f t="shared" si="12"/>
        <v>-5.7012999999999998</v>
      </c>
      <c r="F163" s="22">
        <f t="shared" si="13"/>
        <v>1.9219305303993905E-2</v>
      </c>
      <c r="G163" s="22">
        <f>AVERAGE(F163:F165)</f>
        <v>2.3052363215853754E-2</v>
      </c>
      <c r="H163" s="22">
        <f>STDEV(F163:F165)</f>
        <v>5.2640807578080498E-3</v>
      </c>
      <c r="I163" s="1"/>
      <c r="J163" s="1"/>
      <c r="K163" s="1"/>
      <c r="L163" s="1"/>
      <c r="M163" s="1"/>
      <c r="N163" s="1"/>
      <c r="O163" s="1"/>
      <c r="P163" s="1"/>
      <c r="Q163" s="1"/>
    </row>
    <row r="164" spans="1:17" x14ac:dyDescent="0.25">
      <c r="A164" s="22">
        <v>56</v>
      </c>
      <c r="B164" s="22" t="s">
        <v>292</v>
      </c>
      <c r="C164" s="22">
        <v>27.491599999999998</v>
      </c>
      <c r="D164" s="22">
        <v>22.386500000000002</v>
      </c>
      <c r="E164" s="22">
        <f t="shared" si="12"/>
        <v>-5.1050999999999966</v>
      </c>
      <c r="F164" s="22">
        <f t="shared" si="13"/>
        <v>2.9054390489978325E-2</v>
      </c>
      <c r="G164" s="22"/>
      <c r="H164" s="22"/>
      <c r="I164" s="1"/>
      <c r="J164" s="1"/>
      <c r="K164" s="1"/>
      <c r="L164" s="1"/>
      <c r="M164" s="1"/>
      <c r="N164" s="1"/>
      <c r="O164" s="1"/>
      <c r="P164" s="1"/>
      <c r="Q164" s="1"/>
    </row>
    <row r="165" spans="1:17" x14ac:dyDescent="0.25">
      <c r="A165" s="22">
        <v>57</v>
      </c>
      <c r="B165" s="22" t="s">
        <v>293</v>
      </c>
      <c r="C165" s="22">
        <v>26.996200000000002</v>
      </c>
      <c r="D165" s="22">
        <v>21.4147</v>
      </c>
      <c r="E165" s="22">
        <f t="shared" si="12"/>
        <v>-5.5815000000000019</v>
      </c>
      <c r="F165" s="22">
        <f t="shared" si="13"/>
        <v>2.0883393853589033E-2</v>
      </c>
      <c r="G165" s="22"/>
      <c r="H165" s="22"/>
      <c r="I165" s="1"/>
      <c r="J165" s="1"/>
      <c r="K165" s="1"/>
      <c r="L165" s="1"/>
      <c r="M165" s="1"/>
      <c r="N165" s="1"/>
      <c r="O165" s="1"/>
      <c r="P165" s="1"/>
      <c r="Q165" s="1"/>
    </row>
    <row r="166" spans="1:17" x14ac:dyDescent="0.25">
      <c r="A166">
        <v>67</v>
      </c>
      <c r="B166" t="s">
        <v>294</v>
      </c>
      <c r="C166">
        <v>28.160399999999999</v>
      </c>
      <c r="D166">
        <v>22.654199999999999</v>
      </c>
      <c r="E166">
        <f t="shared" si="12"/>
        <v>-5.5061999999999998</v>
      </c>
      <c r="F166">
        <f t="shared" si="13"/>
        <v>2.2002328163723311E-2</v>
      </c>
      <c r="G166">
        <f>AVERAGE(F166:F168)</f>
        <v>2.9262030038679537E-2</v>
      </c>
      <c r="H166">
        <f>STDEV(F166:F168)</f>
        <v>8.5017620166286598E-3</v>
      </c>
      <c r="I166" s="1"/>
      <c r="J166" s="1"/>
      <c r="K166" s="1"/>
      <c r="L166" s="1"/>
      <c r="M166" s="1"/>
      <c r="N166" s="1"/>
      <c r="O166" s="1"/>
      <c r="P166" s="1"/>
      <c r="Q166" s="1"/>
    </row>
    <row r="167" spans="1:17" x14ac:dyDescent="0.25">
      <c r="A167">
        <v>68</v>
      </c>
      <c r="B167" t="s">
        <v>295</v>
      </c>
      <c r="C167">
        <v>27.713000000000001</v>
      </c>
      <c r="D167">
        <v>23.0183</v>
      </c>
      <c r="E167">
        <f t="shared" si="12"/>
        <v>-4.694700000000001</v>
      </c>
      <c r="F167">
        <f t="shared" si="13"/>
        <v>3.8614861310079629E-2</v>
      </c>
      <c r="I167" s="1"/>
      <c r="J167" s="1"/>
      <c r="K167" s="1"/>
      <c r="L167" s="1"/>
      <c r="M167" s="1"/>
      <c r="N167" s="1"/>
      <c r="O167" s="1"/>
      <c r="P167" s="1"/>
      <c r="Q167" s="1"/>
    </row>
    <row r="168" spans="1:17" x14ac:dyDescent="0.25">
      <c r="A168">
        <v>69</v>
      </c>
      <c r="B168" t="s">
        <v>296</v>
      </c>
      <c r="C168">
        <v>27.858000000000001</v>
      </c>
      <c r="D168">
        <v>22.656099999999999</v>
      </c>
      <c r="E168">
        <f t="shared" si="12"/>
        <v>-5.201900000000002</v>
      </c>
      <c r="F168">
        <f t="shared" si="13"/>
        <v>2.7168900642235663E-2</v>
      </c>
      <c r="I168" s="1"/>
      <c r="J168" s="1"/>
      <c r="K168" s="1"/>
      <c r="L168" s="1"/>
      <c r="M168" s="1"/>
      <c r="N168" s="1"/>
      <c r="O168" s="1"/>
      <c r="P168" s="1"/>
      <c r="Q168" s="1"/>
    </row>
    <row r="169" spans="1:17" x14ac:dyDescent="0.25">
      <c r="A169" s="22">
        <v>79</v>
      </c>
      <c r="B169" s="22" t="s">
        <v>297</v>
      </c>
      <c r="C169" s="22">
        <v>28.319199999999999</v>
      </c>
      <c r="D169" s="22">
        <v>24.130600000000001</v>
      </c>
      <c r="E169" s="22">
        <f t="shared" si="12"/>
        <v>-4.1885999999999974</v>
      </c>
      <c r="F169" s="22">
        <f t="shared" si="13"/>
        <v>5.4841049855747039E-2</v>
      </c>
      <c r="G169" s="22">
        <f>AVERAGE(F169:F171)</f>
        <v>5.4136690337300487E-2</v>
      </c>
      <c r="H169" s="22">
        <f>STDEV(F169:F171)</f>
        <v>9.7653598180221946E-3</v>
      </c>
      <c r="I169" s="1"/>
      <c r="J169" s="1"/>
      <c r="K169" s="1"/>
      <c r="L169" s="1"/>
      <c r="M169" s="1"/>
      <c r="N169" s="1"/>
      <c r="O169" s="1"/>
      <c r="P169" s="1"/>
      <c r="Q169" s="1"/>
    </row>
    <row r="170" spans="1:17" x14ac:dyDescent="0.25">
      <c r="A170" s="22">
        <v>80</v>
      </c>
      <c r="B170" s="22" t="s">
        <v>298</v>
      </c>
      <c r="C170" s="22">
        <v>28.630500000000001</v>
      </c>
      <c r="D170" s="22">
        <v>24.125399999999999</v>
      </c>
      <c r="E170" s="22">
        <f t="shared" si="12"/>
        <v>-4.5051000000000023</v>
      </c>
      <c r="F170" s="22">
        <f t="shared" si="13"/>
        <v>4.4038220995522126E-2</v>
      </c>
      <c r="G170" s="22"/>
      <c r="H170" s="22"/>
      <c r="I170" s="1"/>
      <c r="J170" s="1"/>
      <c r="K170" s="1"/>
      <c r="L170" s="1"/>
      <c r="M170" s="1"/>
      <c r="N170" s="1"/>
      <c r="O170" s="1"/>
      <c r="P170" s="1"/>
      <c r="Q170" s="1"/>
    </row>
    <row r="171" spans="1:17" x14ac:dyDescent="0.25">
      <c r="A171" s="22">
        <v>81</v>
      </c>
      <c r="B171" s="22" t="s">
        <v>299</v>
      </c>
      <c r="C171" s="22">
        <v>28.1737</v>
      </c>
      <c r="D171" s="22">
        <v>24.197299999999998</v>
      </c>
      <c r="E171" s="22">
        <f t="shared" si="12"/>
        <v>-3.9764000000000017</v>
      </c>
      <c r="F171" s="22">
        <f t="shared" si="13"/>
        <v>6.3530800160632325E-2</v>
      </c>
      <c r="G171" s="22"/>
      <c r="H171" s="22"/>
      <c r="I171" s="1"/>
      <c r="J171" s="1"/>
      <c r="K171" s="1"/>
      <c r="L171" s="1"/>
      <c r="M171" s="1"/>
      <c r="N171" s="1"/>
      <c r="O171" s="1"/>
      <c r="P171" s="1"/>
      <c r="Q171" s="1"/>
    </row>
    <row r="172" spans="1:17" x14ac:dyDescent="0.25">
      <c r="A172">
        <v>91</v>
      </c>
      <c r="B172" t="s">
        <v>300</v>
      </c>
      <c r="C172">
        <v>29.308299999999999</v>
      </c>
      <c r="D172">
        <v>21.110600000000002</v>
      </c>
      <c r="E172">
        <f t="shared" si="12"/>
        <v>-8.1976999999999975</v>
      </c>
      <c r="F172">
        <f t="shared" si="13"/>
        <v>3.4060138102182764E-3</v>
      </c>
      <c r="G172">
        <f>AVERAGE(F172:F174)</f>
        <v>5.1617709965085965E-3</v>
      </c>
      <c r="H172">
        <f>STDEV(F172:F174)</f>
        <v>2.1147043259290626E-3</v>
      </c>
      <c r="I172" s="1"/>
      <c r="J172" s="1"/>
      <c r="K172" s="1"/>
      <c r="L172" s="1"/>
      <c r="M172" s="1"/>
      <c r="N172" s="1"/>
      <c r="O172" s="1"/>
      <c r="P172" s="1"/>
      <c r="Q172" s="1"/>
    </row>
    <row r="173" spans="1:17" x14ac:dyDescent="0.25">
      <c r="A173">
        <v>92</v>
      </c>
      <c r="B173" t="s">
        <v>301</v>
      </c>
      <c r="C173">
        <v>28.807400000000001</v>
      </c>
      <c r="D173">
        <v>21.033799999999999</v>
      </c>
      <c r="E173">
        <f t="shared" si="12"/>
        <v>-7.7736000000000018</v>
      </c>
      <c r="F173">
        <f t="shared" si="13"/>
        <v>4.5699687014349863E-3</v>
      </c>
      <c r="I173" s="1"/>
      <c r="J173" s="1"/>
      <c r="K173" s="1"/>
      <c r="L173" s="1"/>
      <c r="M173" s="1"/>
      <c r="N173" s="1"/>
      <c r="O173" s="1"/>
      <c r="P173" s="1"/>
      <c r="Q173" s="1"/>
    </row>
    <row r="174" spans="1:17" x14ac:dyDescent="0.25">
      <c r="A174">
        <v>93</v>
      </c>
      <c r="B174" t="s">
        <v>302</v>
      </c>
      <c r="C174">
        <v>28.2242</v>
      </c>
      <c r="D174">
        <v>21.167100000000001</v>
      </c>
      <c r="E174">
        <f t="shared" si="12"/>
        <v>-7.0570999999999984</v>
      </c>
      <c r="F174">
        <f t="shared" si="13"/>
        <v>7.509330477872527E-3</v>
      </c>
      <c r="I174" s="1"/>
      <c r="J174" s="1"/>
      <c r="K174" s="1"/>
      <c r="L174" s="1"/>
      <c r="M174" s="1"/>
      <c r="N174" s="1"/>
      <c r="O174" s="1"/>
      <c r="P174" s="1"/>
      <c r="Q174" s="1"/>
    </row>
    <row r="175" spans="1:17" x14ac:dyDescent="0.25">
      <c r="I175" s="1"/>
      <c r="J175" s="1"/>
      <c r="K175" s="1"/>
      <c r="L175" s="1"/>
      <c r="M175" s="1"/>
      <c r="N175" s="1"/>
      <c r="O175" s="1"/>
      <c r="P175" s="1"/>
      <c r="Q175" s="1"/>
    </row>
    <row r="176" spans="1:17" x14ac:dyDescent="0.25">
      <c r="A176" s="2" t="s">
        <v>227</v>
      </c>
      <c r="B176" s="2"/>
      <c r="C176" s="2"/>
      <c r="D176" s="2"/>
      <c r="E176" s="2"/>
      <c r="F176" s="2"/>
      <c r="G176" s="2"/>
      <c r="H176" s="2"/>
      <c r="I176" s="1"/>
      <c r="J176" s="1"/>
      <c r="K176" s="1"/>
      <c r="L176" s="1"/>
      <c r="M176" s="1"/>
      <c r="N176" s="1"/>
      <c r="O176" s="1"/>
      <c r="P176" s="1"/>
      <c r="Q176" s="1"/>
    </row>
    <row r="177" spans="1:17" x14ac:dyDescent="0.25">
      <c r="A177" s="2" t="s">
        <v>37</v>
      </c>
      <c r="B177" s="2" t="s">
        <v>38</v>
      </c>
      <c r="C177" s="2"/>
      <c r="D177" s="2"/>
      <c r="E177" s="2"/>
      <c r="F177" s="2"/>
      <c r="G177" s="2"/>
      <c r="H177" s="2"/>
      <c r="I177" s="1"/>
      <c r="J177" s="1"/>
      <c r="K177" s="1"/>
      <c r="L177" s="1"/>
      <c r="M177" s="1"/>
      <c r="N177" s="1"/>
      <c r="O177" s="1"/>
      <c r="P177" s="1"/>
      <c r="Q177" s="1"/>
    </row>
    <row r="178" spans="1:17" x14ac:dyDescent="0.25">
      <c r="A178" s="2" t="s">
        <v>7</v>
      </c>
      <c r="B178" s="2" t="s">
        <v>145</v>
      </c>
      <c r="C178" s="2"/>
      <c r="D178" s="2"/>
      <c r="E178" s="2"/>
      <c r="F178" s="2"/>
      <c r="G178" s="2"/>
      <c r="H178" s="2"/>
      <c r="I178" s="1"/>
      <c r="J178" s="1"/>
      <c r="K178" s="1"/>
      <c r="L178" s="1"/>
      <c r="M178" s="1"/>
      <c r="N178" s="1"/>
      <c r="O178" s="1"/>
      <c r="P178" s="1"/>
      <c r="Q178" s="1"/>
    </row>
    <row r="179" spans="1:17" x14ac:dyDescent="0.25">
      <c r="A179" s="2" t="s">
        <v>43</v>
      </c>
      <c r="B179" s="2" t="s">
        <v>44</v>
      </c>
      <c r="C179" s="2" t="s">
        <v>45</v>
      </c>
      <c r="D179" s="2" t="s">
        <v>146</v>
      </c>
      <c r="E179" s="2" t="s">
        <v>147</v>
      </c>
      <c r="F179" s="2" t="s">
        <v>148</v>
      </c>
      <c r="G179" s="2" t="s">
        <v>177</v>
      </c>
      <c r="H179" s="2" t="s">
        <v>150</v>
      </c>
      <c r="I179" s="1"/>
      <c r="J179" s="1"/>
      <c r="K179" s="1"/>
      <c r="L179" s="1"/>
      <c r="M179" s="1"/>
      <c r="N179" s="1"/>
      <c r="O179" s="1"/>
      <c r="P179" s="1"/>
      <c r="Q179" s="1"/>
    </row>
    <row r="180" spans="1:17" x14ac:dyDescent="0.25">
      <c r="A180" s="22">
        <v>10</v>
      </c>
      <c r="B180" s="22" t="s">
        <v>303</v>
      </c>
      <c r="C180" s="22">
        <v>36.117800000000003</v>
      </c>
      <c r="D180" s="22">
        <v>20.440100000000001</v>
      </c>
      <c r="E180" s="22">
        <f t="shared" ref="E180:E203" si="14">SUM(D180-C180)</f>
        <v>-15.677700000000002</v>
      </c>
      <c r="F180" s="22">
        <f>POWER(2,E180)</f>
        <v>1.907840382022214E-5</v>
      </c>
      <c r="G180" s="22">
        <v>2.1379683182148545E-5</v>
      </c>
      <c r="H180" s="22">
        <f>STDEV(F180:F182)</f>
        <v>1.5705763898953802E-6</v>
      </c>
      <c r="I180" s="1"/>
      <c r="J180" s="1"/>
      <c r="K180" s="1"/>
      <c r="L180" s="1"/>
      <c r="M180" s="1"/>
      <c r="N180" s="1"/>
      <c r="O180" s="1"/>
      <c r="P180" s="1"/>
      <c r="Q180" s="1"/>
    </row>
    <row r="181" spans="1:17" x14ac:dyDescent="0.25">
      <c r="A181" s="22">
        <v>11</v>
      </c>
      <c r="B181" s="22" t="s">
        <v>304</v>
      </c>
      <c r="C181" s="22">
        <v>36.117800000000003</v>
      </c>
      <c r="D181" s="22">
        <v>20.386099999999999</v>
      </c>
      <c r="E181" s="22">
        <f t="shared" si="14"/>
        <v>-15.731700000000004</v>
      </c>
      <c r="F181" s="22">
        <f>POWER(2,E181)</f>
        <v>1.8377499398748375E-5</v>
      </c>
      <c r="G181" s="22"/>
      <c r="H181" s="22"/>
      <c r="I181" s="1"/>
      <c r="J181" s="1"/>
      <c r="K181" s="1"/>
      <c r="L181" s="1"/>
      <c r="M181" s="1"/>
      <c r="N181" s="1"/>
      <c r="O181" s="1"/>
      <c r="P181" s="1"/>
      <c r="Q181" s="1"/>
    </row>
    <row r="182" spans="1:17" x14ac:dyDescent="0.25">
      <c r="A182" s="22">
        <v>12</v>
      </c>
      <c r="B182" s="22" t="s">
        <v>305</v>
      </c>
      <c r="C182" s="22">
        <v>36.117800000000003</v>
      </c>
      <c r="D182" s="22">
        <v>20.604399999999998</v>
      </c>
      <c r="E182" s="22">
        <f t="shared" si="14"/>
        <v>-15.513400000000004</v>
      </c>
      <c r="F182" s="22">
        <f>POWER(2,E182)</f>
        <v>2.1379683182148545E-5</v>
      </c>
      <c r="G182" s="22"/>
      <c r="H182" s="22"/>
      <c r="I182" s="1"/>
      <c r="J182" s="1"/>
      <c r="K182" s="1"/>
      <c r="L182" s="1"/>
      <c r="M182" s="1"/>
      <c r="N182" s="1"/>
      <c r="O182" s="1"/>
      <c r="P182" s="1"/>
      <c r="Q182" s="1"/>
    </row>
    <row r="183" spans="1:17" x14ac:dyDescent="0.25">
      <c r="A183">
        <v>22</v>
      </c>
      <c r="B183" t="s">
        <v>306</v>
      </c>
      <c r="C183">
        <v>36.643599999999999</v>
      </c>
      <c r="D183">
        <v>21.490500000000001</v>
      </c>
      <c r="E183">
        <f t="shared" si="14"/>
        <v>-15.153099999999998</v>
      </c>
      <c r="F183">
        <f t="shared" ref="F183:F203" si="15">POWER(2,E183)</f>
        <v>2.7444945500308706E-5</v>
      </c>
      <c r="G183">
        <f>AVERAGE(F183:F185)</f>
        <v>2.0395208644957025E-5</v>
      </c>
      <c r="H183">
        <f>STDEV(F183:F185)</f>
        <v>1.3017658628657683E-5</v>
      </c>
      <c r="I183" s="1"/>
      <c r="J183" s="1"/>
      <c r="K183" s="1"/>
      <c r="L183" s="1"/>
      <c r="M183" s="1"/>
      <c r="N183" s="1"/>
      <c r="O183" s="1"/>
      <c r="P183" s="1"/>
      <c r="Q183" s="1"/>
    </row>
    <row r="184" spans="1:17" x14ac:dyDescent="0.25">
      <c r="A184">
        <v>23</v>
      </c>
      <c r="B184" t="s">
        <v>307</v>
      </c>
      <c r="C184">
        <v>39.2789</v>
      </c>
      <c r="D184">
        <v>21.773099999999999</v>
      </c>
      <c r="E184">
        <f t="shared" si="14"/>
        <v>-17.505800000000001</v>
      </c>
      <c r="F184">
        <f t="shared" si="15"/>
        <v>5.373151696821587E-6</v>
      </c>
      <c r="I184" s="1"/>
      <c r="J184" s="1"/>
      <c r="K184" s="1"/>
      <c r="L184" s="1"/>
      <c r="M184" s="1"/>
      <c r="N184" s="1"/>
      <c r="O184" s="1"/>
      <c r="P184" s="1"/>
      <c r="Q184" s="1"/>
    </row>
    <row r="185" spans="1:17" x14ac:dyDescent="0.25">
      <c r="A185">
        <v>24</v>
      </c>
      <c r="B185" t="s">
        <v>308</v>
      </c>
      <c r="C185">
        <v>36.7545</v>
      </c>
      <c r="D185">
        <v>21.649100000000001</v>
      </c>
      <c r="E185">
        <f t="shared" si="14"/>
        <v>-15.105399999999999</v>
      </c>
      <c r="F185">
        <f t="shared" si="15"/>
        <v>2.8367528737740783E-5</v>
      </c>
      <c r="I185" s="1"/>
      <c r="J185" s="1"/>
      <c r="K185" s="1"/>
      <c r="L185" s="1"/>
      <c r="M185" s="1"/>
      <c r="N185" s="1"/>
      <c r="O185" s="1"/>
      <c r="P185" s="1"/>
      <c r="Q185" s="1"/>
    </row>
    <row r="186" spans="1:17" x14ac:dyDescent="0.25">
      <c r="A186" s="22">
        <v>34</v>
      </c>
      <c r="B186" s="22" t="s">
        <v>309</v>
      </c>
      <c r="C186" s="22">
        <v>36.853999999999999</v>
      </c>
      <c r="D186" s="22">
        <v>21.434999999999999</v>
      </c>
      <c r="E186" s="22">
        <f t="shared" si="14"/>
        <v>-15.419</v>
      </c>
      <c r="F186" s="22">
        <f t="shared" si="15"/>
        <v>2.2825405248449539E-5</v>
      </c>
      <c r="G186" s="22">
        <f>AVERAGE(F186:F188)</f>
        <v>2.4447848100566966E-5</v>
      </c>
      <c r="H186" s="22">
        <f>STDEV(F186:F188)</f>
        <v>1.8181631516725155E-5</v>
      </c>
      <c r="I186" s="1"/>
      <c r="J186" s="1"/>
      <c r="K186" s="1"/>
      <c r="L186" s="1"/>
      <c r="M186" s="1"/>
      <c r="N186" s="1"/>
      <c r="O186" s="1"/>
      <c r="P186" s="1"/>
      <c r="Q186" s="1"/>
    </row>
    <row r="187" spans="1:17" x14ac:dyDescent="0.25">
      <c r="A187" s="22">
        <v>35</v>
      </c>
      <c r="B187" s="22" t="s">
        <v>310</v>
      </c>
      <c r="C187" s="22">
        <v>35.899299999999997</v>
      </c>
      <c r="D187" s="22">
        <v>21.4069</v>
      </c>
      <c r="E187" s="22">
        <f t="shared" si="14"/>
        <v>-14.492399999999996</v>
      </c>
      <c r="F187" s="22">
        <f t="shared" si="15"/>
        <v>4.3386327565382758E-5</v>
      </c>
      <c r="G187" s="22"/>
      <c r="H187" s="22"/>
      <c r="I187" s="1"/>
      <c r="J187" s="1"/>
      <c r="K187" s="1"/>
      <c r="L187" s="1"/>
      <c r="M187" s="1"/>
      <c r="N187" s="1"/>
      <c r="O187" s="1"/>
      <c r="P187" s="1"/>
      <c r="Q187" s="1"/>
    </row>
    <row r="188" spans="1:17" x14ac:dyDescent="0.25">
      <c r="A188" s="22">
        <v>36</v>
      </c>
      <c r="B188" s="22" t="s">
        <v>311</v>
      </c>
      <c r="C188" s="22">
        <v>38.509500000000003</v>
      </c>
      <c r="D188" s="22">
        <v>21.412199999999999</v>
      </c>
      <c r="E188" s="22">
        <f t="shared" si="14"/>
        <v>-17.097300000000004</v>
      </c>
      <c r="F188" s="22">
        <f t="shared" si="15"/>
        <v>7.1318114878685932E-6</v>
      </c>
      <c r="G188" s="22"/>
      <c r="H188" s="22"/>
      <c r="I188" s="1"/>
      <c r="J188" s="1"/>
      <c r="K188" s="1"/>
      <c r="L188" s="1"/>
      <c r="M188" s="1"/>
      <c r="N188" s="1"/>
      <c r="O188" s="1"/>
      <c r="P188" s="1"/>
      <c r="Q188" s="1"/>
    </row>
    <row r="189" spans="1:17" x14ac:dyDescent="0.25">
      <c r="A189">
        <v>46</v>
      </c>
      <c r="B189" t="s">
        <v>312</v>
      </c>
      <c r="C189">
        <v>29.899899999999999</v>
      </c>
      <c r="D189">
        <v>22.568000000000001</v>
      </c>
      <c r="E189">
        <f t="shared" si="14"/>
        <v>-7.3318999999999974</v>
      </c>
      <c r="F189">
        <f t="shared" si="15"/>
        <v>6.2069489687581981E-3</v>
      </c>
      <c r="G189">
        <f>AVERAGE(F189:F191)</f>
        <v>5.9115162670836411E-3</v>
      </c>
      <c r="H189">
        <f>STDEV(F189:F191)</f>
        <v>2.6347571133779405E-4</v>
      </c>
      <c r="I189" s="1"/>
      <c r="J189" s="1"/>
      <c r="K189" s="1"/>
      <c r="L189" s="1"/>
      <c r="M189" s="1"/>
      <c r="N189" s="1"/>
      <c r="O189" s="1"/>
      <c r="P189" s="1"/>
      <c r="Q189" s="1"/>
    </row>
    <row r="190" spans="1:17" x14ac:dyDescent="0.25">
      <c r="A190">
        <v>47</v>
      </c>
      <c r="B190" t="s">
        <v>313</v>
      </c>
      <c r="C190">
        <v>30.182400000000001</v>
      </c>
      <c r="D190">
        <v>22.727799999999998</v>
      </c>
      <c r="E190">
        <f t="shared" si="14"/>
        <v>-7.4546000000000028</v>
      </c>
      <c r="F190">
        <f t="shared" si="15"/>
        <v>5.7008786197648804E-3</v>
      </c>
      <c r="I190" s="1"/>
      <c r="J190" s="1"/>
      <c r="K190" s="1"/>
      <c r="L190" s="1"/>
      <c r="M190" s="1"/>
      <c r="N190" s="1"/>
      <c r="O190" s="1"/>
      <c r="P190" s="1"/>
      <c r="Q190" s="1"/>
    </row>
    <row r="191" spans="1:17" x14ac:dyDescent="0.25">
      <c r="A191">
        <v>48</v>
      </c>
      <c r="B191" t="s">
        <v>314</v>
      </c>
      <c r="C191">
        <v>30.132899999999999</v>
      </c>
      <c r="D191">
        <v>22.709800000000001</v>
      </c>
      <c r="E191">
        <f t="shared" si="14"/>
        <v>-7.423099999999998</v>
      </c>
      <c r="F191">
        <f t="shared" si="15"/>
        <v>5.8267212127278431E-3</v>
      </c>
      <c r="I191" s="1"/>
      <c r="J191" s="1"/>
      <c r="K191" s="1"/>
      <c r="L191" s="1"/>
      <c r="M191" s="1"/>
      <c r="N191" s="1"/>
      <c r="O191" s="1"/>
      <c r="P191" s="1"/>
      <c r="Q191" s="1"/>
    </row>
    <row r="192" spans="1:17" x14ac:dyDescent="0.25">
      <c r="A192" s="22">
        <v>58</v>
      </c>
      <c r="B192" s="22" t="s">
        <v>315</v>
      </c>
      <c r="C192" s="22">
        <v>28.595800000000001</v>
      </c>
      <c r="D192" s="22">
        <v>21.7319</v>
      </c>
      <c r="E192" s="22">
        <f t="shared" si="14"/>
        <v>-6.863900000000001</v>
      </c>
      <c r="F192" s="22">
        <f t="shared" si="15"/>
        <v>8.5853936483355851E-3</v>
      </c>
      <c r="G192" s="22">
        <f>AVERAGE(F192:F194)</f>
        <v>7.72926744624084E-3</v>
      </c>
      <c r="H192" s="22">
        <f>STDEV(F192:F194)</f>
        <v>2.7984947875490159E-3</v>
      </c>
      <c r="I192" s="1"/>
      <c r="J192" s="1"/>
      <c r="K192" s="1"/>
      <c r="L192" s="1"/>
      <c r="M192" s="1"/>
      <c r="N192" s="1"/>
      <c r="O192" s="1"/>
      <c r="P192" s="1"/>
      <c r="Q192" s="1"/>
    </row>
    <row r="193" spans="1:17" x14ac:dyDescent="0.25">
      <c r="A193" s="22">
        <v>59</v>
      </c>
      <c r="B193" s="22" t="s">
        <v>316</v>
      </c>
      <c r="C193" s="22">
        <v>29.0304</v>
      </c>
      <c r="D193" s="22">
        <v>22.386500000000002</v>
      </c>
      <c r="E193" s="22">
        <f t="shared" si="14"/>
        <v>-6.6438999999999986</v>
      </c>
      <c r="F193" s="22">
        <f t="shared" si="15"/>
        <v>9.9996963352694309E-3</v>
      </c>
      <c r="G193" s="22"/>
      <c r="H193" s="22"/>
      <c r="I193" s="1"/>
      <c r="J193" s="1"/>
      <c r="K193" s="1"/>
      <c r="L193" s="1"/>
      <c r="M193" s="1"/>
      <c r="N193" s="1"/>
      <c r="O193" s="1"/>
      <c r="P193" s="1"/>
      <c r="Q193" s="1"/>
    </row>
    <row r="194" spans="1:17" x14ac:dyDescent="0.25">
      <c r="A194" s="22">
        <v>60</v>
      </c>
      <c r="B194" s="22" t="s">
        <v>317</v>
      </c>
      <c r="C194" s="22">
        <v>29.178000000000001</v>
      </c>
      <c r="D194" s="22">
        <v>21.4147</v>
      </c>
      <c r="E194" s="22">
        <f t="shared" si="14"/>
        <v>-7.763300000000001</v>
      </c>
      <c r="F194" s="22">
        <f t="shared" si="15"/>
        <v>4.6027123551175041E-3</v>
      </c>
      <c r="G194" s="22"/>
      <c r="H194" s="22"/>
      <c r="I194" s="1"/>
      <c r="J194" s="1"/>
      <c r="K194" s="1"/>
      <c r="L194" s="1"/>
      <c r="M194" s="1"/>
      <c r="N194" s="1"/>
      <c r="O194" s="1"/>
      <c r="P194" s="1"/>
      <c r="Q194" s="1"/>
    </row>
    <row r="195" spans="1:17" x14ac:dyDescent="0.25">
      <c r="A195">
        <v>70</v>
      </c>
      <c r="B195" t="s">
        <v>318</v>
      </c>
      <c r="C195">
        <v>30.6524</v>
      </c>
      <c r="D195">
        <v>22.654199999999999</v>
      </c>
      <c r="E195">
        <f t="shared" si="14"/>
        <v>-7.9982000000000006</v>
      </c>
      <c r="F195">
        <f t="shared" si="15"/>
        <v>3.9111267327448882E-3</v>
      </c>
      <c r="G195">
        <f>AVERAGE(F195:F197)</f>
        <v>4.1987511941595466E-3</v>
      </c>
      <c r="H195">
        <f>STDEV(F195:F197)</f>
        <v>1.6274149515555026E-3</v>
      </c>
      <c r="I195" s="1"/>
      <c r="J195" s="1"/>
      <c r="K195" s="1"/>
      <c r="L195" s="1"/>
      <c r="M195" s="1"/>
      <c r="N195" s="1"/>
      <c r="O195" s="1"/>
      <c r="P195" s="1"/>
      <c r="Q195" s="1"/>
    </row>
    <row r="196" spans="1:17" x14ac:dyDescent="0.25">
      <c r="A196">
        <v>71</v>
      </c>
      <c r="B196" t="s">
        <v>319</v>
      </c>
      <c r="C196">
        <v>30.411000000000001</v>
      </c>
      <c r="D196">
        <v>23.0183</v>
      </c>
      <c r="E196">
        <f t="shared" si="14"/>
        <v>-7.3927000000000014</v>
      </c>
      <c r="F196">
        <f t="shared" si="15"/>
        <v>5.9508026954492553E-3</v>
      </c>
      <c r="I196" s="1"/>
      <c r="J196" s="1"/>
      <c r="K196" s="1"/>
      <c r="L196" s="1"/>
      <c r="M196" s="1"/>
      <c r="N196" s="1"/>
      <c r="O196" s="1"/>
      <c r="P196" s="1"/>
      <c r="Q196" s="1"/>
    </row>
    <row r="197" spans="1:17" x14ac:dyDescent="0.25">
      <c r="A197">
        <v>72</v>
      </c>
      <c r="B197" t="s">
        <v>320</v>
      </c>
      <c r="C197">
        <v>31.1707</v>
      </c>
      <c r="D197">
        <v>22.656099999999999</v>
      </c>
      <c r="E197">
        <f t="shared" si="14"/>
        <v>-8.5146000000000015</v>
      </c>
      <c r="F197">
        <f t="shared" si="15"/>
        <v>2.734324154284496E-3</v>
      </c>
      <c r="I197" s="1"/>
      <c r="J197" s="1"/>
      <c r="K197" s="1"/>
      <c r="L197" s="1"/>
      <c r="M197" s="1"/>
      <c r="N197" s="1"/>
      <c r="O197" s="1"/>
      <c r="P197" s="1"/>
      <c r="Q197" s="1"/>
    </row>
    <row r="198" spans="1:17" x14ac:dyDescent="0.25">
      <c r="A198" s="22">
        <v>82</v>
      </c>
      <c r="B198" s="22" t="s">
        <v>321</v>
      </c>
      <c r="C198" s="22">
        <v>31.495999999999999</v>
      </c>
      <c r="D198" s="22">
        <v>24.130600000000001</v>
      </c>
      <c r="E198" s="22">
        <f t="shared" si="14"/>
        <v>-7.3653999999999975</v>
      </c>
      <c r="F198" s="22">
        <f t="shared" si="15"/>
        <v>6.064481421548658E-3</v>
      </c>
      <c r="G198" s="22">
        <f>AVERAGE(F198:F200)</f>
        <v>6.807547878340342E-3</v>
      </c>
      <c r="H198" s="22">
        <f>STDEV(F198:F200)</f>
        <v>6.6345810032097214E-4</v>
      </c>
      <c r="I198" s="1"/>
      <c r="J198" s="1"/>
      <c r="K198" s="1"/>
      <c r="L198" s="1"/>
      <c r="M198" s="1"/>
      <c r="N198" s="1"/>
      <c r="O198" s="1"/>
      <c r="P198" s="1"/>
      <c r="Q198" s="1"/>
    </row>
    <row r="199" spans="1:17" x14ac:dyDescent="0.25">
      <c r="A199" s="22">
        <v>83</v>
      </c>
      <c r="B199" s="22" t="s">
        <v>322</v>
      </c>
      <c r="C199" s="22">
        <v>31.215299999999999</v>
      </c>
      <c r="D199" s="22">
        <v>24.125399999999999</v>
      </c>
      <c r="E199" s="22">
        <f t="shared" si="14"/>
        <v>-7.0899000000000001</v>
      </c>
      <c r="F199" s="22">
        <f t="shared" si="15"/>
        <v>7.3405302673868432E-3</v>
      </c>
      <c r="G199" s="22"/>
      <c r="H199" s="22"/>
      <c r="I199" s="1"/>
      <c r="J199" s="1"/>
      <c r="K199" s="1"/>
      <c r="L199" s="1"/>
      <c r="M199" s="1"/>
      <c r="N199" s="1"/>
      <c r="O199" s="1"/>
      <c r="P199" s="1"/>
      <c r="Q199" s="1"/>
    </row>
    <row r="200" spans="1:17" x14ac:dyDescent="0.25">
      <c r="A200" s="22">
        <v>84</v>
      </c>
      <c r="B200" s="22" t="s">
        <v>323</v>
      </c>
      <c r="C200" s="22">
        <v>31.3521</v>
      </c>
      <c r="D200" s="22">
        <v>24.197299999999998</v>
      </c>
      <c r="E200" s="22">
        <f t="shared" si="14"/>
        <v>-7.1548000000000016</v>
      </c>
      <c r="F200" s="22">
        <f t="shared" si="15"/>
        <v>7.0176319460855249E-3</v>
      </c>
      <c r="G200" s="22"/>
      <c r="H200" s="22"/>
      <c r="I200" s="1"/>
      <c r="J200" s="1"/>
      <c r="K200" s="1"/>
      <c r="L200" s="1"/>
      <c r="M200" s="1"/>
      <c r="N200" s="1"/>
      <c r="O200" s="1"/>
      <c r="P200" s="1"/>
      <c r="Q200" s="1"/>
    </row>
    <row r="201" spans="1:17" x14ac:dyDescent="0.25">
      <c r="A201">
        <v>94</v>
      </c>
      <c r="B201" t="s">
        <v>324</v>
      </c>
      <c r="C201">
        <v>31.628399999999999</v>
      </c>
      <c r="D201">
        <v>21.110600000000002</v>
      </c>
      <c r="E201">
        <f t="shared" si="14"/>
        <v>-10.517799999999998</v>
      </c>
      <c r="F201">
        <f t="shared" si="15"/>
        <v>6.8206648762020219E-4</v>
      </c>
      <c r="G201">
        <f>AVERAGE(F201:F203)</f>
        <v>6.6159752374029613E-4</v>
      </c>
      <c r="H201">
        <f>STDEV(F201:F203)</f>
        <v>2.9033642301269363E-5</v>
      </c>
    </row>
    <row r="202" spans="1:17" x14ac:dyDescent="0.25">
      <c r="A202">
        <v>95</v>
      </c>
      <c r="B202" t="s">
        <v>325</v>
      </c>
      <c r="C202">
        <v>31.669899999999998</v>
      </c>
      <c r="D202">
        <v>21.033799999999999</v>
      </c>
      <c r="E202">
        <f t="shared" si="14"/>
        <v>-10.636099999999999</v>
      </c>
      <c r="F202">
        <f t="shared" si="15"/>
        <v>6.283691616680039E-4</v>
      </c>
    </row>
    <row r="203" spans="1:17" x14ac:dyDescent="0.25">
      <c r="A203">
        <v>96</v>
      </c>
      <c r="B203" t="s">
        <v>326</v>
      </c>
      <c r="C203">
        <v>31.7013</v>
      </c>
      <c r="D203">
        <v>21.167100000000001</v>
      </c>
      <c r="E203">
        <f t="shared" si="14"/>
        <v>-10.534199999999998</v>
      </c>
      <c r="F203">
        <f t="shared" si="15"/>
        <v>6.743569219326823E-4</v>
      </c>
    </row>
    <row r="205" spans="1:17" x14ac:dyDescent="0.25">
      <c r="A205" s="2" t="s">
        <v>327</v>
      </c>
      <c r="B205" s="2"/>
      <c r="C205" s="2"/>
    </row>
    <row r="206" spans="1:17" x14ac:dyDescent="0.25">
      <c r="A206" s="2" t="s">
        <v>37</v>
      </c>
      <c r="B206" s="2" t="s">
        <v>38</v>
      </c>
      <c r="C206" s="2"/>
    </row>
    <row r="207" spans="1:17" x14ac:dyDescent="0.25">
      <c r="A207" s="2" t="s">
        <v>278</v>
      </c>
      <c r="B207" s="2" t="s">
        <v>42</v>
      </c>
      <c r="C207" s="2"/>
    </row>
    <row r="208" spans="1:17" x14ac:dyDescent="0.25">
      <c r="A208" s="2" t="s">
        <v>43</v>
      </c>
      <c r="B208" s="2" t="s">
        <v>44</v>
      </c>
      <c r="C208" s="2" t="s">
        <v>45</v>
      </c>
    </row>
    <row r="209" spans="1:3" x14ac:dyDescent="0.25">
      <c r="A209">
        <v>10</v>
      </c>
      <c r="B209" t="s">
        <v>328</v>
      </c>
      <c r="C209">
        <v>21.7319</v>
      </c>
    </row>
    <row r="210" spans="1:3" x14ac:dyDescent="0.25">
      <c r="A210">
        <v>11</v>
      </c>
      <c r="B210" t="s">
        <v>329</v>
      </c>
      <c r="C210">
        <v>22.386500000000002</v>
      </c>
    </row>
    <row r="211" spans="1:3" x14ac:dyDescent="0.25">
      <c r="A211">
        <v>12</v>
      </c>
      <c r="B211" t="s">
        <v>330</v>
      </c>
      <c r="C211">
        <v>21.4147</v>
      </c>
    </row>
    <row r="212" spans="1:3" x14ac:dyDescent="0.25">
      <c r="A212">
        <v>22</v>
      </c>
      <c r="B212" t="s">
        <v>331</v>
      </c>
      <c r="C212">
        <v>21.490500000000001</v>
      </c>
    </row>
    <row r="213" spans="1:3" x14ac:dyDescent="0.25">
      <c r="A213">
        <v>23</v>
      </c>
      <c r="B213" t="s">
        <v>332</v>
      </c>
      <c r="C213">
        <v>21.773099999999999</v>
      </c>
    </row>
    <row r="214" spans="1:3" x14ac:dyDescent="0.25">
      <c r="A214">
        <v>24</v>
      </c>
      <c r="B214" t="s">
        <v>333</v>
      </c>
      <c r="C214">
        <v>21.649100000000001</v>
      </c>
    </row>
    <row r="215" spans="1:3" x14ac:dyDescent="0.25">
      <c r="A215">
        <v>34</v>
      </c>
      <c r="B215" t="s">
        <v>334</v>
      </c>
      <c r="C215">
        <v>21.434999999999999</v>
      </c>
    </row>
    <row r="216" spans="1:3" x14ac:dyDescent="0.25">
      <c r="A216">
        <v>35</v>
      </c>
      <c r="B216" t="s">
        <v>335</v>
      </c>
      <c r="C216">
        <v>21.4069</v>
      </c>
    </row>
    <row r="217" spans="1:3" x14ac:dyDescent="0.25">
      <c r="A217">
        <v>36</v>
      </c>
      <c r="B217" t="s">
        <v>336</v>
      </c>
      <c r="C217">
        <v>21.412199999999999</v>
      </c>
    </row>
    <row r="218" spans="1:3" x14ac:dyDescent="0.25">
      <c r="A218">
        <v>46</v>
      </c>
      <c r="B218" t="s">
        <v>337</v>
      </c>
      <c r="C218">
        <v>22.568000000000001</v>
      </c>
    </row>
    <row r="219" spans="1:3" x14ac:dyDescent="0.25">
      <c r="A219">
        <v>47</v>
      </c>
      <c r="B219" t="s">
        <v>338</v>
      </c>
      <c r="C219">
        <v>22.727799999999998</v>
      </c>
    </row>
    <row r="220" spans="1:3" x14ac:dyDescent="0.25">
      <c r="A220">
        <v>48</v>
      </c>
      <c r="B220" t="s">
        <v>339</v>
      </c>
      <c r="C220">
        <v>22.709800000000001</v>
      </c>
    </row>
    <row r="221" spans="1:3" x14ac:dyDescent="0.25">
      <c r="A221">
        <v>58</v>
      </c>
      <c r="B221" t="s">
        <v>340</v>
      </c>
      <c r="C221">
        <v>20.440100000000001</v>
      </c>
    </row>
    <row r="222" spans="1:3" x14ac:dyDescent="0.25">
      <c r="A222">
        <v>59</v>
      </c>
      <c r="B222" t="s">
        <v>341</v>
      </c>
      <c r="C222">
        <v>20.386099999999999</v>
      </c>
    </row>
    <row r="223" spans="1:3" x14ac:dyDescent="0.25">
      <c r="A223">
        <v>60</v>
      </c>
      <c r="B223" t="s">
        <v>342</v>
      </c>
      <c r="C223">
        <v>20.604399999999998</v>
      </c>
    </row>
    <row r="224" spans="1:3" x14ac:dyDescent="0.25">
      <c r="A224">
        <v>70</v>
      </c>
      <c r="B224" t="s">
        <v>343</v>
      </c>
      <c r="C224">
        <v>22.654199999999999</v>
      </c>
    </row>
    <row r="225" spans="1:3" x14ac:dyDescent="0.25">
      <c r="A225">
        <v>71</v>
      </c>
      <c r="B225" t="s">
        <v>344</v>
      </c>
      <c r="C225">
        <v>23.0183</v>
      </c>
    </row>
    <row r="226" spans="1:3" x14ac:dyDescent="0.25">
      <c r="A226">
        <v>72</v>
      </c>
      <c r="B226" t="s">
        <v>345</v>
      </c>
      <c r="C226">
        <v>22.656099999999999</v>
      </c>
    </row>
    <row r="227" spans="1:3" x14ac:dyDescent="0.25">
      <c r="A227">
        <v>82</v>
      </c>
      <c r="B227" t="s">
        <v>346</v>
      </c>
      <c r="C227">
        <v>24.130600000000001</v>
      </c>
    </row>
    <row r="228" spans="1:3" x14ac:dyDescent="0.25">
      <c r="A228">
        <v>83</v>
      </c>
      <c r="B228" t="s">
        <v>347</v>
      </c>
      <c r="C228">
        <v>24.125399999999999</v>
      </c>
    </row>
    <row r="229" spans="1:3" x14ac:dyDescent="0.25">
      <c r="A229">
        <v>84</v>
      </c>
      <c r="B229" t="s">
        <v>348</v>
      </c>
      <c r="C229">
        <v>24.197299999999998</v>
      </c>
    </row>
    <row r="230" spans="1:3" x14ac:dyDescent="0.25">
      <c r="A230">
        <v>94</v>
      </c>
      <c r="B230" t="s">
        <v>349</v>
      </c>
      <c r="C230">
        <v>21.110600000000002</v>
      </c>
    </row>
    <row r="231" spans="1:3" x14ac:dyDescent="0.25">
      <c r="A231">
        <v>95</v>
      </c>
      <c r="B231" t="s">
        <v>350</v>
      </c>
      <c r="C231">
        <v>21.033799999999999</v>
      </c>
    </row>
    <row r="232" spans="1:3" x14ac:dyDescent="0.25">
      <c r="A232">
        <v>96</v>
      </c>
      <c r="B232" t="s">
        <v>351</v>
      </c>
      <c r="C232">
        <v>21.167100000000001</v>
      </c>
    </row>
  </sheetData>
  <mergeCells count="1">
    <mergeCell ref="B1:L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96"/>
  <sheetViews>
    <sheetView topLeftCell="O4" workbookViewId="0">
      <selection activeCell="O6" sqref="O6:O20"/>
    </sheetView>
  </sheetViews>
  <sheetFormatPr defaultRowHeight="15" x14ac:dyDescent="0.25"/>
  <cols>
    <col min="2" max="2" width="29.7109375" customWidth="1"/>
    <col min="4" max="4" width="10.85546875" style="26" customWidth="1"/>
    <col min="6" max="6" width="20" customWidth="1"/>
    <col min="7" max="8" width="12.28515625" bestFit="1" customWidth="1"/>
    <col min="12" max="12" width="20.85546875" customWidth="1"/>
    <col min="13" max="13" width="9.5703125" bestFit="1" customWidth="1"/>
    <col min="15" max="15" width="9.28515625" bestFit="1" customWidth="1"/>
    <col min="17" max="17" width="12.5703125" bestFit="1" customWidth="1"/>
    <col min="18" max="18" width="11.28515625" bestFit="1" customWidth="1"/>
    <col min="19" max="19" width="12" bestFit="1" customWidth="1"/>
    <col min="21" max="21" width="9.28515625" bestFit="1" customWidth="1"/>
    <col min="23" max="23" width="9.5703125" bestFit="1" customWidth="1"/>
    <col min="258" max="258" width="29.7109375" customWidth="1"/>
    <col min="260" max="260" width="10.85546875" customWidth="1"/>
    <col min="262" max="262" width="20" customWidth="1"/>
    <col min="263" max="264" width="12.28515625" bestFit="1" customWidth="1"/>
    <col min="268" max="268" width="20.85546875" customWidth="1"/>
    <col min="269" max="269" width="9.5703125" bestFit="1" customWidth="1"/>
    <col min="271" max="271" width="9.28515625" bestFit="1" customWidth="1"/>
    <col min="273" max="273" width="12.5703125" bestFit="1" customWidth="1"/>
    <col min="274" max="274" width="11.28515625" bestFit="1" customWidth="1"/>
    <col min="275" max="275" width="12" bestFit="1" customWidth="1"/>
    <col min="277" max="277" width="9.28515625" bestFit="1" customWidth="1"/>
    <col min="279" max="279" width="9.5703125" bestFit="1" customWidth="1"/>
    <col min="514" max="514" width="29.7109375" customWidth="1"/>
    <col min="516" max="516" width="10.85546875" customWidth="1"/>
    <col min="518" max="518" width="20" customWidth="1"/>
    <col min="519" max="520" width="12.28515625" bestFit="1" customWidth="1"/>
    <col min="524" max="524" width="20.85546875" customWidth="1"/>
    <col min="525" max="525" width="9.5703125" bestFit="1" customWidth="1"/>
    <col min="527" max="527" width="9.28515625" bestFit="1" customWidth="1"/>
    <col min="529" max="529" width="12.5703125" bestFit="1" customWidth="1"/>
    <col min="530" max="530" width="11.28515625" bestFit="1" customWidth="1"/>
    <col min="531" max="531" width="12" bestFit="1" customWidth="1"/>
    <col min="533" max="533" width="9.28515625" bestFit="1" customWidth="1"/>
    <col min="535" max="535" width="9.5703125" bestFit="1" customWidth="1"/>
    <col min="770" max="770" width="29.7109375" customWidth="1"/>
    <col min="772" max="772" width="10.85546875" customWidth="1"/>
    <col min="774" max="774" width="20" customWidth="1"/>
    <col min="775" max="776" width="12.28515625" bestFit="1" customWidth="1"/>
    <col min="780" max="780" width="20.85546875" customWidth="1"/>
    <col min="781" max="781" width="9.5703125" bestFit="1" customWidth="1"/>
    <col min="783" max="783" width="9.28515625" bestFit="1" customWidth="1"/>
    <col min="785" max="785" width="12.5703125" bestFit="1" customWidth="1"/>
    <col min="786" max="786" width="11.28515625" bestFit="1" customWidth="1"/>
    <col min="787" max="787" width="12" bestFit="1" customWidth="1"/>
    <col min="789" max="789" width="9.28515625" bestFit="1" customWidth="1"/>
    <col min="791" max="791" width="9.5703125" bestFit="1" customWidth="1"/>
    <col min="1026" max="1026" width="29.7109375" customWidth="1"/>
    <col min="1028" max="1028" width="10.85546875" customWidth="1"/>
    <col min="1030" max="1030" width="20" customWidth="1"/>
    <col min="1031" max="1032" width="12.28515625" bestFit="1" customWidth="1"/>
    <col min="1036" max="1036" width="20.85546875" customWidth="1"/>
    <col min="1037" max="1037" width="9.5703125" bestFit="1" customWidth="1"/>
    <col min="1039" max="1039" width="9.28515625" bestFit="1" customWidth="1"/>
    <col min="1041" max="1041" width="12.5703125" bestFit="1" customWidth="1"/>
    <col min="1042" max="1042" width="11.28515625" bestFit="1" customWidth="1"/>
    <col min="1043" max="1043" width="12" bestFit="1" customWidth="1"/>
    <col min="1045" max="1045" width="9.28515625" bestFit="1" customWidth="1"/>
    <col min="1047" max="1047" width="9.5703125" bestFit="1" customWidth="1"/>
    <col min="1282" max="1282" width="29.7109375" customWidth="1"/>
    <col min="1284" max="1284" width="10.85546875" customWidth="1"/>
    <col min="1286" max="1286" width="20" customWidth="1"/>
    <col min="1287" max="1288" width="12.28515625" bestFit="1" customWidth="1"/>
    <col min="1292" max="1292" width="20.85546875" customWidth="1"/>
    <col min="1293" max="1293" width="9.5703125" bestFit="1" customWidth="1"/>
    <col min="1295" max="1295" width="9.28515625" bestFit="1" customWidth="1"/>
    <col min="1297" max="1297" width="12.5703125" bestFit="1" customWidth="1"/>
    <col min="1298" max="1298" width="11.28515625" bestFit="1" customWidth="1"/>
    <col min="1299" max="1299" width="12" bestFit="1" customWidth="1"/>
    <col min="1301" max="1301" width="9.28515625" bestFit="1" customWidth="1"/>
    <col min="1303" max="1303" width="9.5703125" bestFit="1" customWidth="1"/>
    <col min="1538" max="1538" width="29.7109375" customWidth="1"/>
    <col min="1540" max="1540" width="10.85546875" customWidth="1"/>
    <col min="1542" max="1542" width="20" customWidth="1"/>
    <col min="1543" max="1544" width="12.28515625" bestFit="1" customWidth="1"/>
    <col min="1548" max="1548" width="20.85546875" customWidth="1"/>
    <col min="1549" max="1549" width="9.5703125" bestFit="1" customWidth="1"/>
    <col min="1551" max="1551" width="9.28515625" bestFit="1" customWidth="1"/>
    <col min="1553" max="1553" width="12.5703125" bestFit="1" customWidth="1"/>
    <col min="1554" max="1554" width="11.28515625" bestFit="1" customWidth="1"/>
    <col min="1555" max="1555" width="12" bestFit="1" customWidth="1"/>
    <col min="1557" max="1557" width="9.28515625" bestFit="1" customWidth="1"/>
    <col min="1559" max="1559" width="9.5703125" bestFit="1" customWidth="1"/>
    <col min="1794" max="1794" width="29.7109375" customWidth="1"/>
    <col min="1796" max="1796" width="10.85546875" customWidth="1"/>
    <col min="1798" max="1798" width="20" customWidth="1"/>
    <col min="1799" max="1800" width="12.28515625" bestFit="1" customWidth="1"/>
    <col min="1804" max="1804" width="20.85546875" customWidth="1"/>
    <col min="1805" max="1805" width="9.5703125" bestFit="1" customWidth="1"/>
    <col min="1807" max="1807" width="9.28515625" bestFit="1" customWidth="1"/>
    <col min="1809" max="1809" width="12.5703125" bestFit="1" customWidth="1"/>
    <col min="1810" max="1810" width="11.28515625" bestFit="1" customWidth="1"/>
    <col min="1811" max="1811" width="12" bestFit="1" customWidth="1"/>
    <col min="1813" max="1813" width="9.28515625" bestFit="1" customWidth="1"/>
    <col min="1815" max="1815" width="9.5703125" bestFit="1" customWidth="1"/>
    <col min="2050" max="2050" width="29.7109375" customWidth="1"/>
    <col min="2052" max="2052" width="10.85546875" customWidth="1"/>
    <col min="2054" max="2054" width="20" customWidth="1"/>
    <col min="2055" max="2056" width="12.28515625" bestFit="1" customWidth="1"/>
    <col min="2060" max="2060" width="20.85546875" customWidth="1"/>
    <col min="2061" max="2061" width="9.5703125" bestFit="1" customWidth="1"/>
    <col min="2063" max="2063" width="9.28515625" bestFit="1" customWidth="1"/>
    <col min="2065" max="2065" width="12.5703125" bestFit="1" customWidth="1"/>
    <col min="2066" max="2066" width="11.28515625" bestFit="1" customWidth="1"/>
    <col min="2067" max="2067" width="12" bestFit="1" customWidth="1"/>
    <col min="2069" max="2069" width="9.28515625" bestFit="1" customWidth="1"/>
    <col min="2071" max="2071" width="9.5703125" bestFit="1" customWidth="1"/>
    <col min="2306" max="2306" width="29.7109375" customWidth="1"/>
    <col min="2308" max="2308" width="10.85546875" customWidth="1"/>
    <col min="2310" max="2310" width="20" customWidth="1"/>
    <col min="2311" max="2312" width="12.28515625" bestFit="1" customWidth="1"/>
    <col min="2316" max="2316" width="20.85546875" customWidth="1"/>
    <col min="2317" max="2317" width="9.5703125" bestFit="1" customWidth="1"/>
    <col min="2319" max="2319" width="9.28515625" bestFit="1" customWidth="1"/>
    <col min="2321" max="2321" width="12.5703125" bestFit="1" customWidth="1"/>
    <col min="2322" max="2322" width="11.28515625" bestFit="1" customWidth="1"/>
    <col min="2323" max="2323" width="12" bestFit="1" customWidth="1"/>
    <col min="2325" max="2325" width="9.28515625" bestFit="1" customWidth="1"/>
    <col min="2327" max="2327" width="9.5703125" bestFit="1" customWidth="1"/>
    <col min="2562" max="2562" width="29.7109375" customWidth="1"/>
    <col min="2564" max="2564" width="10.85546875" customWidth="1"/>
    <col min="2566" max="2566" width="20" customWidth="1"/>
    <col min="2567" max="2568" width="12.28515625" bestFit="1" customWidth="1"/>
    <col min="2572" max="2572" width="20.85546875" customWidth="1"/>
    <col min="2573" max="2573" width="9.5703125" bestFit="1" customWidth="1"/>
    <col min="2575" max="2575" width="9.28515625" bestFit="1" customWidth="1"/>
    <col min="2577" max="2577" width="12.5703125" bestFit="1" customWidth="1"/>
    <col min="2578" max="2578" width="11.28515625" bestFit="1" customWidth="1"/>
    <col min="2579" max="2579" width="12" bestFit="1" customWidth="1"/>
    <col min="2581" max="2581" width="9.28515625" bestFit="1" customWidth="1"/>
    <col min="2583" max="2583" width="9.5703125" bestFit="1" customWidth="1"/>
    <col min="2818" max="2818" width="29.7109375" customWidth="1"/>
    <col min="2820" max="2820" width="10.85546875" customWidth="1"/>
    <col min="2822" max="2822" width="20" customWidth="1"/>
    <col min="2823" max="2824" width="12.28515625" bestFit="1" customWidth="1"/>
    <col min="2828" max="2828" width="20.85546875" customWidth="1"/>
    <col min="2829" max="2829" width="9.5703125" bestFit="1" customWidth="1"/>
    <col min="2831" max="2831" width="9.28515625" bestFit="1" customWidth="1"/>
    <col min="2833" max="2833" width="12.5703125" bestFit="1" customWidth="1"/>
    <col min="2834" max="2834" width="11.28515625" bestFit="1" customWidth="1"/>
    <col min="2835" max="2835" width="12" bestFit="1" customWidth="1"/>
    <col min="2837" max="2837" width="9.28515625" bestFit="1" customWidth="1"/>
    <col min="2839" max="2839" width="9.5703125" bestFit="1" customWidth="1"/>
    <col min="3074" max="3074" width="29.7109375" customWidth="1"/>
    <col min="3076" max="3076" width="10.85546875" customWidth="1"/>
    <col min="3078" max="3078" width="20" customWidth="1"/>
    <col min="3079" max="3080" width="12.28515625" bestFit="1" customWidth="1"/>
    <col min="3084" max="3084" width="20.85546875" customWidth="1"/>
    <col min="3085" max="3085" width="9.5703125" bestFit="1" customWidth="1"/>
    <col min="3087" max="3087" width="9.28515625" bestFit="1" customWidth="1"/>
    <col min="3089" max="3089" width="12.5703125" bestFit="1" customWidth="1"/>
    <col min="3090" max="3090" width="11.28515625" bestFit="1" customWidth="1"/>
    <col min="3091" max="3091" width="12" bestFit="1" customWidth="1"/>
    <col min="3093" max="3093" width="9.28515625" bestFit="1" customWidth="1"/>
    <col min="3095" max="3095" width="9.5703125" bestFit="1" customWidth="1"/>
    <col min="3330" max="3330" width="29.7109375" customWidth="1"/>
    <col min="3332" max="3332" width="10.85546875" customWidth="1"/>
    <col min="3334" max="3334" width="20" customWidth="1"/>
    <col min="3335" max="3336" width="12.28515625" bestFit="1" customWidth="1"/>
    <col min="3340" max="3340" width="20.85546875" customWidth="1"/>
    <col min="3341" max="3341" width="9.5703125" bestFit="1" customWidth="1"/>
    <col min="3343" max="3343" width="9.28515625" bestFit="1" customWidth="1"/>
    <col min="3345" max="3345" width="12.5703125" bestFit="1" customWidth="1"/>
    <col min="3346" max="3346" width="11.28515625" bestFit="1" customWidth="1"/>
    <col min="3347" max="3347" width="12" bestFit="1" customWidth="1"/>
    <col min="3349" max="3349" width="9.28515625" bestFit="1" customWidth="1"/>
    <col min="3351" max="3351" width="9.5703125" bestFit="1" customWidth="1"/>
    <col min="3586" max="3586" width="29.7109375" customWidth="1"/>
    <col min="3588" max="3588" width="10.85546875" customWidth="1"/>
    <col min="3590" max="3590" width="20" customWidth="1"/>
    <col min="3591" max="3592" width="12.28515625" bestFit="1" customWidth="1"/>
    <col min="3596" max="3596" width="20.85546875" customWidth="1"/>
    <col min="3597" max="3597" width="9.5703125" bestFit="1" customWidth="1"/>
    <col min="3599" max="3599" width="9.28515625" bestFit="1" customWidth="1"/>
    <col min="3601" max="3601" width="12.5703125" bestFit="1" customWidth="1"/>
    <col min="3602" max="3602" width="11.28515625" bestFit="1" customWidth="1"/>
    <col min="3603" max="3603" width="12" bestFit="1" customWidth="1"/>
    <col min="3605" max="3605" width="9.28515625" bestFit="1" customWidth="1"/>
    <col min="3607" max="3607" width="9.5703125" bestFit="1" customWidth="1"/>
    <col min="3842" max="3842" width="29.7109375" customWidth="1"/>
    <col min="3844" max="3844" width="10.85546875" customWidth="1"/>
    <col min="3846" max="3846" width="20" customWidth="1"/>
    <col min="3847" max="3848" width="12.28515625" bestFit="1" customWidth="1"/>
    <col min="3852" max="3852" width="20.85546875" customWidth="1"/>
    <col min="3853" max="3853" width="9.5703125" bestFit="1" customWidth="1"/>
    <col min="3855" max="3855" width="9.28515625" bestFit="1" customWidth="1"/>
    <col min="3857" max="3857" width="12.5703125" bestFit="1" customWidth="1"/>
    <col min="3858" max="3858" width="11.28515625" bestFit="1" customWidth="1"/>
    <col min="3859" max="3859" width="12" bestFit="1" customWidth="1"/>
    <col min="3861" max="3861" width="9.28515625" bestFit="1" customWidth="1"/>
    <col min="3863" max="3863" width="9.5703125" bestFit="1" customWidth="1"/>
    <col min="4098" max="4098" width="29.7109375" customWidth="1"/>
    <col min="4100" max="4100" width="10.85546875" customWidth="1"/>
    <col min="4102" max="4102" width="20" customWidth="1"/>
    <col min="4103" max="4104" width="12.28515625" bestFit="1" customWidth="1"/>
    <col min="4108" max="4108" width="20.85546875" customWidth="1"/>
    <col min="4109" max="4109" width="9.5703125" bestFit="1" customWidth="1"/>
    <col min="4111" max="4111" width="9.28515625" bestFit="1" customWidth="1"/>
    <col min="4113" max="4113" width="12.5703125" bestFit="1" customWidth="1"/>
    <col min="4114" max="4114" width="11.28515625" bestFit="1" customWidth="1"/>
    <col min="4115" max="4115" width="12" bestFit="1" customWidth="1"/>
    <col min="4117" max="4117" width="9.28515625" bestFit="1" customWidth="1"/>
    <col min="4119" max="4119" width="9.5703125" bestFit="1" customWidth="1"/>
    <col min="4354" max="4354" width="29.7109375" customWidth="1"/>
    <col min="4356" max="4356" width="10.85546875" customWidth="1"/>
    <col min="4358" max="4358" width="20" customWidth="1"/>
    <col min="4359" max="4360" width="12.28515625" bestFit="1" customWidth="1"/>
    <col min="4364" max="4364" width="20.85546875" customWidth="1"/>
    <col min="4365" max="4365" width="9.5703125" bestFit="1" customWidth="1"/>
    <col min="4367" max="4367" width="9.28515625" bestFit="1" customWidth="1"/>
    <col min="4369" max="4369" width="12.5703125" bestFit="1" customWidth="1"/>
    <col min="4370" max="4370" width="11.28515625" bestFit="1" customWidth="1"/>
    <col min="4371" max="4371" width="12" bestFit="1" customWidth="1"/>
    <col min="4373" max="4373" width="9.28515625" bestFit="1" customWidth="1"/>
    <col min="4375" max="4375" width="9.5703125" bestFit="1" customWidth="1"/>
    <col min="4610" max="4610" width="29.7109375" customWidth="1"/>
    <col min="4612" max="4612" width="10.85546875" customWidth="1"/>
    <col min="4614" max="4614" width="20" customWidth="1"/>
    <col min="4615" max="4616" width="12.28515625" bestFit="1" customWidth="1"/>
    <col min="4620" max="4620" width="20.85546875" customWidth="1"/>
    <col min="4621" max="4621" width="9.5703125" bestFit="1" customWidth="1"/>
    <col min="4623" max="4623" width="9.28515625" bestFit="1" customWidth="1"/>
    <col min="4625" max="4625" width="12.5703125" bestFit="1" customWidth="1"/>
    <col min="4626" max="4626" width="11.28515625" bestFit="1" customWidth="1"/>
    <col min="4627" max="4627" width="12" bestFit="1" customWidth="1"/>
    <col min="4629" max="4629" width="9.28515625" bestFit="1" customWidth="1"/>
    <col min="4631" max="4631" width="9.5703125" bestFit="1" customWidth="1"/>
    <col min="4866" max="4866" width="29.7109375" customWidth="1"/>
    <col min="4868" max="4868" width="10.85546875" customWidth="1"/>
    <col min="4870" max="4870" width="20" customWidth="1"/>
    <col min="4871" max="4872" width="12.28515625" bestFit="1" customWidth="1"/>
    <col min="4876" max="4876" width="20.85546875" customWidth="1"/>
    <col min="4877" max="4877" width="9.5703125" bestFit="1" customWidth="1"/>
    <col min="4879" max="4879" width="9.28515625" bestFit="1" customWidth="1"/>
    <col min="4881" max="4881" width="12.5703125" bestFit="1" customWidth="1"/>
    <col min="4882" max="4882" width="11.28515625" bestFit="1" customWidth="1"/>
    <col min="4883" max="4883" width="12" bestFit="1" customWidth="1"/>
    <col min="4885" max="4885" width="9.28515625" bestFit="1" customWidth="1"/>
    <col min="4887" max="4887" width="9.5703125" bestFit="1" customWidth="1"/>
    <col min="5122" max="5122" width="29.7109375" customWidth="1"/>
    <col min="5124" max="5124" width="10.85546875" customWidth="1"/>
    <col min="5126" max="5126" width="20" customWidth="1"/>
    <col min="5127" max="5128" width="12.28515625" bestFit="1" customWidth="1"/>
    <col min="5132" max="5132" width="20.85546875" customWidth="1"/>
    <col min="5133" max="5133" width="9.5703125" bestFit="1" customWidth="1"/>
    <col min="5135" max="5135" width="9.28515625" bestFit="1" customWidth="1"/>
    <col min="5137" max="5137" width="12.5703125" bestFit="1" customWidth="1"/>
    <col min="5138" max="5138" width="11.28515625" bestFit="1" customWidth="1"/>
    <col min="5139" max="5139" width="12" bestFit="1" customWidth="1"/>
    <col min="5141" max="5141" width="9.28515625" bestFit="1" customWidth="1"/>
    <col min="5143" max="5143" width="9.5703125" bestFit="1" customWidth="1"/>
    <col min="5378" max="5378" width="29.7109375" customWidth="1"/>
    <col min="5380" max="5380" width="10.85546875" customWidth="1"/>
    <col min="5382" max="5382" width="20" customWidth="1"/>
    <col min="5383" max="5384" width="12.28515625" bestFit="1" customWidth="1"/>
    <col min="5388" max="5388" width="20.85546875" customWidth="1"/>
    <col min="5389" max="5389" width="9.5703125" bestFit="1" customWidth="1"/>
    <col min="5391" max="5391" width="9.28515625" bestFit="1" customWidth="1"/>
    <col min="5393" max="5393" width="12.5703125" bestFit="1" customWidth="1"/>
    <col min="5394" max="5394" width="11.28515625" bestFit="1" customWidth="1"/>
    <col min="5395" max="5395" width="12" bestFit="1" customWidth="1"/>
    <col min="5397" max="5397" width="9.28515625" bestFit="1" customWidth="1"/>
    <col min="5399" max="5399" width="9.5703125" bestFit="1" customWidth="1"/>
    <col min="5634" max="5634" width="29.7109375" customWidth="1"/>
    <col min="5636" max="5636" width="10.85546875" customWidth="1"/>
    <col min="5638" max="5638" width="20" customWidth="1"/>
    <col min="5639" max="5640" width="12.28515625" bestFit="1" customWidth="1"/>
    <col min="5644" max="5644" width="20.85546875" customWidth="1"/>
    <col min="5645" max="5645" width="9.5703125" bestFit="1" customWidth="1"/>
    <col min="5647" max="5647" width="9.28515625" bestFit="1" customWidth="1"/>
    <col min="5649" max="5649" width="12.5703125" bestFit="1" customWidth="1"/>
    <col min="5650" max="5650" width="11.28515625" bestFit="1" customWidth="1"/>
    <col min="5651" max="5651" width="12" bestFit="1" customWidth="1"/>
    <col min="5653" max="5653" width="9.28515625" bestFit="1" customWidth="1"/>
    <col min="5655" max="5655" width="9.5703125" bestFit="1" customWidth="1"/>
    <col min="5890" max="5890" width="29.7109375" customWidth="1"/>
    <col min="5892" max="5892" width="10.85546875" customWidth="1"/>
    <col min="5894" max="5894" width="20" customWidth="1"/>
    <col min="5895" max="5896" width="12.28515625" bestFit="1" customWidth="1"/>
    <col min="5900" max="5900" width="20.85546875" customWidth="1"/>
    <col min="5901" max="5901" width="9.5703125" bestFit="1" customWidth="1"/>
    <col min="5903" max="5903" width="9.28515625" bestFit="1" customWidth="1"/>
    <col min="5905" max="5905" width="12.5703125" bestFit="1" customWidth="1"/>
    <col min="5906" max="5906" width="11.28515625" bestFit="1" customWidth="1"/>
    <col min="5907" max="5907" width="12" bestFit="1" customWidth="1"/>
    <col min="5909" max="5909" width="9.28515625" bestFit="1" customWidth="1"/>
    <col min="5911" max="5911" width="9.5703125" bestFit="1" customWidth="1"/>
    <col min="6146" max="6146" width="29.7109375" customWidth="1"/>
    <col min="6148" max="6148" width="10.85546875" customWidth="1"/>
    <col min="6150" max="6150" width="20" customWidth="1"/>
    <col min="6151" max="6152" width="12.28515625" bestFit="1" customWidth="1"/>
    <col min="6156" max="6156" width="20.85546875" customWidth="1"/>
    <col min="6157" max="6157" width="9.5703125" bestFit="1" customWidth="1"/>
    <col min="6159" max="6159" width="9.28515625" bestFit="1" customWidth="1"/>
    <col min="6161" max="6161" width="12.5703125" bestFit="1" customWidth="1"/>
    <col min="6162" max="6162" width="11.28515625" bestFit="1" customWidth="1"/>
    <col min="6163" max="6163" width="12" bestFit="1" customWidth="1"/>
    <col min="6165" max="6165" width="9.28515625" bestFit="1" customWidth="1"/>
    <col min="6167" max="6167" width="9.5703125" bestFit="1" customWidth="1"/>
    <col min="6402" max="6402" width="29.7109375" customWidth="1"/>
    <col min="6404" max="6404" width="10.85546875" customWidth="1"/>
    <col min="6406" max="6406" width="20" customWidth="1"/>
    <col min="6407" max="6408" width="12.28515625" bestFit="1" customWidth="1"/>
    <col min="6412" max="6412" width="20.85546875" customWidth="1"/>
    <col min="6413" max="6413" width="9.5703125" bestFit="1" customWidth="1"/>
    <col min="6415" max="6415" width="9.28515625" bestFit="1" customWidth="1"/>
    <col min="6417" max="6417" width="12.5703125" bestFit="1" customWidth="1"/>
    <col min="6418" max="6418" width="11.28515625" bestFit="1" customWidth="1"/>
    <col min="6419" max="6419" width="12" bestFit="1" customWidth="1"/>
    <col min="6421" max="6421" width="9.28515625" bestFit="1" customWidth="1"/>
    <col min="6423" max="6423" width="9.5703125" bestFit="1" customWidth="1"/>
    <col min="6658" max="6658" width="29.7109375" customWidth="1"/>
    <col min="6660" max="6660" width="10.85546875" customWidth="1"/>
    <col min="6662" max="6662" width="20" customWidth="1"/>
    <col min="6663" max="6664" width="12.28515625" bestFit="1" customWidth="1"/>
    <col min="6668" max="6668" width="20.85546875" customWidth="1"/>
    <col min="6669" max="6669" width="9.5703125" bestFit="1" customWidth="1"/>
    <col min="6671" max="6671" width="9.28515625" bestFit="1" customWidth="1"/>
    <col min="6673" max="6673" width="12.5703125" bestFit="1" customWidth="1"/>
    <col min="6674" max="6674" width="11.28515625" bestFit="1" customWidth="1"/>
    <col min="6675" max="6675" width="12" bestFit="1" customWidth="1"/>
    <col min="6677" max="6677" width="9.28515625" bestFit="1" customWidth="1"/>
    <col min="6679" max="6679" width="9.5703125" bestFit="1" customWidth="1"/>
    <col min="6914" max="6914" width="29.7109375" customWidth="1"/>
    <col min="6916" max="6916" width="10.85546875" customWidth="1"/>
    <col min="6918" max="6918" width="20" customWidth="1"/>
    <col min="6919" max="6920" width="12.28515625" bestFit="1" customWidth="1"/>
    <col min="6924" max="6924" width="20.85546875" customWidth="1"/>
    <col min="6925" max="6925" width="9.5703125" bestFit="1" customWidth="1"/>
    <col min="6927" max="6927" width="9.28515625" bestFit="1" customWidth="1"/>
    <col min="6929" max="6929" width="12.5703125" bestFit="1" customWidth="1"/>
    <col min="6930" max="6930" width="11.28515625" bestFit="1" customWidth="1"/>
    <col min="6931" max="6931" width="12" bestFit="1" customWidth="1"/>
    <col min="6933" max="6933" width="9.28515625" bestFit="1" customWidth="1"/>
    <col min="6935" max="6935" width="9.5703125" bestFit="1" customWidth="1"/>
    <col min="7170" max="7170" width="29.7109375" customWidth="1"/>
    <col min="7172" max="7172" width="10.85546875" customWidth="1"/>
    <col min="7174" max="7174" width="20" customWidth="1"/>
    <col min="7175" max="7176" width="12.28515625" bestFit="1" customWidth="1"/>
    <col min="7180" max="7180" width="20.85546875" customWidth="1"/>
    <col min="7181" max="7181" width="9.5703125" bestFit="1" customWidth="1"/>
    <col min="7183" max="7183" width="9.28515625" bestFit="1" customWidth="1"/>
    <col min="7185" max="7185" width="12.5703125" bestFit="1" customWidth="1"/>
    <col min="7186" max="7186" width="11.28515625" bestFit="1" customWidth="1"/>
    <col min="7187" max="7187" width="12" bestFit="1" customWidth="1"/>
    <col min="7189" max="7189" width="9.28515625" bestFit="1" customWidth="1"/>
    <col min="7191" max="7191" width="9.5703125" bestFit="1" customWidth="1"/>
    <col min="7426" max="7426" width="29.7109375" customWidth="1"/>
    <col min="7428" max="7428" width="10.85546875" customWidth="1"/>
    <col min="7430" max="7430" width="20" customWidth="1"/>
    <col min="7431" max="7432" width="12.28515625" bestFit="1" customWidth="1"/>
    <col min="7436" max="7436" width="20.85546875" customWidth="1"/>
    <col min="7437" max="7437" width="9.5703125" bestFit="1" customWidth="1"/>
    <col min="7439" max="7439" width="9.28515625" bestFit="1" customWidth="1"/>
    <col min="7441" max="7441" width="12.5703125" bestFit="1" customWidth="1"/>
    <col min="7442" max="7442" width="11.28515625" bestFit="1" customWidth="1"/>
    <col min="7443" max="7443" width="12" bestFit="1" customWidth="1"/>
    <col min="7445" max="7445" width="9.28515625" bestFit="1" customWidth="1"/>
    <col min="7447" max="7447" width="9.5703125" bestFit="1" customWidth="1"/>
    <col min="7682" max="7682" width="29.7109375" customWidth="1"/>
    <col min="7684" max="7684" width="10.85546875" customWidth="1"/>
    <col min="7686" max="7686" width="20" customWidth="1"/>
    <col min="7687" max="7688" width="12.28515625" bestFit="1" customWidth="1"/>
    <col min="7692" max="7692" width="20.85546875" customWidth="1"/>
    <col min="7693" max="7693" width="9.5703125" bestFit="1" customWidth="1"/>
    <col min="7695" max="7695" width="9.28515625" bestFit="1" customWidth="1"/>
    <col min="7697" max="7697" width="12.5703125" bestFit="1" customWidth="1"/>
    <col min="7698" max="7698" width="11.28515625" bestFit="1" customWidth="1"/>
    <col min="7699" max="7699" width="12" bestFit="1" customWidth="1"/>
    <col min="7701" max="7701" width="9.28515625" bestFit="1" customWidth="1"/>
    <col min="7703" max="7703" width="9.5703125" bestFit="1" customWidth="1"/>
    <col min="7938" max="7938" width="29.7109375" customWidth="1"/>
    <col min="7940" max="7940" width="10.85546875" customWidth="1"/>
    <col min="7942" max="7942" width="20" customWidth="1"/>
    <col min="7943" max="7944" width="12.28515625" bestFit="1" customWidth="1"/>
    <col min="7948" max="7948" width="20.85546875" customWidth="1"/>
    <col min="7949" max="7949" width="9.5703125" bestFit="1" customWidth="1"/>
    <col min="7951" max="7951" width="9.28515625" bestFit="1" customWidth="1"/>
    <col min="7953" max="7953" width="12.5703125" bestFit="1" customWidth="1"/>
    <col min="7954" max="7954" width="11.28515625" bestFit="1" customWidth="1"/>
    <col min="7955" max="7955" width="12" bestFit="1" customWidth="1"/>
    <col min="7957" max="7957" width="9.28515625" bestFit="1" customWidth="1"/>
    <col min="7959" max="7959" width="9.5703125" bestFit="1" customWidth="1"/>
    <col min="8194" max="8194" width="29.7109375" customWidth="1"/>
    <col min="8196" max="8196" width="10.85546875" customWidth="1"/>
    <col min="8198" max="8198" width="20" customWidth="1"/>
    <col min="8199" max="8200" width="12.28515625" bestFit="1" customWidth="1"/>
    <col min="8204" max="8204" width="20.85546875" customWidth="1"/>
    <col min="8205" max="8205" width="9.5703125" bestFit="1" customWidth="1"/>
    <col min="8207" max="8207" width="9.28515625" bestFit="1" customWidth="1"/>
    <col min="8209" max="8209" width="12.5703125" bestFit="1" customWidth="1"/>
    <col min="8210" max="8210" width="11.28515625" bestFit="1" customWidth="1"/>
    <col min="8211" max="8211" width="12" bestFit="1" customWidth="1"/>
    <col min="8213" max="8213" width="9.28515625" bestFit="1" customWidth="1"/>
    <col min="8215" max="8215" width="9.5703125" bestFit="1" customWidth="1"/>
    <col min="8450" max="8450" width="29.7109375" customWidth="1"/>
    <col min="8452" max="8452" width="10.85546875" customWidth="1"/>
    <col min="8454" max="8454" width="20" customWidth="1"/>
    <col min="8455" max="8456" width="12.28515625" bestFit="1" customWidth="1"/>
    <col min="8460" max="8460" width="20.85546875" customWidth="1"/>
    <col min="8461" max="8461" width="9.5703125" bestFit="1" customWidth="1"/>
    <col min="8463" max="8463" width="9.28515625" bestFit="1" customWidth="1"/>
    <col min="8465" max="8465" width="12.5703125" bestFit="1" customWidth="1"/>
    <col min="8466" max="8466" width="11.28515625" bestFit="1" customWidth="1"/>
    <col min="8467" max="8467" width="12" bestFit="1" customWidth="1"/>
    <col min="8469" max="8469" width="9.28515625" bestFit="1" customWidth="1"/>
    <col min="8471" max="8471" width="9.5703125" bestFit="1" customWidth="1"/>
    <col min="8706" max="8706" width="29.7109375" customWidth="1"/>
    <col min="8708" max="8708" width="10.85546875" customWidth="1"/>
    <col min="8710" max="8710" width="20" customWidth="1"/>
    <col min="8711" max="8712" width="12.28515625" bestFit="1" customWidth="1"/>
    <col min="8716" max="8716" width="20.85546875" customWidth="1"/>
    <col min="8717" max="8717" width="9.5703125" bestFit="1" customWidth="1"/>
    <col min="8719" max="8719" width="9.28515625" bestFit="1" customWidth="1"/>
    <col min="8721" max="8721" width="12.5703125" bestFit="1" customWidth="1"/>
    <col min="8722" max="8722" width="11.28515625" bestFit="1" customWidth="1"/>
    <col min="8723" max="8723" width="12" bestFit="1" customWidth="1"/>
    <col min="8725" max="8725" width="9.28515625" bestFit="1" customWidth="1"/>
    <col min="8727" max="8727" width="9.5703125" bestFit="1" customWidth="1"/>
    <col min="8962" max="8962" width="29.7109375" customWidth="1"/>
    <col min="8964" max="8964" width="10.85546875" customWidth="1"/>
    <col min="8966" max="8966" width="20" customWidth="1"/>
    <col min="8967" max="8968" width="12.28515625" bestFit="1" customWidth="1"/>
    <col min="8972" max="8972" width="20.85546875" customWidth="1"/>
    <col min="8973" max="8973" width="9.5703125" bestFit="1" customWidth="1"/>
    <col min="8975" max="8975" width="9.28515625" bestFit="1" customWidth="1"/>
    <col min="8977" max="8977" width="12.5703125" bestFit="1" customWidth="1"/>
    <col min="8978" max="8978" width="11.28515625" bestFit="1" customWidth="1"/>
    <col min="8979" max="8979" width="12" bestFit="1" customWidth="1"/>
    <col min="8981" max="8981" width="9.28515625" bestFit="1" customWidth="1"/>
    <col min="8983" max="8983" width="9.5703125" bestFit="1" customWidth="1"/>
    <col min="9218" max="9218" width="29.7109375" customWidth="1"/>
    <col min="9220" max="9220" width="10.85546875" customWidth="1"/>
    <col min="9222" max="9222" width="20" customWidth="1"/>
    <col min="9223" max="9224" width="12.28515625" bestFit="1" customWidth="1"/>
    <col min="9228" max="9228" width="20.85546875" customWidth="1"/>
    <col min="9229" max="9229" width="9.5703125" bestFit="1" customWidth="1"/>
    <col min="9231" max="9231" width="9.28515625" bestFit="1" customWidth="1"/>
    <col min="9233" max="9233" width="12.5703125" bestFit="1" customWidth="1"/>
    <col min="9234" max="9234" width="11.28515625" bestFit="1" customWidth="1"/>
    <col min="9235" max="9235" width="12" bestFit="1" customWidth="1"/>
    <col min="9237" max="9237" width="9.28515625" bestFit="1" customWidth="1"/>
    <col min="9239" max="9239" width="9.5703125" bestFit="1" customWidth="1"/>
    <col min="9474" max="9474" width="29.7109375" customWidth="1"/>
    <col min="9476" max="9476" width="10.85546875" customWidth="1"/>
    <col min="9478" max="9478" width="20" customWidth="1"/>
    <col min="9479" max="9480" width="12.28515625" bestFit="1" customWidth="1"/>
    <col min="9484" max="9484" width="20.85546875" customWidth="1"/>
    <col min="9485" max="9485" width="9.5703125" bestFit="1" customWidth="1"/>
    <col min="9487" max="9487" width="9.28515625" bestFit="1" customWidth="1"/>
    <col min="9489" max="9489" width="12.5703125" bestFit="1" customWidth="1"/>
    <col min="9490" max="9490" width="11.28515625" bestFit="1" customWidth="1"/>
    <col min="9491" max="9491" width="12" bestFit="1" customWidth="1"/>
    <col min="9493" max="9493" width="9.28515625" bestFit="1" customWidth="1"/>
    <col min="9495" max="9495" width="9.5703125" bestFit="1" customWidth="1"/>
    <col min="9730" max="9730" width="29.7109375" customWidth="1"/>
    <col min="9732" max="9732" width="10.85546875" customWidth="1"/>
    <col min="9734" max="9734" width="20" customWidth="1"/>
    <col min="9735" max="9736" width="12.28515625" bestFit="1" customWidth="1"/>
    <col min="9740" max="9740" width="20.85546875" customWidth="1"/>
    <col min="9741" max="9741" width="9.5703125" bestFit="1" customWidth="1"/>
    <col min="9743" max="9743" width="9.28515625" bestFit="1" customWidth="1"/>
    <col min="9745" max="9745" width="12.5703125" bestFit="1" customWidth="1"/>
    <col min="9746" max="9746" width="11.28515625" bestFit="1" customWidth="1"/>
    <col min="9747" max="9747" width="12" bestFit="1" customWidth="1"/>
    <col min="9749" max="9749" width="9.28515625" bestFit="1" customWidth="1"/>
    <col min="9751" max="9751" width="9.5703125" bestFit="1" customWidth="1"/>
    <col min="9986" max="9986" width="29.7109375" customWidth="1"/>
    <col min="9988" max="9988" width="10.85546875" customWidth="1"/>
    <col min="9990" max="9990" width="20" customWidth="1"/>
    <col min="9991" max="9992" width="12.28515625" bestFit="1" customWidth="1"/>
    <col min="9996" max="9996" width="20.85546875" customWidth="1"/>
    <col min="9997" max="9997" width="9.5703125" bestFit="1" customWidth="1"/>
    <col min="9999" max="9999" width="9.28515625" bestFit="1" customWidth="1"/>
    <col min="10001" max="10001" width="12.5703125" bestFit="1" customWidth="1"/>
    <col min="10002" max="10002" width="11.28515625" bestFit="1" customWidth="1"/>
    <col min="10003" max="10003" width="12" bestFit="1" customWidth="1"/>
    <col min="10005" max="10005" width="9.28515625" bestFit="1" customWidth="1"/>
    <col min="10007" max="10007" width="9.5703125" bestFit="1" customWidth="1"/>
    <col min="10242" max="10242" width="29.7109375" customWidth="1"/>
    <col min="10244" max="10244" width="10.85546875" customWidth="1"/>
    <col min="10246" max="10246" width="20" customWidth="1"/>
    <col min="10247" max="10248" width="12.28515625" bestFit="1" customWidth="1"/>
    <col min="10252" max="10252" width="20.85546875" customWidth="1"/>
    <col min="10253" max="10253" width="9.5703125" bestFit="1" customWidth="1"/>
    <col min="10255" max="10255" width="9.28515625" bestFit="1" customWidth="1"/>
    <col min="10257" max="10257" width="12.5703125" bestFit="1" customWidth="1"/>
    <col min="10258" max="10258" width="11.28515625" bestFit="1" customWidth="1"/>
    <col min="10259" max="10259" width="12" bestFit="1" customWidth="1"/>
    <col min="10261" max="10261" width="9.28515625" bestFit="1" customWidth="1"/>
    <col min="10263" max="10263" width="9.5703125" bestFit="1" customWidth="1"/>
    <col min="10498" max="10498" width="29.7109375" customWidth="1"/>
    <col min="10500" max="10500" width="10.85546875" customWidth="1"/>
    <col min="10502" max="10502" width="20" customWidth="1"/>
    <col min="10503" max="10504" width="12.28515625" bestFit="1" customWidth="1"/>
    <col min="10508" max="10508" width="20.85546875" customWidth="1"/>
    <col min="10509" max="10509" width="9.5703125" bestFit="1" customWidth="1"/>
    <col min="10511" max="10511" width="9.28515625" bestFit="1" customWidth="1"/>
    <col min="10513" max="10513" width="12.5703125" bestFit="1" customWidth="1"/>
    <col min="10514" max="10514" width="11.28515625" bestFit="1" customWidth="1"/>
    <col min="10515" max="10515" width="12" bestFit="1" customWidth="1"/>
    <col min="10517" max="10517" width="9.28515625" bestFit="1" customWidth="1"/>
    <col min="10519" max="10519" width="9.5703125" bestFit="1" customWidth="1"/>
    <col min="10754" max="10754" width="29.7109375" customWidth="1"/>
    <col min="10756" max="10756" width="10.85546875" customWidth="1"/>
    <col min="10758" max="10758" width="20" customWidth="1"/>
    <col min="10759" max="10760" width="12.28515625" bestFit="1" customWidth="1"/>
    <col min="10764" max="10764" width="20.85546875" customWidth="1"/>
    <col min="10765" max="10765" width="9.5703125" bestFit="1" customWidth="1"/>
    <col min="10767" max="10767" width="9.28515625" bestFit="1" customWidth="1"/>
    <col min="10769" max="10769" width="12.5703125" bestFit="1" customWidth="1"/>
    <col min="10770" max="10770" width="11.28515625" bestFit="1" customWidth="1"/>
    <col min="10771" max="10771" width="12" bestFit="1" customWidth="1"/>
    <col min="10773" max="10773" width="9.28515625" bestFit="1" customWidth="1"/>
    <col min="10775" max="10775" width="9.5703125" bestFit="1" customWidth="1"/>
    <col min="11010" max="11010" width="29.7109375" customWidth="1"/>
    <col min="11012" max="11012" width="10.85546875" customWidth="1"/>
    <col min="11014" max="11014" width="20" customWidth="1"/>
    <col min="11015" max="11016" width="12.28515625" bestFit="1" customWidth="1"/>
    <col min="11020" max="11020" width="20.85546875" customWidth="1"/>
    <col min="11021" max="11021" width="9.5703125" bestFit="1" customWidth="1"/>
    <col min="11023" max="11023" width="9.28515625" bestFit="1" customWidth="1"/>
    <col min="11025" max="11025" width="12.5703125" bestFit="1" customWidth="1"/>
    <col min="11026" max="11026" width="11.28515625" bestFit="1" customWidth="1"/>
    <col min="11027" max="11027" width="12" bestFit="1" customWidth="1"/>
    <col min="11029" max="11029" width="9.28515625" bestFit="1" customWidth="1"/>
    <col min="11031" max="11031" width="9.5703125" bestFit="1" customWidth="1"/>
    <col min="11266" max="11266" width="29.7109375" customWidth="1"/>
    <col min="11268" max="11268" width="10.85546875" customWidth="1"/>
    <col min="11270" max="11270" width="20" customWidth="1"/>
    <col min="11271" max="11272" width="12.28515625" bestFit="1" customWidth="1"/>
    <col min="11276" max="11276" width="20.85546875" customWidth="1"/>
    <col min="11277" max="11277" width="9.5703125" bestFit="1" customWidth="1"/>
    <col min="11279" max="11279" width="9.28515625" bestFit="1" customWidth="1"/>
    <col min="11281" max="11281" width="12.5703125" bestFit="1" customWidth="1"/>
    <col min="11282" max="11282" width="11.28515625" bestFit="1" customWidth="1"/>
    <col min="11283" max="11283" width="12" bestFit="1" customWidth="1"/>
    <col min="11285" max="11285" width="9.28515625" bestFit="1" customWidth="1"/>
    <col min="11287" max="11287" width="9.5703125" bestFit="1" customWidth="1"/>
    <col min="11522" max="11522" width="29.7109375" customWidth="1"/>
    <col min="11524" max="11524" width="10.85546875" customWidth="1"/>
    <col min="11526" max="11526" width="20" customWidth="1"/>
    <col min="11527" max="11528" width="12.28515625" bestFit="1" customWidth="1"/>
    <col min="11532" max="11532" width="20.85546875" customWidth="1"/>
    <col min="11533" max="11533" width="9.5703125" bestFit="1" customWidth="1"/>
    <col min="11535" max="11535" width="9.28515625" bestFit="1" customWidth="1"/>
    <col min="11537" max="11537" width="12.5703125" bestFit="1" customWidth="1"/>
    <col min="11538" max="11538" width="11.28515625" bestFit="1" customWidth="1"/>
    <col min="11539" max="11539" width="12" bestFit="1" customWidth="1"/>
    <col min="11541" max="11541" width="9.28515625" bestFit="1" customWidth="1"/>
    <col min="11543" max="11543" width="9.5703125" bestFit="1" customWidth="1"/>
    <col min="11778" max="11778" width="29.7109375" customWidth="1"/>
    <col min="11780" max="11780" width="10.85546875" customWidth="1"/>
    <col min="11782" max="11782" width="20" customWidth="1"/>
    <col min="11783" max="11784" width="12.28515625" bestFit="1" customWidth="1"/>
    <col min="11788" max="11788" width="20.85546875" customWidth="1"/>
    <col min="11789" max="11789" width="9.5703125" bestFit="1" customWidth="1"/>
    <col min="11791" max="11791" width="9.28515625" bestFit="1" customWidth="1"/>
    <col min="11793" max="11793" width="12.5703125" bestFit="1" customWidth="1"/>
    <col min="11794" max="11794" width="11.28515625" bestFit="1" customWidth="1"/>
    <col min="11795" max="11795" width="12" bestFit="1" customWidth="1"/>
    <col min="11797" max="11797" width="9.28515625" bestFit="1" customWidth="1"/>
    <col min="11799" max="11799" width="9.5703125" bestFit="1" customWidth="1"/>
    <col min="12034" max="12034" width="29.7109375" customWidth="1"/>
    <col min="12036" max="12036" width="10.85546875" customWidth="1"/>
    <col min="12038" max="12038" width="20" customWidth="1"/>
    <col min="12039" max="12040" width="12.28515625" bestFit="1" customWidth="1"/>
    <col min="12044" max="12044" width="20.85546875" customWidth="1"/>
    <col min="12045" max="12045" width="9.5703125" bestFit="1" customWidth="1"/>
    <col min="12047" max="12047" width="9.28515625" bestFit="1" customWidth="1"/>
    <col min="12049" max="12049" width="12.5703125" bestFit="1" customWidth="1"/>
    <col min="12050" max="12050" width="11.28515625" bestFit="1" customWidth="1"/>
    <col min="12051" max="12051" width="12" bestFit="1" customWidth="1"/>
    <col min="12053" max="12053" width="9.28515625" bestFit="1" customWidth="1"/>
    <col min="12055" max="12055" width="9.5703125" bestFit="1" customWidth="1"/>
    <col min="12290" max="12290" width="29.7109375" customWidth="1"/>
    <col min="12292" max="12292" width="10.85546875" customWidth="1"/>
    <col min="12294" max="12294" width="20" customWidth="1"/>
    <col min="12295" max="12296" width="12.28515625" bestFit="1" customWidth="1"/>
    <col min="12300" max="12300" width="20.85546875" customWidth="1"/>
    <col min="12301" max="12301" width="9.5703125" bestFit="1" customWidth="1"/>
    <col min="12303" max="12303" width="9.28515625" bestFit="1" customWidth="1"/>
    <col min="12305" max="12305" width="12.5703125" bestFit="1" customWidth="1"/>
    <col min="12306" max="12306" width="11.28515625" bestFit="1" customWidth="1"/>
    <col min="12307" max="12307" width="12" bestFit="1" customWidth="1"/>
    <col min="12309" max="12309" width="9.28515625" bestFit="1" customWidth="1"/>
    <col min="12311" max="12311" width="9.5703125" bestFit="1" customWidth="1"/>
    <col min="12546" max="12546" width="29.7109375" customWidth="1"/>
    <col min="12548" max="12548" width="10.85546875" customWidth="1"/>
    <col min="12550" max="12550" width="20" customWidth="1"/>
    <col min="12551" max="12552" width="12.28515625" bestFit="1" customWidth="1"/>
    <col min="12556" max="12556" width="20.85546875" customWidth="1"/>
    <col min="12557" max="12557" width="9.5703125" bestFit="1" customWidth="1"/>
    <col min="12559" max="12559" width="9.28515625" bestFit="1" customWidth="1"/>
    <col min="12561" max="12561" width="12.5703125" bestFit="1" customWidth="1"/>
    <col min="12562" max="12562" width="11.28515625" bestFit="1" customWidth="1"/>
    <col min="12563" max="12563" width="12" bestFit="1" customWidth="1"/>
    <col min="12565" max="12565" width="9.28515625" bestFit="1" customWidth="1"/>
    <col min="12567" max="12567" width="9.5703125" bestFit="1" customWidth="1"/>
    <col min="12802" max="12802" width="29.7109375" customWidth="1"/>
    <col min="12804" max="12804" width="10.85546875" customWidth="1"/>
    <col min="12806" max="12806" width="20" customWidth="1"/>
    <col min="12807" max="12808" width="12.28515625" bestFit="1" customWidth="1"/>
    <col min="12812" max="12812" width="20.85546875" customWidth="1"/>
    <col min="12813" max="12813" width="9.5703125" bestFit="1" customWidth="1"/>
    <col min="12815" max="12815" width="9.28515625" bestFit="1" customWidth="1"/>
    <col min="12817" max="12817" width="12.5703125" bestFit="1" customWidth="1"/>
    <col min="12818" max="12818" width="11.28515625" bestFit="1" customWidth="1"/>
    <col min="12819" max="12819" width="12" bestFit="1" customWidth="1"/>
    <col min="12821" max="12821" width="9.28515625" bestFit="1" customWidth="1"/>
    <col min="12823" max="12823" width="9.5703125" bestFit="1" customWidth="1"/>
    <col min="13058" max="13058" width="29.7109375" customWidth="1"/>
    <col min="13060" max="13060" width="10.85546875" customWidth="1"/>
    <col min="13062" max="13062" width="20" customWidth="1"/>
    <col min="13063" max="13064" width="12.28515625" bestFit="1" customWidth="1"/>
    <col min="13068" max="13068" width="20.85546875" customWidth="1"/>
    <col min="13069" max="13069" width="9.5703125" bestFit="1" customWidth="1"/>
    <col min="13071" max="13071" width="9.28515625" bestFit="1" customWidth="1"/>
    <col min="13073" max="13073" width="12.5703125" bestFit="1" customWidth="1"/>
    <col min="13074" max="13074" width="11.28515625" bestFit="1" customWidth="1"/>
    <col min="13075" max="13075" width="12" bestFit="1" customWidth="1"/>
    <col min="13077" max="13077" width="9.28515625" bestFit="1" customWidth="1"/>
    <col min="13079" max="13079" width="9.5703125" bestFit="1" customWidth="1"/>
    <col min="13314" max="13314" width="29.7109375" customWidth="1"/>
    <col min="13316" max="13316" width="10.85546875" customWidth="1"/>
    <col min="13318" max="13318" width="20" customWidth="1"/>
    <col min="13319" max="13320" width="12.28515625" bestFit="1" customWidth="1"/>
    <col min="13324" max="13324" width="20.85546875" customWidth="1"/>
    <col min="13325" max="13325" width="9.5703125" bestFit="1" customWidth="1"/>
    <col min="13327" max="13327" width="9.28515625" bestFit="1" customWidth="1"/>
    <col min="13329" max="13329" width="12.5703125" bestFit="1" customWidth="1"/>
    <col min="13330" max="13330" width="11.28515625" bestFit="1" customWidth="1"/>
    <col min="13331" max="13331" width="12" bestFit="1" customWidth="1"/>
    <col min="13333" max="13333" width="9.28515625" bestFit="1" customWidth="1"/>
    <col min="13335" max="13335" width="9.5703125" bestFit="1" customWidth="1"/>
    <col min="13570" max="13570" width="29.7109375" customWidth="1"/>
    <col min="13572" max="13572" width="10.85546875" customWidth="1"/>
    <col min="13574" max="13574" width="20" customWidth="1"/>
    <col min="13575" max="13576" width="12.28515625" bestFit="1" customWidth="1"/>
    <col min="13580" max="13580" width="20.85546875" customWidth="1"/>
    <col min="13581" max="13581" width="9.5703125" bestFit="1" customWidth="1"/>
    <col min="13583" max="13583" width="9.28515625" bestFit="1" customWidth="1"/>
    <col min="13585" max="13585" width="12.5703125" bestFit="1" customWidth="1"/>
    <col min="13586" max="13586" width="11.28515625" bestFit="1" customWidth="1"/>
    <col min="13587" max="13587" width="12" bestFit="1" customWidth="1"/>
    <col min="13589" max="13589" width="9.28515625" bestFit="1" customWidth="1"/>
    <col min="13591" max="13591" width="9.5703125" bestFit="1" customWidth="1"/>
    <col min="13826" max="13826" width="29.7109375" customWidth="1"/>
    <col min="13828" max="13828" width="10.85546875" customWidth="1"/>
    <col min="13830" max="13830" width="20" customWidth="1"/>
    <col min="13831" max="13832" width="12.28515625" bestFit="1" customWidth="1"/>
    <col min="13836" max="13836" width="20.85546875" customWidth="1"/>
    <col min="13837" max="13837" width="9.5703125" bestFit="1" customWidth="1"/>
    <col min="13839" max="13839" width="9.28515625" bestFit="1" customWidth="1"/>
    <col min="13841" max="13841" width="12.5703125" bestFit="1" customWidth="1"/>
    <col min="13842" max="13842" width="11.28515625" bestFit="1" customWidth="1"/>
    <col min="13843" max="13843" width="12" bestFit="1" customWidth="1"/>
    <col min="13845" max="13845" width="9.28515625" bestFit="1" customWidth="1"/>
    <col min="13847" max="13847" width="9.5703125" bestFit="1" customWidth="1"/>
    <col min="14082" max="14082" width="29.7109375" customWidth="1"/>
    <col min="14084" max="14084" width="10.85546875" customWidth="1"/>
    <col min="14086" max="14086" width="20" customWidth="1"/>
    <col min="14087" max="14088" width="12.28515625" bestFit="1" customWidth="1"/>
    <col min="14092" max="14092" width="20.85546875" customWidth="1"/>
    <col min="14093" max="14093" width="9.5703125" bestFit="1" customWidth="1"/>
    <col min="14095" max="14095" width="9.28515625" bestFit="1" customWidth="1"/>
    <col min="14097" max="14097" width="12.5703125" bestFit="1" customWidth="1"/>
    <col min="14098" max="14098" width="11.28515625" bestFit="1" customWidth="1"/>
    <col min="14099" max="14099" width="12" bestFit="1" customWidth="1"/>
    <col min="14101" max="14101" width="9.28515625" bestFit="1" customWidth="1"/>
    <col min="14103" max="14103" width="9.5703125" bestFit="1" customWidth="1"/>
    <col min="14338" max="14338" width="29.7109375" customWidth="1"/>
    <col min="14340" max="14340" width="10.85546875" customWidth="1"/>
    <col min="14342" max="14342" width="20" customWidth="1"/>
    <col min="14343" max="14344" width="12.28515625" bestFit="1" customWidth="1"/>
    <col min="14348" max="14348" width="20.85546875" customWidth="1"/>
    <col min="14349" max="14349" width="9.5703125" bestFit="1" customWidth="1"/>
    <col min="14351" max="14351" width="9.28515625" bestFit="1" customWidth="1"/>
    <col min="14353" max="14353" width="12.5703125" bestFit="1" customWidth="1"/>
    <col min="14354" max="14354" width="11.28515625" bestFit="1" customWidth="1"/>
    <col min="14355" max="14355" width="12" bestFit="1" customWidth="1"/>
    <col min="14357" max="14357" width="9.28515625" bestFit="1" customWidth="1"/>
    <col min="14359" max="14359" width="9.5703125" bestFit="1" customWidth="1"/>
    <col min="14594" max="14594" width="29.7109375" customWidth="1"/>
    <col min="14596" max="14596" width="10.85546875" customWidth="1"/>
    <col min="14598" max="14598" width="20" customWidth="1"/>
    <col min="14599" max="14600" width="12.28515625" bestFit="1" customWidth="1"/>
    <col min="14604" max="14604" width="20.85546875" customWidth="1"/>
    <col min="14605" max="14605" width="9.5703125" bestFit="1" customWidth="1"/>
    <col min="14607" max="14607" width="9.28515625" bestFit="1" customWidth="1"/>
    <col min="14609" max="14609" width="12.5703125" bestFit="1" customWidth="1"/>
    <col min="14610" max="14610" width="11.28515625" bestFit="1" customWidth="1"/>
    <col min="14611" max="14611" width="12" bestFit="1" customWidth="1"/>
    <col min="14613" max="14613" width="9.28515625" bestFit="1" customWidth="1"/>
    <col min="14615" max="14615" width="9.5703125" bestFit="1" customWidth="1"/>
    <col min="14850" max="14850" width="29.7109375" customWidth="1"/>
    <col min="14852" max="14852" width="10.85546875" customWidth="1"/>
    <col min="14854" max="14854" width="20" customWidth="1"/>
    <col min="14855" max="14856" width="12.28515625" bestFit="1" customWidth="1"/>
    <col min="14860" max="14860" width="20.85546875" customWidth="1"/>
    <col min="14861" max="14861" width="9.5703125" bestFit="1" customWidth="1"/>
    <col min="14863" max="14863" width="9.28515625" bestFit="1" customWidth="1"/>
    <col min="14865" max="14865" width="12.5703125" bestFit="1" customWidth="1"/>
    <col min="14866" max="14866" width="11.28515625" bestFit="1" customWidth="1"/>
    <col min="14867" max="14867" width="12" bestFit="1" customWidth="1"/>
    <col min="14869" max="14869" width="9.28515625" bestFit="1" customWidth="1"/>
    <col min="14871" max="14871" width="9.5703125" bestFit="1" customWidth="1"/>
    <col min="15106" max="15106" width="29.7109375" customWidth="1"/>
    <col min="15108" max="15108" width="10.85546875" customWidth="1"/>
    <col min="15110" max="15110" width="20" customWidth="1"/>
    <col min="15111" max="15112" width="12.28515625" bestFit="1" customWidth="1"/>
    <col min="15116" max="15116" width="20.85546875" customWidth="1"/>
    <col min="15117" max="15117" width="9.5703125" bestFit="1" customWidth="1"/>
    <col min="15119" max="15119" width="9.28515625" bestFit="1" customWidth="1"/>
    <col min="15121" max="15121" width="12.5703125" bestFit="1" customWidth="1"/>
    <col min="15122" max="15122" width="11.28515625" bestFit="1" customWidth="1"/>
    <col min="15123" max="15123" width="12" bestFit="1" customWidth="1"/>
    <col min="15125" max="15125" width="9.28515625" bestFit="1" customWidth="1"/>
    <col min="15127" max="15127" width="9.5703125" bestFit="1" customWidth="1"/>
    <col min="15362" max="15362" width="29.7109375" customWidth="1"/>
    <col min="15364" max="15364" width="10.85546875" customWidth="1"/>
    <col min="15366" max="15366" width="20" customWidth="1"/>
    <col min="15367" max="15368" width="12.28515625" bestFit="1" customWidth="1"/>
    <col min="15372" max="15372" width="20.85546875" customWidth="1"/>
    <col min="15373" max="15373" width="9.5703125" bestFit="1" customWidth="1"/>
    <col min="15375" max="15375" width="9.28515625" bestFit="1" customWidth="1"/>
    <col min="15377" max="15377" width="12.5703125" bestFit="1" customWidth="1"/>
    <col min="15378" max="15378" width="11.28515625" bestFit="1" customWidth="1"/>
    <col min="15379" max="15379" width="12" bestFit="1" customWidth="1"/>
    <col min="15381" max="15381" width="9.28515625" bestFit="1" customWidth="1"/>
    <col min="15383" max="15383" width="9.5703125" bestFit="1" customWidth="1"/>
    <col min="15618" max="15618" width="29.7109375" customWidth="1"/>
    <col min="15620" max="15620" width="10.85546875" customWidth="1"/>
    <col min="15622" max="15622" width="20" customWidth="1"/>
    <col min="15623" max="15624" width="12.28515625" bestFit="1" customWidth="1"/>
    <col min="15628" max="15628" width="20.85546875" customWidth="1"/>
    <col min="15629" max="15629" width="9.5703125" bestFit="1" customWidth="1"/>
    <col min="15631" max="15631" width="9.28515625" bestFit="1" customWidth="1"/>
    <col min="15633" max="15633" width="12.5703125" bestFit="1" customWidth="1"/>
    <col min="15634" max="15634" width="11.28515625" bestFit="1" customWidth="1"/>
    <col min="15635" max="15635" width="12" bestFit="1" customWidth="1"/>
    <col min="15637" max="15637" width="9.28515625" bestFit="1" customWidth="1"/>
    <col min="15639" max="15639" width="9.5703125" bestFit="1" customWidth="1"/>
    <col min="15874" max="15874" width="29.7109375" customWidth="1"/>
    <col min="15876" max="15876" width="10.85546875" customWidth="1"/>
    <col min="15878" max="15878" width="20" customWidth="1"/>
    <col min="15879" max="15880" width="12.28515625" bestFit="1" customWidth="1"/>
    <col min="15884" max="15884" width="20.85546875" customWidth="1"/>
    <col min="15885" max="15885" width="9.5703125" bestFit="1" customWidth="1"/>
    <col min="15887" max="15887" width="9.28515625" bestFit="1" customWidth="1"/>
    <col min="15889" max="15889" width="12.5703125" bestFit="1" customWidth="1"/>
    <col min="15890" max="15890" width="11.28515625" bestFit="1" customWidth="1"/>
    <col min="15891" max="15891" width="12" bestFit="1" customWidth="1"/>
    <col min="15893" max="15893" width="9.28515625" bestFit="1" customWidth="1"/>
    <col min="15895" max="15895" width="9.5703125" bestFit="1" customWidth="1"/>
    <col min="16130" max="16130" width="29.7109375" customWidth="1"/>
    <col min="16132" max="16132" width="10.85546875" customWidth="1"/>
    <col min="16134" max="16134" width="20" customWidth="1"/>
    <col min="16135" max="16136" width="12.28515625" bestFit="1" customWidth="1"/>
    <col min="16140" max="16140" width="20.85546875" customWidth="1"/>
    <col min="16141" max="16141" width="9.5703125" bestFit="1" customWidth="1"/>
    <col min="16143" max="16143" width="9.28515625" bestFit="1" customWidth="1"/>
    <col min="16145" max="16145" width="12.5703125" bestFit="1" customWidth="1"/>
    <col min="16146" max="16146" width="11.28515625" bestFit="1" customWidth="1"/>
    <col min="16147" max="16147" width="12" bestFit="1" customWidth="1"/>
    <col min="16149" max="16149" width="9.28515625" bestFit="1" customWidth="1"/>
    <col min="16151" max="16151" width="9.5703125" bestFit="1" customWidth="1"/>
  </cols>
  <sheetData>
    <row r="1" spans="1:40" x14ac:dyDescent="0.25">
      <c r="A1" t="s">
        <v>355</v>
      </c>
    </row>
    <row r="2" spans="1:40" x14ac:dyDescent="0.25">
      <c r="A2" t="s">
        <v>37</v>
      </c>
      <c r="B2" t="s">
        <v>38</v>
      </c>
      <c r="C2" t="s">
        <v>39</v>
      </c>
      <c r="D2" s="26" t="s">
        <v>40</v>
      </c>
      <c r="E2" t="s">
        <v>41</v>
      </c>
    </row>
    <row r="3" spans="1:40" x14ac:dyDescent="0.25">
      <c r="A3" t="s">
        <v>23</v>
      </c>
      <c r="B3" t="s">
        <v>42</v>
      </c>
      <c r="C3">
        <v>3</v>
      </c>
      <c r="D3" s="26">
        <v>15</v>
      </c>
      <c r="E3">
        <v>0.2</v>
      </c>
    </row>
    <row r="4" spans="1:40" x14ac:dyDescent="0.25">
      <c r="A4" s="2" t="s">
        <v>43</v>
      </c>
      <c r="B4" s="2" t="s">
        <v>44</v>
      </c>
      <c r="C4" s="2" t="s">
        <v>45</v>
      </c>
      <c r="D4" s="27" t="s">
        <v>356</v>
      </c>
      <c r="E4" s="2" t="s">
        <v>147</v>
      </c>
      <c r="F4" s="2" t="s">
        <v>148</v>
      </c>
      <c r="G4" s="2" t="s">
        <v>177</v>
      </c>
      <c r="H4" s="2" t="s">
        <v>150</v>
      </c>
    </row>
    <row r="5" spans="1:40" x14ac:dyDescent="0.25">
      <c r="A5" s="22">
        <v>1</v>
      </c>
      <c r="B5" s="22" t="s">
        <v>357</v>
      </c>
      <c r="C5" s="22">
        <v>27.802199999999999</v>
      </c>
      <c r="D5" s="28">
        <v>21.5808</v>
      </c>
      <c r="E5" s="22">
        <f>D5-C5</f>
        <v>-6.2213999999999992</v>
      </c>
      <c r="F5" s="22">
        <f>POWER(2,E5)</f>
        <v>1.3402073179080282E-2</v>
      </c>
      <c r="G5" s="22">
        <f>AVERAGE(F5:F7)</f>
        <v>1.6408395017896992E-2</v>
      </c>
      <c r="H5" s="22">
        <f>STDEV(F5:F7)</f>
        <v>5.5569969533626022E-3</v>
      </c>
      <c r="L5" s="1"/>
      <c r="M5" s="3" t="s">
        <v>0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AE5" s="1"/>
      <c r="AF5" s="3" t="s">
        <v>0</v>
      </c>
      <c r="AG5" s="1"/>
      <c r="AH5" s="1"/>
      <c r="AJ5" s="1"/>
      <c r="AK5" s="1"/>
      <c r="AL5" s="1"/>
      <c r="AM5" s="1"/>
      <c r="AN5" s="1"/>
    </row>
    <row r="6" spans="1:40" x14ac:dyDescent="0.25">
      <c r="A6" s="22">
        <v>2</v>
      </c>
      <c r="B6" s="22" t="s">
        <v>358</v>
      </c>
      <c r="C6" s="22">
        <v>27.797799999999999</v>
      </c>
      <c r="D6" s="28">
        <v>22.3443</v>
      </c>
      <c r="E6" s="22">
        <f t="shared" ref="E6:E28" si="0">D6-C6</f>
        <v>-5.4534999999999982</v>
      </c>
      <c r="F6" s="22">
        <f t="shared" ref="F6:F69" si="1">POWER(2,E6)</f>
        <v>2.2820907920079805E-2</v>
      </c>
      <c r="G6" s="22"/>
      <c r="H6" s="22"/>
      <c r="L6" s="1"/>
      <c r="M6" s="4" t="s">
        <v>23</v>
      </c>
      <c r="N6" s="3"/>
      <c r="O6" s="3" t="s">
        <v>359</v>
      </c>
      <c r="P6" s="3"/>
      <c r="Q6" s="3" t="s">
        <v>24</v>
      </c>
      <c r="R6" s="3"/>
      <c r="S6" s="3" t="s">
        <v>25</v>
      </c>
      <c r="T6" s="3"/>
      <c r="U6" s="4" t="s">
        <v>26</v>
      </c>
      <c r="V6" s="3"/>
      <c r="W6" s="3" t="s">
        <v>27</v>
      </c>
      <c r="X6" s="3"/>
      <c r="Y6" s="2"/>
      <c r="AE6" s="1"/>
      <c r="AF6" s="3" t="s">
        <v>23</v>
      </c>
      <c r="AG6" s="3"/>
      <c r="AH6" s="3" t="s">
        <v>359</v>
      </c>
      <c r="AJ6" s="3" t="s">
        <v>25</v>
      </c>
      <c r="AK6" s="3"/>
      <c r="AL6" s="3" t="s">
        <v>26</v>
      </c>
      <c r="AM6" s="3"/>
      <c r="AN6" s="3" t="s">
        <v>27</v>
      </c>
    </row>
    <row r="7" spans="1:40" x14ac:dyDescent="0.25">
      <c r="A7" s="22">
        <v>3</v>
      </c>
      <c r="B7" s="22" t="s">
        <v>360</v>
      </c>
      <c r="C7" s="22">
        <v>27.693200000000001</v>
      </c>
      <c r="D7" s="28">
        <v>21.428100000000001</v>
      </c>
      <c r="E7" s="22">
        <f t="shared" si="0"/>
        <v>-6.2651000000000003</v>
      </c>
      <c r="F7" s="22">
        <f t="shared" si="1"/>
        <v>1.3002203954530894E-2</v>
      </c>
      <c r="G7" s="22"/>
      <c r="H7" s="22"/>
      <c r="L7" s="3" t="s">
        <v>8</v>
      </c>
      <c r="M7" s="1">
        <v>3.543009521838688E-2</v>
      </c>
      <c r="N7" s="1"/>
      <c r="O7" s="1">
        <v>1.582429514556891E-2</v>
      </c>
      <c r="P7" s="1"/>
      <c r="Q7" s="1">
        <v>3.6507914647384498E-5</v>
      </c>
      <c r="R7" s="1"/>
      <c r="S7" s="1">
        <v>2.0744834659959353E-5</v>
      </c>
      <c r="T7" s="1"/>
      <c r="U7" s="1">
        <v>1.6089116764894452E-3</v>
      </c>
      <c r="V7" s="1"/>
      <c r="W7" s="1">
        <v>2.8733191374358854E-4</v>
      </c>
      <c r="X7" s="1"/>
      <c r="AE7" s="3" t="s">
        <v>8</v>
      </c>
      <c r="AF7" s="1">
        <v>3.543009521838688E-2</v>
      </c>
      <c r="AG7" s="1"/>
      <c r="AH7" s="1">
        <v>1.582429514556891E-2</v>
      </c>
      <c r="AJ7" s="1">
        <v>2.0744834659959353E-5</v>
      </c>
      <c r="AK7" s="1"/>
      <c r="AL7" s="1">
        <v>1.6089116764894452E-3</v>
      </c>
      <c r="AM7" s="1"/>
      <c r="AN7" s="1">
        <v>2.8733191374358854E-4</v>
      </c>
    </row>
    <row r="8" spans="1:40" x14ac:dyDescent="0.25">
      <c r="A8">
        <v>13</v>
      </c>
      <c r="B8" t="s">
        <v>361</v>
      </c>
      <c r="C8">
        <v>28.1099</v>
      </c>
      <c r="D8" s="26" t="s">
        <v>205</v>
      </c>
      <c r="E8">
        <f>D9-C8</f>
        <v>-5.5890999999999984</v>
      </c>
      <c r="F8">
        <f t="shared" si="1"/>
        <v>2.0773671094279411E-2</v>
      </c>
      <c r="G8">
        <f>AVERAGE(F8:F10)</f>
        <v>1.9807270676871217E-2</v>
      </c>
      <c r="H8">
        <f>STDEV(F8:F10)</f>
        <v>2.4266884553596729E-3</v>
      </c>
      <c r="L8" s="3" t="s">
        <v>9</v>
      </c>
      <c r="M8" s="1">
        <v>5.1337105165636727E-2</v>
      </c>
      <c r="N8" s="1"/>
      <c r="O8" s="1">
        <v>1.0394418537697245E-2</v>
      </c>
      <c r="P8" s="1"/>
      <c r="Q8" s="1">
        <v>1.2981646759999699E-4</v>
      </c>
      <c r="R8" s="1"/>
      <c r="S8" s="1">
        <v>3.8679108695938582E-5</v>
      </c>
      <c r="T8" s="1"/>
      <c r="U8" s="1">
        <v>1.7365223559727841E-3</v>
      </c>
      <c r="V8" s="1"/>
      <c r="W8" s="1">
        <v>2.0569173182134371E-4</v>
      </c>
      <c r="X8" s="1"/>
      <c r="AE8" s="3" t="s">
        <v>9</v>
      </c>
      <c r="AF8" s="1">
        <v>5.1337105165636727E-2</v>
      </c>
      <c r="AG8" s="1"/>
      <c r="AH8" s="1">
        <v>1.0394418537697245E-2</v>
      </c>
      <c r="AJ8" s="1">
        <v>3.8679108695938582E-5</v>
      </c>
      <c r="AK8" s="1"/>
      <c r="AL8" s="1">
        <v>1.7365223559727841E-3</v>
      </c>
      <c r="AM8" s="1"/>
      <c r="AN8" s="1">
        <v>2.0569173182134371E-4</v>
      </c>
    </row>
    <row r="9" spans="1:40" x14ac:dyDescent="0.25">
      <c r="A9">
        <v>14</v>
      </c>
      <c r="B9" t="s">
        <v>362</v>
      </c>
      <c r="C9">
        <v>28.0535</v>
      </c>
      <c r="D9" s="26">
        <v>22.520800000000001</v>
      </c>
      <c r="E9">
        <f t="shared" si="0"/>
        <v>-5.5326999999999984</v>
      </c>
      <c r="F9">
        <f t="shared" si="1"/>
        <v>2.1601869742532809E-2</v>
      </c>
      <c r="L9" s="3" t="s">
        <v>10</v>
      </c>
      <c r="M9" s="1">
        <v>0.10654994851834639</v>
      </c>
      <c r="N9" s="1"/>
      <c r="O9" s="1">
        <v>3.9199227342784091E-3</v>
      </c>
      <c r="P9" s="1"/>
      <c r="Q9" s="1">
        <v>5.3145555327454902E-4</v>
      </c>
      <c r="R9" s="1"/>
      <c r="S9" s="1">
        <v>2.5281989028185258E-5</v>
      </c>
      <c r="T9" s="1"/>
      <c r="U9" s="1">
        <v>2.0885848508794087E-3</v>
      </c>
      <c r="V9" s="1"/>
      <c r="W9" s="1">
        <v>8.6878254857296897E-4</v>
      </c>
      <c r="X9" s="1"/>
      <c r="AE9" s="3" t="s">
        <v>10</v>
      </c>
      <c r="AF9" s="1">
        <v>0.10654994851834639</v>
      </c>
      <c r="AG9" s="1"/>
      <c r="AH9" s="1">
        <v>3.9199227342784091E-3</v>
      </c>
      <c r="AJ9" s="1">
        <v>2.5281989028185258E-5</v>
      </c>
      <c r="AK9" s="1"/>
      <c r="AL9" s="1">
        <v>2.0885848508794087E-3</v>
      </c>
      <c r="AM9" s="1"/>
      <c r="AN9" s="1">
        <v>8.6878254857296897E-4</v>
      </c>
    </row>
    <row r="10" spans="1:40" x14ac:dyDescent="0.25">
      <c r="A10">
        <v>15</v>
      </c>
      <c r="B10" t="s">
        <v>363</v>
      </c>
      <c r="C10">
        <v>28.376999999999999</v>
      </c>
      <c r="D10" s="26">
        <v>22.502600000000001</v>
      </c>
      <c r="E10">
        <f t="shared" si="0"/>
        <v>-5.8743999999999978</v>
      </c>
      <c r="F10">
        <f t="shared" si="1"/>
        <v>1.7046271193801428E-2</v>
      </c>
      <c r="L10" s="3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AE10" s="3"/>
      <c r="AF10" s="1"/>
      <c r="AG10" s="1"/>
      <c r="AH10" s="1"/>
      <c r="AJ10" s="1"/>
      <c r="AK10" s="1"/>
      <c r="AL10" s="1"/>
      <c r="AM10" s="1"/>
      <c r="AN10" s="1"/>
    </row>
    <row r="11" spans="1:40" x14ac:dyDescent="0.25">
      <c r="A11" s="22">
        <v>25</v>
      </c>
      <c r="B11" s="22" t="s">
        <v>364</v>
      </c>
      <c r="C11" s="22">
        <v>29.826599999999999</v>
      </c>
      <c r="D11" s="28">
        <v>22.088799999999999</v>
      </c>
      <c r="E11" s="22">
        <f t="shared" si="0"/>
        <v>-7.7378</v>
      </c>
      <c r="F11" s="22">
        <f t="shared" si="1"/>
        <v>4.6847896929856324E-3</v>
      </c>
      <c r="G11" s="22">
        <f>AVERAGE(F11:F13)</f>
        <v>1.689123948810984E-2</v>
      </c>
      <c r="H11" s="22">
        <f>STDEV(F11:F13)</f>
        <v>1.0668583503869046E-2</v>
      </c>
      <c r="L11" s="3" t="s">
        <v>156</v>
      </c>
      <c r="M11" s="1">
        <v>0.14339124902210401</v>
      </c>
      <c r="N11" s="1"/>
      <c r="O11" s="1">
        <v>5.9877934127940359E-3</v>
      </c>
      <c r="P11" s="1"/>
      <c r="Q11" s="1">
        <v>0.967520867815721</v>
      </c>
      <c r="R11" s="1"/>
      <c r="S11" s="1">
        <v>1.3276754046551717E-4</v>
      </c>
      <c r="T11" s="1"/>
      <c r="U11" s="1">
        <v>2.5013968397215303E-4</v>
      </c>
      <c r="V11" s="1"/>
      <c r="W11" s="1">
        <v>5.7165739898499114E-4</v>
      </c>
      <c r="X11" s="1"/>
      <c r="AE11" s="3" t="s">
        <v>156</v>
      </c>
      <c r="AF11" s="1">
        <v>0.14339124902210401</v>
      </c>
      <c r="AG11" s="1"/>
      <c r="AH11" s="1">
        <v>5.9877934127940359E-3</v>
      </c>
      <c r="AJ11" s="1">
        <v>1.3276754046551717E-4</v>
      </c>
      <c r="AK11" s="1"/>
      <c r="AL11" s="1">
        <v>2.5013968397215303E-4</v>
      </c>
      <c r="AM11" s="1"/>
      <c r="AN11" s="1">
        <v>5.7165739898499114E-4</v>
      </c>
    </row>
    <row r="12" spans="1:40" x14ac:dyDescent="0.25">
      <c r="A12" s="22">
        <v>26</v>
      </c>
      <c r="B12" s="22" t="s">
        <v>365</v>
      </c>
      <c r="C12" s="22">
        <v>29.6706</v>
      </c>
      <c r="D12" s="28">
        <v>24.134799999999998</v>
      </c>
      <c r="E12" s="22">
        <f t="shared" si="0"/>
        <v>-5.5358000000000018</v>
      </c>
      <c r="F12" s="22">
        <f t="shared" si="1"/>
        <v>2.1555502423575342E-2</v>
      </c>
      <c r="G12" s="22"/>
      <c r="H12" s="22"/>
      <c r="L12" s="3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AE12" s="3"/>
      <c r="AF12" s="1"/>
      <c r="AG12" s="1"/>
      <c r="AH12" s="1"/>
      <c r="AJ12" s="1"/>
      <c r="AK12" s="1"/>
      <c r="AL12" s="1"/>
      <c r="AM12" s="1"/>
      <c r="AN12" s="1"/>
    </row>
    <row r="13" spans="1:40" x14ac:dyDescent="0.25">
      <c r="A13" s="22">
        <v>27</v>
      </c>
      <c r="B13" s="22" t="s">
        <v>366</v>
      </c>
      <c r="C13" s="22">
        <v>29.4057</v>
      </c>
      <c r="D13" s="28">
        <v>24.050699999999999</v>
      </c>
      <c r="E13" s="22">
        <f t="shared" si="0"/>
        <v>-5.3550000000000004</v>
      </c>
      <c r="F13" s="22">
        <f t="shared" si="1"/>
        <v>2.4433426347768544E-2</v>
      </c>
      <c r="G13" s="22"/>
      <c r="H13" s="22"/>
      <c r="L13" s="3" t="s">
        <v>11</v>
      </c>
      <c r="M13" s="1">
        <v>1.6408395017896992E-2</v>
      </c>
      <c r="N13" s="1"/>
      <c r="O13" s="1">
        <v>1.222642685932704E-2</v>
      </c>
      <c r="Q13" s="1">
        <v>8.5978475696173506E-2</v>
      </c>
      <c r="R13" s="1"/>
      <c r="S13" s="1">
        <v>6.7679660198985555E-4</v>
      </c>
      <c r="T13" s="1"/>
      <c r="U13" s="1">
        <v>1.4727904547283128E-4</v>
      </c>
      <c r="V13" s="1"/>
      <c r="W13" s="1">
        <v>1.2320052198787715E-2</v>
      </c>
      <c r="X13" s="1"/>
      <c r="Z13" s="1"/>
      <c r="AA13" s="3"/>
      <c r="AE13" s="3" t="s">
        <v>19</v>
      </c>
      <c r="AF13" s="1">
        <v>1.6408395017896992E-2</v>
      </c>
      <c r="AG13" s="1"/>
      <c r="AH13" s="1">
        <v>1.222642685932704E-2</v>
      </c>
      <c r="AJ13" s="1">
        <v>6.7679660198985555E-4</v>
      </c>
      <c r="AK13" s="1"/>
      <c r="AL13" s="1">
        <v>1.4727904547283128E-4</v>
      </c>
      <c r="AM13" s="1"/>
      <c r="AN13" s="1">
        <v>1.2320052198787715E-2</v>
      </c>
    </row>
    <row r="14" spans="1:40" x14ac:dyDescent="0.25">
      <c r="A14">
        <v>37</v>
      </c>
      <c r="B14" t="s">
        <v>367</v>
      </c>
      <c r="C14">
        <v>27.240600000000001</v>
      </c>
      <c r="D14" s="26">
        <v>21.183399999999999</v>
      </c>
      <c r="E14">
        <f t="shared" si="0"/>
        <v>-6.0572000000000017</v>
      </c>
      <c r="F14">
        <f t="shared" si="1"/>
        <v>1.501761997757326E-2</v>
      </c>
      <c r="G14">
        <f>AVERAGE(F14:F16)</f>
        <v>1.5560007417044183E-2</v>
      </c>
      <c r="H14">
        <f>STDEV(F14:F16)</f>
        <v>7.2168729944494078E-4</v>
      </c>
      <c r="L14" s="3" t="s">
        <v>12</v>
      </c>
      <c r="M14" s="1">
        <v>1.9807270676871217E-2</v>
      </c>
      <c r="N14" s="1"/>
      <c r="O14" s="1">
        <v>1.5059384327407326E-2</v>
      </c>
      <c r="Q14" s="1">
        <v>5.6498024978441003E-2</v>
      </c>
      <c r="R14" s="1"/>
      <c r="S14" s="1">
        <v>6.6484238759414148E-4</v>
      </c>
      <c r="T14" s="1"/>
      <c r="U14" s="1">
        <v>2.1338481181772126E-4</v>
      </c>
      <c r="V14" s="1"/>
      <c r="W14" s="1">
        <v>5.8949772237330425E-3</v>
      </c>
      <c r="X14" s="1"/>
      <c r="Z14" s="3"/>
      <c r="AA14" s="1"/>
      <c r="AE14" s="3" t="s">
        <v>20</v>
      </c>
      <c r="AF14" s="1">
        <v>1.9807270676871217E-2</v>
      </c>
      <c r="AG14" s="1"/>
      <c r="AH14" s="1">
        <v>1.5059384327407326E-2</v>
      </c>
      <c r="AJ14" s="1">
        <v>6.6484238759414148E-4</v>
      </c>
      <c r="AK14" s="1"/>
      <c r="AL14" s="1">
        <v>2.1338481181772126E-4</v>
      </c>
      <c r="AM14" s="1"/>
      <c r="AN14" s="1">
        <v>5.8949772237330425E-3</v>
      </c>
    </row>
    <row r="15" spans="1:40" x14ac:dyDescent="0.25">
      <c r="A15">
        <v>38</v>
      </c>
      <c r="B15" t="s">
        <v>368</v>
      </c>
      <c r="C15">
        <v>27.224799999999998</v>
      </c>
      <c r="D15" s="26">
        <v>21.192900000000002</v>
      </c>
      <c r="E15">
        <f t="shared" si="0"/>
        <v>-6.0318999999999967</v>
      </c>
      <c r="F15">
        <f t="shared" si="1"/>
        <v>1.5283301093607293E-2</v>
      </c>
      <c r="L15" s="3" t="s">
        <v>13</v>
      </c>
      <c r="M15" s="1">
        <v>1.689123948810984E-2</v>
      </c>
      <c r="N15" s="1"/>
      <c r="O15" s="1">
        <v>1.9611032046884771E-2</v>
      </c>
      <c r="P15" s="1"/>
      <c r="Q15" s="1">
        <v>0.10215455156657299</v>
      </c>
      <c r="R15" s="1"/>
      <c r="S15" s="1">
        <v>1.4445146602822109E-3</v>
      </c>
      <c r="T15" s="1"/>
      <c r="U15" s="1">
        <v>4.6247300718276754E-4</v>
      </c>
      <c r="V15" s="1"/>
      <c r="W15" s="1">
        <v>1.1629090531135968E-2</v>
      </c>
      <c r="X15" s="1"/>
      <c r="Z15" s="3"/>
      <c r="AA15" s="1"/>
      <c r="AE15" s="3" t="s">
        <v>21</v>
      </c>
      <c r="AF15" s="1">
        <v>1.689123948810984E-2</v>
      </c>
      <c r="AG15" s="1"/>
      <c r="AH15" s="1">
        <v>1.9611032046884771E-2</v>
      </c>
      <c r="AJ15" s="1">
        <v>1.4445146602822109E-3</v>
      </c>
      <c r="AK15" s="1"/>
      <c r="AL15" s="1">
        <v>4.6247300718276754E-4</v>
      </c>
      <c r="AM15" s="1"/>
      <c r="AN15" s="1">
        <v>1.1629090531135968E-2</v>
      </c>
    </row>
    <row r="16" spans="1:40" x14ac:dyDescent="0.25">
      <c r="A16">
        <v>39</v>
      </c>
      <c r="B16" t="s">
        <v>369</v>
      </c>
      <c r="C16">
        <v>27.040600000000001</v>
      </c>
      <c r="D16" s="26">
        <v>21.108599999999999</v>
      </c>
      <c r="E16">
        <f t="shared" si="0"/>
        <v>-5.9320000000000022</v>
      </c>
      <c r="F16">
        <f t="shared" si="1"/>
        <v>1.6379101179951994E-2</v>
      </c>
      <c r="L16" s="3" t="s">
        <v>14</v>
      </c>
      <c r="M16" s="1">
        <v>1.5560007417044183E-2</v>
      </c>
      <c r="N16" s="1"/>
      <c r="O16" s="1">
        <v>4.6301511463664336E-3</v>
      </c>
      <c r="P16" s="1"/>
      <c r="Q16" s="1">
        <v>1.29177946772689E-2</v>
      </c>
      <c r="R16" s="1"/>
      <c r="S16" s="1">
        <v>6.8354192054008575E-4</v>
      </c>
      <c r="T16" s="1"/>
      <c r="U16" s="1">
        <v>1.1210718631780288E-3</v>
      </c>
      <c r="V16" s="1"/>
      <c r="W16" s="1">
        <v>7.651369703121501E-3</v>
      </c>
      <c r="X16" s="1"/>
      <c r="Z16" s="3"/>
      <c r="AA16" s="1"/>
      <c r="AE16" s="3" t="s">
        <v>22</v>
      </c>
      <c r="AF16" s="1">
        <v>1.5560007417044183E-2</v>
      </c>
      <c r="AG16" s="1"/>
      <c r="AH16" s="1">
        <v>4.6301511463664336E-3</v>
      </c>
      <c r="AJ16" s="1">
        <v>6.8354192054008575E-4</v>
      </c>
      <c r="AK16" s="1"/>
      <c r="AL16" s="1">
        <v>1.1210718631780288E-3</v>
      </c>
      <c r="AM16" s="1"/>
      <c r="AN16" s="1">
        <v>7.651369703121501E-3</v>
      </c>
    </row>
    <row r="17" spans="1:28" x14ac:dyDescent="0.25">
      <c r="A17" s="22">
        <v>49</v>
      </c>
      <c r="B17" s="22" t="s">
        <v>370</v>
      </c>
      <c r="C17" s="22">
        <v>25.490400000000001</v>
      </c>
      <c r="D17" s="28">
        <v>20.502600000000001</v>
      </c>
      <c r="E17" s="22">
        <f t="shared" si="0"/>
        <v>-4.9878</v>
      </c>
      <c r="F17" s="22">
        <f t="shared" si="1"/>
        <v>3.151538287239334E-2</v>
      </c>
      <c r="G17" s="22">
        <f>AVERAGE(F17:F19)</f>
        <v>3.543009521838688E-2</v>
      </c>
      <c r="H17" s="22">
        <f>STDEV(F17:F19)</f>
        <v>4.361966899467962E-3</v>
      </c>
      <c r="L17" s="5" t="s">
        <v>28</v>
      </c>
      <c r="M17" s="10">
        <f>TTEST(M7:M9,M13:M16,1,3)</f>
        <v>7.964578691047712E-2</v>
      </c>
      <c r="N17" s="5"/>
      <c r="O17" s="5">
        <f>TTEST(O7:O9,O13:O16,1,3)</f>
        <v>0.28584680505382976</v>
      </c>
      <c r="P17" s="5"/>
      <c r="Q17" s="10">
        <f>TTEST(Q7:Q9,Q13:Q16,1,3)</f>
        <v>2.3292312565626513E-2</v>
      </c>
      <c r="R17" s="5"/>
      <c r="S17" s="10">
        <f>TTEST(S7:S9,S13:S16,1,3)</f>
        <v>1.1115152830911709E-2</v>
      </c>
      <c r="T17" s="5"/>
      <c r="U17" s="10">
        <f>TTEST(U7:U9,U13:U16,1,3)</f>
        <v>2.3097891827347653E-3</v>
      </c>
      <c r="V17" s="5"/>
      <c r="W17" s="10">
        <f>TTEST(W7:W9,W13:W16,1,3)</f>
        <v>4.8519583257501603E-3</v>
      </c>
      <c r="X17" s="1"/>
      <c r="Z17" s="3"/>
      <c r="AA17" s="1"/>
    </row>
    <row r="18" spans="1:28" x14ac:dyDescent="0.25">
      <c r="A18" s="22">
        <v>50</v>
      </c>
      <c r="B18" s="22" t="s">
        <v>371</v>
      </c>
      <c r="C18" s="22">
        <v>25.310300000000002</v>
      </c>
      <c r="D18" s="28">
        <v>20.459</v>
      </c>
      <c r="E18" s="22">
        <f t="shared" si="0"/>
        <v>-4.8513000000000019</v>
      </c>
      <c r="F18" s="22">
        <f t="shared" si="1"/>
        <v>3.4642815592566524E-2</v>
      </c>
      <c r="G18" s="22"/>
      <c r="H18" s="22"/>
      <c r="L18" s="3" t="s">
        <v>16</v>
      </c>
      <c r="M18" s="1">
        <f>AVERAGE(M7:M9)</f>
        <v>6.4439049634123335E-2</v>
      </c>
      <c r="N18" s="1"/>
      <c r="O18" s="1">
        <f>AVERAGE(O7:O9)</f>
        <v>1.0046212139181521E-2</v>
      </c>
      <c r="P18" s="1"/>
      <c r="Q18" s="1">
        <f>AVERAGE(Q7:Q9)</f>
        <v>2.3259331184064349E-4</v>
      </c>
      <c r="R18" s="1"/>
      <c r="S18" s="1">
        <f>AVERAGE(S7:S9)</f>
        <v>2.8235310794694396E-5</v>
      </c>
      <c r="T18" s="1"/>
      <c r="U18" s="1">
        <f>AVERAGE(U7:U9)</f>
        <v>1.811339627780546E-3</v>
      </c>
      <c r="V18" s="1"/>
      <c r="W18" s="1">
        <f>AVERAGE(W7:W9)</f>
        <v>4.5393539804596705E-4</v>
      </c>
      <c r="X18" s="1"/>
      <c r="Z18" s="3"/>
      <c r="AA18" s="1"/>
      <c r="AB18" s="1"/>
    </row>
    <row r="19" spans="1:28" x14ac:dyDescent="0.25">
      <c r="A19" s="22">
        <v>51</v>
      </c>
      <c r="B19" s="22" t="s">
        <v>372</v>
      </c>
      <c r="C19" s="22">
        <v>25.305800000000001</v>
      </c>
      <c r="D19" s="28">
        <v>20.666699999999999</v>
      </c>
      <c r="E19" s="22">
        <f t="shared" si="0"/>
        <v>-4.6391000000000027</v>
      </c>
      <c r="F19" s="22">
        <f t="shared" si="1"/>
        <v>4.0132087190200762E-2</v>
      </c>
      <c r="G19" s="22"/>
      <c r="H19" s="22"/>
      <c r="L19" s="3" t="s">
        <v>17</v>
      </c>
      <c r="M19" s="1">
        <f>AVERAGE(M13:M16)</f>
        <v>1.7166728149980558E-2</v>
      </c>
      <c r="N19" s="1"/>
      <c r="O19" s="1">
        <f>AVERAGE(O13:O16)</f>
        <v>1.2881748594996391E-2</v>
      </c>
      <c r="P19" s="1"/>
      <c r="Q19" s="1">
        <f>AVERAGE(Q13:Q16)</f>
        <v>6.4387211729614105E-2</v>
      </c>
      <c r="R19" s="1"/>
      <c r="S19" s="1">
        <f>AVERAGE(S13:S16)</f>
        <v>8.6742389260157347E-4</v>
      </c>
      <c r="T19" s="1"/>
      <c r="U19" s="1">
        <f>AVERAGE(U13:U16)</f>
        <v>4.8605218191283723E-4</v>
      </c>
      <c r="V19" s="1"/>
      <c r="W19" s="1">
        <f>AVERAGE(W13:W16)</f>
        <v>9.3738724141945572E-3</v>
      </c>
      <c r="X19" s="1"/>
      <c r="Z19" s="3"/>
      <c r="AA19" s="1"/>
    </row>
    <row r="20" spans="1:28" x14ac:dyDescent="0.25">
      <c r="A20">
        <v>61</v>
      </c>
      <c r="B20" t="s">
        <v>373</v>
      </c>
      <c r="C20">
        <v>25.638200000000001</v>
      </c>
      <c r="D20" s="26">
        <v>21.442299999999999</v>
      </c>
      <c r="E20">
        <f t="shared" si="0"/>
        <v>-4.1959000000000017</v>
      </c>
      <c r="F20">
        <f t="shared" si="1"/>
        <v>5.4564256420835094E-2</v>
      </c>
      <c r="G20">
        <f>AVERAGE(F20:F22)</f>
        <v>5.1337105165636727E-2</v>
      </c>
      <c r="H20">
        <f>STDEV(F20:F22)</f>
        <v>7.566853063702794E-3</v>
      </c>
      <c r="L20" s="3" t="s">
        <v>18</v>
      </c>
      <c r="M20">
        <f>M18/M19</f>
        <v>3.7537176025121779</v>
      </c>
      <c r="O20">
        <f t="shared" ref="O20:W20" si="2">O18/O19</f>
        <v>0.77987953771149776</v>
      </c>
      <c r="Q20">
        <f t="shared" si="2"/>
        <v>3.6124147263495348E-3</v>
      </c>
      <c r="S20">
        <f t="shared" si="2"/>
        <v>3.255076443653309E-2</v>
      </c>
      <c r="U20">
        <f t="shared" si="2"/>
        <v>3.7266361415189984</v>
      </c>
      <c r="W20">
        <f t="shared" si="2"/>
        <v>4.8425600220308854E-2</v>
      </c>
      <c r="Z20" s="3"/>
      <c r="AA20" s="1"/>
    </row>
    <row r="21" spans="1:28" x14ac:dyDescent="0.25">
      <c r="A21">
        <v>62</v>
      </c>
      <c r="B21" t="s">
        <v>374</v>
      </c>
      <c r="C21">
        <v>25.741399999999999</v>
      </c>
      <c r="D21" s="26">
        <v>21.6023</v>
      </c>
      <c r="E21">
        <f t="shared" si="0"/>
        <v>-4.1390999999999991</v>
      </c>
      <c r="F21">
        <f t="shared" si="1"/>
        <v>5.6755341990721603E-2</v>
      </c>
      <c r="Z21" s="3"/>
      <c r="AA21" s="1"/>
    </row>
    <row r="22" spans="1:28" x14ac:dyDescent="0.25">
      <c r="A22">
        <v>63</v>
      </c>
      <c r="B22" t="s">
        <v>375</v>
      </c>
      <c r="C22">
        <v>25.7194</v>
      </c>
      <c r="D22" s="26">
        <v>21.169499999999999</v>
      </c>
      <c r="E22">
        <f t="shared" si="0"/>
        <v>-4.5499000000000009</v>
      </c>
      <c r="F22">
        <f t="shared" si="1"/>
        <v>4.2691717085353485E-2</v>
      </c>
      <c r="Z22" s="3"/>
      <c r="AA22" s="1"/>
    </row>
    <row r="23" spans="1:28" x14ac:dyDescent="0.25">
      <c r="A23" s="22">
        <v>73</v>
      </c>
      <c r="B23" s="22" t="s">
        <v>376</v>
      </c>
      <c r="C23" s="22">
        <v>24.530200000000001</v>
      </c>
      <c r="D23" s="28">
        <v>21.005299999999998</v>
      </c>
      <c r="E23" s="22">
        <f t="shared" si="0"/>
        <v>-3.5249000000000024</v>
      </c>
      <c r="F23" s="22">
        <f t="shared" si="1"/>
        <v>8.6875910310680829E-2</v>
      </c>
      <c r="G23" s="22">
        <f>AVERAGE(F23:F25)</f>
        <v>0.10654994851834639</v>
      </c>
      <c r="H23" s="22">
        <f>STDEV(F23:F25)</f>
        <v>2.7941739992905376E-2</v>
      </c>
      <c r="Z23" s="3"/>
      <c r="AA23" s="1"/>
    </row>
    <row r="24" spans="1:28" x14ac:dyDescent="0.25">
      <c r="A24" s="22">
        <v>74</v>
      </c>
      <c r="B24" s="22" t="s">
        <v>377</v>
      </c>
      <c r="C24" s="22">
        <v>24.276700000000002</v>
      </c>
      <c r="D24" s="28">
        <v>20.869199999999999</v>
      </c>
      <c r="E24" s="22">
        <f t="shared" si="0"/>
        <v>-3.4075000000000024</v>
      </c>
      <c r="F24" s="22">
        <f t="shared" si="1"/>
        <v>9.4241087660352968E-2</v>
      </c>
      <c r="G24" s="22"/>
      <c r="H24" s="22"/>
    </row>
    <row r="25" spans="1:28" x14ac:dyDescent="0.25">
      <c r="A25" s="22">
        <v>75</v>
      </c>
      <c r="B25" s="22" t="s">
        <v>378</v>
      </c>
      <c r="C25" s="22">
        <v>24.357099999999999</v>
      </c>
      <c r="D25" s="28">
        <v>21.505400000000002</v>
      </c>
      <c r="E25" s="22">
        <f t="shared" si="0"/>
        <v>-2.8516999999999975</v>
      </c>
      <c r="F25" s="22">
        <f t="shared" si="1"/>
        <v>0.13853284758400536</v>
      </c>
      <c r="G25" s="22"/>
      <c r="H25" s="22"/>
    </row>
    <row r="26" spans="1:28" x14ac:dyDescent="0.25">
      <c r="A26">
        <v>85</v>
      </c>
      <c r="B26" t="s">
        <v>379</v>
      </c>
      <c r="C26">
        <v>25.441199999999998</v>
      </c>
      <c r="D26" s="26" t="s">
        <v>205</v>
      </c>
      <c r="E26">
        <f>D28-C26</f>
        <v>-2.7226999999999997</v>
      </c>
      <c r="F26">
        <f t="shared" si="1"/>
        <v>0.15149058085942391</v>
      </c>
      <c r="G26">
        <f>AVERAGE(F26:F28)</f>
        <v>0.1433912490221039</v>
      </c>
      <c r="H26">
        <f>STDEV(F26:F28)</f>
        <v>7.9115604290970372E-3</v>
      </c>
    </row>
    <row r="27" spans="1:28" x14ac:dyDescent="0.25">
      <c r="A27">
        <v>86</v>
      </c>
      <c r="B27" t="s">
        <v>380</v>
      </c>
      <c r="C27">
        <v>25.600200000000001</v>
      </c>
      <c r="D27" s="26" t="s">
        <v>205</v>
      </c>
      <c r="E27">
        <f>D28-C27</f>
        <v>-2.8817000000000021</v>
      </c>
      <c r="F27">
        <f t="shared" si="1"/>
        <v>0.13568188280629045</v>
      </c>
    </row>
    <row r="28" spans="1:28" x14ac:dyDescent="0.25">
      <c r="A28">
        <v>87</v>
      </c>
      <c r="B28" t="s">
        <v>381</v>
      </c>
      <c r="C28">
        <v>25.5244</v>
      </c>
      <c r="D28" s="26">
        <v>22.718499999999999</v>
      </c>
      <c r="E28">
        <f t="shared" si="0"/>
        <v>-2.8059000000000012</v>
      </c>
      <c r="F28">
        <f t="shared" si="1"/>
        <v>0.14300128340059734</v>
      </c>
    </row>
    <row r="32" spans="1:28" x14ac:dyDescent="0.25">
      <c r="A32" s="2"/>
      <c r="B32" s="2"/>
      <c r="C32" s="2"/>
      <c r="D32" s="27"/>
      <c r="E32" s="2"/>
      <c r="F32" s="2"/>
      <c r="G32" s="2"/>
      <c r="H32" s="2"/>
    </row>
    <row r="33" spans="1:25" x14ac:dyDescent="0.25">
      <c r="A33" s="22"/>
      <c r="B33" s="22"/>
      <c r="C33" s="22"/>
      <c r="D33" s="28"/>
      <c r="E33" s="22"/>
      <c r="F33" s="22"/>
      <c r="G33" s="22"/>
      <c r="H33" s="22"/>
      <c r="J33" s="28"/>
    </row>
    <row r="34" spans="1:25" x14ac:dyDescent="0.25">
      <c r="A34" s="22"/>
      <c r="B34" s="22"/>
      <c r="C34" s="22"/>
      <c r="D34" s="28"/>
      <c r="E34" s="22"/>
      <c r="F34" s="22"/>
      <c r="G34" s="22"/>
      <c r="H34" s="22"/>
      <c r="J34" s="28"/>
    </row>
    <row r="35" spans="1:25" x14ac:dyDescent="0.25">
      <c r="A35" s="22"/>
      <c r="B35" s="22"/>
      <c r="C35" s="22"/>
      <c r="D35" s="28"/>
      <c r="E35" s="22"/>
      <c r="F35" s="22"/>
      <c r="G35" s="22"/>
      <c r="H35" s="22"/>
      <c r="J35" s="28"/>
    </row>
    <row r="36" spans="1:25" x14ac:dyDescent="0.25">
      <c r="J36" s="26"/>
    </row>
    <row r="37" spans="1:25" x14ac:dyDescent="0.25">
      <c r="J37" s="26"/>
    </row>
    <row r="38" spans="1:25" x14ac:dyDescent="0.25">
      <c r="J38" s="26"/>
    </row>
    <row r="39" spans="1:25" x14ac:dyDescent="0.25">
      <c r="A39" s="22"/>
      <c r="B39" s="22"/>
      <c r="C39" s="22"/>
      <c r="D39" s="28"/>
      <c r="E39" s="22"/>
      <c r="F39" s="22"/>
      <c r="G39" s="22"/>
      <c r="H39" s="22"/>
      <c r="J39" s="28"/>
    </row>
    <row r="40" spans="1:25" x14ac:dyDescent="0.25">
      <c r="A40" s="22"/>
      <c r="B40" s="22"/>
      <c r="C40" s="22"/>
      <c r="D40" s="28"/>
      <c r="E40" s="22"/>
      <c r="F40" s="22"/>
      <c r="G40" s="22"/>
      <c r="H40" s="22"/>
      <c r="J40" s="28"/>
    </row>
    <row r="41" spans="1:25" x14ac:dyDescent="0.25">
      <c r="A41" s="22"/>
      <c r="B41" s="22"/>
      <c r="C41" s="22"/>
      <c r="D41" s="28"/>
      <c r="E41" s="22"/>
      <c r="F41" s="22"/>
      <c r="G41" s="22"/>
      <c r="H41" s="22"/>
      <c r="J41" s="28"/>
      <c r="L41" s="1"/>
      <c r="M41" s="3" t="s">
        <v>29</v>
      </c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5" x14ac:dyDescent="0.25">
      <c r="J42" s="26"/>
      <c r="L42" s="1"/>
      <c r="M42" s="3" t="s">
        <v>23</v>
      </c>
      <c r="N42" s="3"/>
      <c r="O42" s="3"/>
      <c r="P42" s="3"/>
      <c r="Q42" s="3" t="s">
        <v>24</v>
      </c>
      <c r="R42" s="3"/>
      <c r="S42" s="3" t="s">
        <v>25</v>
      </c>
      <c r="T42" s="3"/>
      <c r="U42" s="3" t="s">
        <v>26</v>
      </c>
      <c r="V42" s="3"/>
      <c r="W42" s="3" t="s">
        <v>27</v>
      </c>
      <c r="X42" s="3"/>
      <c r="Y42" s="3"/>
    </row>
    <row r="43" spans="1:25" x14ac:dyDescent="0.25">
      <c r="J43" s="26"/>
      <c r="L43" s="3" t="s">
        <v>8</v>
      </c>
      <c r="M43" s="1">
        <v>4.361966899467962E-3</v>
      </c>
      <c r="N43" s="1"/>
      <c r="O43" s="1"/>
      <c r="P43" s="1"/>
      <c r="Q43" s="1">
        <v>8.556603743792191E-6</v>
      </c>
      <c r="R43" s="1"/>
      <c r="S43" s="1">
        <v>5.7347568505627133E-6</v>
      </c>
      <c r="T43" s="1"/>
      <c r="U43" s="1">
        <v>8.999801287371105E-5</v>
      </c>
      <c r="V43" s="1"/>
      <c r="W43" s="1">
        <v>3.1301918445129727E-5</v>
      </c>
      <c r="X43" s="1"/>
      <c r="Y43" s="1"/>
    </row>
    <row r="44" spans="1:25" x14ac:dyDescent="0.25">
      <c r="J44" s="26"/>
      <c r="L44" s="3" t="s">
        <v>9</v>
      </c>
      <c r="M44" s="1">
        <v>7.566853063702794E-3</v>
      </c>
      <c r="N44" s="1"/>
      <c r="O44" s="1"/>
      <c r="P44" s="1"/>
      <c r="Q44" s="1">
        <v>3.0098686171511424E-5</v>
      </c>
      <c r="R44" s="1"/>
      <c r="S44" s="1">
        <v>1.1779530432338339E-5</v>
      </c>
      <c r="T44" s="1"/>
      <c r="U44" s="1">
        <v>1.218469711531094E-4</v>
      </c>
      <c r="V44" s="1"/>
      <c r="W44" s="1">
        <v>4.6704935849205692E-5</v>
      </c>
      <c r="X44" s="1"/>
      <c r="Y44" s="1"/>
    </row>
    <row r="45" spans="1:25" x14ac:dyDescent="0.25">
      <c r="A45" s="22"/>
      <c r="B45" s="22"/>
      <c r="C45" s="22"/>
      <c r="D45" s="28"/>
      <c r="E45" s="22"/>
      <c r="F45" s="22"/>
      <c r="G45" s="22"/>
      <c r="H45" s="22"/>
      <c r="J45" s="28"/>
      <c r="L45" s="3" t="s">
        <v>10</v>
      </c>
      <c r="M45" s="1">
        <v>2.7941739992905376E-2</v>
      </c>
      <c r="N45" s="1"/>
      <c r="O45" s="1"/>
      <c r="P45" s="1"/>
      <c r="Q45" s="1">
        <v>9.6596473725288822E-5</v>
      </c>
      <c r="R45" s="1"/>
      <c r="S45" s="1">
        <v>1.3892147386722728E-5</v>
      </c>
      <c r="T45" s="1"/>
      <c r="U45" s="1">
        <v>6.4066831304497194E-4</v>
      </c>
      <c r="V45" s="1"/>
      <c r="W45" s="1">
        <v>1.7511678584536717E-4</v>
      </c>
      <c r="X45" s="1"/>
      <c r="Y45" s="1"/>
    </row>
    <row r="46" spans="1:25" x14ac:dyDescent="0.25">
      <c r="A46" s="22"/>
      <c r="B46" s="22"/>
      <c r="C46" s="22"/>
      <c r="D46" s="28"/>
      <c r="E46" s="22"/>
      <c r="F46" s="22"/>
      <c r="G46" s="22"/>
      <c r="H46" s="22"/>
      <c r="J46" s="28"/>
      <c r="L46" s="3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x14ac:dyDescent="0.25">
      <c r="A47" s="22"/>
      <c r="B47" s="22"/>
      <c r="C47" s="22"/>
      <c r="D47" s="28"/>
      <c r="E47" s="22"/>
      <c r="F47" s="22"/>
      <c r="G47" s="22"/>
      <c r="H47" s="22"/>
      <c r="J47" s="28"/>
      <c r="L47" s="3" t="s">
        <v>156</v>
      </c>
      <c r="M47" s="1">
        <v>7.9115604290970372E-3</v>
      </c>
      <c r="N47" s="1"/>
      <c r="O47" s="1"/>
      <c r="P47" s="1"/>
      <c r="Q47" s="1">
        <v>8.9497747759168342E-2</v>
      </c>
      <c r="R47" s="1"/>
      <c r="S47" s="1">
        <v>2.9060528688654267E-5</v>
      </c>
      <c r="T47" s="1"/>
      <c r="U47" s="1">
        <v>1.2187328394629987E-4</v>
      </c>
      <c r="V47" s="1"/>
      <c r="W47" s="1">
        <v>1.1224319166899608E-4</v>
      </c>
      <c r="X47" s="1"/>
      <c r="Y47" s="1"/>
    </row>
    <row r="48" spans="1:25" x14ac:dyDescent="0.25">
      <c r="J48" s="26"/>
      <c r="L48" s="3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x14ac:dyDescent="0.25">
      <c r="J49" s="26"/>
      <c r="L49" s="3" t="s">
        <v>19</v>
      </c>
      <c r="M49" s="1">
        <v>5.5569969533626022E-3</v>
      </c>
      <c r="N49" s="1"/>
      <c r="O49" s="1"/>
      <c r="Q49" s="1">
        <v>3.2607606701236934E-2</v>
      </c>
      <c r="R49" s="1"/>
      <c r="S49" s="1">
        <v>1.8863641535554954E-4</v>
      </c>
      <c r="T49" s="1"/>
      <c r="U49" s="1">
        <v>1.4727904547283128E-4</v>
      </c>
      <c r="V49" s="1"/>
      <c r="W49" s="1">
        <v>4.5229543701345975E-3</v>
      </c>
      <c r="X49" s="1"/>
      <c r="Y49" s="1"/>
    </row>
    <row r="50" spans="1:25" x14ac:dyDescent="0.25">
      <c r="J50" s="26"/>
      <c r="L50" s="3" t="s">
        <v>20</v>
      </c>
      <c r="M50" s="1">
        <v>2.4266884553596729E-3</v>
      </c>
      <c r="N50" s="1"/>
      <c r="O50" s="1"/>
      <c r="Q50" s="1">
        <v>1.2349347238939633E-3</v>
      </c>
      <c r="R50" s="1"/>
      <c r="S50" s="1">
        <v>9.9175886922154519E-5</v>
      </c>
      <c r="T50" s="1"/>
      <c r="U50" s="1">
        <v>2.1338481181772126E-4</v>
      </c>
      <c r="V50" s="1"/>
      <c r="W50" s="1">
        <v>2.8030411016399136E-4</v>
      </c>
      <c r="X50" s="1"/>
      <c r="Y50" s="1"/>
    </row>
    <row r="51" spans="1:25" x14ac:dyDescent="0.25">
      <c r="A51" s="22"/>
      <c r="B51" s="22"/>
      <c r="C51" s="22"/>
      <c r="D51" s="28"/>
      <c r="E51" s="22"/>
      <c r="F51" s="22"/>
      <c r="G51" s="22"/>
      <c r="H51" s="22"/>
      <c r="J51" s="28"/>
      <c r="L51" s="3" t="s">
        <v>21</v>
      </c>
      <c r="M51" s="1">
        <v>1.0668583503869046E-2</v>
      </c>
      <c r="N51" s="1"/>
      <c r="O51" s="1"/>
      <c r="P51" s="1"/>
      <c r="Q51" s="1">
        <v>6.0078536184336229E-2</v>
      </c>
      <c r="R51" s="1"/>
      <c r="S51" s="1">
        <v>8.3633271737325765E-4</v>
      </c>
      <c r="T51" s="1"/>
      <c r="U51" s="1">
        <v>4.6247300718276754E-4</v>
      </c>
      <c r="V51" s="1"/>
      <c r="W51" s="1">
        <v>7.7779212892633773E-3</v>
      </c>
      <c r="X51" s="1"/>
      <c r="Y51" s="1"/>
    </row>
    <row r="52" spans="1:25" x14ac:dyDescent="0.25">
      <c r="A52" s="22"/>
      <c r="B52" s="22"/>
      <c r="C52" s="22"/>
      <c r="D52" s="28"/>
      <c r="E52" s="22"/>
      <c r="F52" s="22"/>
      <c r="G52" s="22"/>
      <c r="H52" s="22"/>
      <c r="J52" s="28"/>
      <c r="L52" s="3" t="s">
        <v>22</v>
      </c>
      <c r="M52" s="1">
        <v>7.2168729944494078E-4</v>
      </c>
      <c r="N52" s="1"/>
      <c r="O52" s="1"/>
      <c r="P52" s="1"/>
      <c r="Q52" s="1">
        <v>5.7367525184700901E-4</v>
      </c>
      <c r="R52" s="1"/>
      <c r="S52" s="1">
        <v>3.0432829392739295E-5</v>
      </c>
      <c r="T52" s="1"/>
      <c r="U52" s="1">
        <v>1.1210718631780288E-3</v>
      </c>
      <c r="V52" s="1"/>
      <c r="W52" s="1">
        <v>2.5362866191245095E-4</v>
      </c>
      <c r="X52" s="1"/>
      <c r="Y52" s="1"/>
    </row>
    <row r="53" spans="1:25" x14ac:dyDescent="0.25">
      <c r="A53" s="22"/>
      <c r="B53" s="22"/>
      <c r="C53" s="22"/>
      <c r="D53" s="28"/>
      <c r="E53" s="22"/>
      <c r="F53" s="22"/>
      <c r="G53" s="22"/>
      <c r="H53" s="22"/>
      <c r="J53" s="28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5" x14ac:dyDescent="0.25">
      <c r="J54" s="26"/>
    </row>
    <row r="55" spans="1:25" x14ac:dyDescent="0.25">
      <c r="J55" s="26"/>
    </row>
    <row r="56" spans="1:25" x14ac:dyDescent="0.25">
      <c r="J56" s="26"/>
    </row>
    <row r="57" spans="1:25" x14ac:dyDescent="0.25">
      <c r="A57" t="s">
        <v>355</v>
      </c>
    </row>
    <row r="58" spans="1:25" x14ac:dyDescent="0.25">
      <c r="A58" t="s">
        <v>37</v>
      </c>
      <c r="B58" t="s">
        <v>38</v>
      </c>
      <c r="C58" t="s">
        <v>39</v>
      </c>
      <c r="D58" s="26" t="s">
        <v>40</v>
      </c>
      <c r="E58" t="s">
        <v>41</v>
      </c>
    </row>
    <row r="59" spans="1:25" x14ac:dyDescent="0.25">
      <c r="A59" t="s">
        <v>382</v>
      </c>
      <c r="B59" t="s">
        <v>42</v>
      </c>
      <c r="C59">
        <v>3</v>
      </c>
      <c r="D59" s="26">
        <v>15</v>
      </c>
      <c r="E59">
        <v>0.2</v>
      </c>
    </row>
    <row r="60" spans="1:25" x14ac:dyDescent="0.25">
      <c r="A60" s="2" t="s">
        <v>43</v>
      </c>
      <c r="B60" s="2" t="s">
        <v>44</v>
      </c>
      <c r="C60" s="2" t="s">
        <v>45</v>
      </c>
      <c r="D60" s="27" t="s">
        <v>356</v>
      </c>
      <c r="E60" s="2" t="s">
        <v>147</v>
      </c>
      <c r="F60" s="2" t="s">
        <v>148</v>
      </c>
      <c r="G60" s="2" t="s">
        <v>177</v>
      </c>
      <c r="H60" s="2" t="s">
        <v>150</v>
      </c>
    </row>
    <row r="61" spans="1:25" x14ac:dyDescent="0.25">
      <c r="A61" s="22">
        <v>7</v>
      </c>
      <c r="B61" s="22" t="s">
        <v>383</v>
      </c>
      <c r="C61" s="22">
        <v>22.109500000000001</v>
      </c>
      <c r="D61" s="28">
        <v>21.5808</v>
      </c>
      <c r="E61" s="22">
        <f>D61-C61</f>
        <v>-0.52870000000000061</v>
      </c>
      <c r="F61" s="22">
        <f t="shared" si="1"/>
        <v>0.6931790703749231</v>
      </c>
      <c r="G61" s="22">
        <f>AVERAGE(F61:F63)</f>
        <v>0.85978475696173451</v>
      </c>
      <c r="H61" s="22">
        <f>STDEV(F61:F63)</f>
        <v>0.32607606701236935</v>
      </c>
    </row>
    <row r="62" spans="1:25" x14ac:dyDescent="0.25">
      <c r="A62" s="22">
        <v>8</v>
      </c>
      <c r="B62" s="22" t="s">
        <v>384</v>
      </c>
      <c r="C62" s="22">
        <v>22.039200000000001</v>
      </c>
      <c r="D62" s="28">
        <v>22.3443</v>
      </c>
      <c r="E62" s="22">
        <f t="shared" ref="E62:E81" si="3">D62-C62</f>
        <v>0.30509999999999948</v>
      </c>
      <c r="F62" s="22">
        <f t="shared" si="1"/>
        <v>1.235504272789314</v>
      </c>
      <c r="G62" s="22"/>
      <c r="H62" s="22"/>
    </row>
    <row r="63" spans="1:25" x14ac:dyDescent="0.25">
      <c r="A63" s="22">
        <v>9</v>
      </c>
      <c r="B63" s="22" t="s">
        <v>385</v>
      </c>
      <c r="C63" s="22">
        <v>22.048100000000002</v>
      </c>
      <c r="D63" s="28">
        <v>21.428100000000001</v>
      </c>
      <c r="E63" s="22">
        <f t="shared" si="3"/>
        <v>-0.62000000000000099</v>
      </c>
      <c r="F63" s="22">
        <f t="shared" si="1"/>
        <v>0.65067092772096635</v>
      </c>
      <c r="G63" s="22"/>
      <c r="H63" s="22"/>
    </row>
    <row r="64" spans="1:25" x14ac:dyDescent="0.25">
      <c r="A64">
        <v>19</v>
      </c>
      <c r="B64" t="s">
        <v>386</v>
      </c>
      <c r="C64">
        <v>23.322399999999998</v>
      </c>
      <c r="D64" s="26" t="s">
        <v>205</v>
      </c>
      <c r="E64">
        <f>D65-C64</f>
        <v>-0.80159999999999698</v>
      </c>
      <c r="F64">
        <f t="shared" si="1"/>
        <v>0.57371255696029111</v>
      </c>
      <c r="G64">
        <f>AVERAGE(F64:F65)</f>
        <v>0.56498024978440953</v>
      </c>
      <c r="H64">
        <f>STDEV(F64:F65)</f>
        <v>1.2349347238939632E-2</v>
      </c>
    </row>
    <row r="65" spans="1:8" x14ac:dyDescent="0.25">
      <c r="A65">
        <v>20</v>
      </c>
      <c r="B65" t="s">
        <v>387</v>
      </c>
      <c r="C65">
        <v>23.367000000000001</v>
      </c>
      <c r="D65" s="26">
        <v>22.520800000000001</v>
      </c>
      <c r="E65">
        <f t="shared" si="3"/>
        <v>-0.84619999999999962</v>
      </c>
      <c r="F65">
        <f t="shared" si="1"/>
        <v>0.55624794260852795</v>
      </c>
    </row>
    <row r="66" spans="1:8" x14ac:dyDescent="0.25">
      <c r="A66">
        <v>21</v>
      </c>
      <c r="B66" t="s">
        <v>388</v>
      </c>
      <c r="C66" t="s">
        <v>205</v>
      </c>
      <c r="D66" s="26">
        <v>22.502600000000001</v>
      </c>
      <c r="E66" t="s">
        <v>205</v>
      </c>
      <c r="F66" t="s">
        <v>205</v>
      </c>
    </row>
    <row r="67" spans="1:8" x14ac:dyDescent="0.25">
      <c r="A67" s="22">
        <v>31</v>
      </c>
      <c r="B67" s="22" t="s">
        <v>389</v>
      </c>
      <c r="C67" s="22">
        <v>23.693100000000001</v>
      </c>
      <c r="D67" s="28">
        <v>22.088799999999999</v>
      </c>
      <c r="E67" s="22">
        <f t="shared" si="3"/>
        <v>-1.6043000000000021</v>
      </c>
      <c r="F67" s="22">
        <f t="shared" si="1"/>
        <v>0.32889523230502543</v>
      </c>
      <c r="G67" s="22">
        <f>AVERAGE(F67:F69)</f>
        <v>1.0215455156657336</v>
      </c>
      <c r="H67" s="22">
        <f>STDEV(F67:F69)</f>
        <v>0.60078536184336229</v>
      </c>
    </row>
    <row r="68" spans="1:8" x14ac:dyDescent="0.25">
      <c r="A68" s="22">
        <v>32</v>
      </c>
      <c r="B68" s="22" t="s">
        <v>390</v>
      </c>
      <c r="C68" s="22">
        <v>23.648</v>
      </c>
      <c r="D68" s="28">
        <v>24.134799999999998</v>
      </c>
      <c r="E68" s="22">
        <f t="shared" si="3"/>
        <v>0.48679999999999879</v>
      </c>
      <c r="F68" s="22">
        <f t="shared" si="1"/>
        <v>1.4013331695875226</v>
      </c>
      <c r="G68" s="22"/>
      <c r="H68" s="22"/>
    </row>
    <row r="69" spans="1:8" x14ac:dyDescent="0.25">
      <c r="A69" s="22">
        <v>33</v>
      </c>
      <c r="B69" s="22" t="s">
        <v>391</v>
      </c>
      <c r="C69" s="22">
        <v>23.634499999999999</v>
      </c>
      <c r="D69" s="28">
        <v>24.050699999999999</v>
      </c>
      <c r="E69" s="22">
        <f t="shared" si="3"/>
        <v>0.4161999999999999</v>
      </c>
      <c r="F69" s="22">
        <f t="shared" si="1"/>
        <v>1.3344081451046523</v>
      </c>
      <c r="G69" s="22"/>
      <c r="H69" s="22"/>
    </row>
    <row r="70" spans="1:8" x14ac:dyDescent="0.25">
      <c r="A70">
        <v>43</v>
      </c>
      <c r="B70" t="s">
        <v>392</v>
      </c>
      <c r="C70">
        <v>24.1052</v>
      </c>
      <c r="D70" s="26">
        <v>21.183399999999999</v>
      </c>
      <c r="E70">
        <f t="shared" si="3"/>
        <v>-2.9218000000000011</v>
      </c>
      <c r="F70">
        <f t="shared" ref="F70:F133" si="4">POWER(2,E70)</f>
        <v>0.13196250732474701</v>
      </c>
      <c r="G70">
        <f>AVERAGE(F70:F72)</f>
        <v>0.12917794677268893</v>
      </c>
      <c r="H70">
        <f>STDEV(F70:F72)</f>
        <v>5.7367525184700901E-3</v>
      </c>
    </row>
    <row r="71" spans="1:8" x14ac:dyDescent="0.25">
      <c r="A71">
        <v>44</v>
      </c>
      <c r="B71" t="s">
        <v>393</v>
      </c>
      <c r="C71">
        <v>24.1035</v>
      </c>
      <c r="D71" s="26">
        <v>21.192900000000002</v>
      </c>
      <c r="E71">
        <f t="shared" si="3"/>
        <v>-2.9105999999999987</v>
      </c>
      <c r="F71">
        <f t="shared" si="4"/>
        <v>0.13299095192179411</v>
      </c>
    </row>
    <row r="72" spans="1:8" x14ac:dyDescent="0.25">
      <c r="A72">
        <v>45</v>
      </c>
      <c r="B72" t="s">
        <v>394</v>
      </c>
      <c r="C72">
        <v>24.136800000000001</v>
      </c>
      <c r="D72" s="26">
        <v>21.108599999999999</v>
      </c>
      <c r="E72">
        <f t="shared" si="3"/>
        <v>-3.0282000000000018</v>
      </c>
      <c r="F72">
        <f t="shared" si="4"/>
        <v>0.12258038107152572</v>
      </c>
    </row>
    <row r="73" spans="1:8" x14ac:dyDescent="0.25">
      <c r="A73" s="22">
        <v>55</v>
      </c>
      <c r="B73" s="22" t="s">
        <v>395</v>
      </c>
      <c r="C73" s="22">
        <v>31.578499999999998</v>
      </c>
      <c r="D73" s="28">
        <v>20.502600000000001</v>
      </c>
      <c r="E73" s="22">
        <f t="shared" si="3"/>
        <v>-11.075899999999997</v>
      </c>
      <c r="F73" s="22">
        <f t="shared" si="4"/>
        <v>4.6325687265885165E-4</v>
      </c>
      <c r="G73" s="22">
        <f>AVERAGE(F73:F75)</f>
        <v>3.650791464738454E-4</v>
      </c>
      <c r="H73" s="22">
        <f>STDEV(F73:F75)</f>
        <v>8.5566037437921917E-5</v>
      </c>
    </row>
    <row r="74" spans="1:8" x14ac:dyDescent="0.25">
      <c r="A74" s="22">
        <v>56</v>
      </c>
      <c r="B74" s="22" t="s">
        <v>396</v>
      </c>
      <c r="C74" s="22">
        <v>32.043599999999998</v>
      </c>
      <c r="D74" s="28">
        <v>20.459</v>
      </c>
      <c r="E74" s="22">
        <f t="shared" si="3"/>
        <v>-11.584599999999998</v>
      </c>
      <c r="F74" s="22">
        <f t="shared" si="4"/>
        <v>3.2560263604259661E-4</v>
      </c>
      <c r="G74" s="22"/>
      <c r="H74" s="22"/>
    </row>
    <row r="75" spans="1:8" x14ac:dyDescent="0.25">
      <c r="A75" s="22">
        <v>57</v>
      </c>
      <c r="B75" s="22" t="s">
        <v>397</v>
      </c>
      <c r="C75" s="22">
        <v>32.339100000000002</v>
      </c>
      <c r="D75" s="28">
        <v>20.666699999999999</v>
      </c>
      <c r="E75" s="22">
        <f t="shared" si="3"/>
        <v>-11.672400000000003</v>
      </c>
      <c r="F75" s="22">
        <f t="shared" si="4"/>
        <v>3.0637793072008817E-4</v>
      </c>
      <c r="G75" s="22"/>
      <c r="H75" s="22"/>
    </row>
    <row r="76" spans="1:8" x14ac:dyDescent="0.25">
      <c r="A76">
        <v>67</v>
      </c>
      <c r="B76" t="s">
        <v>398</v>
      </c>
      <c r="C76">
        <v>30.776800000000001</v>
      </c>
      <c r="D76" s="26">
        <v>21.442299999999999</v>
      </c>
      <c r="E76">
        <f t="shared" si="3"/>
        <v>-9.334500000000002</v>
      </c>
      <c r="F76">
        <f t="shared" si="4"/>
        <v>1.5489432466255215E-3</v>
      </c>
      <c r="G76">
        <f>AVERAGE(F76:F78)</f>
        <v>1.2981646759999688E-3</v>
      </c>
      <c r="H76">
        <f>STDEV(F76:F78)</f>
        <v>3.0098686171511424E-4</v>
      </c>
    </row>
    <row r="77" spans="1:8" x14ac:dyDescent="0.25">
      <c r="A77">
        <v>68</v>
      </c>
      <c r="B77" t="s">
        <v>399</v>
      </c>
      <c r="C77">
        <v>31.1022</v>
      </c>
      <c r="D77" s="26">
        <v>21.6023</v>
      </c>
      <c r="E77">
        <f t="shared" si="3"/>
        <v>-9.4999000000000002</v>
      </c>
      <c r="F77">
        <f t="shared" si="4"/>
        <v>1.3811636636570667E-3</v>
      </c>
    </row>
    <row r="78" spans="1:8" x14ac:dyDescent="0.25">
      <c r="A78">
        <v>69</v>
      </c>
      <c r="B78" t="s">
        <v>400</v>
      </c>
      <c r="C78">
        <v>31.1876</v>
      </c>
      <c r="D78" s="26">
        <v>21.169499999999999</v>
      </c>
      <c r="E78">
        <f t="shared" si="3"/>
        <v>-10.0181</v>
      </c>
      <c r="F78">
        <f t="shared" si="4"/>
        <v>9.6438711771731824E-4</v>
      </c>
    </row>
    <row r="79" spans="1:8" x14ac:dyDescent="0.25">
      <c r="A79" s="22">
        <v>79</v>
      </c>
      <c r="B79" s="22" t="s">
        <v>401</v>
      </c>
      <c r="C79" s="22">
        <v>28.386700000000001</v>
      </c>
      <c r="D79" s="28">
        <v>21.005299999999998</v>
      </c>
      <c r="E79" s="22">
        <f t="shared" si="3"/>
        <v>-7.3814000000000028</v>
      </c>
      <c r="F79" s="22">
        <f t="shared" si="4"/>
        <v>5.9975957488440871E-3</v>
      </c>
      <c r="G79" s="22">
        <f>AVERAGE(F79:F80)</f>
        <v>5.3145555327454887E-3</v>
      </c>
      <c r="H79" s="22">
        <f>STDEV(F79:F80)</f>
        <v>9.6596473725288822E-4</v>
      </c>
    </row>
    <row r="80" spans="1:8" x14ac:dyDescent="0.25">
      <c r="A80" s="22">
        <v>80</v>
      </c>
      <c r="B80" s="22" t="s">
        <v>402</v>
      </c>
      <c r="C80" s="22">
        <v>28.6235</v>
      </c>
      <c r="D80" s="28">
        <v>20.869199999999999</v>
      </c>
      <c r="E80" s="22">
        <f t="shared" si="3"/>
        <v>-7.7543000000000006</v>
      </c>
      <c r="F80" s="22">
        <f t="shared" si="4"/>
        <v>4.6315153166468894E-3</v>
      </c>
      <c r="G80" s="22"/>
      <c r="H80" s="22"/>
    </row>
    <row r="81" spans="1:8" x14ac:dyDescent="0.25">
      <c r="A81" s="22">
        <v>81</v>
      </c>
      <c r="B81" s="22" t="s">
        <v>403</v>
      </c>
      <c r="C81" s="29">
        <v>19.316500000000001</v>
      </c>
      <c r="D81" s="28">
        <v>21.505400000000002</v>
      </c>
      <c r="E81" s="29">
        <f t="shared" si="3"/>
        <v>2.1889000000000003</v>
      </c>
      <c r="F81" s="29">
        <f t="shared" si="4"/>
        <v>4.559577034023711</v>
      </c>
      <c r="G81" s="22"/>
      <c r="H81" s="22"/>
    </row>
    <row r="82" spans="1:8" x14ac:dyDescent="0.25">
      <c r="A82">
        <v>91</v>
      </c>
      <c r="B82" t="s">
        <v>404</v>
      </c>
      <c r="C82">
        <v>19.541799999999999</v>
      </c>
      <c r="D82" s="26" t="s">
        <v>205</v>
      </c>
      <c r="E82">
        <f>D84-C82</f>
        <v>3.1767000000000003</v>
      </c>
      <c r="F82">
        <f t="shared" si="4"/>
        <v>9.0423640347429028</v>
      </c>
      <c r="G82">
        <f>AVERAGE(F82:F83)</f>
        <v>9.67520867815721</v>
      </c>
      <c r="H82">
        <f>STDEV(F82:F83)</f>
        <v>0.89497747759167834</v>
      </c>
    </row>
    <row r="83" spans="1:8" x14ac:dyDescent="0.25">
      <c r="A83">
        <v>92</v>
      </c>
      <c r="B83" t="s">
        <v>405</v>
      </c>
      <c r="C83">
        <v>19.352799999999998</v>
      </c>
      <c r="D83" s="26" t="s">
        <v>205</v>
      </c>
      <c r="E83">
        <f>D84-C83</f>
        <v>3.3657000000000004</v>
      </c>
      <c r="F83">
        <f t="shared" si="4"/>
        <v>10.308053321571517</v>
      </c>
    </row>
    <row r="84" spans="1:8" x14ac:dyDescent="0.25">
      <c r="A84">
        <v>93</v>
      </c>
      <c r="B84" t="s">
        <v>406</v>
      </c>
      <c r="C84" t="s">
        <v>205</v>
      </c>
      <c r="D84" s="26">
        <v>22.718499999999999</v>
      </c>
      <c r="E84" t="s">
        <v>205</v>
      </c>
      <c r="F84" t="s">
        <v>205</v>
      </c>
    </row>
    <row r="85" spans="1:8" x14ac:dyDescent="0.25">
      <c r="A85" t="s">
        <v>407</v>
      </c>
    </row>
    <row r="86" spans="1:8" x14ac:dyDescent="0.25">
      <c r="A86" t="s">
        <v>37</v>
      </c>
      <c r="B86" t="s">
        <v>38</v>
      </c>
      <c r="C86" t="s">
        <v>39</v>
      </c>
      <c r="D86" s="26" t="s">
        <v>40</v>
      </c>
      <c r="E86" t="s">
        <v>41</v>
      </c>
    </row>
    <row r="87" spans="1:8" x14ac:dyDescent="0.25">
      <c r="A87" t="s">
        <v>25</v>
      </c>
      <c r="B87" t="s">
        <v>42</v>
      </c>
      <c r="C87">
        <v>3</v>
      </c>
      <c r="D87" s="26">
        <v>15</v>
      </c>
      <c r="E87">
        <v>0.2</v>
      </c>
    </row>
    <row r="88" spans="1:8" x14ac:dyDescent="0.25">
      <c r="A88" s="2" t="s">
        <v>43</v>
      </c>
      <c r="B88" s="2" t="s">
        <v>44</v>
      </c>
      <c r="C88" s="2" t="s">
        <v>45</v>
      </c>
      <c r="D88" s="27" t="s">
        <v>356</v>
      </c>
      <c r="E88" s="2" t="s">
        <v>147</v>
      </c>
      <c r="F88" s="2" t="s">
        <v>148</v>
      </c>
      <c r="G88" s="2" t="s">
        <v>177</v>
      </c>
      <c r="H88" s="2" t="s">
        <v>150</v>
      </c>
    </row>
    <row r="89" spans="1:8" x14ac:dyDescent="0.25">
      <c r="A89" s="22">
        <v>1</v>
      </c>
      <c r="B89" s="22" t="s">
        <v>408</v>
      </c>
      <c r="C89" s="22">
        <v>32.516599999999997</v>
      </c>
      <c r="D89" s="28">
        <v>21.5808</v>
      </c>
      <c r="E89" s="22">
        <f>D89-C89</f>
        <v>-10.935799999999997</v>
      </c>
      <c r="F89" s="22">
        <f t="shared" si="4"/>
        <v>5.1050050191981712E-4</v>
      </c>
      <c r="G89" s="22">
        <f>AVERAGE(F89:F91)</f>
        <v>6.7679660198985555E-4</v>
      </c>
      <c r="H89" s="22">
        <f>STDEV(F89:F91)</f>
        <v>1.8863641535554954E-4</v>
      </c>
    </row>
    <row r="90" spans="1:8" x14ac:dyDescent="0.25">
      <c r="A90" s="22">
        <v>2</v>
      </c>
      <c r="B90" s="22" t="s">
        <v>409</v>
      </c>
      <c r="C90" s="22">
        <v>32.491599999999998</v>
      </c>
      <c r="D90" s="28">
        <v>22.3443</v>
      </c>
      <c r="E90" s="22">
        <f t="shared" ref="E90:E109" si="5">D90-C90</f>
        <v>-10.147299999999998</v>
      </c>
      <c r="F90" s="22">
        <f t="shared" si="4"/>
        <v>8.8177610331850926E-4</v>
      </c>
      <c r="G90" s="22"/>
      <c r="H90" s="22"/>
    </row>
    <row r="91" spans="1:8" x14ac:dyDescent="0.25">
      <c r="A91" s="22">
        <v>3</v>
      </c>
      <c r="B91" s="22" t="s">
        <v>410</v>
      </c>
      <c r="C91" s="22">
        <v>32.042000000000002</v>
      </c>
      <c r="D91" s="28">
        <v>21.428100000000001</v>
      </c>
      <c r="E91" s="22">
        <f t="shared" si="5"/>
        <v>-10.613900000000001</v>
      </c>
      <c r="F91" s="22">
        <f t="shared" si="4"/>
        <v>6.3811320073124049E-4</v>
      </c>
      <c r="G91" s="22"/>
      <c r="H91" s="22"/>
    </row>
    <row r="92" spans="1:8" x14ac:dyDescent="0.25">
      <c r="A92">
        <v>13</v>
      </c>
      <c r="B92" t="s">
        <v>411</v>
      </c>
      <c r="C92">
        <v>33.242100000000001</v>
      </c>
      <c r="D92" s="26" t="s">
        <v>205</v>
      </c>
      <c r="E92">
        <f>D93-C92</f>
        <v>-10.721299999999999</v>
      </c>
      <c r="F92">
        <f t="shared" si="4"/>
        <v>5.9233460776379645E-4</v>
      </c>
      <c r="G92">
        <f>AVERAGE(F92:F94)</f>
        <v>6.6484238759414148E-4</v>
      </c>
      <c r="H92">
        <f>STDEV(F92:F94)</f>
        <v>9.9175886922154519E-5</v>
      </c>
    </row>
    <row r="93" spans="1:8" x14ac:dyDescent="0.25">
      <c r="A93">
        <v>14</v>
      </c>
      <c r="B93" t="s">
        <v>412</v>
      </c>
      <c r="C93">
        <v>32.848999999999997</v>
      </c>
      <c r="D93" s="26">
        <v>22.520800000000001</v>
      </c>
      <c r="E93">
        <f t="shared" si="5"/>
        <v>-10.328199999999995</v>
      </c>
      <c r="F93">
        <f t="shared" si="4"/>
        <v>7.7786100212193568E-4</v>
      </c>
    </row>
    <row r="94" spans="1:8" x14ac:dyDescent="0.25">
      <c r="A94">
        <v>15</v>
      </c>
      <c r="B94" t="s">
        <v>413</v>
      </c>
      <c r="C94">
        <v>33.148000000000003</v>
      </c>
      <c r="D94" s="26">
        <v>22.502600000000001</v>
      </c>
      <c r="E94">
        <f t="shared" si="5"/>
        <v>-10.645400000000002</v>
      </c>
      <c r="F94">
        <f t="shared" si="4"/>
        <v>6.2433155289669251E-4</v>
      </c>
    </row>
    <row r="95" spans="1:8" x14ac:dyDescent="0.25">
      <c r="A95" s="22">
        <v>25</v>
      </c>
      <c r="B95" s="22" t="s">
        <v>414</v>
      </c>
      <c r="C95" s="22">
        <v>33.101100000000002</v>
      </c>
      <c r="D95" s="28">
        <v>22.088799999999999</v>
      </c>
      <c r="E95" s="22">
        <f t="shared" si="5"/>
        <v>-11.012300000000003</v>
      </c>
      <c r="F95" s="22">
        <f t="shared" si="4"/>
        <v>4.8413600121159959E-4</v>
      </c>
      <c r="G95" s="22">
        <f>AVERAGE(F95:F97)</f>
        <v>1.4445146602822109E-3</v>
      </c>
      <c r="H95" s="22">
        <f>STDEV(F95:F97)</f>
        <v>8.3633271737325765E-4</v>
      </c>
    </row>
    <row r="96" spans="1:8" x14ac:dyDescent="0.25">
      <c r="A96" s="22">
        <v>26</v>
      </c>
      <c r="B96" s="22" t="s">
        <v>414</v>
      </c>
      <c r="C96" s="22">
        <v>33.223300000000002</v>
      </c>
      <c r="D96" s="28">
        <v>24.134799999999998</v>
      </c>
      <c r="E96" s="22">
        <f t="shared" si="5"/>
        <v>-9.0885000000000034</v>
      </c>
      <c r="F96" s="22">
        <f t="shared" si="4"/>
        <v>1.8369142549378725E-3</v>
      </c>
      <c r="G96" s="22"/>
      <c r="H96" s="22"/>
    </row>
    <row r="97" spans="1:8" x14ac:dyDescent="0.25">
      <c r="A97" s="22">
        <v>27</v>
      </c>
      <c r="B97" s="22" t="s">
        <v>414</v>
      </c>
      <c r="C97" s="22">
        <v>33.0075</v>
      </c>
      <c r="D97" s="28">
        <v>24.050699999999999</v>
      </c>
      <c r="E97" s="22">
        <f t="shared" si="5"/>
        <v>-8.9568000000000012</v>
      </c>
      <c r="F97" s="22">
        <f t="shared" si="4"/>
        <v>2.0124937246971605E-3</v>
      </c>
      <c r="G97" s="22"/>
      <c r="H97" s="22"/>
    </row>
    <row r="98" spans="1:8" x14ac:dyDescent="0.25">
      <c r="A98">
        <v>37</v>
      </c>
      <c r="B98" t="s">
        <v>415</v>
      </c>
      <c r="C98">
        <v>31.760899999999999</v>
      </c>
      <c r="D98" s="26">
        <v>21.183399999999999</v>
      </c>
      <c r="E98">
        <f t="shared" si="5"/>
        <v>-10.577500000000001</v>
      </c>
      <c r="F98">
        <f t="shared" si="4"/>
        <v>6.5441797681314081E-4</v>
      </c>
      <c r="G98">
        <f>AVERAGE(F98:F100)</f>
        <v>6.8354192054008575E-4</v>
      </c>
      <c r="H98">
        <f>STDEV(F98:F100)</f>
        <v>3.0432829392739295E-5</v>
      </c>
    </row>
    <row r="99" spans="1:8" x14ac:dyDescent="0.25">
      <c r="A99">
        <v>38</v>
      </c>
      <c r="B99" t="s">
        <v>415</v>
      </c>
      <c r="C99">
        <v>31.712800000000001</v>
      </c>
      <c r="D99" s="26">
        <v>21.192900000000002</v>
      </c>
      <c r="E99">
        <f t="shared" si="5"/>
        <v>-10.5199</v>
      </c>
      <c r="F99">
        <f t="shared" si="4"/>
        <v>6.8107438767823277E-4</v>
      </c>
    </row>
    <row r="100" spans="1:8" x14ac:dyDescent="0.25">
      <c r="A100">
        <v>39</v>
      </c>
      <c r="B100" t="s">
        <v>415</v>
      </c>
      <c r="C100">
        <v>31.5581</v>
      </c>
      <c r="D100" s="26">
        <v>21.108599999999999</v>
      </c>
      <c r="E100">
        <f t="shared" si="5"/>
        <v>-10.4495</v>
      </c>
      <c r="F100">
        <f t="shared" si="4"/>
        <v>7.1513339712888377E-4</v>
      </c>
    </row>
    <row r="101" spans="1:8" x14ac:dyDescent="0.25">
      <c r="A101" s="22">
        <v>49</v>
      </c>
      <c r="B101" s="22" t="s">
        <v>416</v>
      </c>
      <c r="C101" s="22">
        <v>35.9754</v>
      </c>
      <c r="D101" s="28">
        <v>20.502600000000001</v>
      </c>
      <c r="E101" s="22">
        <f t="shared" si="5"/>
        <v>-15.472799999999999</v>
      </c>
      <c r="F101" s="22">
        <f t="shared" si="4"/>
        <v>2.1989891326341276E-5</v>
      </c>
      <c r="G101" s="22">
        <f>AVERAGE(F101:F103)</f>
        <v>2.0744834659959353E-5</v>
      </c>
      <c r="H101" s="22">
        <f>STDEV(F101:F103)</f>
        <v>5.7347568505627133E-6</v>
      </c>
    </row>
    <row r="102" spans="1:8" x14ac:dyDescent="0.25">
      <c r="A102" s="22">
        <v>50</v>
      </c>
      <c r="B102" s="22" t="s">
        <v>417</v>
      </c>
      <c r="C102" s="22">
        <v>36.5336</v>
      </c>
      <c r="D102" s="28">
        <v>20.459</v>
      </c>
      <c r="E102" s="22">
        <f t="shared" si="5"/>
        <v>-16.0746</v>
      </c>
      <c r="F102" s="22">
        <f t="shared" si="4"/>
        <v>1.4489828048230655E-5</v>
      </c>
      <c r="G102" s="22"/>
      <c r="H102" s="22"/>
    </row>
    <row r="103" spans="1:8" x14ac:dyDescent="0.25">
      <c r="A103" s="22">
        <v>51</v>
      </c>
      <c r="B103" s="22" t="s">
        <v>418</v>
      </c>
      <c r="C103" s="22">
        <v>35.911499999999997</v>
      </c>
      <c r="D103" s="28">
        <v>20.666699999999999</v>
      </c>
      <c r="E103" s="22">
        <f t="shared" si="5"/>
        <v>-15.244799999999998</v>
      </c>
      <c r="F103" s="22">
        <f t="shared" si="4"/>
        <v>2.5754784605306128E-5</v>
      </c>
      <c r="G103" s="22"/>
      <c r="H103" s="22"/>
    </row>
    <row r="104" spans="1:8" x14ac:dyDescent="0.25">
      <c r="A104">
        <v>61</v>
      </c>
      <c r="B104" t="s">
        <v>419</v>
      </c>
      <c r="C104">
        <v>36.654899999999998</v>
      </c>
      <c r="D104" s="26">
        <v>21.442299999999999</v>
      </c>
      <c r="E104">
        <f t="shared" si="5"/>
        <v>-15.212599999999998</v>
      </c>
      <c r="F104">
        <f t="shared" si="4"/>
        <v>2.6336077282667997E-5</v>
      </c>
      <c r="G104">
        <f>AVERAGE(F104:F106)</f>
        <v>3.8679108695938582E-5</v>
      </c>
      <c r="H104">
        <f>STDEV(F104:F106)</f>
        <v>1.1779530432338339E-5</v>
      </c>
    </row>
    <row r="105" spans="1:8" x14ac:dyDescent="0.25">
      <c r="A105">
        <v>62</v>
      </c>
      <c r="B105" t="s">
        <v>420</v>
      </c>
      <c r="C105">
        <v>35.895800000000001</v>
      </c>
      <c r="D105" s="26">
        <v>21.6023</v>
      </c>
      <c r="E105">
        <f t="shared" si="5"/>
        <v>-14.293500000000002</v>
      </c>
      <c r="F105">
        <f t="shared" si="4"/>
        <v>4.9799818160616359E-5</v>
      </c>
    </row>
    <row r="106" spans="1:8" x14ac:dyDescent="0.25">
      <c r="A106">
        <v>63</v>
      </c>
      <c r="B106" t="s">
        <v>421</v>
      </c>
      <c r="C106">
        <v>35.782699999999998</v>
      </c>
      <c r="D106" s="26">
        <v>21.169499999999999</v>
      </c>
      <c r="E106">
        <f t="shared" si="5"/>
        <v>-14.613199999999999</v>
      </c>
      <c r="F106">
        <f t="shared" si="4"/>
        <v>3.9901430644531404E-5</v>
      </c>
    </row>
    <row r="107" spans="1:8" x14ac:dyDescent="0.25">
      <c r="A107" s="22">
        <v>73</v>
      </c>
      <c r="B107" s="22" t="s">
        <v>422</v>
      </c>
      <c r="C107" s="22">
        <v>36.26</v>
      </c>
      <c r="D107" s="28">
        <v>21.005299999999998</v>
      </c>
      <c r="E107" s="22">
        <f t="shared" si="5"/>
        <v>-15.2547</v>
      </c>
      <c r="F107" s="22">
        <f t="shared" si="4"/>
        <v>2.557865622902626E-5</v>
      </c>
      <c r="G107" s="22">
        <f>AVERAGE(F107:F109)</f>
        <v>2.5281989028185258E-5</v>
      </c>
      <c r="H107" s="22">
        <f>STDEV(F107:F109)</f>
        <v>1.3892147386722728E-5</v>
      </c>
    </row>
    <row r="108" spans="1:8" x14ac:dyDescent="0.25">
      <c r="A108" s="22">
        <v>74</v>
      </c>
      <c r="B108" s="22" t="s">
        <v>423</v>
      </c>
      <c r="C108" s="22">
        <v>37.309699999999999</v>
      </c>
      <c r="D108" s="28">
        <v>20.869199999999999</v>
      </c>
      <c r="E108" s="22">
        <f t="shared" si="5"/>
        <v>-16.4405</v>
      </c>
      <c r="F108" s="22">
        <f t="shared" si="4"/>
        <v>1.1243883995398203E-5</v>
      </c>
      <c r="G108" s="22"/>
      <c r="H108" s="22"/>
    </row>
    <row r="109" spans="1:8" x14ac:dyDescent="0.25">
      <c r="A109" s="22">
        <v>75</v>
      </c>
      <c r="B109" s="22" t="s">
        <v>424</v>
      </c>
      <c r="C109" s="22">
        <v>36.150700000000001</v>
      </c>
      <c r="D109" s="28">
        <v>21.505400000000002</v>
      </c>
      <c r="E109" s="22">
        <f t="shared" si="5"/>
        <v>-14.645299999999999</v>
      </c>
      <c r="F109" s="22">
        <f t="shared" si="4"/>
        <v>3.902342686013131E-5</v>
      </c>
      <c r="G109" s="22"/>
      <c r="H109" s="22"/>
    </row>
    <row r="110" spans="1:8" x14ac:dyDescent="0.25">
      <c r="A110">
        <v>85</v>
      </c>
      <c r="B110" t="s">
        <v>425</v>
      </c>
      <c r="C110">
        <v>35.8399</v>
      </c>
      <c r="D110" s="26" t="s">
        <v>205</v>
      </c>
      <c r="E110">
        <f>D112-C110</f>
        <v>-13.121400000000001</v>
      </c>
      <c r="F110">
        <f t="shared" si="4"/>
        <v>1.1221864356490352E-4</v>
      </c>
      <c r="G110">
        <f>AVERAGE(F110:F111)</f>
        <v>1.3276754046551717E-4</v>
      </c>
      <c r="H110">
        <f>STDEV(F110:F111)</f>
        <v>2.9060528688654267E-5</v>
      </c>
    </row>
    <row r="111" spans="1:8" x14ac:dyDescent="0.25">
      <c r="A111">
        <v>86</v>
      </c>
      <c r="B111" t="s">
        <v>426</v>
      </c>
      <c r="C111">
        <v>35.389699999999998</v>
      </c>
      <c r="D111" s="26" t="s">
        <v>205</v>
      </c>
      <c r="E111">
        <f>D112-C111</f>
        <v>-12.671199999999999</v>
      </c>
      <c r="F111">
        <f t="shared" si="4"/>
        <v>1.533164373661308E-4</v>
      </c>
    </row>
    <row r="112" spans="1:8" x14ac:dyDescent="0.25">
      <c r="A112">
        <v>87</v>
      </c>
      <c r="B112" t="s">
        <v>427</v>
      </c>
      <c r="C112" t="s">
        <v>205</v>
      </c>
      <c r="D112" s="26">
        <v>22.718499999999999</v>
      </c>
      <c r="E112" t="s">
        <v>205</v>
      </c>
      <c r="F112" t="s">
        <v>205</v>
      </c>
    </row>
    <row r="113" spans="1:8" x14ac:dyDescent="0.25">
      <c r="A113" t="s">
        <v>407</v>
      </c>
    </row>
    <row r="114" spans="1:8" x14ac:dyDescent="0.25">
      <c r="A114" t="s">
        <v>37</v>
      </c>
      <c r="B114" t="s">
        <v>38</v>
      </c>
      <c r="C114" t="s">
        <v>39</v>
      </c>
      <c r="D114" s="26" t="s">
        <v>40</v>
      </c>
      <c r="E114" t="s">
        <v>41</v>
      </c>
    </row>
    <row r="115" spans="1:8" x14ac:dyDescent="0.25">
      <c r="A115" t="s">
        <v>26</v>
      </c>
      <c r="B115" t="s">
        <v>42</v>
      </c>
      <c r="C115">
        <v>3</v>
      </c>
      <c r="D115" s="26">
        <v>15</v>
      </c>
      <c r="E115">
        <v>0.2</v>
      </c>
    </row>
    <row r="116" spans="1:8" x14ac:dyDescent="0.25">
      <c r="A116" s="2" t="s">
        <v>43</v>
      </c>
      <c r="B116" s="2" t="s">
        <v>44</v>
      </c>
      <c r="C116" s="2" t="s">
        <v>45</v>
      </c>
      <c r="D116" s="27" t="s">
        <v>356</v>
      </c>
      <c r="E116" s="2" t="s">
        <v>147</v>
      </c>
      <c r="F116" s="2" t="s">
        <v>148</v>
      </c>
      <c r="G116" s="2" t="s">
        <v>177</v>
      </c>
      <c r="H116" s="2" t="s">
        <v>150</v>
      </c>
    </row>
    <row r="117" spans="1:8" x14ac:dyDescent="0.25">
      <c r="A117" s="22">
        <v>4</v>
      </c>
      <c r="B117" s="22" t="s">
        <v>428</v>
      </c>
      <c r="C117" s="22">
        <v>34.526499999999999</v>
      </c>
      <c r="D117" s="28">
        <v>21.5808</v>
      </c>
      <c r="E117" s="22">
        <f>D117-C117</f>
        <v>-12.945699999999999</v>
      </c>
      <c r="F117" s="22">
        <f t="shared" si="4"/>
        <v>1.2675233984156594E-4</v>
      </c>
      <c r="G117" s="22">
        <f>AVERAGE(F117:F119)</f>
        <v>1.4727904547283128E-4</v>
      </c>
      <c r="H117" s="22">
        <f>STDEV(F117:F119)</f>
        <v>3.5522862279634193E-5</v>
      </c>
    </row>
    <row r="118" spans="1:8" x14ac:dyDescent="0.25">
      <c r="A118" s="22">
        <v>5</v>
      </c>
      <c r="B118" s="22" t="s">
        <v>429</v>
      </c>
      <c r="C118" s="22">
        <v>34.719000000000001</v>
      </c>
      <c r="D118" s="28">
        <v>22.3443</v>
      </c>
      <c r="E118" s="22">
        <f t="shared" ref="E118:E140" si="6">D118-C118</f>
        <v>-12.374700000000001</v>
      </c>
      <c r="F118" s="22">
        <f t="shared" si="4"/>
        <v>1.8829730865223176E-4</v>
      </c>
      <c r="G118" s="22"/>
      <c r="H118" s="22"/>
    </row>
    <row r="119" spans="1:8" x14ac:dyDescent="0.25">
      <c r="A119" s="22">
        <v>6</v>
      </c>
      <c r="B119" s="22" t="s">
        <v>430</v>
      </c>
      <c r="C119" s="22">
        <v>34.373399999999997</v>
      </c>
      <c r="D119" s="28">
        <v>21.428100000000001</v>
      </c>
      <c r="E119" s="22">
        <f t="shared" si="6"/>
        <v>-12.945299999999996</v>
      </c>
      <c r="F119" s="22">
        <f t="shared" si="4"/>
        <v>1.2678748792469615E-4</v>
      </c>
      <c r="G119" s="22"/>
      <c r="H119" s="22"/>
    </row>
    <row r="120" spans="1:8" x14ac:dyDescent="0.25">
      <c r="A120">
        <v>16</v>
      </c>
      <c r="B120" t="s">
        <v>431</v>
      </c>
      <c r="C120">
        <v>34.7804</v>
      </c>
      <c r="D120" s="26" t="s">
        <v>205</v>
      </c>
      <c r="E120">
        <f>D121-C120</f>
        <v>-12.259599999999999</v>
      </c>
      <c r="F120">
        <f>POWER(2,E120)</f>
        <v>2.0393542164641744E-4</v>
      </c>
      <c r="G120">
        <f>AVERAGE(F120:F122)</f>
        <v>2.1338481181772126E-4</v>
      </c>
      <c r="H120">
        <f>STDEV(F120:F122)</f>
        <v>2.1683895986953799E-5</v>
      </c>
    </row>
    <row r="121" spans="1:8" x14ac:dyDescent="0.25">
      <c r="A121">
        <v>17</v>
      </c>
      <c r="B121" t="s">
        <v>432</v>
      </c>
      <c r="C121">
        <v>34.556399999999996</v>
      </c>
      <c r="D121" s="26">
        <v>22.520800000000001</v>
      </c>
      <c r="E121">
        <f t="shared" si="6"/>
        <v>-12.035599999999995</v>
      </c>
      <c r="F121">
        <f t="shared" si="4"/>
        <v>2.3818992308969461E-4</v>
      </c>
    </row>
    <row r="122" spans="1:8" x14ac:dyDescent="0.25">
      <c r="A122">
        <v>18</v>
      </c>
      <c r="B122" t="s">
        <v>433</v>
      </c>
      <c r="C122">
        <v>34.804600000000001</v>
      </c>
      <c r="D122" s="26">
        <v>22.502600000000001</v>
      </c>
      <c r="E122">
        <f t="shared" si="6"/>
        <v>-12.302</v>
      </c>
      <c r="F122">
        <f t="shared" si="4"/>
        <v>1.9802909071705167E-4</v>
      </c>
    </row>
    <row r="123" spans="1:8" x14ac:dyDescent="0.25">
      <c r="A123" s="22">
        <v>28</v>
      </c>
      <c r="B123" s="22" t="s">
        <v>434</v>
      </c>
      <c r="C123" s="22">
        <v>34.442799999999998</v>
      </c>
      <c r="D123" s="28">
        <v>22.088799999999999</v>
      </c>
      <c r="E123" s="22">
        <f t="shared" si="6"/>
        <v>-12.353999999999999</v>
      </c>
      <c r="F123" s="22">
        <f t="shared" si="4"/>
        <v>1.9101850140051545E-4</v>
      </c>
      <c r="G123" s="22">
        <f>AVERAGE(F123:F125)</f>
        <v>4.6247300718276754E-4</v>
      </c>
      <c r="H123" s="22">
        <f>STDEV(F123:F125)</f>
        <v>2.3756585179169918E-4</v>
      </c>
    </row>
    <row r="124" spans="1:8" x14ac:dyDescent="0.25">
      <c r="A124" s="22">
        <v>29</v>
      </c>
      <c r="B124" s="22" t="s">
        <v>434</v>
      </c>
      <c r="C124" s="22">
        <v>34.926900000000003</v>
      </c>
      <c r="D124" s="28">
        <v>24.134799999999998</v>
      </c>
      <c r="E124" s="22">
        <f t="shared" si="6"/>
        <v>-10.792100000000005</v>
      </c>
      <c r="F124" s="22">
        <f t="shared" si="4"/>
        <v>5.6396763812639262E-4</v>
      </c>
      <c r="G124" s="22"/>
      <c r="H124" s="22"/>
    </row>
    <row r="125" spans="1:8" x14ac:dyDescent="0.25">
      <c r="A125" s="22">
        <v>30</v>
      </c>
      <c r="B125" s="22" t="s">
        <v>434</v>
      </c>
      <c r="C125" s="22">
        <v>34.677500000000002</v>
      </c>
      <c r="D125" s="28">
        <v>24.050699999999999</v>
      </c>
      <c r="E125" s="22">
        <f t="shared" si="6"/>
        <v>-10.626800000000003</v>
      </c>
      <c r="F125" s="22">
        <f t="shared" si="4"/>
        <v>6.3243288202139455E-4</v>
      </c>
      <c r="G125" s="22"/>
      <c r="H125" s="22"/>
    </row>
    <row r="126" spans="1:8" x14ac:dyDescent="0.25">
      <c r="A126">
        <v>40</v>
      </c>
      <c r="B126" t="s">
        <v>435</v>
      </c>
      <c r="C126">
        <v>31.064800000000002</v>
      </c>
      <c r="D126" s="26">
        <v>21.183399999999999</v>
      </c>
      <c r="E126">
        <f t="shared" si="6"/>
        <v>-9.8814000000000028</v>
      </c>
      <c r="F126">
        <f t="shared" si="4"/>
        <v>1.0602351562058157E-3</v>
      </c>
      <c r="G126">
        <f>AVERAGE(F126:F128)</f>
        <v>1.1210718631780288E-3</v>
      </c>
      <c r="H126">
        <f>STDEV(F126:F128)</f>
        <v>6.8157785781771212E-5</v>
      </c>
    </row>
    <row r="127" spans="1:8" x14ac:dyDescent="0.25">
      <c r="A127">
        <v>41</v>
      </c>
      <c r="B127" t="s">
        <v>435</v>
      </c>
      <c r="C127">
        <v>31.010400000000001</v>
      </c>
      <c r="D127" s="26">
        <v>21.192900000000002</v>
      </c>
      <c r="E127">
        <f t="shared" si="6"/>
        <v>-9.817499999999999</v>
      </c>
      <c r="F127">
        <f t="shared" si="4"/>
        <v>1.1082507083845928E-3</v>
      </c>
    </row>
    <row r="128" spans="1:8" x14ac:dyDescent="0.25">
      <c r="A128">
        <v>42</v>
      </c>
      <c r="B128" t="s">
        <v>435</v>
      </c>
      <c r="C128">
        <v>30.817699999999999</v>
      </c>
      <c r="D128" s="26">
        <v>21.108599999999999</v>
      </c>
      <c r="E128">
        <f t="shared" si="6"/>
        <v>-9.7090999999999994</v>
      </c>
      <c r="F128">
        <f t="shared" si="4"/>
        <v>1.1947297249436778E-3</v>
      </c>
    </row>
    <row r="129" spans="1:8" x14ac:dyDescent="0.25">
      <c r="A129" s="22">
        <v>52</v>
      </c>
      <c r="B129" s="22" t="s">
        <v>436</v>
      </c>
      <c r="C129" s="22">
        <v>29.861999999999998</v>
      </c>
      <c r="D129" s="28">
        <v>20.502600000000001</v>
      </c>
      <c r="E129" s="22">
        <f t="shared" si="6"/>
        <v>-9.3593999999999973</v>
      </c>
      <c r="F129" s="22">
        <f t="shared" si="4"/>
        <v>1.5224388525237275E-3</v>
      </c>
      <c r="G129" s="22">
        <f>AVERAGE(F129:F131)</f>
        <v>1.6089116764894452E-3</v>
      </c>
      <c r="H129" s="22">
        <f>STDEV(F129:F131)</f>
        <v>8.999801287371105E-5</v>
      </c>
    </row>
    <row r="130" spans="1:8" x14ac:dyDescent="0.25">
      <c r="A130" s="22">
        <v>53</v>
      </c>
      <c r="B130" s="22" t="s">
        <v>437</v>
      </c>
      <c r="C130" s="22">
        <v>29.744700000000002</v>
      </c>
      <c r="D130" s="28">
        <v>20.459</v>
      </c>
      <c r="E130" s="22">
        <f t="shared" si="6"/>
        <v>-9.2857000000000021</v>
      </c>
      <c r="F130" s="22">
        <f t="shared" si="4"/>
        <v>1.6022333576029282E-3</v>
      </c>
      <c r="G130" s="22"/>
      <c r="H130" s="22"/>
    </row>
    <row r="131" spans="1:8" x14ac:dyDescent="0.25">
      <c r="A131" s="22">
        <v>54</v>
      </c>
      <c r="B131" s="22" t="s">
        <v>438</v>
      </c>
      <c r="C131" s="22">
        <v>29.865200000000002</v>
      </c>
      <c r="D131" s="28">
        <v>20.666699999999999</v>
      </c>
      <c r="E131" s="22">
        <f t="shared" si="6"/>
        <v>-9.1985000000000028</v>
      </c>
      <c r="F131" s="22">
        <f t="shared" si="4"/>
        <v>1.7020628193416792E-3</v>
      </c>
      <c r="G131" s="22"/>
      <c r="H131" s="22"/>
    </row>
    <row r="132" spans="1:8" x14ac:dyDescent="0.25">
      <c r="A132">
        <v>64</v>
      </c>
      <c r="B132" t="s">
        <v>439</v>
      </c>
      <c r="C132">
        <v>30.708200000000001</v>
      </c>
      <c r="D132" s="26">
        <v>21.442299999999999</v>
      </c>
      <c r="E132">
        <f t="shared" si="6"/>
        <v>-9.265900000000002</v>
      </c>
      <c r="F132">
        <f t="shared" si="4"/>
        <v>1.6243745000468865E-3</v>
      </c>
      <c r="G132">
        <f>AVERAGE(F132:F134)</f>
        <v>1.7365223559727841E-3</v>
      </c>
      <c r="H132">
        <f>STDEV(F132:F134)</f>
        <v>1.218469711531094E-4</v>
      </c>
    </row>
    <row r="133" spans="1:8" x14ac:dyDescent="0.25">
      <c r="A133">
        <v>65</v>
      </c>
      <c r="B133" t="s">
        <v>440</v>
      </c>
      <c r="C133">
        <v>30.667999999999999</v>
      </c>
      <c r="D133" s="26">
        <v>21.6023</v>
      </c>
      <c r="E133">
        <f t="shared" si="6"/>
        <v>-9.0656999999999996</v>
      </c>
      <c r="F133">
        <f t="shared" si="4"/>
        <v>1.8661750049602571E-3</v>
      </c>
    </row>
    <row r="134" spans="1:8" x14ac:dyDescent="0.25">
      <c r="A134">
        <v>66</v>
      </c>
      <c r="B134" t="s">
        <v>441</v>
      </c>
      <c r="C134">
        <v>30.3537</v>
      </c>
      <c r="D134" s="26">
        <v>21.169499999999999</v>
      </c>
      <c r="E134">
        <f t="shared" si="6"/>
        <v>-9.1842000000000006</v>
      </c>
      <c r="F134">
        <f t="shared" ref="F134:F168" si="7">POWER(2,E134)</f>
        <v>1.7190175629112085E-3</v>
      </c>
    </row>
    <row r="135" spans="1:8" x14ac:dyDescent="0.25">
      <c r="A135" s="22">
        <v>76</v>
      </c>
      <c r="B135" s="22" t="s">
        <v>442</v>
      </c>
      <c r="C135" s="22">
        <v>29.959700000000002</v>
      </c>
      <c r="D135" s="28">
        <v>21.005299999999998</v>
      </c>
      <c r="E135" s="22">
        <f t="shared" si="6"/>
        <v>-8.9544000000000032</v>
      </c>
      <c r="F135" s="22">
        <f t="shared" si="7"/>
        <v>2.0158444013817535E-3</v>
      </c>
      <c r="G135" s="22">
        <f>AVERAGE(F135:F137)</f>
        <v>2.0885848508794087E-3</v>
      </c>
      <c r="H135" s="22">
        <f>STDEV(F135:F137)</f>
        <v>6.4066831304497194E-4</v>
      </c>
    </row>
    <row r="136" spans="1:8" x14ac:dyDescent="0.25">
      <c r="A136" s="22">
        <v>77</v>
      </c>
      <c r="B136" s="22" t="s">
        <v>443</v>
      </c>
      <c r="C136" s="22">
        <v>30.2622</v>
      </c>
      <c r="D136" s="28">
        <v>20.869199999999999</v>
      </c>
      <c r="E136" s="22">
        <f t="shared" si="6"/>
        <v>-9.3930000000000007</v>
      </c>
      <c r="F136" s="22">
        <f t="shared" si="7"/>
        <v>1.4873913473664653E-3</v>
      </c>
      <c r="G136" s="22"/>
      <c r="H136" s="22"/>
    </row>
    <row r="137" spans="1:8" x14ac:dyDescent="0.25">
      <c r="A137" s="22">
        <v>78</v>
      </c>
      <c r="B137" s="22" t="s">
        <v>444</v>
      </c>
      <c r="C137" s="22">
        <v>30.005199999999999</v>
      </c>
      <c r="D137" s="28">
        <v>21.505400000000002</v>
      </c>
      <c r="E137" s="22">
        <f t="shared" si="6"/>
        <v>-8.4997999999999969</v>
      </c>
      <c r="F137" s="22">
        <f t="shared" si="7"/>
        <v>2.7625188038900073E-3</v>
      </c>
      <c r="G137" s="22"/>
      <c r="H137" s="22"/>
    </row>
    <row r="138" spans="1:8" x14ac:dyDescent="0.25">
      <c r="A138">
        <v>88</v>
      </c>
      <c r="B138" t="s">
        <v>445</v>
      </c>
      <c r="C138">
        <v>35.379199999999997</v>
      </c>
      <c r="D138" s="26" t="s">
        <v>205</v>
      </c>
      <c r="E138">
        <f>D140-C138</f>
        <v>-12.660699999999999</v>
      </c>
      <c r="F138">
        <f t="shared" si="7"/>
        <v>1.5443635180780967E-4</v>
      </c>
      <c r="G138">
        <f>AVERAGE(F138:F140)</f>
        <v>2.5013968397215303E-4</v>
      </c>
      <c r="H138">
        <f>STDEV(F138:F140)</f>
        <v>1.2187328394629987E-4</v>
      </c>
    </row>
    <row r="139" spans="1:8" x14ac:dyDescent="0.25">
      <c r="A139">
        <v>89</v>
      </c>
      <c r="B139" t="s">
        <v>446</v>
      </c>
      <c r="C139">
        <v>34.052599999999998</v>
      </c>
      <c r="D139" s="26" t="s">
        <v>205</v>
      </c>
      <c r="E139">
        <f>D140-C139</f>
        <v>-11.334099999999999</v>
      </c>
      <c r="F139">
        <f t="shared" si="7"/>
        <v>3.8734319110607054E-4</v>
      </c>
    </row>
    <row r="140" spans="1:8" x14ac:dyDescent="0.25">
      <c r="A140">
        <v>90</v>
      </c>
      <c r="B140" t="s">
        <v>447</v>
      </c>
      <c r="C140">
        <v>34.9452</v>
      </c>
      <c r="D140" s="26">
        <v>22.718499999999999</v>
      </c>
      <c r="E140">
        <f t="shared" si="6"/>
        <v>-12.226700000000001</v>
      </c>
      <c r="F140">
        <f t="shared" si="7"/>
        <v>2.0863950900257882E-4</v>
      </c>
    </row>
    <row r="141" spans="1:8" x14ac:dyDescent="0.25">
      <c r="A141" t="s">
        <v>407</v>
      </c>
    </row>
    <row r="142" spans="1:8" x14ac:dyDescent="0.25">
      <c r="A142" t="s">
        <v>37</v>
      </c>
      <c r="B142" t="s">
        <v>38</v>
      </c>
      <c r="C142" t="s">
        <v>39</v>
      </c>
      <c r="D142" s="26" t="s">
        <v>40</v>
      </c>
      <c r="E142" t="s">
        <v>41</v>
      </c>
    </row>
    <row r="143" spans="1:8" x14ac:dyDescent="0.25">
      <c r="A143" t="s">
        <v>27</v>
      </c>
      <c r="B143" t="s">
        <v>42</v>
      </c>
      <c r="C143">
        <v>3</v>
      </c>
      <c r="D143" s="26">
        <v>15</v>
      </c>
      <c r="E143">
        <v>0.2</v>
      </c>
    </row>
    <row r="144" spans="1:8" x14ac:dyDescent="0.25">
      <c r="A144" s="2" t="s">
        <v>43</v>
      </c>
      <c r="B144" s="2" t="s">
        <v>44</v>
      </c>
      <c r="C144" s="2" t="s">
        <v>45</v>
      </c>
      <c r="D144" s="27" t="s">
        <v>356</v>
      </c>
      <c r="E144" s="2" t="s">
        <v>147</v>
      </c>
      <c r="F144" s="2" t="s">
        <v>148</v>
      </c>
      <c r="G144" s="2" t="s">
        <v>177</v>
      </c>
      <c r="H144" s="2" t="s">
        <v>150</v>
      </c>
    </row>
    <row r="145" spans="1:8" x14ac:dyDescent="0.25">
      <c r="A145" s="22">
        <v>7</v>
      </c>
      <c r="B145" s="22" t="s">
        <v>448</v>
      </c>
      <c r="C145" s="22">
        <v>28.261600000000001</v>
      </c>
      <c r="D145" s="28">
        <v>21.5808</v>
      </c>
      <c r="E145" s="22">
        <f>D145-C145</f>
        <v>-6.6808000000000014</v>
      </c>
      <c r="F145" s="22">
        <f t="shared" si="7"/>
        <v>9.7471759324248008E-3</v>
      </c>
      <c r="G145" s="22">
        <f>AVERAGE(F145:F147)</f>
        <v>1.2320052198787715E-2</v>
      </c>
      <c r="H145" s="22">
        <f>STDEV(F145:F147)</f>
        <v>4.5229543701345975E-3</v>
      </c>
    </row>
    <row r="146" spans="1:8" x14ac:dyDescent="0.25">
      <c r="A146" s="22">
        <v>8</v>
      </c>
      <c r="B146" s="22" t="s">
        <v>449</v>
      </c>
      <c r="C146" s="22">
        <v>28.177299999999999</v>
      </c>
      <c r="D146" s="28">
        <v>22.3443</v>
      </c>
      <c r="E146" s="22">
        <f t="shared" ref="E146:E168" si="8">D146-C146</f>
        <v>-5.8329999999999984</v>
      </c>
      <c r="F146" s="22">
        <f t="shared" si="7"/>
        <v>1.7542522219900155E-2</v>
      </c>
      <c r="G146" s="22"/>
      <c r="H146" s="22"/>
    </row>
    <row r="147" spans="1:8" x14ac:dyDescent="0.25">
      <c r="A147" s="22">
        <v>9</v>
      </c>
      <c r="B147" s="22" t="s">
        <v>450</v>
      </c>
      <c r="C147" s="22">
        <v>28.1203</v>
      </c>
      <c r="D147" s="28">
        <v>21.428100000000001</v>
      </c>
      <c r="E147" s="22">
        <f t="shared" si="8"/>
        <v>-6.6921999999999997</v>
      </c>
      <c r="F147" s="22">
        <f t="shared" si="7"/>
        <v>9.6704584440381915E-3</v>
      </c>
      <c r="G147" s="22"/>
      <c r="H147" s="22"/>
    </row>
    <row r="148" spans="1:8" x14ac:dyDescent="0.25">
      <c r="A148">
        <v>19</v>
      </c>
      <c r="B148" t="s">
        <v>451</v>
      </c>
      <c r="C148">
        <v>29.85</v>
      </c>
      <c r="D148" s="26" t="s">
        <v>205</v>
      </c>
      <c r="E148">
        <f>D149-C148</f>
        <v>-7.3292000000000002</v>
      </c>
      <c r="F148">
        <f t="shared" si="7"/>
        <v>6.2185761342488715E-3</v>
      </c>
      <c r="G148">
        <f>AVERAGE(F148:F150)</f>
        <v>5.8949772237330425E-3</v>
      </c>
      <c r="H148">
        <f>STDEV(F148:F150)</f>
        <v>2.8030411016399136E-4</v>
      </c>
    </row>
    <row r="149" spans="1:8" x14ac:dyDescent="0.25">
      <c r="A149">
        <v>20</v>
      </c>
      <c r="B149" t="s">
        <v>452</v>
      </c>
      <c r="C149">
        <v>29.968699999999998</v>
      </c>
      <c r="D149" s="26">
        <v>22.520800000000001</v>
      </c>
      <c r="E149">
        <f t="shared" si="8"/>
        <v>-7.4478999999999971</v>
      </c>
      <c r="F149">
        <f t="shared" si="7"/>
        <v>5.7274155632068609E-3</v>
      </c>
    </row>
    <row r="150" spans="1:8" x14ac:dyDescent="0.25">
      <c r="A150">
        <v>21</v>
      </c>
      <c r="B150" t="s">
        <v>453</v>
      </c>
      <c r="C150">
        <v>29.947600000000001</v>
      </c>
      <c r="D150" s="26">
        <v>22.502600000000001</v>
      </c>
      <c r="E150">
        <f t="shared" si="8"/>
        <v>-7.4450000000000003</v>
      </c>
      <c r="F150">
        <f t="shared" si="7"/>
        <v>5.7389399737433969E-3</v>
      </c>
    </row>
    <row r="151" spans="1:8" x14ac:dyDescent="0.25">
      <c r="A151" s="22">
        <v>31</v>
      </c>
      <c r="B151" s="22" t="s">
        <v>454</v>
      </c>
      <c r="C151" s="22">
        <v>30.047699999999999</v>
      </c>
      <c r="D151" s="28">
        <v>22.088799999999999</v>
      </c>
      <c r="E151" s="22">
        <f t="shared" si="8"/>
        <v>-7.9588999999999999</v>
      </c>
      <c r="F151" s="22">
        <f t="shared" si="7"/>
        <v>4.0191329031184922E-3</v>
      </c>
      <c r="G151" s="22">
        <f>AVERAGE(F151:F153)</f>
        <v>1.1629090531135968E-2</v>
      </c>
      <c r="H151" s="22">
        <f>STDEV(F151:F153)</f>
        <v>7.7779212892633773E-3</v>
      </c>
    </row>
    <row r="152" spans="1:8" x14ac:dyDescent="0.25">
      <c r="A152" s="22">
        <v>32</v>
      </c>
      <c r="B152" s="22" t="s">
        <v>454</v>
      </c>
      <c r="C152" s="22">
        <v>29.810400000000001</v>
      </c>
      <c r="D152" s="28">
        <v>24.134799999999998</v>
      </c>
      <c r="E152" s="22">
        <f t="shared" si="8"/>
        <v>-5.6756000000000029</v>
      </c>
      <c r="F152" s="22">
        <f t="shared" si="7"/>
        <v>1.9564743413237034E-2</v>
      </c>
      <c r="G152" s="22"/>
      <c r="H152" s="22"/>
    </row>
    <row r="153" spans="1:8" x14ac:dyDescent="0.25">
      <c r="A153" s="22">
        <v>33</v>
      </c>
      <c r="B153" s="22" t="s">
        <v>454</v>
      </c>
      <c r="C153" s="22">
        <v>30.517800000000001</v>
      </c>
      <c r="D153" s="28">
        <v>24.050699999999999</v>
      </c>
      <c r="E153" s="22">
        <f t="shared" si="8"/>
        <v>-6.4671000000000021</v>
      </c>
      <c r="F153" s="22">
        <f t="shared" si="7"/>
        <v>1.1303395277052382E-2</v>
      </c>
      <c r="G153" s="22"/>
      <c r="H153" s="22"/>
    </row>
    <row r="154" spans="1:8" x14ac:dyDescent="0.25">
      <c r="A154">
        <v>43</v>
      </c>
      <c r="B154" t="s">
        <v>455</v>
      </c>
      <c r="C154">
        <v>28.2681</v>
      </c>
      <c r="D154" s="26">
        <v>21.183399999999999</v>
      </c>
      <c r="E154">
        <f t="shared" si="8"/>
        <v>-7.0847000000000016</v>
      </c>
      <c r="F154">
        <f t="shared" si="7"/>
        <v>7.3670359596554776E-3</v>
      </c>
      <c r="G154">
        <f>AVERAGE(F154:F156)</f>
        <v>7.651369703121501E-3</v>
      </c>
      <c r="H154">
        <f>STDEV(F154:F156)</f>
        <v>2.5362866191245095E-4</v>
      </c>
    </row>
    <row r="155" spans="1:8" x14ac:dyDescent="0.25">
      <c r="A155">
        <v>44</v>
      </c>
      <c r="B155" t="s">
        <v>455</v>
      </c>
      <c r="C155">
        <v>28.185199999999998</v>
      </c>
      <c r="D155" s="26">
        <v>21.192900000000002</v>
      </c>
      <c r="E155">
        <f t="shared" si="8"/>
        <v>-6.9922999999999966</v>
      </c>
      <c r="F155">
        <f t="shared" si="7"/>
        <v>7.8543086069782497E-3</v>
      </c>
    </row>
    <row r="156" spans="1:8" x14ac:dyDescent="0.25">
      <c r="A156">
        <v>45</v>
      </c>
      <c r="B156" t="s">
        <v>455</v>
      </c>
      <c r="C156">
        <v>28.1234</v>
      </c>
      <c r="D156" s="26">
        <v>21.108599999999999</v>
      </c>
      <c r="E156">
        <f t="shared" si="8"/>
        <v>-7.014800000000001</v>
      </c>
      <c r="F156">
        <f t="shared" si="7"/>
        <v>7.7327645427307757E-3</v>
      </c>
    </row>
    <row r="157" spans="1:8" x14ac:dyDescent="0.25">
      <c r="A157" s="22">
        <v>55</v>
      </c>
      <c r="B157" s="22" t="s">
        <v>456</v>
      </c>
      <c r="C157" s="22">
        <v>32.2941</v>
      </c>
      <c r="D157" s="28">
        <v>20.502600000000001</v>
      </c>
      <c r="E157" s="22">
        <f t="shared" si="8"/>
        <v>-11.791499999999999</v>
      </c>
      <c r="F157" s="22">
        <f t="shared" si="7"/>
        <v>2.8210111722646236E-4</v>
      </c>
      <c r="G157" s="22">
        <f>AVERAGE(F157:F159)</f>
        <v>2.8733191374358854E-4</v>
      </c>
      <c r="H157" s="22">
        <f>STDEV(F157:F159)</f>
        <v>3.1301918445129727E-5</v>
      </c>
    </row>
    <row r="158" spans="1:8" x14ac:dyDescent="0.25">
      <c r="A158" s="22">
        <v>56</v>
      </c>
      <c r="B158" s="22" t="s">
        <v>457</v>
      </c>
      <c r="C158" s="22">
        <v>32.373899999999999</v>
      </c>
      <c r="D158" s="28">
        <v>20.459</v>
      </c>
      <c r="E158" s="22">
        <f t="shared" si="8"/>
        <v>-11.914899999999999</v>
      </c>
      <c r="F158" s="22">
        <f t="shared" si="7"/>
        <v>2.5897491825880545E-4</v>
      </c>
      <c r="G158" s="22"/>
      <c r="H158" s="22"/>
    </row>
    <row r="159" spans="1:8" x14ac:dyDescent="0.25">
      <c r="A159" s="22">
        <v>57</v>
      </c>
      <c r="B159" s="22" t="s">
        <v>458</v>
      </c>
      <c r="C159" s="22">
        <v>32.272199999999998</v>
      </c>
      <c r="D159" s="28">
        <v>20.666699999999999</v>
      </c>
      <c r="E159" s="22">
        <f t="shared" si="8"/>
        <v>-11.605499999999999</v>
      </c>
      <c r="F159" s="22">
        <f t="shared" si="7"/>
        <v>3.2091970574549776E-4</v>
      </c>
      <c r="G159" s="22"/>
      <c r="H159" s="22"/>
    </row>
    <row r="160" spans="1:8" x14ac:dyDescent="0.25">
      <c r="A160">
        <v>67</v>
      </c>
      <c r="B160" t="s">
        <v>459</v>
      </c>
      <c r="C160">
        <v>33.9512</v>
      </c>
      <c r="D160" s="26">
        <v>21.442299999999999</v>
      </c>
      <c r="E160">
        <f t="shared" si="8"/>
        <v>-12.508900000000001</v>
      </c>
      <c r="F160">
        <f t="shared" si="7"/>
        <v>1.7157179196581311E-4</v>
      </c>
      <c r="G160">
        <f>AVERAGE(F160:F162)</f>
        <v>2.0569173182134371E-4</v>
      </c>
      <c r="H160">
        <f>STDEV(F160:F162)</f>
        <v>4.6704935849205692E-5</v>
      </c>
    </row>
    <row r="161" spans="1:8" x14ac:dyDescent="0.25">
      <c r="A161">
        <v>68</v>
      </c>
      <c r="B161" t="s">
        <v>460</v>
      </c>
      <c r="C161">
        <v>33.517499999999998</v>
      </c>
      <c r="D161" s="26">
        <v>21.6023</v>
      </c>
      <c r="E161">
        <f t="shared" si="8"/>
        <v>-11.915199999999999</v>
      </c>
      <c r="F161">
        <f t="shared" si="7"/>
        <v>2.5892107153722738E-4</v>
      </c>
    </row>
    <row r="162" spans="1:8" x14ac:dyDescent="0.25">
      <c r="A162">
        <v>69</v>
      </c>
      <c r="B162" t="s">
        <v>461</v>
      </c>
      <c r="C162">
        <v>33.557400000000001</v>
      </c>
      <c r="D162" s="26">
        <v>21.169499999999999</v>
      </c>
      <c r="E162">
        <f t="shared" si="8"/>
        <v>-12.387900000000002</v>
      </c>
      <c r="F162">
        <f t="shared" si="7"/>
        <v>1.8658233196099065E-4</v>
      </c>
    </row>
    <row r="163" spans="1:8" x14ac:dyDescent="0.25">
      <c r="A163" s="22">
        <v>79</v>
      </c>
      <c r="B163" s="22" t="s">
        <v>462</v>
      </c>
      <c r="C163" s="22">
        <v>31.316700000000001</v>
      </c>
      <c r="D163" s="28">
        <v>21.005299999999998</v>
      </c>
      <c r="E163" s="22">
        <f t="shared" si="8"/>
        <v>-10.311400000000003</v>
      </c>
      <c r="F163" s="22">
        <f t="shared" si="7"/>
        <v>7.8697203989855325E-4</v>
      </c>
      <c r="G163" s="22">
        <f>AVERAGE(F163:F165)</f>
        <v>8.6878254857296897E-4</v>
      </c>
      <c r="H163" s="22">
        <f>STDEV(F163:F165)</f>
        <v>1.7511678584536717E-4</v>
      </c>
    </row>
    <row r="164" spans="1:8" x14ac:dyDescent="0.25">
      <c r="A164" s="22">
        <v>80</v>
      </c>
      <c r="B164" s="22" t="s">
        <v>463</v>
      </c>
      <c r="C164" s="22">
        <v>31.250900000000001</v>
      </c>
      <c r="D164" s="28">
        <v>20.869199999999999</v>
      </c>
      <c r="E164" s="22">
        <f t="shared" si="8"/>
        <v>-10.381700000000002</v>
      </c>
      <c r="F164" s="22">
        <f t="shared" si="7"/>
        <v>7.4954358919130033E-4</v>
      </c>
      <c r="G164" s="22"/>
      <c r="H164" s="22"/>
    </row>
    <row r="165" spans="1:8" x14ac:dyDescent="0.25">
      <c r="A165" s="22">
        <v>81</v>
      </c>
      <c r="B165" s="22" t="s">
        <v>464</v>
      </c>
      <c r="C165" s="22">
        <v>31.373799999999999</v>
      </c>
      <c r="D165" s="28">
        <v>21.505400000000002</v>
      </c>
      <c r="E165" s="22">
        <f t="shared" si="8"/>
        <v>-9.8683999999999976</v>
      </c>
      <c r="F165" s="22">
        <f t="shared" si="7"/>
        <v>1.0698320166290533E-3</v>
      </c>
      <c r="G165" s="22"/>
      <c r="H165" s="22"/>
    </row>
    <row r="166" spans="1:8" x14ac:dyDescent="0.25">
      <c r="A166">
        <v>91</v>
      </c>
      <c r="B166" t="s">
        <v>465</v>
      </c>
      <c r="C166">
        <v>33.739600000000003</v>
      </c>
      <c r="D166" s="26" t="s">
        <v>205</v>
      </c>
      <c r="E166">
        <f>D168-C166</f>
        <v>-11.021100000000004</v>
      </c>
      <c r="F166">
        <f t="shared" si="7"/>
        <v>4.8119190734006057E-4</v>
      </c>
      <c r="G166">
        <f>AVERAGE(F166:F168)</f>
        <v>5.7165739898499114E-4</v>
      </c>
      <c r="H166">
        <f>STDEV(F166:F168)</f>
        <v>1.1224319166899608E-4</v>
      </c>
    </row>
    <row r="167" spans="1:8" x14ac:dyDescent="0.25">
      <c r="A167">
        <v>92</v>
      </c>
      <c r="B167" t="s">
        <v>466</v>
      </c>
      <c r="C167">
        <v>33.204500000000003</v>
      </c>
      <c r="D167" s="26" t="s">
        <v>205</v>
      </c>
      <c r="E167">
        <f>D168-C167</f>
        <v>-10.486000000000004</v>
      </c>
      <c r="F167">
        <f t="shared" si="7"/>
        <v>6.9726756820559564E-4</v>
      </c>
    </row>
    <row r="168" spans="1:8" x14ac:dyDescent="0.25">
      <c r="A168">
        <v>93</v>
      </c>
      <c r="B168" t="s">
        <v>467</v>
      </c>
      <c r="C168">
        <v>33.582599999999999</v>
      </c>
      <c r="D168" s="26">
        <v>22.718499999999999</v>
      </c>
      <c r="E168">
        <f t="shared" si="8"/>
        <v>-10.864100000000001</v>
      </c>
      <c r="F168">
        <f t="shared" si="7"/>
        <v>5.3651272140931721E-4</v>
      </c>
    </row>
    <row r="169" spans="1:8" x14ac:dyDescent="0.25">
      <c r="A169" t="s">
        <v>355</v>
      </c>
    </row>
    <row r="170" spans="1:8" x14ac:dyDescent="0.25">
      <c r="A170" t="s">
        <v>37</v>
      </c>
      <c r="B170" t="s">
        <v>38</v>
      </c>
      <c r="C170" t="s">
        <v>39</v>
      </c>
      <c r="D170" s="26" t="s">
        <v>40</v>
      </c>
      <c r="E170" t="s">
        <v>41</v>
      </c>
    </row>
    <row r="171" spans="1:8" x14ac:dyDescent="0.25">
      <c r="A171" t="s">
        <v>118</v>
      </c>
      <c r="B171" t="s">
        <v>42</v>
      </c>
      <c r="C171">
        <v>3</v>
      </c>
      <c r="D171" s="26">
        <v>15</v>
      </c>
      <c r="E171">
        <v>0.2</v>
      </c>
    </row>
    <row r="172" spans="1:8" x14ac:dyDescent="0.25">
      <c r="A172" s="2" t="s">
        <v>43</v>
      </c>
      <c r="B172" s="2" t="s">
        <v>44</v>
      </c>
      <c r="C172" s="2" t="s">
        <v>45</v>
      </c>
      <c r="D172" s="27" t="s">
        <v>356</v>
      </c>
      <c r="E172" s="2" t="s">
        <v>147</v>
      </c>
      <c r="F172" s="2" t="s">
        <v>148</v>
      </c>
      <c r="G172" s="2" t="s">
        <v>177</v>
      </c>
      <c r="H172" s="2" t="s">
        <v>150</v>
      </c>
    </row>
    <row r="173" spans="1:8" x14ac:dyDescent="0.25">
      <c r="A173" s="22">
        <v>10</v>
      </c>
      <c r="B173" s="22" t="s">
        <v>468</v>
      </c>
      <c r="C173" s="28">
        <v>21.5808</v>
      </c>
      <c r="D173" s="28"/>
      <c r="E173" s="22"/>
      <c r="F173" s="22"/>
      <c r="G173" s="22"/>
      <c r="H173" s="22"/>
    </row>
    <row r="174" spans="1:8" x14ac:dyDescent="0.25">
      <c r="A174" s="22">
        <v>11</v>
      </c>
      <c r="B174" s="22" t="s">
        <v>469</v>
      </c>
      <c r="C174" s="28">
        <v>22.3443</v>
      </c>
      <c r="D174" s="28"/>
      <c r="E174" s="22"/>
      <c r="F174" s="22"/>
      <c r="G174" s="22"/>
      <c r="H174" s="22"/>
    </row>
    <row r="175" spans="1:8" x14ac:dyDescent="0.25">
      <c r="A175" s="22">
        <v>12</v>
      </c>
      <c r="B175" s="22" t="s">
        <v>470</v>
      </c>
      <c r="C175" s="28">
        <v>21.428100000000001</v>
      </c>
      <c r="D175" s="28"/>
      <c r="E175" s="22"/>
      <c r="F175" s="22"/>
      <c r="G175" s="22"/>
      <c r="H175" s="22"/>
    </row>
    <row r="176" spans="1:8" x14ac:dyDescent="0.25">
      <c r="A176">
        <v>22</v>
      </c>
      <c r="B176" t="s">
        <v>471</v>
      </c>
      <c r="C176" s="26" t="s">
        <v>205</v>
      </c>
    </row>
    <row r="177" spans="1:8" x14ac:dyDescent="0.25">
      <c r="A177">
        <v>23</v>
      </c>
      <c r="B177" t="s">
        <v>472</v>
      </c>
      <c r="C177" s="26">
        <v>22.520800000000001</v>
      </c>
    </row>
    <row r="178" spans="1:8" x14ac:dyDescent="0.25">
      <c r="A178">
        <v>24</v>
      </c>
      <c r="B178" t="s">
        <v>473</v>
      </c>
      <c r="C178" s="26">
        <v>22.502600000000001</v>
      </c>
    </row>
    <row r="179" spans="1:8" x14ac:dyDescent="0.25">
      <c r="A179" s="22">
        <v>34</v>
      </c>
      <c r="B179" s="22" t="s">
        <v>474</v>
      </c>
      <c r="C179" s="28">
        <v>22.088799999999999</v>
      </c>
      <c r="D179" s="28"/>
      <c r="E179" s="22"/>
      <c r="F179" s="22"/>
      <c r="G179" s="22"/>
      <c r="H179" s="22"/>
    </row>
    <row r="180" spans="1:8" x14ac:dyDescent="0.25">
      <c r="A180" s="22">
        <v>35</v>
      </c>
      <c r="B180" s="22" t="s">
        <v>475</v>
      </c>
      <c r="C180" s="28">
        <v>24.134799999999998</v>
      </c>
      <c r="D180" s="28"/>
      <c r="E180" s="22"/>
      <c r="F180" s="22"/>
      <c r="G180" s="22"/>
      <c r="H180" s="22"/>
    </row>
    <row r="181" spans="1:8" x14ac:dyDescent="0.25">
      <c r="A181" s="22">
        <v>36</v>
      </c>
      <c r="B181" s="22" t="s">
        <v>476</v>
      </c>
      <c r="C181" s="28">
        <v>24.050699999999999</v>
      </c>
      <c r="D181" s="28"/>
      <c r="E181" s="22"/>
      <c r="F181" s="22"/>
      <c r="G181" s="22"/>
      <c r="H181" s="22"/>
    </row>
    <row r="182" spans="1:8" x14ac:dyDescent="0.25">
      <c r="A182">
        <v>46</v>
      </c>
      <c r="B182" t="s">
        <v>477</v>
      </c>
      <c r="C182" s="26">
        <v>21.183399999999999</v>
      </c>
    </row>
    <row r="183" spans="1:8" x14ac:dyDescent="0.25">
      <c r="A183">
        <v>47</v>
      </c>
      <c r="B183" t="s">
        <v>478</v>
      </c>
      <c r="C183" s="26">
        <v>21.192900000000002</v>
      </c>
    </row>
    <row r="184" spans="1:8" x14ac:dyDescent="0.25">
      <c r="A184">
        <v>48</v>
      </c>
      <c r="B184" t="s">
        <v>479</v>
      </c>
      <c r="C184" s="26">
        <v>21.108599999999999</v>
      </c>
    </row>
    <row r="185" spans="1:8" x14ac:dyDescent="0.25">
      <c r="A185" s="22">
        <v>58</v>
      </c>
      <c r="B185" s="22" t="s">
        <v>480</v>
      </c>
      <c r="C185" s="28">
        <v>20.502600000000001</v>
      </c>
      <c r="D185" s="28"/>
      <c r="E185" s="22"/>
      <c r="F185" s="22"/>
      <c r="G185" s="22"/>
      <c r="H185" s="22"/>
    </row>
    <row r="186" spans="1:8" x14ac:dyDescent="0.25">
      <c r="A186" s="22">
        <v>59</v>
      </c>
      <c r="B186" s="22" t="s">
        <v>481</v>
      </c>
      <c r="C186" s="28">
        <v>20.459</v>
      </c>
      <c r="D186" s="28"/>
      <c r="E186" s="22"/>
      <c r="F186" s="22"/>
      <c r="G186" s="22"/>
      <c r="H186" s="22"/>
    </row>
    <row r="187" spans="1:8" x14ac:dyDescent="0.25">
      <c r="A187" s="22">
        <v>60</v>
      </c>
      <c r="B187" s="22" t="s">
        <v>482</v>
      </c>
      <c r="C187" s="28">
        <v>20.666699999999999</v>
      </c>
      <c r="D187" s="28"/>
      <c r="E187" s="22"/>
      <c r="F187" s="22"/>
      <c r="G187" s="22"/>
      <c r="H187" s="22"/>
    </row>
    <row r="188" spans="1:8" x14ac:dyDescent="0.25">
      <c r="A188">
        <v>70</v>
      </c>
      <c r="B188" t="s">
        <v>483</v>
      </c>
      <c r="C188" s="26">
        <v>21.442299999999999</v>
      </c>
    </row>
    <row r="189" spans="1:8" x14ac:dyDescent="0.25">
      <c r="A189">
        <v>71</v>
      </c>
      <c r="B189" t="s">
        <v>484</v>
      </c>
      <c r="C189" s="26">
        <v>21.6023</v>
      </c>
    </row>
    <row r="190" spans="1:8" x14ac:dyDescent="0.25">
      <c r="A190">
        <v>72</v>
      </c>
      <c r="B190" t="s">
        <v>485</v>
      </c>
      <c r="C190" s="26">
        <v>21.169499999999999</v>
      </c>
    </row>
    <row r="191" spans="1:8" x14ac:dyDescent="0.25">
      <c r="A191" s="22">
        <v>82</v>
      </c>
      <c r="B191" s="22" t="s">
        <v>486</v>
      </c>
      <c r="C191" s="28">
        <v>21.005299999999998</v>
      </c>
      <c r="D191" s="28"/>
      <c r="E191" s="22"/>
      <c r="F191" s="22"/>
      <c r="G191" s="22"/>
      <c r="H191" s="22"/>
    </row>
    <row r="192" spans="1:8" x14ac:dyDescent="0.25">
      <c r="A192" s="22">
        <v>83</v>
      </c>
      <c r="B192" s="22" t="s">
        <v>487</v>
      </c>
      <c r="C192" s="28">
        <v>20.869199999999999</v>
      </c>
      <c r="D192" s="28"/>
      <c r="E192" s="22"/>
      <c r="F192" s="22"/>
      <c r="G192" s="22"/>
      <c r="H192" s="22"/>
    </row>
    <row r="193" spans="1:8" x14ac:dyDescent="0.25">
      <c r="A193" s="22">
        <v>84</v>
      </c>
      <c r="B193" s="22" t="s">
        <v>488</v>
      </c>
      <c r="C193" s="28">
        <v>21.505400000000002</v>
      </c>
      <c r="D193" s="28"/>
      <c r="E193" s="22"/>
      <c r="F193" s="22"/>
      <c r="G193" s="22"/>
      <c r="H193" s="22"/>
    </row>
    <row r="194" spans="1:8" x14ac:dyDescent="0.25">
      <c r="A194">
        <v>94</v>
      </c>
      <c r="B194" t="s">
        <v>489</v>
      </c>
      <c r="C194" s="26" t="s">
        <v>205</v>
      </c>
    </row>
    <row r="195" spans="1:8" x14ac:dyDescent="0.25">
      <c r="A195">
        <v>95</v>
      </c>
      <c r="B195" t="s">
        <v>490</v>
      </c>
      <c r="C195" s="26" t="s">
        <v>205</v>
      </c>
    </row>
    <row r="196" spans="1:8" x14ac:dyDescent="0.25">
      <c r="A196">
        <v>96</v>
      </c>
      <c r="B196" t="s">
        <v>491</v>
      </c>
      <c r="C196" s="26">
        <v>22.718499999999999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2"/>
  <sheetViews>
    <sheetView topLeftCell="A93" workbookViewId="0">
      <selection activeCell="R16" sqref="R16"/>
    </sheetView>
  </sheetViews>
  <sheetFormatPr defaultRowHeight="15" x14ac:dyDescent="0.25"/>
  <sheetData>
    <row r="1" spans="1:16" x14ac:dyDescent="0.25">
      <c r="A1" t="s">
        <v>36</v>
      </c>
    </row>
    <row r="2" spans="1:16" x14ac:dyDescent="0.25">
      <c r="A2" t="s">
        <v>37</v>
      </c>
      <c r="B2" t="s">
        <v>38</v>
      </c>
      <c r="C2" t="s">
        <v>39</v>
      </c>
      <c r="D2" t="s">
        <v>40</v>
      </c>
      <c r="E2" t="s">
        <v>41</v>
      </c>
    </row>
    <row r="3" spans="1:16" x14ac:dyDescent="0.25">
      <c r="A3" t="s">
        <v>30</v>
      </c>
      <c r="B3" t="s">
        <v>42</v>
      </c>
      <c r="C3">
        <v>3</v>
      </c>
      <c r="D3">
        <v>15</v>
      </c>
      <c r="E3">
        <v>0.2</v>
      </c>
    </row>
    <row r="4" spans="1:16" x14ac:dyDescent="0.25">
      <c r="A4" t="s">
        <v>43</v>
      </c>
      <c r="B4" t="s">
        <v>44</v>
      </c>
      <c r="C4" t="s">
        <v>45</v>
      </c>
      <c r="F4" t="s">
        <v>146</v>
      </c>
      <c r="G4" t="s">
        <v>147</v>
      </c>
      <c r="H4" t="s">
        <v>352</v>
      </c>
      <c r="I4" t="s">
        <v>353</v>
      </c>
      <c r="N4" s="2" t="s">
        <v>148</v>
      </c>
      <c r="O4" s="2" t="s">
        <v>177</v>
      </c>
      <c r="P4" s="2" t="s">
        <v>354</v>
      </c>
    </row>
    <row r="5" spans="1:16" x14ac:dyDescent="0.25">
      <c r="A5">
        <v>1</v>
      </c>
      <c r="B5" t="s">
        <v>46</v>
      </c>
      <c r="C5">
        <v>29.609300000000001</v>
      </c>
      <c r="F5">
        <v>22.362100000000002</v>
      </c>
      <c r="G5">
        <f>C5-F5</f>
        <v>7.2471999999999994</v>
      </c>
      <c r="H5">
        <f>AVERAGE(G5:G7)</f>
        <v>6.9709666666666665</v>
      </c>
      <c r="I5">
        <f>STDEV(G5:G7)</f>
        <v>0.68713744137059851</v>
      </c>
      <c r="N5">
        <f>POWER(2,-G5)</f>
        <v>6.5822657964453666E-3</v>
      </c>
      <c r="O5">
        <f>AVERAGE(N5:N6)</f>
        <v>1.0145788985169931E-2</v>
      </c>
      <c r="P5">
        <f>STDEV(N5:N7)</f>
        <v>4.4212304974691717E-3</v>
      </c>
    </row>
    <row r="6" spans="1:16" x14ac:dyDescent="0.25">
      <c r="A6">
        <v>2</v>
      </c>
      <c r="B6" t="s">
        <v>47</v>
      </c>
      <c r="C6">
        <v>29.1983</v>
      </c>
      <c r="F6">
        <v>23.009599999999999</v>
      </c>
      <c r="G6">
        <f t="shared" ref="G6:G28" si="0">C6-F6</f>
        <v>6.1887000000000008</v>
      </c>
      <c r="N6">
        <f t="shared" ref="N6:N69" si="1">POWER(2,-G6)</f>
        <v>1.3709312173894496E-2</v>
      </c>
    </row>
    <row r="7" spans="1:16" x14ac:dyDescent="0.25">
      <c r="A7">
        <v>3</v>
      </c>
      <c r="B7" t="s">
        <v>48</v>
      </c>
      <c r="C7">
        <v>29.503299999999999</v>
      </c>
      <c r="F7">
        <v>22.026299999999999</v>
      </c>
      <c r="G7">
        <f t="shared" si="0"/>
        <v>7.4770000000000003</v>
      </c>
      <c r="N7">
        <f t="shared" si="1"/>
        <v>5.6130475646252462E-3</v>
      </c>
    </row>
    <row r="8" spans="1:16" x14ac:dyDescent="0.25">
      <c r="A8">
        <v>13</v>
      </c>
      <c r="B8" t="s">
        <v>49</v>
      </c>
      <c r="C8">
        <v>32.8322</v>
      </c>
      <c r="F8">
        <v>22.375900000000001</v>
      </c>
      <c r="G8">
        <f t="shared" si="0"/>
        <v>10.456299999999999</v>
      </c>
      <c r="H8">
        <f>AVERAGE(G8:G10)</f>
        <v>10.201866666666666</v>
      </c>
      <c r="I8">
        <f>STDEV(G8:G10)</f>
        <v>0.24061060519713742</v>
      </c>
      <c r="N8">
        <f t="shared" si="1"/>
        <v>7.1177061807132526E-4</v>
      </c>
      <c r="O8">
        <f>AVERAGE(N8:N10)</f>
        <v>8.5685590079738819E-4</v>
      </c>
      <c r="P8">
        <f>STDEV(N8:N10)</f>
        <v>1.4018702817448358E-4</v>
      </c>
    </row>
    <row r="9" spans="1:16" x14ac:dyDescent="0.25">
      <c r="A9">
        <v>14</v>
      </c>
      <c r="B9" t="s">
        <v>50</v>
      </c>
      <c r="C9">
        <v>32.476399999999998</v>
      </c>
      <c r="F9">
        <v>22.305099999999999</v>
      </c>
      <c r="G9">
        <f t="shared" si="0"/>
        <v>10.171299999999999</v>
      </c>
      <c r="J9">
        <f>AVERAGE(H5:H14)</f>
        <v>7.6182500000000006</v>
      </c>
      <c r="N9">
        <f t="shared" si="1"/>
        <v>8.6722862644053741E-4</v>
      </c>
    </row>
    <row r="10" spans="1:16" x14ac:dyDescent="0.25">
      <c r="A10">
        <v>15</v>
      </c>
      <c r="B10" t="s">
        <v>51</v>
      </c>
      <c r="C10">
        <v>32.5717</v>
      </c>
      <c r="F10">
        <v>22.593699999999998</v>
      </c>
      <c r="G10">
        <f t="shared" si="0"/>
        <v>9.9780000000000015</v>
      </c>
      <c r="J10">
        <f>STDEV(H5:H14)</f>
        <v>1.7291397909557944</v>
      </c>
      <c r="N10">
        <f t="shared" si="1"/>
        <v>9.9156845788030178E-4</v>
      </c>
    </row>
    <row r="11" spans="1:16" x14ac:dyDescent="0.25">
      <c r="A11">
        <v>25</v>
      </c>
      <c r="B11" t="s">
        <v>52</v>
      </c>
      <c r="C11">
        <v>31.004000000000001</v>
      </c>
      <c r="F11">
        <v>24.169499999999999</v>
      </c>
      <c r="G11">
        <f t="shared" si="0"/>
        <v>6.834500000000002</v>
      </c>
      <c r="H11">
        <f>AVERAGE(G11:G13)</f>
        <v>6.6727666666666678</v>
      </c>
      <c r="I11">
        <f>STDEV(G11:G13)</f>
        <v>0.16675881785780811</v>
      </c>
      <c r="N11">
        <f t="shared" si="1"/>
        <v>8.7621461868961064E-3</v>
      </c>
      <c r="O11">
        <f>AVERAGE(N11:N13)</f>
        <v>9.8454484101500109E-3</v>
      </c>
      <c r="P11">
        <f>STDEV(N11:N13)</f>
        <v>1.1417548507383865E-3</v>
      </c>
    </row>
    <row r="12" spans="1:16" x14ac:dyDescent="0.25">
      <c r="A12">
        <v>26</v>
      </c>
      <c r="B12" t="s">
        <v>53</v>
      </c>
      <c r="C12">
        <v>30.668700000000001</v>
      </c>
      <c r="F12">
        <v>23.9863</v>
      </c>
      <c r="G12">
        <f t="shared" si="0"/>
        <v>6.6824000000000012</v>
      </c>
      <c r="N12">
        <f t="shared" si="1"/>
        <v>9.7363719605007438E-3</v>
      </c>
    </row>
    <row r="13" spans="1:16" x14ac:dyDescent="0.25">
      <c r="A13">
        <v>27</v>
      </c>
      <c r="B13" t="s">
        <v>54</v>
      </c>
      <c r="C13">
        <v>30.531500000000001</v>
      </c>
      <c r="F13">
        <v>24.030100000000001</v>
      </c>
      <c r="G13">
        <f t="shared" si="0"/>
        <v>6.5014000000000003</v>
      </c>
      <c r="K13">
        <f>J17-J9</f>
        <v>-5.9146722222222223</v>
      </c>
      <c r="L13" s="25">
        <f>POWER(2,-K13)</f>
        <v>60.324503120613194</v>
      </c>
      <c r="M13" s="25">
        <f>1/L13</f>
        <v>1.6577011799012976E-2</v>
      </c>
      <c r="N13">
        <f t="shared" si="1"/>
        <v>1.1037827083053182E-2</v>
      </c>
    </row>
    <row r="14" spans="1:16" x14ac:dyDescent="0.25">
      <c r="A14">
        <v>37</v>
      </c>
      <c r="B14" t="s">
        <v>55</v>
      </c>
      <c r="C14">
        <v>27.816600000000001</v>
      </c>
      <c r="F14">
        <v>21.037199999999999</v>
      </c>
      <c r="G14">
        <f t="shared" si="0"/>
        <v>6.7794000000000025</v>
      </c>
      <c r="H14">
        <f>AVERAGE(G14:G16)</f>
        <v>6.6274000000000006</v>
      </c>
      <c r="I14">
        <f>STDEV(G14:G16)</f>
        <v>0.13483560360676469</v>
      </c>
      <c r="K14" s="25">
        <f>TTEST(H5:H14,H17:H23,1,2)</f>
        <v>1.255354366586832E-3</v>
      </c>
      <c r="N14">
        <f t="shared" si="1"/>
        <v>9.103266299150899E-3</v>
      </c>
      <c r="O14">
        <f>AVERAGE(N14:N16)</f>
        <v>1.0143770150317302E-2</v>
      </c>
      <c r="P14">
        <f>STDEV(N14:N16)</f>
        <v>9.2658503629207216E-4</v>
      </c>
    </row>
    <row r="15" spans="1:16" x14ac:dyDescent="0.25">
      <c r="A15">
        <v>38</v>
      </c>
      <c r="B15" t="s">
        <v>56</v>
      </c>
      <c r="C15">
        <v>27.503399999999999</v>
      </c>
      <c r="F15">
        <v>20.981200000000001</v>
      </c>
      <c r="G15">
        <f t="shared" si="0"/>
        <v>6.522199999999998</v>
      </c>
      <c r="N15">
        <f t="shared" si="1"/>
        <v>1.087983132329573E-2</v>
      </c>
    </row>
    <row r="16" spans="1:16" x14ac:dyDescent="0.25">
      <c r="A16">
        <v>39</v>
      </c>
      <c r="B16" t="s">
        <v>57</v>
      </c>
      <c r="C16">
        <v>27.397400000000001</v>
      </c>
      <c r="F16">
        <v>20.816800000000001</v>
      </c>
      <c r="G16">
        <f t="shared" si="0"/>
        <v>6.5806000000000004</v>
      </c>
      <c r="N16">
        <f t="shared" si="1"/>
        <v>1.0448212828505275E-2</v>
      </c>
    </row>
    <row r="17" spans="1:16" x14ac:dyDescent="0.25">
      <c r="A17">
        <v>49</v>
      </c>
      <c r="B17" t="s">
        <v>58</v>
      </c>
      <c r="C17">
        <v>22.801100000000002</v>
      </c>
      <c r="F17">
        <v>20.4177</v>
      </c>
      <c r="G17">
        <f t="shared" si="0"/>
        <v>2.3834000000000017</v>
      </c>
      <c r="H17">
        <f>AVERAGE(G17:G19)</f>
        <v>2.3138666666666672</v>
      </c>
      <c r="I17">
        <f>STDEV(G17:G19)</f>
        <v>6.1441055763499675E-2</v>
      </c>
      <c r="J17">
        <f>AVERAGE(H17:H23)</f>
        <v>1.7035777777777781</v>
      </c>
      <c r="N17">
        <f t="shared" si="1"/>
        <v>0.19165718643650859</v>
      </c>
      <c r="O17">
        <f>AVERAGE(N17:N19)</f>
        <v>0.2012414665916932</v>
      </c>
      <c r="P17">
        <f>STDEV(N17:N19)</f>
        <v>8.4811137251958844E-3</v>
      </c>
    </row>
    <row r="18" spans="1:16" x14ac:dyDescent="0.25">
      <c r="A18">
        <v>50</v>
      </c>
      <c r="B18" t="s">
        <v>59</v>
      </c>
      <c r="C18">
        <v>22.6067</v>
      </c>
      <c r="F18">
        <v>20.3398</v>
      </c>
      <c r="G18">
        <f t="shared" si="0"/>
        <v>2.2668999999999997</v>
      </c>
      <c r="J18">
        <f>STDEV(H17:H23)</f>
        <v>0.54604325462908676</v>
      </c>
      <c r="N18">
        <f t="shared" si="1"/>
        <v>0.20777586682491866</v>
      </c>
    </row>
    <row r="19" spans="1:16" x14ac:dyDescent="0.25">
      <c r="A19">
        <v>51</v>
      </c>
      <c r="B19" t="s">
        <v>60</v>
      </c>
      <c r="C19">
        <v>22.7149</v>
      </c>
      <c r="F19">
        <v>20.4236</v>
      </c>
      <c r="G19">
        <f t="shared" si="0"/>
        <v>2.2912999999999997</v>
      </c>
      <c r="N19">
        <f t="shared" si="1"/>
        <v>0.20429134651365233</v>
      </c>
    </row>
    <row r="20" spans="1:16" x14ac:dyDescent="0.25">
      <c r="A20">
        <v>61</v>
      </c>
      <c r="B20" t="s">
        <v>61</v>
      </c>
      <c r="C20">
        <v>22.3231</v>
      </c>
      <c r="F20">
        <v>21.061</v>
      </c>
      <c r="G20">
        <f t="shared" si="0"/>
        <v>1.2621000000000002</v>
      </c>
      <c r="H20">
        <f>AVERAGE(G20:G22)</f>
        <v>1.2612333333333332</v>
      </c>
      <c r="I20">
        <f>STDEV(G20:G22)</f>
        <v>9.1403081640245368E-2</v>
      </c>
      <c r="N20">
        <f t="shared" si="1"/>
        <v>0.41693662106653007</v>
      </c>
      <c r="O20">
        <f>AVERAGE(N20:N22)</f>
        <v>0.41774570636037733</v>
      </c>
      <c r="P20">
        <f>STDEV(N20:N22)</f>
        <v>2.6465236925649137E-2</v>
      </c>
    </row>
    <row r="21" spans="1:16" x14ac:dyDescent="0.25">
      <c r="A21">
        <v>62</v>
      </c>
      <c r="B21" t="s">
        <v>62</v>
      </c>
      <c r="C21">
        <v>22.3476</v>
      </c>
      <c r="F21">
        <v>21.1782</v>
      </c>
      <c r="G21">
        <f t="shared" si="0"/>
        <v>1.1693999999999996</v>
      </c>
      <c r="N21">
        <f t="shared" si="1"/>
        <v>0.4446062086623806</v>
      </c>
    </row>
    <row r="22" spans="1:16" x14ac:dyDescent="0.25">
      <c r="A22">
        <v>63</v>
      </c>
      <c r="B22" t="s">
        <v>63</v>
      </c>
      <c r="C22">
        <v>22.472300000000001</v>
      </c>
      <c r="F22">
        <v>21.120100000000001</v>
      </c>
      <c r="G22">
        <f t="shared" si="0"/>
        <v>1.3521999999999998</v>
      </c>
      <c r="N22">
        <f t="shared" si="1"/>
        <v>0.39169428935222128</v>
      </c>
    </row>
    <row r="23" spans="1:16" x14ac:dyDescent="0.25">
      <c r="A23">
        <v>73</v>
      </c>
      <c r="B23" t="s">
        <v>64</v>
      </c>
      <c r="C23">
        <v>22.706800000000001</v>
      </c>
      <c r="F23">
        <v>21.287700000000001</v>
      </c>
      <c r="G23">
        <f t="shared" si="0"/>
        <v>1.4191000000000003</v>
      </c>
      <c r="H23">
        <f>AVERAGE(G23:G25)</f>
        <v>1.5356333333333332</v>
      </c>
      <c r="I23">
        <f>STDEV(G23:G25)</f>
        <v>0.10919662693203168</v>
      </c>
      <c r="N23">
        <f t="shared" si="1"/>
        <v>0.37394551876405902</v>
      </c>
      <c r="O23">
        <f>AVERAGE(N23:N25)</f>
        <v>0.34559057816318206</v>
      </c>
      <c r="P23">
        <f>STDEV(N23:N25)</f>
        <v>2.6357405171635387E-2</v>
      </c>
    </row>
    <row r="24" spans="1:16" x14ac:dyDescent="0.25">
      <c r="A24">
        <v>74</v>
      </c>
      <c r="B24" t="s">
        <v>65</v>
      </c>
      <c r="C24">
        <v>22.762599999999999</v>
      </c>
      <c r="F24">
        <v>21.2104</v>
      </c>
      <c r="G24">
        <f t="shared" si="0"/>
        <v>1.5521999999999991</v>
      </c>
      <c r="N24">
        <f t="shared" si="1"/>
        <v>0.34098968423545145</v>
      </c>
    </row>
    <row r="25" spans="1:16" x14ac:dyDescent="0.25">
      <c r="A25">
        <v>75</v>
      </c>
      <c r="B25" t="s">
        <v>66</v>
      </c>
      <c r="C25">
        <v>22.945699999999999</v>
      </c>
      <c r="F25">
        <v>21.310099999999998</v>
      </c>
      <c r="G25">
        <f t="shared" si="0"/>
        <v>1.6356000000000002</v>
      </c>
      <c r="N25">
        <f t="shared" si="1"/>
        <v>0.32183653149003572</v>
      </c>
    </row>
    <row r="26" spans="1:16" x14ac:dyDescent="0.25">
      <c r="A26">
        <v>85</v>
      </c>
      <c r="B26" t="s">
        <v>67</v>
      </c>
      <c r="C26">
        <v>28.9391</v>
      </c>
      <c r="F26">
        <v>23.089600000000001</v>
      </c>
      <c r="G26">
        <f t="shared" si="0"/>
        <v>5.849499999999999</v>
      </c>
      <c r="H26">
        <f>AVERAGE(G26:G28)</f>
        <v>5.7180666666666662</v>
      </c>
      <c r="I26">
        <f>STDEV(G26:G28)</f>
        <v>0.11461650550131598</v>
      </c>
      <c r="N26">
        <f t="shared" si="1"/>
        <v>1.7343032596689744E-2</v>
      </c>
      <c r="O26">
        <f>AVERAGE(N26:N28)</f>
        <v>1.9036651389694237E-2</v>
      </c>
      <c r="P26">
        <f>STDEV(N26:N28)</f>
        <v>1.4783837631301797E-3</v>
      </c>
    </row>
    <row r="27" spans="1:16" x14ac:dyDescent="0.25">
      <c r="A27">
        <v>86</v>
      </c>
      <c r="B27" t="s">
        <v>68</v>
      </c>
      <c r="C27">
        <v>28.642499999999998</v>
      </c>
      <c r="F27">
        <v>23.003599999999999</v>
      </c>
      <c r="G27">
        <f t="shared" si="0"/>
        <v>5.6388999999999996</v>
      </c>
      <c r="N27">
        <f t="shared" si="1"/>
        <v>2.0068825532233742E-2</v>
      </c>
    </row>
    <row r="28" spans="1:16" x14ac:dyDescent="0.25">
      <c r="A28">
        <v>87</v>
      </c>
      <c r="B28" t="s">
        <v>69</v>
      </c>
      <c r="C28">
        <v>28.824400000000001</v>
      </c>
      <c r="F28">
        <v>23.1586</v>
      </c>
      <c r="G28">
        <f t="shared" si="0"/>
        <v>5.6658000000000008</v>
      </c>
      <c r="N28">
        <f t="shared" si="1"/>
        <v>1.9698096040159221E-2</v>
      </c>
    </row>
    <row r="29" spans="1:16" x14ac:dyDescent="0.25">
      <c r="A29" t="s">
        <v>36</v>
      </c>
    </row>
    <row r="30" spans="1:16" x14ac:dyDescent="0.25">
      <c r="A30" t="s">
        <v>37</v>
      </c>
      <c r="B30" t="s">
        <v>38</v>
      </c>
      <c r="C30" t="s">
        <v>39</v>
      </c>
      <c r="D30" t="s">
        <v>40</v>
      </c>
      <c r="E30" t="s">
        <v>41</v>
      </c>
    </row>
    <row r="31" spans="1:16" x14ac:dyDescent="0.25">
      <c r="A31" t="s">
        <v>31</v>
      </c>
      <c r="B31" t="s">
        <v>42</v>
      </c>
      <c r="C31">
        <v>3</v>
      </c>
      <c r="D31">
        <v>15</v>
      </c>
      <c r="E31">
        <v>0.2</v>
      </c>
    </row>
    <row r="32" spans="1:16" x14ac:dyDescent="0.25">
      <c r="A32" t="s">
        <v>43</v>
      </c>
      <c r="B32" t="s">
        <v>44</v>
      </c>
      <c r="C32" t="s">
        <v>45</v>
      </c>
    </row>
    <row r="33" spans="1:16" x14ac:dyDescent="0.25">
      <c r="A33">
        <v>4</v>
      </c>
      <c r="B33" t="s">
        <v>70</v>
      </c>
      <c r="C33">
        <v>29.4116</v>
      </c>
      <c r="F33">
        <v>22.362100000000002</v>
      </c>
      <c r="G33">
        <f>C33-F33</f>
        <v>7.0494999999999983</v>
      </c>
      <c r="H33">
        <f>AVERAGE(G33:G35)</f>
        <v>7.0065666666666671</v>
      </c>
      <c r="I33">
        <f>STDEV(G33:G35)</f>
        <v>0.58548180444257536</v>
      </c>
      <c r="J33">
        <f>AVERAGE(H33:H42)</f>
        <v>9.2105583333333332</v>
      </c>
      <c r="N33">
        <f t="shared" si="1"/>
        <v>7.5489933981556555E-3</v>
      </c>
      <c r="O33">
        <f>AVERAGE(N33:N35)</f>
        <v>8.2162616113966355E-3</v>
      </c>
      <c r="P33">
        <f>STDEV(N33:N35)</f>
        <v>3.3355143193138231E-3</v>
      </c>
    </row>
    <row r="34" spans="1:16" x14ac:dyDescent="0.25">
      <c r="A34">
        <v>5</v>
      </c>
      <c r="B34" t="s">
        <v>71</v>
      </c>
      <c r="C34">
        <v>29.410399999999999</v>
      </c>
      <c r="F34">
        <v>23.009599999999999</v>
      </c>
      <c r="G34">
        <f t="shared" ref="G34:G56" si="2">C34-F34</f>
        <v>6.4008000000000003</v>
      </c>
      <c r="J34">
        <f>STDEV(H33:H42)</f>
        <v>2.5628064727119146</v>
      </c>
      <c r="N34">
        <f t="shared" si="1"/>
        <v>1.1834971154448719E-2</v>
      </c>
    </row>
    <row r="35" spans="1:16" x14ac:dyDescent="0.25">
      <c r="A35">
        <v>6</v>
      </c>
      <c r="B35" t="s">
        <v>72</v>
      </c>
      <c r="C35">
        <v>29.595700000000001</v>
      </c>
      <c r="F35">
        <v>22.026299999999999</v>
      </c>
      <c r="G35">
        <f t="shared" si="2"/>
        <v>7.5694000000000017</v>
      </c>
      <c r="N35">
        <f t="shared" si="1"/>
        <v>5.2648202815855317E-3</v>
      </c>
    </row>
    <row r="36" spans="1:16" x14ac:dyDescent="0.25">
      <c r="A36">
        <v>16</v>
      </c>
      <c r="B36" t="s">
        <v>73</v>
      </c>
      <c r="C36">
        <v>32.803199999999997</v>
      </c>
      <c r="F36">
        <v>22.375900000000001</v>
      </c>
      <c r="G36">
        <f t="shared" si="2"/>
        <v>10.427299999999995</v>
      </c>
      <c r="H36">
        <f>AVERAGE(G36:G38)</f>
        <v>10.166833333333333</v>
      </c>
      <c r="I36">
        <f>STDEV(G36:G38)</f>
        <v>0.23220287107038839</v>
      </c>
      <c r="N36">
        <f t="shared" si="1"/>
        <v>7.2622287793432951E-4</v>
      </c>
      <c r="O36">
        <f>AVERAGE(N36:N38)</f>
        <v>8.7727029112231265E-4</v>
      </c>
      <c r="P36">
        <f>STDEV(N36:N38)</f>
        <v>1.3577333961172159E-4</v>
      </c>
    </row>
    <row r="37" spans="1:16" x14ac:dyDescent="0.25">
      <c r="A37">
        <v>17</v>
      </c>
      <c r="B37" t="s">
        <v>74</v>
      </c>
      <c r="C37">
        <v>32.396799999999999</v>
      </c>
      <c r="F37">
        <v>22.305099999999999</v>
      </c>
      <c r="G37">
        <f t="shared" si="2"/>
        <v>10.091699999999999</v>
      </c>
      <c r="N37">
        <f t="shared" si="1"/>
        <v>9.1642218203116267E-4</v>
      </c>
    </row>
    <row r="38" spans="1:16" x14ac:dyDescent="0.25">
      <c r="A38">
        <v>18</v>
      </c>
      <c r="B38" t="s">
        <v>75</v>
      </c>
      <c r="C38">
        <v>32.575200000000002</v>
      </c>
      <c r="F38">
        <v>22.593699999999998</v>
      </c>
      <c r="G38">
        <f t="shared" si="2"/>
        <v>9.981500000000004</v>
      </c>
      <c r="N38">
        <f t="shared" si="1"/>
        <v>9.8916581340144577E-4</v>
      </c>
    </row>
    <row r="39" spans="1:16" x14ac:dyDescent="0.25">
      <c r="A39">
        <v>28</v>
      </c>
      <c r="B39" t="s">
        <v>76</v>
      </c>
      <c r="C39">
        <v>31.392700000000001</v>
      </c>
      <c r="F39">
        <v>24.169499999999999</v>
      </c>
      <c r="G39">
        <f t="shared" si="2"/>
        <v>7.2232000000000021</v>
      </c>
      <c r="H39">
        <f>AVERAGE(G39:G41)</f>
        <v>7.2698999999999998</v>
      </c>
      <c r="I39">
        <f>STDEV(G39:G41)</f>
        <v>0.1240291497995528</v>
      </c>
      <c r="K39">
        <f>J45-J33</f>
        <v>3.9337861111111092</v>
      </c>
      <c r="L39" s="25">
        <f>POWER(2,-K39)</f>
        <v>6.5435343117969724E-2</v>
      </c>
      <c r="M39" s="25">
        <f>1/L39</f>
        <v>15.282261119914292</v>
      </c>
      <c r="N39">
        <f t="shared" si="1"/>
        <v>6.692681154701543E-3</v>
      </c>
      <c r="O39">
        <f>AVERAGE(N39:N41)</f>
        <v>6.4952591976482404E-3</v>
      </c>
      <c r="P39">
        <f>STDEV(N39:N41)</f>
        <v>5.4616610196573192E-4</v>
      </c>
    </row>
    <row r="40" spans="1:16" x14ac:dyDescent="0.25">
      <c r="A40">
        <v>29</v>
      </c>
      <c r="B40" t="s">
        <v>77</v>
      </c>
      <c r="C40">
        <v>31.162299999999998</v>
      </c>
      <c r="F40">
        <v>23.9863</v>
      </c>
      <c r="G40">
        <f t="shared" si="2"/>
        <v>7.1759999999999984</v>
      </c>
      <c r="K40" s="25">
        <f>TTEST(H33:H42,H45:H51,1,2)</f>
        <v>3.5345982527072994E-2</v>
      </c>
      <c r="N40">
        <f t="shared" si="1"/>
        <v>6.9152637857777038E-3</v>
      </c>
    </row>
    <row r="41" spans="1:16" x14ac:dyDescent="0.25">
      <c r="A41">
        <v>30</v>
      </c>
      <c r="B41" t="s">
        <v>78</v>
      </c>
      <c r="C41">
        <v>31.4406</v>
      </c>
      <c r="F41">
        <v>24.030100000000001</v>
      </c>
      <c r="G41">
        <f t="shared" si="2"/>
        <v>7.410499999999999</v>
      </c>
      <c r="N41">
        <f t="shared" si="1"/>
        <v>5.8778326524654726E-3</v>
      </c>
    </row>
    <row r="42" spans="1:16" x14ac:dyDescent="0.25">
      <c r="A42">
        <v>40</v>
      </c>
      <c r="B42" t="s">
        <v>79</v>
      </c>
      <c r="C42">
        <v>33.8765</v>
      </c>
      <c r="F42">
        <v>21.037199999999999</v>
      </c>
      <c r="G42">
        <f t="shared" si="2"/>
        <v>12.839300000000001</v>
      </c>
      <c r="H42">
        <f>AVERAGE(G42:G44)</f>
        <v>12.398933333333334</v>
      </c>
      <c r="I42">
        <f>STDEV(G42:G44)</f>
        <v>0.76473016373968927</v>
      </c>
      <c r="N42">
        <f t="shared" si="1"/>
        <v>1.3645378182509853E-4</v>
      </c>
      <c r="O42">
        <f>AVERAGE(N42:N44)</f>
        <v>2.0472429020616941E-4</v>
      </c>
      <c r="P42">
        <f>STDEV(N42:N44)</f>
        <v>1.1843628400542472E-4</v>
      </c>
    </row>
    <row r="43" spans="1:16" x14ac:dyDescent="0.25">
      <c r="A43">
        <v>41</v>
      </c>
      <c r="B43" t="s">
        <v>80</v>
      </c>
      <c r="C43">
        <v>33.822800000000001</v>
      </c>
      <c r="F43">
        <v>20.981200000000001</v>
      </c>
      <c r="G43">
        <f t="shared" si="2"/>
        <v>12.8416</v>
      </c>
      <c r="N43">
        <f t="shared" si="1"/>
        <v>1.3623641526366672E-4</v>
      </c>
    </row>
    <row r="44" spans="1:16" x14ac:dyDescent="0.25">
      <c r="A44">
        <v>42</v>
      </c>
      <c r="B44" t="s">
        <v>81</v>
      </c>
      <c r="C44">
        <v>32.332700000000003</v>
      </c>
      <c r="F44">
        <v>20.816800000000001</v>
      </c>
      <c r="G44">
        <f t="shared" si="2"/>
        <v>11.515900000000002</v>
      </c>
      <c r="N44">
        <f t="shared" si="1"/>
        <v>3.4148267352974299E-4</v>
      </c>
    </row>
    <row r="45" spans="1:16" x14ac:dyDescent="0.25">
      <c r="A45">
        <v>52</v>
      </c>
      <c r="B45" t="s">
        <v>82</v>
      </c>
      <c r="C45">
        <v>34.923900000000003</v>
      </c>
      <c r="F45">
        <v>20.4177</v>
      </c>
      <c r="G45">
        <f t="shared" si="2"/>
        <v>14.506200000000003</v>
      </c>
      <c r="H45">
        <f>AVERAGE(G45:G47)</f>
        <v>14.556666666666667</v>
      </c>
      <c r="I45">
        <f>STDEV(G45:G47)</f>
        <v>1.0491107679045775</v>
      </c>
      <c r="J45">
        <f>AVERAGE(H45:H51)</f>
        <v>13.144344444444442</v>
      </c>
      <c r="N45">
        <f t="shared" si="1"/>
        <v>4.2973297194771996E-5</v>
      </c>
      <c r="O45">
        <f>AVERAGE(N45:N47)</f>
        <v>4.9005168067688567E-5</v>
      </c>
      <c r="P45">
        <f>STDEV(N45:N47)</f>
        <v>3.2722378205275084E-5</v>
      </c>
    </row>
    <row r="46" spans="1:16" x14ac:dyDescent="0.25">
      <c r="A46">
        <v>53</v>
      </c>
      <c r="B46" t="s">
        <v>83</v>
      </c>
      <c r="C46">
        <v>33.8735</v>
      </c>
      <c r="F46">
        <v>20.3398</v>
      </c>
      <c r="G46">
        <f t="shared" si="2"/>
        <v>13.5337</v>
      </c>
      <c r="J46">
        <f>STDEV(H45:H51)</f>
        <v>1.6733093611607521</v>
      </c>
      <c r="N46">
        <f t="shared" si="1"/>
        <v>8.4323834592065839E-5</v>
      </c>
    </row>
    <row r="47" spans="1:16" x14ac:dyDescent="0.25">
      <c r="A47">
        <v>54</v>
      </c>
      <c r="B47" t="s">
        <v>84</v>
      </c>
      <c r="C47">
        <v>36.053699999999999</v>
      </c>
      <c r="F47">
        <v>20.4236</v>
      </c>
      <c r="G47">
        <f t="shared" si="2"/>
        <v>15.630099999999999</v>
      </c>
      <c r="N47">
        <f t="shared" si="1"/>
        <v>1.9718372416227888E-5</v>
      </c>
    </row>
    <row r="48" spans="1:16" x14ac:dyDescent="0.25">
      <c r="A48">
        <v>64</v>
      </c>
      <c r="B48" t="s">
        <v>85</v>
      </c>
      <c r="C48">
        <v>34.505699999999997</v>
      </c>
      <c r="F48">
        <v>21.061</v>
      </c>
      <c r="G48">
        <f t="shared" si="2"/>
        <v>13.444699999999997</v>
      </c>
      <c r="H48">
        <f>AVERAGE(G48:G50)</f>
        <v>13.580099999999996</v>
      </c>
      <c r="I48">
        <f>STDEV(G48:G50)</f>
        <v>0.61036945369178042</v>
      </c>
      <c r="N48">
        <f t="shared" si="1"/>
        <v>8.9689585575761954E-5</v>
      </c>
      <c r="O48">
        <f>AVERAGE(N48:N50)</f>
        <v>8.6379354576664018E-5</v>
      </c>
      <c r="P48">
        <f>STDEV(N48:N50)</f>
        <v>3.3409248269123262E-5</v>
      </c>
    </row>
    <row r="49" spans="1:16" x14ac:dyDescent="0.25">
      <c r="A49">
        <v>65</v>
      </c>
      <c r="B49" t="s">
        <v>86</v>
      </c>
      <c r="C49">
        <v>34.226999999999997</v>
      </c>
      <c r="F49">
        <v>21.1782</v>
      </c>
      <c r="G49">
        <f t="shared" si="2"/>
        <v>13.048799999999996</v>
      </c>
      <c r="N49">
        <f t="shared" si="1"/>
        <v>1.1801026689596681E-4</v>
      </c>
    </row>
    <row r="50" spans="1:16" x14ac:dyDescent="0.25">
      <c r="A50">
        <v>66</v>
      </c>
      <c r="B50" t="s">
        <v>87</v>
      </c>
      <c r="C50">
        <v>35.366900000000001</v>
      </c>
      <c r="F50">
        <v>21.120100000000001</v>
      </c>
      <c r="G50">
        <f t="shared" si="2"/>
        <v>14.2468</v>
      </c>
      <c r="N50">
        <f t="shared" si="1"/>
        <v>5.1438211258263275E-5</v>
      </c>
    </row>
    <row r="51" spans="1:16" x14ac:dyDescent="0.25">
      <c r="A51">
        <v>76</v>
      </c>
      <c r="B51" t="s">
        <v>88</v>
      </c>
      <c r="C51">
        <v>32.245800000000003</v>
      </c>
      <c r="F51">
        <v>21.287700000000001</v>
      </c>
      <c r="G51">
        <f t="shared" si="2"/>
        <v>10.958100000000002</v>
      </c>
      <c r="H51">
        <f>AVERAGE(G51:G53)</f>
        <v>11.296266666666668</v>
      </c>
      <c r="I51">
        <f>STDEV(G51:G53)</f>
        <v>0.30210220676673721</v>
      </c>
      <c r="N51">
        <f t="shared" si="1"/>
        <v>5.0267027520827954E-4</v>
      </c>
      <c r="O51">
        <f>AVERAGE(N51:N53)</f>
        <v>4.0364146358606032E-4</v>
      </c>
      <c r="P51">
        <f>STDEV(N51:N53)</f>
        <v>8.7668259599848713E-5</v>
      </c>
    </row>
    <row r="52" spans="1:16" x14ac:dyDescent="0.25">
      <c r="A52">
        <v>77</v>
      </c>
      <c r="B52" t="s">
        <v>89</v>
      </c>
      <c r="C52">
        <v>32.749899999999997</v>
      </c>
      <c r="F52">
        <v>21.2104</v>
      </c>
      <c r="G52">
        <f t="shared" si="2"/>
        <v>11.539499999999997</v>
      </c>
      <c r="N52">
        <f t="shared" si="1"/>
        <v>3.3594204766264319E-4</v>
      </c>
    </row>
    <row r="53" spans="1:16" x14ac:dyDescent="0.25">
      <c r="A53">
        <v>78</v>
      </c>
      <c r="B53" t="s">
        <v>90</v>
      </c>
      <c r="C53">
        <v>32.701300000000003</v>
      </c>
      <c r="F53">
        <v>21.310099999999998</v>
      </c>
      <c r="G53">
        <f t="shared" si="2"/>
        <v>11.391200000000005</v>
      </c>
      <c r="N53">
        <f t="shared" si="1"/>
        <v>3.7231206788725812E-4</v>
      </c>
    </row>
    <row r="54" spans="1:16" x14ac:dyDescent="0.25">
      <c r="A54">
        <v>88</v>
      </c>
      <c r="B54" t="s">
        <v>91</v>
      </c>
      <c r="C54">
        <v>27.4846</v>
      </c>
      <c r="F54">
        <v>23.089600000000001</v>
      </c>
      <c r="G54">
        <f t="shared" si="2"/>
        <v>4.3949999999999996</v>
      </c>
      <c r="H54">
        <f>AVERAGE(G54:G56)</f>
        <v>4.7877666666666672</v>
      </c>
      <c r="I54">
        <f>STDEV(G54:G56)</f>
        <v>0.34992551112105863</v>
      </c>
      <c r="N54">
        <f t="shared" si="1"/>
        <v>4.7530586038781547E-2</v>
      </c>
      <c r="O54">
        <f>AVERAGE(N54:N56)</f>
        <v>3.6941164200000272E-2</v>
      </c>
      <c r="P54">
        <f>STDEV(N54:N56)</f>
        <v>9.3457015749082387E-3</v>
      </c>
    </row>
    <row r="55" spans="1:16" x14ac:dyDescent="0.25">
      <c r="A55">
        <v>89</v>
      </c>
      <c r="B55" t="s">
        <v>92</v>
      </c>
      <c r="C55">
        <v>27.9056</v>
      </c>
      <c r="F55">
        <v>23.003599999999999</v>
      </c>
      <c r="G55">
        <f t="shared" si="2"/>
        <v>4.902000000000001</v>
      </c>
      <c r="N55">
        <f t="shared" si="1"/>
        <v>3.3446521825831979E-2</v>
      </c>
    </row>
    <row r="56" spans="1:16" x14ac:dyDescent="0.25">
      <c r="A56">
        <v>90</v>
      </c>
      <c r="B56" t="s">
        <v>93</v>
      </c>
      <c r="C56">
        <v>28.224900000000002</v>
      </c>
      <c r="F56">
        <v>23.1586</v>
      </c>
      <c r="G56">
        <f t="shared" si="2"/>
        <v>5.0663000000000018</v>
      </c>
      <c r="N56">
        <f t="shared" si="1"/>
        <v>2.9846384735387293E-2</v>
      </c>
    </row>
    <row r="57" spans="1:16" x14ac:dyDescent="0.25">
      <c r="A57" t="s">
        <v>36</v>
      </c>
    </row>
    <row r="58" spans="1:16" x14ac:dyDescent="0.25">
      <c r="A58" t="s">
        <v>37</v>
      </c>
      <c r="B58" t="s">
        <v>38</v>
      </c>
      <c r="C58" t="s">
        <v>39</v>
      </c>
      <c r="D58" t="s">
        <v>40</v>
      </c>
      <c r="E58" t="s">
        <v>41</v>
      </c>
    </row>
    <row r="59" spans="1:16" x14ac:dyDescent="0.25">
      <c r="A59" t="s">
        <v>32</v>
      </c>
      <c r="B59" t="s">
        <v>42</v>
      </c>
      <c r="C59">
        <v>3</v>
      </c>
      <c r="D59">
        <v>15</v>
      </c>
      <c r="E59">
        <v>0.2</v>
      </c>
    </row>
    <row r="60" spans="1:16" x14ac:dyDescent="0.25">
      <c r="A60" t="s">
        <v>43</v>
      </c>
      <c r="B60" t="s">
        <v>44</v>
      </c>
      <c r="C60" t="s">
        <v>45</v>
      </c>
    </row>
    <row r="61" spans="1:16" x14ac:dyDescent="0.25">
      <c r="A61">
        <v>7</v>
      </c>
      <c r="B61" t="s">
        <v>94</v>
      </c>
      <c r="C61">
        <v>27.370699999999999</v>
      </c>
      <c r="F61">
        <v>22.362100000000002</v>
      </c>
      <c r="G61">
        <f>C61-F61</f>
        <v>5.0085999999999977</v>
      </c>
      <c r="H61">
        <f>AVERAGE(G61:G63)</f>
        <v>4.9260333333333328</v>
      </c>
      <c r="I61">
        <f>STDEV(G61:G63)</f>
        <v>0.44384765779863428</v>
      </c>
      <c r="J61">
        <f>AVERAGE(H61:H70)</f>
        <v>5.9740833333333327</v>
      </c>
      <c r="N61">
        <f t="shared" si="1"/>
        <v>3.1064270817139642E-2</v>
      </c>
      <c r="O61">
        <f>AVERAGE(N61:N63)</f>
        <v>3.3968872740147253E-2</v>
      </c>
      <c r="P61">
        <f>STDEV(N61:N63)</f>
        <v>1.0735149503119221E-2</v>
      </c>
    </row>
    <row r="62" spans="1:16" x14ac:dyDescent="0.25">
      <c r="A62">
        <v>8</v>
      </c>
      <c r="B62" t="s">
        <v>95</v>
      </c>
      <c r="C62">
        <v>27.456299999999999</v>
      </c>
      <c r="F62">
        <v>23.009599999999999</v>
      </c>
      <c r="G62">
        <f t="shared" ref="G62:G84" si="3">C62-F62</f>
        <v>4.4466999999999999</v>
      </c>
      <c r="J62">
        <f>STDEV(H61:H70)</f>
        <v>1.2052339798961473</v>
      </c>
      <c r="N62">
        <f t="shared" si="1"/>
        <v>4.5857451802869244E-2</v>
      </c>
    </row>
    <row r="63" spans="1:16" x14ac:dyDescent="0.25">
      <c r="A63">
        <v>9</v>
      </c>
      <c r="B63" t="s">
        <v>96</v>
      </c>
      <c r="C63">
        <v>27.3491</v>
      </c>
      <c r="F63">
        <v>22.026299999999999</v>
      </c>
      <c r="G63">
        <f t="shared" si="3"/>
        <v>5.3228000000000009</v>
      </c>
      <c r="N63">
        <f t="shared" si="1"/>
        <v>2.498489560043287E-2</v>
      </c>
    </row>
    <row r="64" spans="1:16" x14ac:dyDescent="0.25">
      <c r="A64">
        <v>19</v>
      </c>
      <c r="B64" t="s">
        <v>97</v>
      </c>
      <c r="C64">
        <v>29.038</v>
      </c>
      <c r="F64">
        <v>22.375900000000001</v>
      </c>
      <c r="G64">
        <f t="shared" si="3"/>
        <v>6.6620999999999988</v>
      </c>
      <c r="H64">
        <f>AVERAGE(G64:G66)</f>
        <v>6.6425666666666672</v>
      </c>
      <c r="I64">
        <f>STDEV(G64:G66)</f>
        <v>9.2755610791655466E-2</v>
      </c>
      <c r="N64">
        <f t="shared" si="1"/>
        <v>9.8743397458657574E-3</v>
      </c>
      <c r="O64">
        <f>AVERAGE(N64:N66)</f>
        <v>1.0022827371057844E-2</v>
      </c>
      <c r="P64">
        <f>STDEV(N64:N66)</f>
        <v>6.5027937995968559E-4</v>
      </c>
    </row>
    <row r="65" spans="1:16" x14ac:dyDescent="0.25">
      <c r="A65">
        <v>20</v>
      </c>
      <c r="B65" t="s">
        <v>98</v>
      </c>
      <c r="C65">
        <v>29.0291</v>
      </c>
      <c r="F65">
        <v>22.305099999999999</v>
      </c>
      <c r="G65">
        <f t="shared" si="3"/>
        <v>6.7240000000000002</v>
      </c>
      <c r="N65">
        <f t="shared" si="1"/>
        <v>9.4596334683637057E-3</v>
      </c>
    </row>
    <row r="66" spans="1:16" x14ac:dyDescent="0.25">
      <c r="A66">
        <v>21</v>
      </c>
      <c r="B66" t="s">
        <v>99</v>
      </c>
      <c r="C66">
        <v>29.135300000000001</v>
      </c>
      <c r="F66">
        <v>22.593699999999998</v>
      </c>
      <c r="G66">
        <f t="shared" si="3"/>
        <v>6.5416000000000025</v>
      </c>
      <c r="N66">
        <f t="shared" si="1"/>
        <v>1.0734508898944065E-2</v>
      </c>
    </row>
    <row r="67" spans="1:16" x14ac:dyDescent="0.25">
      <c r="A67">
        <v>31</v>
      </c>
      <c r="B67" t="s">
        <v>100</v>
      </c>
      <c r="C67">
        <v>29.056999999999999</v>
      </c>
      <c r="F67">
        <v>24.169499999999999</v>
      </c>
      <c r="G67">
        <f t="shared" si="3"/>
        <v>4.8874999999999993</v>
      </c>
      <c r="H67">
        <f>AVERAGE(G67:G69)</f>
        <v>4.9932999999999987</v>
      </c>
      <c r="I67">
        <f>STDEV(G67:G69)</f>
        <v>0.19806713508303117</v>
      </c>
      <c r="K67">
        <f>J73-J61</f>
        <v>6.5983833333333326</v>
      </c>
      <c r="L67" s="25">
        <f>POWER(2,-K67)</f>
        <v>1.0320213782820132E-2</v>
      </c>
      <c r="M67" s="25">
        <f>1/L67</f>
        <v>96.897217542594078</v>
      </c>
      <c r="N67">
        <f t="shared" si="1"/>
        <v>3.3784375557320764E-2</v>
      </c>
      <c r="O67">
        <f>AVERAGE(N67:N69)</f>
        <v>3.1587850126994582E-2</v>
      </c>
      <c r="P67">
        <f>STDEV(N67:N69)</f>
        <v>4.1540154607030057E-3</v>
      </c>
    </row>
    <row r="68" spans="1:16" x14ac:dyDescent="0.25">
      <c r="A68">
        <v>32</v>
      </c>
      <c r="B68" t="s">
        <v>101</v>
      </c>
      <c r="C68">
        <v>28.8569</v>
      </c>
      <c r="F68">
        <v>23.9863</v>
      </c>
      <c r="G68">
        <f t="shared" si="3"/>
        <v>4.8705999999999996</v>
      </c>
      <c r="K68" s="25">
        <f>TTEST(H61:H70,H73:H79,1,2)</f>
        <v>7.4423784953682687E-4</v>
      </c>
      <c r="N68">
        <f t="shared" si="1"/>
        <v>3.4182459122737159E-2</v>
      </c>
    </row>
    <row r="69" spans="1:16" x14ac:dyDescent="0.25">
      <c r="A69">
        <v>33</v>
      </c>
      <c r="B69" t="s">
        <v>102</v>
      </c>
      <c r="C69">
        <v>29.251899999999999</v>
      </c>
      <c r="F69">
        <v>24.030100000000001</v>
      </c>
      <c r="G69">
        <f t="shared" si="3"/>
        <v>5.2217999999999982</v>
      </c>
      <c r="N69">
        <f t="shared" si="1"/>
        <v>2.6796715700925816E-2</v>
      </c>
    </row>
    <row r="70" spans="1:16" x14ac:dyDescent="0.25">
      <c r="A70">
        <v>43</v>
      </c>
      <c r="B70" t="s">
        <v>103</v>
      </c>
      <c r="C70">
        <v>28.263000000000002</v>
      </c>
      <c r="F70">
        <v>21.037199999999999</v>
      </c>
      <c r="G70">
        <f t="shared" si="3"/>
        <v>7.2258000000000031</v>
      </c>
      <c r="H70">
        <f>AVERAGE(G70:G72)</f>
        <v>7.334433333333334</v>
      </c>
      <c r="I70">
        <f>STDEV(G70:G72)</f>
        <v>0.12878704645007269</v>
      </c>
      <c r="N70">
        <f t="shared" ref="N70:N84" si="4">POWER(2,-G70)</f>
        <v>6.6806305826399518E-3</v>
      </c>
      <c r="O70">
        <f>AVERAGE(N70:N72)</f>
        <v>6.2123498252227754E-3</v>
      </c>
      <c r="P70">
        <f>STDEV(N70:N72)</f>
        <v>5.4493778599486967E-4</v>
      </c>
    </row>
    <row r="71" spans="1:16" x14ac:dyDescent="0.25">
      <c r="A71">
        <v>44</v>
      </c>
      <c r="B71" t="s">
        <v>104</v>
      </c>
      <c r="C71">
        <v>28.282</v>
      </c>
      <c r="F71">
        <v>20.981200000000001</v>
      </c>
      <c r="G71">
        <f t="shared" si="3"/>
        <v>7.3007999999999988</v>
      </c>
      <c r="N71">
        <f t="shared" si="4"/>
        <v>6.3422040066103327E-3</v>
      </c>
    </row>
    <row r="72" spans="1:16" x14ac:dyDescent="0.25">
      <c r="A72">
        <v>45</v>
      </c>
      <c r="B72" t="s">
        <v>105</v>
      </c>
      <c r="C72">
        <v>28.293500000000002</v>
      </c>
      <c r="F72">
        <v>20.816800000000001</v>
      </c>
      <c r="G72">
        <f t="shared" si="3"/>
        <v>7.476700000000001</v>
      </c>
      <c r="N72">
        <f t="shared" si="4"/>
        <v>5.6142148864180407E-3</v>
      </c>
    </row>
    <row r="73" spans="1:16" x14ac:dyDescent="0.25">
      <c r="A73">
        <v>55</v>
      </c>
      <c r="B73" t="s">
        <v>106</v>
      </c>
      <c r="C73">
        <v>32.374499999999998</v>
      </c>
      <c r="F73">
        <v>20.4177</v>
      </c>
      <c r="G73">
        <f t="shared" si="3"/>
        <v>11.956799999999998</v>
      </c>
      <c r="H73">
        <f>AVERAGE(G73:G75)</f>
        <v>12.012866666666666</v>
      </c>
      <c r="I73">
        <f>STDEV(G73:G75)</f>
        <v>7.6797482597629294E-2</v>
      </c>
      <c r="J73">
        <f>AVERAGE(H73:H79)</f>
        <v>12.572466666666665</v>
      </c>
      <c r="N73">
        <f t="shared" si="4"/>
        <v>2.5156171558714566E-4</v>
      </c>
      <c r="O73">
        <f>AVERAGE(N73:N75)</f>
        <v>2.421994732585942E-4</v>
      </c>
      <c r="P73">
        <f>STDEV(N73:N75)</f>
        <v>1.2711708771906684E-5</v>
      </c>
    </row>
    <row r="74" spans="1:16" x14ac:dyDescent="0.25">
      <c r="A74">
        <v>56</v>
      </c>
      <c r="B74" t="s">
        <v>107</v>
      </c>
      <c r="C74">
        <v>32.440199999999997</v>
      </c>
      <c r="F74">
        <v>20.3398</v>
      </c>
      <c r="G74">
        <f t="shared" si="3"/>
        <v>12.100399999999997</v>
      </c>
      <c r="J74">
        <f>STDEV(H73:H79)</f>
        <v>1.5908793766691141</v>
      </c>
      <c r="N74">
        <f t="shared" si="4"/>
        <v>2.2772810930683465E-4</v>
      </c>
    </row>
    <row r="75" spans="1:16" x14ac:dyDescent="0.25">
      <c r="A75">
        <v>57</v>
      </c>
      <c r="B75" t="s">
        <v>108</v>
      </c>
      <c r="C75">
        <v>32.405000000000001</v>
      </c>
      <c r="F75">
        <v>20.4236</v>
      </c>
      <c r="G75">
        <f t="shared" si="3"/>
        <v>11.981400000000001</v>
      </c>
      <c r="N75">
        <f t="shared" si="4"/>
        <v>2.4730859488180225E-4</v>
      </c>
    </row>
    <row r="76" spans="1:16" x14ac:dyDescent="0.25">
      <c r="A76">
        <v>67</v>
      </c>
      <c r="B76" t="s">
        <v>109</v>
      </c>
      <c r="C76">
        <v>32.209699999999998</v>
      </c>
      <c r="F76">
        <v>21.061</v>
      </c>
      <c r="G76">
        <f t="shared" si="3"/>
        <v>11.148699999999998</v>
      </c>
      <c r="H76">
        <f>AVERAGE(G76:G78)</f>
        <v>11.336999999999998</v>
      </c>
      <c r="I76">
        <f>STDEV(G76:G78)</f>
        <v>0.16397191832749833</v>
      </c>
      <c r="N76">
        <f t="shared" si="4"/>
        <v>4.4046041874766528E-4</v>
      </c>
      <c r="O76">
        <f>AVERAGE(N76:N78)</f>
        <v>3.8826634856615002E-4</v>
      </c>
      <c r="P76">
        <f>STDEV(N76:N78)</f>
        <v>4.5405940109366951E-5</v>
      </c>
    </row>
    <row r="77" spans="1:16" x14ac:dyDescent="0.25">
      <c r="A77">
        <v>68</v>
      </c>
      <c r="B77" t="s">
        <v>110</v>
      </c>
      <c r="C77">
        <v>32.592199999999998</v>
      </c>
      <c r="F77">
        <v>21.1782</v>
      </c>
      <c r="G77">
        <f t="shared" si="3"/>
        <v>11.413999999999998</v>
      </c>
      <c r="N77">
        <f t="shared" si="4"/>
        <v>3.6647438904159521E-4</v>
      </c>
    </row>
    <row r="78" spans="1:16" x14ac:dyDescent="0.25">
      <c r="A78">
        <v>69</v>
      </c>
      <c r="B78" t="s">
        <v>111</v>
      </c>
      <c r="C78">
        <v>32.568399999999997</v>
      </c>
      <c r="F78">
        <v>21.120100000000001</v>
      </c>
      <c r="G78">
        <f t="shared" si="3"/>
        <v>11.448299999999996</v>
      </c>
      <c r="N78">
        <f t="shared" si="4"/>
        <v>3.5786423790918969E-4</v>
      </c>
    </row>
    <row r="79" spans="1:16" x14ac:dyDescent="0.25">
      <c r="A79">
        <v>79</v>
      </c>
      <c r="B79" t="s">
        <v>112</v>
      </c>
      <c r="C79">
        <v>34.976799999999997</v>
      </c>
      <c r="F79">
        <v>21.287700000000001</v>
      </c>
      <c r="G79">
        <f t="shared" si="3"/>
        <v>13.689099999999996</v>
      </c>
      <c r="H79">
        <f>AVERAGE(G79:G81)</f>
        <v>14.367533333333334</v>
      </c>
      <c r="I79">
        <f>STDEV(G79:G81)</f>
        <v>0.70968136746947152</v>
      </c>
      <c r="N79">
        <f t="shared" si="4"/>
        <v>7.5712970649598603E-5</v>
      </c>
      <c r="O79">
        <f>AVERAGE(N79:N81)</f>
        <v>5.1123396418603183E-5</v>
      </c>
      <c r="P79">
        <f>STDEV(N79:N81)</f>
        <v>2.3720725774685644E-5</v>
      </c>
    </row>
    <row r="80" spans="1:16" x14ac:dyDescent="0.25">
      <c r="A80">
        <v>80</v>
      </c>
      <c r="B80" t="s">
        <v>113</v>
      </c>
      <c r="C80">
        <v>35.519100000000002</v>
      </c>
      <c r="F80">
        <v>21.2104</v>
      </c>
      <c r="G80">
        <f t="shared" si="3"/>
        <v>14.308700000000002</v>
      </c>
      <c r="N80">
        <f t="shared" si="4"/>
        <v>4.9277889691324108E-5</v>
      </c>
    </row>
    <row r="81" spans="1:16" x14ac:dyDescent="0.25">
      <c r="A81">
        <v>81</v>
      </c>
      <c r="B81" t="s">
        <v>114</v>
      </c>
      <c r="C81">
        <v>36.414900000000003</v>
      </c>
      <c r="F81">
        <v>21.310099999999998</v>
      </c>
      <c r="G81">
        <f t="shared" si="3"/>
        <v>15.104800000000004</v>
      </c>
      <c r="N81">
        <f t="shared" si="4"/>
        <v>2.837932891488685E-5</v>
      </c>
    </row>
    <row r="82" spans="1:16" x14ac:dyDescent="0.25">
      <c r="A82">
        <v>91</v>
      </c>
      <c r="B82" t="s">
        <v>115</v>
      </c>
      <c r="C82">
        <v>29.889099999999999</v>
      </c>
      <c r="F82">
        <v>23.089600000000001</v>
      </c>
      <c r="G82">
        <f t="shared" si="3"/>
        <v>6.7994999999999983</v>
      </c>
      <c r="H82">
        <f>AVERAGE(G82:G84)</f>
        <v>6.5118666666666662</v>
      </c>
      <c r="I82">
        <f>STDEV(G82:G84)</f>
        <v>0.25661337325504457</v>
      </c>
      <c r="N82">
        <f t="shared" si="4"/>
        <v>8.9773166601952708E-3</v>
      </c>
      <c r="O82">
        <f>AVERAGE(N82:N84)</f>
        <v>1.1070945450698194E-2</v>
      </c>
      <c r="P82">
        <f>STDEV(N82:N84)</f>
        <v>1.8855437261659257E-3</v>
      </c>
    </row>
    <row r="83" spans="1:16" x14ac:dyDescent="0.25">
      <c r="A83">
        <v>92</v>
      </c>
      <c r="B83" t="s">
        <v>116</v>
      </c>
      <c r="C83">
        <v>29.433299999999999</v>
      </c>
      <c r="F83">
        <v>23.003599999999999</v>
      </c>
      <c r="G83">
        <f t="shared" si="3"/>
        <v>6.4297000000000004</v>
      </c>
      <c r="N83">
        <f t="shared" si="4"/>
        <v>1.1600252349417839E-2</v>
      </c>
    </row>
    <row r="84" spans="1:16" x14ac:dyDescent="0.25">
      <c r="A84">
        <v>93</v>
      </c>
      <c r="B84" t="s">
        <v>117</v>
      </c>
      <c r="C84">
        <v>29.465</v>
      </c>
      <c r="F84">
        <v>23.1586</v>
      </c>
      <c r="G84">
        <f t="shared" si="3"/>
        <v>6.3064</v>
      </c>
      <c r="N84">
        <f t="shared" si="4"/>
        <v>1.2635267342481476E-2</v>
      </c>
    </row>
    <row r="85" spans="1:16" x14ac:dyDescent="0.25">
      <c r="A85" t="s">
        <v>36</v>
      </c>
    </row>
    <row r="86" spans="1:16" x14ac:dyDescent="0.25">
      <c r="A86" t="s">
        <v>37</v>
      </c>
      <c r="B86" t="s">
        <v>38</v>
      </c>
      <c r="C86" t="s">
        <v>39</v>
      </c>
      <c r="D86" t="s">
        <v>40</v>
      </c>
      <c r="E86" t="s">
        <v>41</v>
      </c>
    </row>
    <row r="87" spans="1:16" x14ac:dyDescent="0.25">
      <c r="A87" t="s">
        <v>118</v>
      </c>
      <c r="B87" t="s">
        <v>42</v>
      </c>
      <c r="C87">
        <v>3</v>
      </c>
      <c r="D87">
        <v>15</v>
      </c>
      <c r="E87">
        <v>0.2</v>
      </c>
    </row>
    <row r="88" spans="1:16" x14ac:dyDescent="0.25">
      <c r="A88" t="s">
        <v>43</v>
      </c>
      <c r="B88" t="s">
        <v>44</v>
      </c>
      <c r="C88" t="s">
        <v>45</v>
      </c>
    </row>
    <row r="89" spans="1:16" x14ac:dyDescent="0.25">
      <c r="A89">
        <v>10</v>
      </c>
      <c r="B89" t="s">
        <v>119</v>
      </c>
      <c r="C89">
        <v>22.362100000000002</v>
      </c>
    </row>
    <row r="90" spans="1:16" x14ac:dyDescent="0.25">
      <c r="A90">
        <v>11</v>
      </c>
      <c r="B90" t="s">
        <v>120</v>
      </c>
      <c r="C90">
        <v>23.009599999999999</v>
      </c>
    </row>
    <row r="91" spans="1:16" x14ac:dyDescent="0.25">
      <c r="A91">
        <v>12</v>
      </c>
      <c r="B91" t="s">
        <v>121</v>
      </c>
      <c r="C91">
        <v>22.026299999999999</v>
      </c>
    </row>
    <row r="92" spans="1:16" x14ac:dyDescent="0.25">
      <c r="A92">
        <v>22</v>
      </c>
      <c r="B92" t="s">
        <v>122</v>
      </c>
      <c r="C92">
        <v>22.375900000000001</v>
      </c>
    </row>
    <row r="93" spans="1:16" x14ac:dyDescent="0.25">
      <c r="A93">
        <v>23</v>
      </c>
      <c r="B93" t="s">
        <v>123</v>
      </c>
      <c r="C93">
        <v>22.305099999999999</v>
      </c>
    </row>
    <row r="94" spans="1:16" x14ac:dyDescent="0.25">
      <c r="A94">
        <v>24</v>
      </c>
      <c r="B94" t="s">
        <v>124</v>
      </c>
      <c r="C94">
        <v>22.593699999999998</v>
      </c>
    </row>
    <row r="95" spans="1:16" x14ac:dyDescent="0.25">
      <c r="A95">
        <v>34</v>
      </c>
      <c r="B95" t="s">
        <v>125</v>
      </c>
      <c r="C95">
        <v>24.169499999999999</v>
      </c>
    </row>
    <row r="96" spans="1:16" x14ac:dyDescent="0.25">
      <c r="A96">
        <v>35</v>
      </c>
      <c r="B96" t="s">
        <v>126</v>
      </c>
      <c r="C96">
        <v>23.9863</v>
      </c>
    </row>
    <row r="97" spans="1:3" x14ac:dyDescent="0.25">
      <c r="A97">
        <v>36</v>
      </c>
      <c r="B97" t="s">
        <v>127</v>
      </c>
      <c r="C97">
        <v>24.030100000000001</v>
      </c>
    </row>
    <row r="98" spans="1:3" x14ac:dyDescent="0.25">
      <c r="A98">
        <v>46</v>
      </c>
      <c r="B98" t="s">
        <v>128</v>
      </c>
      <c r="C98">
        <v>21.037199999999999</v>
      </c>
    </row>
    <row r="99" spans="1:3" x14ac:dyDescent="0.25">
      <c r="A99">
        <v>47</v>
      </c>
      <c r="B99" t="s">
        <v>129</v>
      </c>
      <c r="C99">
        <v>20.981200000000001</v>
      </c>
    </row>
    <row r="100" spans="1:3" x14ac:dyDescent="0.25">
      <c r="A100">
        <v>48</v>
      </c>
      <c r="B100" t="s">
        <v>130</v>
      </c>
      <c r="C100">
        <v>20.816800000000001</v>
      </c>
    </row>
    <row r="101" spans="1:3" x14ac:dyDescent="0.25">
      <c r="A101">
        <v>58</v>
      </c>
      <c r="B101" t="s">
        <v>131</v>
      </c>
      <c r="C101">
        <v>20.4177</v>
      </c>
    </row>
    <row r="102" spans="1:3" x14ac:dyDescent="0.25">
      <c r="A102">
        <v>59</v>
      </c>
      <c r="B102" t="s">
        <v>132</v>
      </c>
      <c r="C102">
        <v>20.3398</v>
      </c>
    </row>
    <row r="103" spans="1:3" x14ac:dyDescent="0.25">
      <c r="A103">
        <v>60</v>
      </c>
      <c r="B103" t="s">
        <v>133</v>
      </c>
      <c r="C103">
        <v>20.4236</v>
      </c>
    </row>
    <row r="104" spans="1:3" x14ac:dyDescent="0.25">
      <c r="A104">
        <v>70</v>
      </c>
      <c r="B104" t="s">
        <v>134</v>
      </c>
      <c r="C104">
        <v>21.061</v>
      </c>
    </row>
    <row r="105" spans="1:3" x14ac:dyDescent="0.25">
      <c r="A105">
        <v>71</v>
      </c>
      <c r="B105" t="s">
        <v>135</v>
      </c>
      <c r="C105">
        <v>21.1782</v>
      </c>
    </row>
    <row r="106" spans="1:3" x14ac:dyDescent="0.25">
      <c r="A106">
        <v>72</v>
      </c>
      <c r="B106" t="s">
        <v>136</v>
      </c>
      <c r="C106">
        <v>21.120100000000001</v>
      </c>
    </row>
    <row r="107" spans="1:3" x14ac:dyDescent="0.25">
      <c r="A107">
        <v>82</v>
      </c>
      <c r="B107" t="s">
        <v>137</v>
      </c>
      <c r="C107">
        <v>21.287700000000001</v>
      </c>
    </row>
    <row r="108" spans="1:3" x14ac:dyDescent="0.25">
      <c r="A108">
        <v>83</v>
      </c>
      <c r="B108" t="s">
        <v>138</v>
      </c>
      <c r="C108">
        <v>21.2104</v>
      </c>
    </row>
    <row r="109" spans="1:3" x14ac:dyDescent="0.25">
      <c r="A109">
        <v>84</v>
      </c>
      <c r="B109" t="s">
        <v>139</v>
      </c>
      <c r="C109">
        <v>21.310099999999998</v>
      </c>
    </row>
    <row r="110" spans="1:3" x14ac:dyDescent="0.25">
      <c r="A110">
        <v>94</v>
      </c>
      <c r="B110" t="s">
        <v>140</v>
      </c>
      <c r="C110">
        <v>23.089600000000001</v>
      </c>
    </row>
    <row r="111" spans="1:3" x14ac:dyDescent="0.25">
      <c r="A111">
        <v>95</v>
      </c>
      <c r="B111" t="s">
        <v>141</v>
      </c>
      <c r="C111">
        <v>23.003599999999999</v>
      </c>
    </row>
    <row r="112" spans="1:3" x14ac:dyDescent="0.25">
      <c r="A112">
        <v>96</v>
      </c>
      <c r="B112" t="s">
        <v>142</v>
      </c>
      <c r="C112">
        <v>23.1586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Gene Expression Assay</vt:lpstr>
      <vt:lpstr>HUVEC hGPC BMP FGF Group Ct</vt:lpstr>
      <vt:lpstr>HUVEChGPC GAS6 PTN CNTF LIF IL6</vt:lpstr>
      <vt:lpstr>HUVEC hGPC EDN Group 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dcterms:created xsi:type="dcterms:W3CDTF">2009-12-20T19:05:40Z</dcterms:created>
  <dcterms:modified xsi:type="dcterms:W3CDTF">2021-06-02T01:49:11Z</dcterms:modified>
</cp:coreProperties>
</file>