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https://uob-my.sharepoint.com/personal/xh18454_bristol_ac_uk/Documents/MR/paper/Microbiome cancer paper_AD_24March_khw/Submission/"/>
    </mc:Choice>
  </mc:AlternateContent>
  <xr:revisionPtr revIDLastSave="1" documentId="8_{66A16125-EB9A-FA43-ACE8-4125B3898D57}" xr6:coauthVersionLast="47" xr6:coauthVersionMax="47" xr10:uidLastSave="{5D99BB55-2C81-3549-A9DB-A1555EE79B25}"/>
  <bookViews>
    <workbookView xWindow="0" yWindow="740" windowWidth="30240" windowHeight="18900" firstSheet="7" activeTab="9" xr2:uid="{93872BE4-7E8F-5B49-8BC4-21B5AAAED5AF}"/>
  </bookViews>
  <sheets>
    <sheet name="ST1" sheetId="1" r:id="rId1"/>
    <sheet name="ST2" sheetId="3" r:id="rId2"/>
    <sheet name="ST3" sheetId="4" r:id="rId3"/>
    <sheet name="ST4" sheetId="5" r:id="rId4"/>
    <sheet name="ST5" sheetId="6" r:id="rId5"/>
    <sheet name="ST6" sheetId="7" r:id="rId6"/>
    <sheet name="ST7" sheetId="8" r:id="rId7"/>
    <sheet name="ST8" sheetId="9" r:id="rId8"/>
    <sheet name="ST9" sheetId="10" r:id="rId9"/>
    <sheet name="ST10" sheetId="11" r:id="rId10"/>
    <sheet name="ST11" sheetId="12" r:id="rId11"/>
    <sheet name="ST12" sheetId="13" r:id="rId12"/>
    <sheet name="ST13" sheetId="19" r:id="rId13"/>
    <sheet name="ST14" sheetId="21" r:id="rId14"/>
    <sheet name="ST15" sheetId="24" r:id="rId15"/>
    <sheet name="ST16" sheetId="26" r:id="rId16"/>
    <sheet name="ST17" sheetId="28" r:id="rId17"/>
    <sheet name="ST18" sheetId="29" r:id="rId18"/>
    <sheet name="ST19" sheetId="31" r:id="rId19"/>
    <sheet name="ST20" sheetId="41" r:id="rId20"/>
  </sheets>
  <definedNames>
    <definedName name="_xlnm._FilterDatabase" localSheetId="17" hidden="1">'ST18'!#REF!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12" l="1"/>
  <c r="I3" i="12"/>
  <c r="I4" i="12"/>
  <c r="I5" i="12"/>
  <c r="I6" i="12"/>
  <c r="I7" i="12"/>
  <c r="H3" i="12"/>
  <c r="H4" i="12"/>
  <c r="H5" i="12"/>
  <c r="H6" i="12"/>
  <c r="H7" i="12"/>
  <c r="J4" i="12"/>
  <c r="J5" i="12"/>
  <c r="J6" i="12"/>
  <c r="J7" i="12"/>
  <c r="L3" i="7"/>
  <c r="L4"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70" i="7"/>
  <c r="L171" i="7"/>
  <c r="L172" i="7"/>
  <c r="L173" i="7"/>
  <c r="L174" i="7"/>
  <c r="L175" i="7"/>
  <c r="L176" i="7"/>
  <c r="L177" i="7"/>
  <c r="L178" i="7"/>
  <c r="L179" i="7"/>
  <c r="L180" i="7"/>
  <c r="L181" i="7"/>
  <c r="L182" i="7"/>
  <c r="L183" i="7"/>
  <c r="L184" i="7"/>
  <c r="L185" i="7"/>
  <c r="L186" i="7"/>
  <c r="L187" i="7"/>
  <c r="L188" i="7"/>
  <c r="L189" i="7"/>
  <c r="L190" i="7"/>
  <c r="L196" i="7"/>
  <c r="L197" i="7"/>
  <c r="L198" i="7"/>
  <c r="L205" i="7"/>
  <c r="L206" i="7"/>
  <c r="L207" i="7"/>
  <c r="L214" i="7"/>
  <c r="L215" i="7"/>
  <c r="L216"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248" i="7"/>
  <c r="L249" i="7"/>
  <c r="L250" i="7"/>
  <c r="L251" i="7"/>
  <c r="L252" i="7"/>
  <c r="L253" i="7"/>
  <c r="L254" i="7"/>
  <c r="L255" i="7"/>
  <c r="L256" i="7"/>
  <c r="L257" i="7"/>
  <c r="L258" i="7"/>
  <c r="L259" i="7"/>
  <c r="L260" i="7"/>
  <c r="L261" i="7"/>
  <c r="L262" i="7"/>
  <c r="L263" i="7"/>
  <c r="L264" i="7"/>
  <c r="L265" i="7"/>
  <c r="L266" i="7"/>
  <c r="L267" i="7"/>
  <c r="L268" i="7"/>
  <c r="L269" i="7"/>
  <c r="L270" i="7"/>
  <c r="L271" i="7"/>
  <c r="L272" i="7"/>
  <c r="L273" i="7"/>
  <c r="L274" i="7"/>
  <c r="L275" i="7"/>
  <c r="L276" i="7"/>
  <c r="L277" i="7"/>
  <c r="L278" i="7"/>
  <c r="L279" i="7"/>
  <c r="L280" i="7"/>
  <c r="L281" i="7"/>
  <c r="L282" i="7"/>
  <c r="L283" i="7"/>
  <c r="L284" i="7"/>
  <c r="L285" i="7"/>
  <c r="L286" i="7"/>
  <c r="L287" i="7"/>
  <c r="L288" i="7"/>
  <c r="L289" i="7"/>
  <c r="L290" i="7"/>
  <c r="L291" i="7"/>
  <c r="L292" i="7"/>
  <c r="L293" i="7"/>
  <c r="L294" i="7"/>
  <c r="L295" i="7"/>
  <c r="L296" i="7"/>
  <c r="L297" i="7"/>
  <c r="L298" i="7"/>
  <c r="L299" i="7"/>
  <c r="L300" i="7"/>
  <c r="L301" i="7"/>
  <c r="L302" i="7"/>
  <c r="L303" i="7"/>
  <c r="L304" i="7"/>
  <c r="L305" i="7"/>
  <c r="L306" i="7"/>
  <c r="L307" i="7"/>
  <c r="L308" i="7"/>
  <c r="L309" i="7"/>
  <c r="L310" i="7"/>
  <c r="L311" i="7"/>
  <c r="L312" i="7"/>
  <c r="L313" i="7"/>
  <c r="L314" i="7"/>
  <c r="L315" i="7"/>
  <c r="L316" i="7"/>
  <c r="L317" i="7"/>
  <c r="L318" i="7"/>
  <c r="L319" i="7"/>
  <c r="L320" i="7"/>
  <c r="L321" i="7"/>
  <c r="L322" i="7"/>
  <c r="L323" i="7"/>
  <c r="L324" i="7"/>
  <c r="L325" i="7"/>
  <c r="L326" i="7"/>
  <c r="L327" i="7"/>
  <c r="L328" i="7"/>
  <c r="L329" i="7"/>
  <c r="L330" i="7"/>
  <c r="L331" i="7"/>
  <c r="L332" i="7"/>
  <c r="L333" i="7"/>
  <c r="L334" i="7"/>
  <c r="L335" i="7"/>
  <c r="L338" i="7"/>
  <c r="L339" i="7"/>
  <c r="L340" i="7"/>
  <c r="L341" i="7"/>
  <c r="L342" i="7"/>
  <c r="L343" i="7"/>
  <c r="L344" i="7"/>
  <c r="L345" i="7"/>
  <c r="L346" i="7"/>
  <c r="L347" i="7"/>
  <c r="L348" i="7"/>
  <c r="L349" i="7"/>
  <c r="L350" i="7"/>
  <c r="L353" i="7"/>
  <c r="L354" i="7"/>
  <c r="L358" i="7"/>
  <c r="L359" i="7"/>
  <c r="L363" i="7"/>
  <c r="L364" i="7"/>
  <c r="L367" i="7"/>
  <c r="L368" i="7"/>
  <c r="L369" i="7"/>
  <c r="L370" i="7"/>
  <c r="L371" i="7"/>
  <c r="L372" i="7"/>
  <c r="L373" i="7"/>
  <c r="L374" i="7"/>
  <c r="L375" i="7"/>
  <c r="L376" i="7"/>
  <c r="L377" i="7"/>
  <c r="L378" i="7"/>
  <c r="L379" i="7"/>
  <c r="L380" i="7"/>
  <c r="L381" i="7"/>
  <c r="L382" i="7"/>
  <c r="L383" i="7"/>
  <c r="L384" i="7"/>
  <c r="L385" i="7"/>
  <c r="L386" i="7"/>
  <c r="L387" i="7"/>
  <c r="L388" i="7"/>
  <c r="L389" i="7"/>
  <c r="L390" i="7"/>
  <c r="L391" i="7"/>
  <c r="L392" i="7"/>
  <c r="L393" i="7"/>
  <c r="L394" i="7"/>
  <c r="L395" i="7"/>
  <c r="L396" i="7"/>
  <c r="L397" i="7"/>
  <c r="L398" i="7"/>
  <c r="L399" i="7"/>
  <c r="L400" i="7"/>
  <c r="L401" i="7"/>
  <c r="L402" i="7"/>
  <c r="L403" i="7"/>
  <c r="L404" i="7"/>
  <c r="L405" i="7"/>
  <c r="L406" i="7"/>
  <c r="L407" i="7"/>
  <c r="L408" i="7"/>
  <c r="L409" i="7"/>
  <c r="L412" i="7"/>
  <c r="L413" i="7"/>
  <c r="L414" i="7"/>
  <c r="L415" i="7"/>
  <c r="L416" i="7"/>
  <c r="L417" i="7"/>
  <c r="L418" i="7"/>
  <c r="L419" i="7"/>
  <c r="L420" i="7"/>
  <c r="L421" i="7"/>
  <c r="L422" i="7"/>
  <c r="L423" i="7"/>
  <c r="L424" i="7"/>
  <c r="L425" i="7"/>
  <c r="L426" i="7"/>
  <c r="L427" i="7"/>
  <c r="L428" i="7"/>
  <c r="L429" i="7"/>
  <c r="L430" i="7"/>
  <c r="L435" i="7"/>
  <c r="L436" i="7"/>
  <c r="L437" i="7"/>
  <c r="L443" i="7"/>
  <c r="L444" i="7"/>
  <c r="L445" i="7"/>
  <c r="L450" i="7"/>
  <c r="L451" i="7"/>
  <c r="L452" i="7"/>
  <c r="L456" i="7"/>
  <c r="L457" i="7"/>
  <c r="L458" i="7"/>
  <c r="L459" i="7"/>
  <c r="L460" i="7"/>
  <c r="L461" i="7"/>
  <c r="L462" i="7"/>
  <c r="L463" i="7"/>
  <c r="L464" i="7"/>
  <c r="L465" i="7"/>
  <c r="L466" i="7"/>
  <c r="L467" i="7"/>
  <c r="L468" i="7"/>
  <c r="L469" i="7"/>
  <c r="L470" i="7"/>
  <c r="L471" i="7"/>
  <c r="L472" i="7"/>
  <c r="L473" i="7"/>
  <c r="L474" i="7"/>
  <c r="L475" i="7"/>
  <c r="L476" i="7"/>
  <c r="L477" i="7"/>
  <c r="L478" i="7"/>
  <c r="L479" i="7"/>
  <c r="L480" i="7"/>
  <c r="L481" i="7"/>
  <c r="L482" i="7"/>
  <c r="L483" i="7"/>
  <c r="L484" i="7"/>
  <c r="L485" i="7"/>
  <c r="L486" i="7"/>
  <c r="L487" i="7"/>
  <c r="L488" i="7"/>
  <c r="L489" i="7"/>
  <c r="L490" i="7"/>
  <c r="L491" i="7"/>
  <c r="L492" i="7"/>
  <c r="L493" i="7"/>
  <c r="L494" i="7"/>
  <c r="L495" i="7"/>
  <c r="L496" i="7"/>
  <c r="L497" i="7"/>
  <c r="L498" i="7"/>
  <c r="L499" i="7"/>
  <c r="L500" i="7"/>
  <c r="L501" i="7"/>
  <c r="L502" i="7"/>
  <c r="L503" i="7"/>
  <c r="L504" i="7"/>
  <c r="L505" i="7"/>
  <c r="L506" i="7"/>
  <c r="L507" i="7"/>
  <c r="L508" i="7"/>
  <c r="L509" i="7"/>
  <c r="L510" i="7"/>
  <c r="L511" i="7"/>
  <c r="L512" i="7"/>
  <c r="L513" i="7"/>
  <c r="L514" i="7"/>
  <c r="L515" i="7"/>
  <c r="L516" i="7"/>
  <c r="L517" i="7"/>
  <c r="L521" i="7"/>
  <c r="L522" i="7"/>
  <c r="L523" i="7"/>
  <c r="L524" i="7"/>
  <c r="L525" i="7"/>
  <c r="L526" i="7"/>
  <c r="L527" i="7"/>
  <c r="L528" i="7"/>
  <c r="L529" i="7"/>
  <c r="L530" i="7"/>
  <c r="L531" i="7"/>
  <c r="L532" i="7"/>
  <c r="L533" i="7"/>
  <c r="L534" i="7"/>
  <c r="L535" i="7"/>
  <c r="L536" i="7"/>
  <c r="L537" i="7"/>
  <c r="L538" i="7"/>
  <c r="L539" i="7"/>
  <c r="L540" i="7"/>
  <c r="L547" i="7"/>
  <c r="L548" i="7"/>
  <c r="L549" i="7"/>
  <c r="L556" i="7"/>
  <c r="L557" i="7"/>
  <c r="L558" i="7"/>
  <c r="L565" i="7"/>
  <c r="L566" i="7"/>
  <c r="L567" i="7"/>
  <c r="L571" i="7"/>
  <c r="L572" i="7"/>
  <c r="L573" i="7"/>
  <c r="L574" i="7"/>
  <c r="L575" i="7"/>
  <c r="L576" i="7"/>
  <c r="L577" i="7"/>
  <c r="L578" i="7"/>
  <c r="L579" i="7"/>
  <c r="L580" i="7"/>
  <c r="L581" i="7"/>
  <c r="L582" i="7"/>
  <c r="L583" i="7"/>
  <c r="L584" i="7"/>
  <c r="L585" i="7"/>
  <c r="L586" i="7"/>
  <c r="L587" i="7"/>
  <c r="L588" i="7"/>
  <c r="L589" i="7"/>
  <c r="L590" i="7"/>
  <c r="L591" i="7"/>
  <c r="L592" i="7"/>
  <c r="L593" i="7"/>
  <c r="L594" i="7"/>
  <c r="L595" i="7"/>
  <c r="L596" i="7"/>
  <c r="L597" i="7"/>
  <c r="L598" i="7"/>
  <c r="L599" i="7"/>
  <c r="L600" i="7"/>
  <c r="L601" i="7"/>
  <c r="L602" i="7"/>
  <c r="L603" i="7"/>
  <c r="L604" i="7"/>
  <c r="L605" i="7"/>
  <c r="L606" i="7"/>
  <c r="L607" i="7"/>
  <c r="L608" i="7"/>
  <c r="L609" i="7"/>
  <c r="L610" i="7"/>
  <c r="L611" i="7"/>
  <c r="L612" i="7"/>
  <c r="L613" i="7"/>
  <c r="L614" i="7"/>
  <c r="L615" i="7"/>
  <c r="L616" i="7"/>
  <c r="L617" i="7"/>
  <c r="L618" i="7"/>
  <c r="L619" i="7"/>
  <c r="L620" i="7"/>
  <c r="L621" i="7"/>
  <c r="L622" i="7"/>
  <c r="L623" i="7"/>
  <c r="L624" i="7"/>
  <c r="L625" i="7"/>
  <c r="L626" i="7"/>
  <c r="L627" i="7"/>
  <c r="L628" i="7"/>
  <c r="L629" i="7"/>
  <c r="L630" i="7"/>
  <c r="L631" i="7"/>
  <c r="I3" i="31"/>
  <c r="I4" i="31"/>
  <c r="I5" i="31"/>
  <c r="I6" i="31"/>
  <c r="I7" i="31"/>
  <c r="I8" i="31"/>
  <c r="I9" i="31"/>
  <c r="I10" i="31"/>
  <c r="I11" i="31"/>
  <c r="I12" i="31"/>
  <c r="I13" i="31"/>
  <c r="I14" i="31"/>
  <c r="I15" i="31"/>
  <c r="I16" i="31"/>
  <c r="I17" i="31"/>
  <c r="I18" i="31"/>
  <c r="I19" i="31"/>
  <c r="I20" i="31"/>
  <c r="I21" i="31"/>
  <c r="I22" i="31"/>
  <c r="I23" i="31"/>
  <c r="I24" i="31"/>
  <c r="I25" i="31"/>
  <c r="I26" i="31"/>
  <c r="I27" i="31"/>
  <c r="I28"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H3" i="31"/>
  <c r="H4" i="31"/>
  <c r="H5" i="31"/>
  <c r="H6" i="31"/>
  <c r="H7" i="31"/>
  <c r="H8" i="31"/>
  <c r="H9" i="31"/>
  <c r="H10" i="31"/>
  <c r="H11" i="3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K63" i="31"/>
  <c r="K64" i="31"/>
  <c r="K65" i="31"/>
  <c r="K66" i="31"/>
  <c r="L64" i="31"/>
  <c r="L65" i="31"/>
  <c r="L66" i="31"/>
  <c r="L63" i="31"/>
  <c r="J64" i="31"/>
  <c r="J65" i="31"/>
  <c r="J66" i="31"/>
  <c r="J63" i="31"/>
  <c r="M3" i="7"/>
  <c r="M4" i="7"/>
  <c r="M5"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M145" i="7"/>
  <c r="M146" i="7"/>
  <c r="M147" i="7"/>
  <c r="M148" i="7"/>
  <c r="M149" i="7"/>
  <c r="M150" i="7"/>
  <c r="M151" i="7"/>
  <c r="M152" i="7"/>
  <c r="M153" i="7"/>
  <c r="M154" i="7"/>
  <c r="M155" i="7"/>
  <c r="M156" i="7"/>
  <c r="M157" i="7"/>
  <c r="M158" i="7"/>
  <c r="M159" i="7"/>
  <c r="M160" i="7"/>
  <c r="M161" i="7"/>
  <c r="M162" i="7"/>
  <c r="M163" i="7"/>
  <c r="M164" i="7"/>
  <c r="M165" i="7"/>
  <c r="M166" i="7"/>
  <c r="M170" i="7"/>
  <c r="M171" i="7"/>
  <c r="M172" i="7"/>
  <c r="M173" i="7"/>
  <c r="M174" i="7"/>
  <c r="M175" i="7"/>
  <c r="M176" i="7"/>
  <c r="M177" i="7"/>
  <c r="M178" i="7"/>
  <c r="M179" i="7"/>
  <c r="M180" i="7"/>
  <c r="M181" i="7"/>
  <c r="M182" i="7"/>
  <c r="M183" i="7"/>
  <c r="M184" i="7"/>
  <c r="M185" i="7"/>
  <c r="M186" i="7"/>
  <c r="M187" i="7"/>
  <c r="M188" i="7"/>
  <c r="M189" i="7"/>
  <c r="M190" i="7"/>
  <c r="M196" i="7"/>
  <c r="M197" i="7"/>
  <c r="M198" i="7"/>
  <c r="M205" i="7"/>
  <c r="M206" i="7"/>
  <c r="M207" i="7"/>
  <c r="M214" i="7"/>
  <c r="M215" i="7"/>
  <c r="M216" i="7"/>
  <c r="M219" i="7"/>
  <c r="M220" i="7"/>
  <c r="M221" i="7"/>
  <c r="M222" i="7"/>
  <c r="M223" i="7"/>
  <c r="M224" i="7"/>
  <c r="M225" i="7"/>
  <c r="M226" i="7"/>
  <c r="M227" i="7"/>
  <c r="M228" i="7"/>
  <c r="M229" i="7"/>
  <c r="M230" i="7"/>
  <c r="M231" i="7"/>
  <c r="M232" i="7"/>
  <c r="M233" i="7"/>
  <c r="M234" i="7"/>
  <c r="M235" i="7"/>
  <c r="M236" i="7"/>
  <c r="M237" i="7"/>
  <c r="M238" i="7"/>
  <c r="M239" i="7"/>
  <c r="M240" i="7"/>
  <c r="M241" i="7"/>
  <c r="M242" i="7"/>
  <c r="M243" i="7"/>
  <c r="M244" i="7"/>
  <c r="M245" i="7"/>
  <c r="M246" i="7"/>
  <c r="M247" i="7"/>
  <c r="M248" i="7"/>
  <c r="M249" i="7"/>
  <c r="M250" i="7"/>
  <c r="M251" i="7"/>
  <c r="M252" i="7"/>
  <c r="M253" i="7"/>
  <c r="M254" i="7"/>
  <c r="M255" i="7"/>
  <c r="M256" i="7"/>
  <c r="M257" i="7"/>
  <c r="M258" i="7"/>
  <c r="M259" i="7"/>
  <c r="M260" i="7"/>
  <c r="M261" i="7"/>
  <c r="M262" i="7"/>
  <c r="M263" i="7"/>
  <c r="M264" i="7"/>
  <c r="M265" i="7"/>
  <c r="M266" i="7"/>
  <c r="M267" i="7"/>
  <c r="M268" i="7"/>
  <c r="M269" i="7"/>
  <c r="M270" i="7"/>
  <c r="M271" i="7"/>
  <c r="M272" i="7"/>
  <c r="M273" i="7"/>
  <c r="M274" i="7"/>
  <c r="M275" i="7"/>
  <c r="M276" i="7"/>
  <c r="M277" i="7"/>
  <c r="M278" i="7"/>
  <c r="M279" i="7"/>
  <c r="M280" i="7"/>
  <c r="M281" i="7"/>
  <c r="M282" i="7"/>
  <c r="M283" i="7"/>
  <c r="M284" i="7"/>
  <c r="M285" i="7"/>
  <c r="M286" i="7"/>
  <c r="M287" i="7"/>
  <c r="M288" i="7"/>
  <c r="M289" i="7"/>
  <c r="M290" i="7"/>
  <c r="M291" i="7"/>
  <c r="M292" i="7"/>
  <c r="M293" i="7"/>
  <c r="M294" i="7"/>
  <c r="M295" i="7"/>
  <c r="M296" i="7"/>
  <c r="M297" i="7"/>
  <c r="M298" i="7"/>
  <c r="M299" i="7"/>
  <c r="M300" i="7"/>
  <c r="M301" i="7"/>
  <c r="M302" i="7"/>
  <c r="M303" i="7"/>
  <c r="M304" i="7"/>
  <c r="M305" i="7"/>
  <c r="M306" i="7"/>
  <c r="M307" i="7"/>
  <c r="M308" i="7"/>
  <c r="M309" i="7"/>
  <c r="M310" i="7"/>
  <c r="M311" i="7"/>
  <c r="M312" i="7"/>
  <c r="M313" i="7"/>
  <c r="M314" i="7"/>
  <c r="M315" i="7"/>
  <c r="M316" i="7"/>
  <c r="M317" i="7"/>
  <c r="M318" i="7"/>
  <c r="M319" i="7"/>
  <c r="M320" i="7"/>
  <c r="M321" i="7"/>
  <c r="M322" i="7"/>
  <c r="M323" i="7"/>
  <c r="M324" i="7"/>
  <c r="M325" i="7"/>
  <c r="M326" i="7"/>
  <c r="M327" i="7"/>
  <c r="M328" i="7"/>
  <c r="M329" i="7"/>
  <c r="M330" i="7"/>
  <c r="M331" i="7"/>
  <c r="M332" i="7"/>
  <c r="M333" i="7"/>
  <c r="M334" i="7"/>
  <c r="M335" i="7"/>
  <c r="M338" i="7"/>
  <c r="M339" i="7"/>
  <c r="M340" i="7"/>
  <c r="M341" i="7"/>
  <c r="M342" i="7"/>
  <c r="M343" i="7"/>
  <c r="M344" i="7"/>
  <c r="M345" i="7"/>
  <c r="M346" i="7"/>
  <c r="M347" i="7"/>
  <c r="M348" i="7"/>
  <c r="M349" i="7"/>
  <c r="M350" i="7"/>
  <c r="M353" i="7"/>
  <c r="M354" i="7"/>
  <c r="M358" i="7"/>
  <c r="M359" i="7"/>
  <c r="M363" i="7"/>
  <c r="M364" i="7"/>
  <c r="M367" i="7"/>
  <c r="M368" i="7"/>
  <c r="M369" i="7"/>
  <c r="M370" i="7"/>
  <c r="M371" i="7"/>
  <c r="M372" i="7"/>
  <c r="M373" i="7"/>
  <c r="M374" i="7"/>
  <c r="M375" i="7"/>
  <c r="M376" i="7"/>
  <c r="M377" i="7"/>
  <c r="M378" i="7"/>
  <c r="M379" i="7"/>
  <c r="M380" i="7"/>
  <c r="M381" i="7"/>
  <c r="M382" i="7"/>
  <c r="M383" i="7"/>
  <c r="M384" i="7"/>
  <c r="M385" i="7"/>
  <c r="M386" i="7"/>
  <c r="M387" i="7"/>
  <c r="M388" i="7"/>
  <c r="M389" i="7"/>
  <c r="M390" i="7"/>
  <c r="M391" i="7"/>
  <c r="M392" i="7"/>
  <c r="M393" i="7"/>
  <c r="M394" i="7"/>
  <c r="M395" i="7"/>
  <c r="M396" i="7"/>
  <c r="M397" i="7"/>
  <c r="M398" i="7"/>
  <c r="M399" i="7"/>
  <c r="M400" i="7"/>
  <c r="M401" i="7"/>
  <c r="M402" i="7"/>
  <c r="M403" i="7"/>
  <c r="M404" i="7"/>
  <c r="M405" i="7"/>
  <c r="M406" i="7"/>
  <c r="M407" i="7"/>
  <c r="M408" i="7"/>
  <c r="M409" i="7"/>
  <c r="M412" i="7"/>
  <c r="M413" i="7"/>
  <c r="M414" i="7"/>
  <c r="M415" i="7"/>
  <c r="M416" i="7"/>
  <c r="M417" i="7"/>
  <c r="M418" i="7"/>
  <c r="M419" i="7"/>
  <c r="M420" i="7"/>
  <c r="M421" i="7"/>
  <c r="M422" i="7"/>
  <c r="M423" i="7"/>
  <c r="M424" i="7"/>
  <c r="M425" i="7"/>
  <c r="M426" i="7"/>
  <c r="M427" i="7"/>
  <c r="M428" i="7"/>
  <c r="M429" i="7"/>
  <c r="M430" i="7"/>
  <c r="M435" i="7"/>
  <c r="M436" i="7"/>
  <c r="M437" i="7"/>
  <c r="M443" i="7"/>
  <c r="M444" i="7"/>
  <c r="M445" i="7"/>
  <c r="M450" i="7"/>
  <c r="M451" i="7"/>
  <c r="M452" i="7"/>
  <c r="M456" i="7"/>
  <c r="M457" i="7"/>
  <c r="M458" i="7"/>
  <c r="M459" i="7"/>
  <c r="M460" i="7"/>
  <c r="M461" i="7"/>
  <c r="M462" i="7"/>
  <c r="M463" i="7"/>
  <c r="M464" i="7"/>
  <c r="M465" i="7"/>
  <c r="M466" i="7"/>
  <c r="M467" i="7"/>
  <c r="M468" i="7"/>
  <c r="M469" i="7"/>
  <c r="M470" i="7"/>
  <c r="M471" i="7"/>
  <c r="M472" i="7"/>
  <c r="M473" i="7"/>
  <c r="M474" i="7"/>
  <c r="M475" i="7"/>
  <c r="M476" i="7"/>
  <c r="M477" i="7"/>
  <c r="M478" i="7"/>
  <c r="M479" i="7"/>
  <c r="M480" i="7"/>
  <c r="M481" i="7"/>
  <c r="M482" i="7"/>
  <c r="M483" i="7"/>
  <c r="M484" i="7"/>
  <c r="M485" i="7"/>
  <c r="M486" i="7"/>
  <c r="M487" i="7"/>
  <c r="M488" i="7"/>
  <c r="M489" i="7"/>
  <c r="M490" i="7"/>
  <c r="M491" i="7"/>
  <c r="M492" i="7"/>
  <c r="M493" i="7"/>
  <c r="M494" i="7"/>
  <c r="M495" i="7"/>
  <c r="M496" i="7"/>
  <c r="M497" i="7"/>
  <c r="M498" i="7"/>
  <c r="M499" i="7"/>
  <c r="M500" i="7"/>
  <c r="M501" i="7"/>
  <c r="M502" i="7"/>
  <c r="M503" i="7"/>
  <c r="M504" i="7"/>
  <c r="M505" i="7"/>
  <c r="M506" i="7"/>
  <c r="M507" i="7"/>
  <c r="M508" i="7"/>
  <c r="M509" i="7"/>
  <c r="M510" i="7"/>
  <c r="M511" i="7"/>
  <c r="M512" i="7"/>
  <c r="M513" i="7"/>
  <c r="M514" i="7"/>
  <c r="M515" i="7"/>
  <c r="M516" i="7"/>
  <c r="M517" i="7"/>
  <c r="M521" i="7"/>
  <c r="M522" i="7"/>
  <c r="M523" i="7"/>
  <c r="M524" i="7"/>
  <c r="M525" i="7"/>
  <c r="M526" i="7"/>
  <c r="M527" i="7"/>
  <c r="M528" i="7"/>
  <c r="M529" i="7"/>
  <c r="M530" i="7"/>
  <c r="M531" i="7"/>
  <c r="M532" i="7"/>
  <c r="M533" i="7"/>
  <c r="M534" i="7"/>
  <c r="M535" i="7"/>
  <c r="M536" i="7"/>
  <c r="M537" i="7"/>
  <c r="M538" i="7"/>
  <c r="M539" i="7"/>
  <c r="M540" i="7"/>
  <c r="M547" i="7"/>
  <c r="M548" i="7"/>
  <c r="M549" i="7"/>
  <c r="M556" i="7"/>
  <c r="M557" i="7"/>
  <c r="M558" i="7"/>
  <c r="M565" i="7"/>
  <c r="M566" i="7"/>
  <c r="M567" i="7"/>
  <c r="M571" i="7"/>
  <c r="M572" i="7"/>
  <c r="M573" i="7"/>
  <c r="M574" i="7"/>
  <c r="M575" i="7"/>
  <c r="M576" i="7"/>
  <c r="M577" i="7"/>
  <c r="M578" i="7"/>
  <c r="M579" i="7"/>
  <c r="M580" i="7"/>
  <c r="M581" i="7"/>
  <c r="M582" i="7"/>
  <c r="M583" i="7"/>
  <c r="M584" i="7"/>
  <c r="M585" i="7"/>
  <c r="M586" i="7"/>
  <c r="M587" i="7"/>
  <c r="M588" i="7"/>
  <c r="M589" i="7"/>
  <c r="M590" i="7"/>
  <c r="M591" i="7"/>
  <c r="M592" i="7"/>
  <c r="M593" i="7"/>
  <c r="M594" i="7"/>
  <c r="M595" i="7"/>
  <c r="M596" i="7"/>
  <c r="M597" i="7"/>
  <c r="M598" i="7"/>
  <c r="M599" i="7"/>
  <c r="M600" i="7"/>
  <c r="M601" i="7"/>
  <c r="M602" i="7"/>
  <c r="M603" i="7"/>
  <c r="M604" i="7"/>
  <c r="M605" i="7"/>
  <c r="M606" i="7"/>
  <c r="M607" i="7"/>
  <c r="M608" i="7"/>
  <c r="M609" i="7"/>
  <c r="M610" i="7"/>
  <c r="M611" i="7"/>
  <c r="M612" i="7"/>
  <c r="M613" i="7"/>
  <c r="M614" i="7"/>
  <c r="M615" i="7"/>
  <c r="M616" i="7"/>
  <c r="M617" i="7"/>
  <c r="M618" i="7"/>
  <c r="M619" i="7"/>
  <c r="M620" i="7"/>
  <c r="M621" i="7"/>
  <c r="M622" i="7"/>
  <c r="M623" i="7"/>
  <c r="M624" i="7"/>
  <c r="M625" i="7"/>
  <c r="M626" i="7"/>
  <c r="M627" i="7"/>
  <c r="M628" i="7"/>
  <c r="M629" i="7"/>
  <c r="M630" i="7"/>
  <c r="M631" i="7"/>
  <c r="J3" i="11"/>
  <c r="I3" i="11"/>
  <c r="I4" i="11"/>
  <c r="I5" i="11"/>
  <c r="I6" i="11"/>
  <c r="I7" i="11"/>
  <c r="I8" i="11"/>
  <c r="I9" i="11"/>
  <c r="I10" i="11"/>
  <c r="H3" i="11"/>
  <c r="H4" i="11"/>
  <c r="H5" i="11"/>
  <c r="H6" i="11"/>
  <c r="H7" i="11"/>
  <c r="H8" i="11"/>
  <c r="H9" i="11"/>
  <c r="H10" i="11"/>
  <c r="J4" i="11"/>
  <c r="J5" i="11"/>
  <c r="J6" i="11"/>
  <c r="J7" i="11"/>
  <c r="J8" i="11"/>
  <c r="J9" i="11"/>
  <c r="J10" i="11"/>
  <c r="N5" i="7"/>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07" i="7"/>
  <c r="N108" i="7"/>
  <c r="N109" i="7"/>
  <c r="N110" i="7"/>
  <c r="N111" i="7"/>
  <c r="N112" i="7"/>
  <c r="N113" i="7"/>
  <c r="N114" i="7"/>
  <c r="N115" i="7"/>
  <c r="N116" i="7"/>
  <c r="N117" i="7"/>
  <c r="N118" i="7"/>
  <c r="N119" i="7"/>
  <c r="N120" i="7"/>
  <c r="N121" i="7"/>
  <c r="N122" i="7"/>
  <c r="N123" i="7"/>
  <c r="N124" i="7"/>
  <c r="N125" i="7"/>
  <c r="N126" i="7"/>
  <c r="N127" i="7"/>
  <c r="N128" i="7"/>
  <c r="N129" i="7"/>
  <c r="N130" i="7"/>
  <c r="N131" i="7"/>
  <c r="N132" i="7"/>
  <c r="N133" i="7"/>
  <c r="N134" i="7"/>
  <c r="N135" i="7"/>
  <c r="N136" i="7"/>
  <c r="N137" i="7"/>
  <c r="N138" i="7"/>
  <c r="N139" i="7"/>
  <c r="N140" i="7"/>
  <c r="N141" i="7"/>
  <c r="N142" i="7"/>
  <c r="N143" i="7"/>
  <c r="N144" i="7"/>
  <c r="N145" i="7"/>
  <c r="N146" i="7"/>
  <c r="N147" i="7"/>
  <c r="N148" i="7"/>
  <c r="N149" i="7"/>
  <c r="N150" i="7"/>
  <c r="N151" i="7"/>
  <c r="N152" i="7"/>
  <c r="N153" i="7"/>
  <c r="N154" i="7"/>
  <c r="N155" i="7"/>
  <c r="N156" i="7"/>
  <c r="N157" i="7"/>
  <c r="N158" i="7"/>
  <c r="N159" i="7"/>
  <c r="N160" i="7"/>
  <c r="N161" i="7"/>
  <c r="N162" i="7"/>
  <c r="N163" i="7"/>
  <c r="N164" i="7"/>
  <c r="N165" i="7"/>
  <c r="N166" i="7"/>
  <c r="N170" i="7"/>
  <c r="N171" i="7"/>
  <c r="N172" i="7"/>
  <c r="N173" i="7"/>
  <c r="N174" i="7"/>
  <c r="N175" i="7"/>
  <c r="N176" i="7"/>
  <c r="N177" i="7"/>
  <c r="N178" i="7"/>
  <c r="N179" i="7"/>
  <c r="N180" i="7"/>
  <c r="N181" i="7"/>
  <c r="N182" i="7"/>
  <c r="N183" i="7"/>
  <c r="N184" i="7"/>
  <c r="N185" i="7"/>
  <c r="N186" i="7"/>
  <c r="N187" i="7"/>
  <c r="N188" i="7"/>
  <c r="N189" i="7"/>
  <c r="N190" i="7"/>
  <c r="N196" i="7"/>
  <c r="N197" i="7"/>
  <c r="N198" i="7"/>
  <c r="N205" i="7"/>
  <c r="N206" i="7"/>
  <c r="N207" i="7"/>
  <c r="N214" i="7"/>
  <c r="N215" i="7"/>
  <c r="N216" i="7"/>
  <c r="N219" i="7"/>
  <c r="N220" i="7"/>
  <c r="N221" i="7"/>
  <c r="N222" i="7"/>
  <c r="N223" i="7"/>
  <c r="N224" i="7"/>
  <c r="N225" i="7"/>
  <c r="N226" i="7"/>
  <c r="N227" i="7"/>
  <c r="N228" i="7"/>
  <c r="N229" i="7"/>
  <c r="N230" i="7"/>
  <c r="N231" i="7"/>
  <c r="N232" i="7"/>
  <c r="N233" i="7"/>
  <c r="N234" i="7"/>
  <c r="N235" i="7"/>
  <c r="N236" i="7"/>
  <c r="N237" i="7"/>
  <c r="N238" i="7"/>
  <c r="N239" i="7"/>
  <c r="N240" i="7"/>
  <c r="N241" i="7"/>
  <c r="N242" i="7"/>
  <c r="N243" i="7"/>
  <c r="N244" i="7"/>
  <c r="N245" i="7"/>
  <c r="N246" i="7"/>
  <c r="N247" i="7"/>
  <c r="N248" i="7"/>
  <c r="N249" i="7"/>
  <c r="N250" i="7"/>
  <c r="N251" i="7"/>
  <c r="N252" i="7"/>
  <c r="N253" i="7"/>
  <c r="N254" i="7"/>
  <c r="N255" i="7"/>
  <c r="N256" i="7"/>
  <c r="N257" i="7"/>
  <c r="N258" i="7"/>
  <c r="N259" i="7"/>
  <c r="N260" i="7"/>
  <c r="N261" i="7"/>
  <c r="N262" i="7"/>
  <c r="N263" i="7"/>
  <c r="N264" i="7"/>
  <c r="N265" i="7"/>
  <c r="N266" i="7"/>
  <c r="N267" i="7"/>
  <c r="N268" i="7"/>
  <c r="N269" i="7"/>
  <c r="N270" i="7"/>
  <c r="N271" i="7"/>
  <c r="N272" i="7"/>
  <c r="N273" i="7"/>
  <c r="N274" i="7"/>
  <c r="N275" i="7"/>
  <c r="N276" i="7"/>
  <c r="N277" i="7"/>
  <c r="N278" i="7"/>
  <c r="N279" i="7"/>
  <c r="N280" i="7"/>
  <c r="N281" i="7"/>
  <c r="N282" i="7"/>
  <c r="N283" i="7"/>
  <c r="N284" i="7"/>
  <c r="N285" i="7"/>
  <c r="N286" i="7"/>
  <c r="N287" i="7"/>
  <c r="N288" i="7"/>
  <c r="N289" i="7"/>
  <c r="N290" i="7"/>
  <c r="N291" i="7"/>
  <c r="N292" i="7"/>
  <c r="N293" i="7"/>
  <c r="N294" i="7"/>
  <c r="N295" i="7"/>
  <c r="N296" i="7"/>
  <c r="N297" i="7"/>
  <c r="N298" i="7"/>
  <c r="N299" i="7"/>
  <c r="N300" i="7"/>
  <c r="N301" i="7"/>
  <c r="N302" i="7"/>
  <c r="N303" i="7"/>
  <c r="N304" i="7"/>
  <c r="N305" i="7"/>
  <c r="N306" i="7"/>
  <c r="N307" i="7"/>
  <c r="N308" i="7"/>
  <c r="N309" i="7"/>
  <c r="N310" i="7"/>
  <c r="N311" i="7"/>
  <c r="N312" i="7"/>
  <c r="N313" i="7"/>
  <c r="N314" i="7"/>
  <c r="N315" i="7"/>
  <c r="N316" i="7"/>
  <c r="N317" i="7"/>
  <c r="N318" i="7"/>
  <c r="N319" i="7"/>
  <c r="N320" i="7"/>
  <c r="N321" i="7"/>
  <c r="N322" i="7"/>
  <c r="N323" i="7"/>
  <c r="N324" i="7"/>
  <c r="N325" i="7"/>
  <c r="N326" i="7"/>
  <c r="N327" i="7"/>
  <c r="N328" i="7"/>
  <c r="N329" i="7"/>
  <c r="N330" i="7"/>
  <c r="N331" i="7"/>
  <c r="N332" i="7"/>
  <c r="N333" i="7"/>
  <c r="N334" i="7"/>
  <c r="N335" i="7"/>
  <c r="N338" i="7"/>
  <c r="N339" i="7"/>
  <c r="N340" i="7"/>
  <c r="N341" i="7"/>
  <c r="N342" i="7"/>
  <c r="N343" i="7"/>
  <c r="N344" i="7"/>
  <c r="N345" i="7"/>
  <c r="N346" i="7"/>
  <c r="N347" i="7"/>
  <c r="N348" i="7"/>
  <c r="N349" i="7"/>
  <c r="N350" i="7"/>
  <c r="N353" i="7"/>
  <c r="N354" i="7"/>
  <c r="N358" i="7"/>
  <c r="N359" i="7"/>
  <c r="N363" i="7"/>
  <c r="N364" i="7"/>
  <c r="N367" i="7"/>
  <c r="N368" i="7"/>
  <c r="N369" i="7"/>
  <c r="N370" i="7"/>
  <c r="N371" i="7"/>
  <c r="N372" i="7"/>
  <c r="N373" i="7"/>
  <c r="N374" i="7"/>
  <c r="N375" i="7"/>
  <c r="N376" i="7"/>
  <c r="N377" i="7"/>
  <c r="N378" i="7"/>
  <c r="N379" i="7"/>
  <c r="N380" i="7"/>
  <c r="N381" i="7"/>
  <c r="N382" i="7"/>
  <c r="N383" i="7"/>
  <c r="N384" i="7"/>
  <c r="N385" i="7"/>
  <c r="N386" i="7"/>
  <c r="N387" i="7"/>
  <c r="N388" i="7"/>
  <c r="N389" i="7"/>
  <c r="N390" i="7"/>
  <c r="N391" i="7"/>
  <c r="N392" i="7"/>
  <c r="N393" i="7"/>
  <c r="N394" i="7"/>
  <c r="N395" i="7"/>
  <c r="N396" i="7"/>
  <c r="N397" i="7"/>
  <c r="N398" i="7"/>
  <c r="N399" i="7"/>
  <c r="N400" i="7"/>
  <c r="N401" i="7"/>
  <c r="N402" i="7"/>
  <c r="N403" i="7"/>
  <c r="N404" i="7"/>
  <c r="N405" i="7"/>
  <c r="N406" i="7"/>
  <c r="N407" i="7"/>
  <c r="N408" i="7"/>
  <c r="N409" i="7"/>
  <c r="N412" i="7"/>
  <c r="N413" i="7"/>
  <c r="N414" i="7"/>
  <c r="N415" i="7"/>
  <c r="N416" i="7"/>
  <c r="N417" i="7"/>
  <c r="N418" i="7"/>
  <c r="N419" i="7"/>
  <c r="N420" i="7"/>
  <c r="N421" i="7"/>
  <c r="N422" i="7"/>
  <c r="N423" i="7"/>
  <c r="N424" i="7"/>
  <c r="N425" i="7"/>
  <c r="N426" i="7"/>
  <c r="N427" i="7"/>
  <c r="N428" i="7"/>
  <c r="N429" i="7"/>
  <c r="N430" i="7"/>
  <c r="N435" i="7"/>
  <c r="N436" i="7"/>
  <c r="N437" i="7"/>
  <c r="N443" i="7"/>
  <c r="N444" i="7"/>
  <c r="N445" i="7"/>
  <c r="N450" i="7"/>
  <c r="N451" i="7"/>
  <c r="N452" i="7"/>
  <c r="N456" i="7"/>
  <c r="N457" i="7"/>
  <c r="N458" i="7"/>
  <c r="N459" i="7"/>
  <c r="N460" i="7"/>
  <c r="N461" i="7"/>
  <c r="N462" i="7"/>
  <c r="N463" i="7"/>
  <c r="N464" i="7"/>
  <c r="N465" i="7"/>
  <c r="N466" i="7"/>
  <c r="N467" i="7"/>
  <c r="N468" i="7"/>
  <c r="N469" i="7"/>
  <c r="N470" i="7"/>
  <c r="N471" i="7"/>
  <c r="N472" i="7"/>
  <c r="N473" i="7"/>
  <c r="N474" i="7"/>
  <c r="N475" i="7"/>
  <c r="N476" i="7"/>
  <c r="N477" i="7"/>
  <c r="N478" i="7"/>
  <c r="N479" i="7"/>
  <c r="N480" i="7"/>
  <c r="N481" i="7"/>
  <c r="N482" i="7"/>
  <c r="N483" i="7"/>
  <c r="N484" i="7"/>
  <c r="N485" i="7"/>
  <c r="N486" i="7"/>
  <c r="N487" i="7"/>
  <c r="N488" i="7"/>
  <c r="N489" i="7"/>
  <c r="N490" i="7"/>
  <c r="N491" i="7"/>
  <c r="N492" i="7"/>
  <c r="N493" i="7"/>
  <c r="N494" i="7"/>
  <c r="N495" i="7"/>
  <c r="N496" i="7"/>
  <c r="N497" i="7"/>
  <c r="N498" i="7"/>
  <c r="N499" i="7"/>
  <c r="N500" i="7"/>
  <c r="N501" i="7"/>
  <c r="N502" i="7"/>
  <c r="N503" i="7"/>
  <c r="N504" i="7"/>
  <c r="N505" i="7"/>
  <c r="N506" i="7"/>
  <c r="N507" i="7"/>
  <c r="N508" i="7"/>
  <c r="N509" i="7"/>
  <c r="N510" i="7"/>
  <c r="N511" i="7"/>
  <c r="N512" i="7"/>
  <c r="N513" i="7"/>
  <c r="N514" i="7"/>
  <c r="N515" i="7"/>
  <c r="N516" i="7"/>
  <c r="N517" i="7"/>
  <c r="N521" i="7"/>
  <c r="N522" i="7"/>
  <c r="N523" i="7"/>
  <c r="N524" i="7"/>
  <c r="N525" i="7"/>
  <c r="N526" i="7"/>
  <c r="N527" i="7"/>
  <c r="N528" i="7"/>
  <c r="N529" i="7"/>
  <c r="N530" i="7"/>
  <c r="N531" i="7"/>
  <c r="N532" i="7"/>
  <c r="N533" i="7"/>
  <c r="N534" i="7"/>
  <c r="N535" i="7"/>
  <c r="N536" i="7"/>
  <c r="N537" i="7"/>
  <c r="N538" i="7"/>
  <c r="N539" i="7"/>
  <c r="N540" i="7"/>
  <c r="N547" i="7"/>
  <c r="N548" i="7"/>
  <c r="N549" i="7"/>
  <c r="N556" i="7"/>
  <c r="N557" i="7"/>
  <c r="N558" i="7"/>
  <c r="N565" i="7"/>
  <c r="N566" i="7"/>
  <c r="N567" i="7"/>
  <c r="N571" i="7"/>
  <c r="N572" i="7"/>
  <c r="N573" i="7"/>
  <c r="N574" i="7"/>
  <c r="N575" i="7"/>
  <c r="N576" i="7"/>
  <c r="N577" i="7"/>
  <c r="N578" i="7"/>
  <c r="N579" i="7"/>
  <c r="N580" i="7"/>
  <c r="N581" i="7"/>
  <c r="N582" i="7"/>
  <c r="N583" i="7"/>
  <c r="N584" i="7"/>
  <c r="N585" i="7"/>
  <c r="N586" i="7"/>
  <c r="N587" i="7"/>
  <c r="N588" i="7"/>
  <c r="N589" i="7"/>
  <c r="N590" i="7"/>
  <c r="N591" i="7"/>
  <c r="N592" i="7"/>
  <c r="N593" i="7"/>
  <c r="N594" i="7"/>
  <c r="N595" i="7"/>
  <c r="N596" i="7"/>
  <c r="N597" i="7"/>
  <c r="N598" i="7"/>
  <c r="N599" i="7"/>
  <c r="N600" i="7"/>
  <c r="N601" i="7"/>
  <c r="N602" i="7"/>
  <c r="N603" i="7"/>
  <c r="N604" i="7"/>
  <c r="N605" i="7"/>
  <c r="N606" i="7"/>
  <c r="N607" i="7"/>
  <c r="N608" i="7"/>
  <c r="N609" i="7"/>
  <c r="N610" i="7"/>
  <c r="N611" i="7"/>
  <c r="N612" i="7"/>
  <c r="N613" i="7"/>
  <c r="N614" i="7"/>
  <c r="N615" i="7"/>
  <c r="N616" i="7"/>
  <c r="N617" i="7"/>
  <c r="N618" i="7"/>
  <c r="N619" i="7"/>
  <c r="N620" i="7"/>
  <c r="N621" i="7"/>
  <c r="N622" i="7"/>
  <c r="N623" i="7"/>
  <c r="N624" i="7"/>
  <c r="N625" i="7"/>
  <c r="N626" i="7"/>
  <c r="N627" i="7"/>
  <c r="N628" i="7"/>
  <c r="N629" i="7"/>
  <c r="N630" i="7"/>
  <c r="N631" i="7"/>
  <c r="N4" i="7"/>
  <c r="N3" i="7"/>
  <c r="J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M167" i="7" s="1"/>
  <c r="J168" i="7"/>
  <c r="M168" i="7" s="1"/>
  <c r="J169" i="7"/>
  <c r="M169" i="7" s="1"/>
  <c r="J170" i="7"/>
  <c r="J171" i="7"/>
  <c r="J172" i="7"/>
  <c r="J173" i="7"/>
  <c r="J174" i="7"/>
  <c r="J175" i="7"/>
  <c r="J176" i="7"/>
  <c r="J177" i="7"/>
  <c r="J178" i="7"/>
  <c r="J179" i="7"/>
  <c r="J180" i="7"/>
  <c r="J181" i="7"/>
  <c r="J182" i="7"/>
  <c r="J183" i="7"/>
  <c r="J184" i="7"/>
  <c r="J185" i="7"/>
  <c r="J186" i="7"/>
  <c r="J187" i="7"/>
  <c r="J188" i="7"/>
  <c r="J189" i="7"/>
  <c r="J190" i="7"/>
  <c r="J191" i="7"/>
  <c r="M191" i="7" s="1"/>
  <c r="J192" i="7"/>
  <c r="M192" i="7" s="1"/>
  <c r="J193" i="7"/>
  <c r="M193" i="7" s="1"/>
  <c r="J194" i="7"/>
  <c r="M194" i="7" s="1"/>
  <c r="J195" i="7"/>
  <c r="M195" i="7" s="1"/>
  <c r="J196" i="7"/>
  <c r="J197" i="7"/>
  <c r="J198" i="7"/>
  <c r="J199" i="7"/>
  <c r="M199" i="7" s="1"/>
  <c r="J200" i="7"/>
  <c r="M200" i="7" s="1"/>
  <c r="J201" i="7"/>
  <c r="M201" i="7" s="1"/>
  <c r="J202" i="7"/>
  <c r="M202" i="7" s="1"/>
  <c r="J203" i="7"/>
  <c r="M203" i="7" s="1"/>
  <c r="J204" i="7"/>
  <c r="M204" i="7" s="1"/>
  <c r="J205" i="7"/>
  <c r="J206" i="7"/>
  <c r="J207" i="7"/>
  <c r="J208" i="7"/>
  <c r="M208" i="7" s="1"/>
  <c r="J209" i="7"/>
  <c r="M209" i="7" s="1"/>
  <c r="J210" i="7"/>
  <c r="M210" i="7" s="1"/>
  <c r="J211" i="7"/>
  <c r="M211" i="7" s="1"/>
  <c r="J212" i="7"/>
  <c r="M212" i="7" s="1"/>
  <c r="J213" i="7"/>
  <c r="M213" i="7" s="1"/>
  <c r="J214" i="7"/>
  <c r="J215" i="7"/>
  <c r="J216" i="7"/>
  <c r="J217" i="7"/>
  <c r="M217" i="7" s="1"/>
  <c r="J218" i="7"/>
  <c r="M218" i="7" s="1"/>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M336" i="7" s="1"/>
  <c r="J337" i="7"/>
  <c r="M337" i="7" s="1"/>
  <c r="J338" i="7"/>
  <c r="J339" i="7"/>
  <c r="J340" i="7"/>
  <c r="J341" i="7"/>
  <c r="J342" i="7"/>
  <c r="J343" i="7"/>
  <c r="J344" i="7"/>
  <c r="J345" i="7"/>
  <c r="J346" i="7"/>
  <c r="J347" i="7"/>
  <c r="J348" i="7"/>
  <c r="J349" i="7"/>
  <c r="J350" i="7"/>
  <c r="J351" i="7"/>
  <c r="M351" i="7" s="1"/>
  <c r="J352" i="7"/>
  <c r="M352" i="7" s="1"/>
  <c r="J353" i="7"/>
  <c r="J354" i="7"/>
  <c r="J355" i="7"/>
  <c r="M355" i="7" s="1"/>
  <c r="J356" i="7"/>
  <c r="M356" i="7" s="1"/>
  <c r="J357" i="7"/>
  <c r="M357" i="7" s="1"/>
  <c r="J358" i="7"/>
  <c r="J359" i="7"/>
  <c r="J360" i="7"/>
  <c r="M360" i="7" s="1"/>
  <c r="J361" i="7"/>
  <c r="M361" i="7" s="1"/>
  <c r="J362" i="7"/>
  <c r="M362" i="7" s="1"/>
  <c r="J363" i="7"/>
  <c r="J364" i="7"/>
  <c r="J365" i="7"/>
  <c r="M365" i="7" s="1"/>
  <c r="J366" i="7"/>
  <c r="M366" i="7" s="1"/>
  <c r="J367" i="7"/>
  <c r="J368" i="7"/>
  <c r="J369" i="7"/>
  <c r="J370" i="7"/>
  <c r="J371" i="7"/>
  <c r="J372" i="7"/>
  <c r="J373" i="7"/>
  <c r="J374" i="7"/>
  <c r="J375" i="7"/>
  <c r="J376" i="7"/>
  <c r="J377" i="7"/>
  <c r="J378" i="7"/>
  <c r="J379" i="7"/>
  <c r="J380" i="7"/>
  <c r="J381" i="7"/>
  <c r="J382" i="7"/>
  <c r="J383" i="7"/>
  <c r="J384" i="7"/>
  <c r="J385" i="7"/>
  <c r="J386" i="7"/>
  <c r="J387" i="7"/>
  <c r="J388" i="7"/>
  <c r="J389" i="7"/>
  <c r="J390" i="7"/>
  <c r="J391" i="7"/>
  <c r="J392" i="7"/>
  <c r="J393" i="7"/>
  <c r="J394" i="7"/>
  <c r="J395" i="7"/>
  <c r="J396" i="7"/>
  <c r="J397" i="7"/>
  <c r="J398" i="7"/>
  <c r="J399" i="7"/>
  <c r="J400" i="7"/>
  <c r="J401" i="7"/>
  <c r="J402" i="7"/>
  <c r="J403" i="7"/>
  <c r="J404" i="7"/>
  <c r="J405" i="7"/>
  <c r="J406" i="7"/>
  <c r="J407" i="7"/>
  <c r="J408" i="7"/>
  <c r="J409" i="7"/>
  <c r="J410" i="7"/>
  <c r="M410" i="7" s="1"/>
  <c r="J411" i="7"/>
  <c r="M411" i="7" s="1"/>
  <c r="J412" i="7"/>
  <c r="J413" i="7"/>
  <c r="J414" i="7"/>
  <c r="J415" i="7"/>
  <c r="J416" i="7"/>
  <c r="J417" i="7"/>
  <c r="J418" i="7"/>
  <c r="J419" i="7"/>
  <c r="J420" i="7"/>
  <c r="J421" i="7"/>
  <c r="J422" i="7"/>
  <c r="J423" i="7"/>
  <c r="J424" i="7"/>
  <c r="J425" i="7"/>
  <c r="J426" i="7"/>
  <c r="J427" i="7"/>
  <c r="J428" i="7"/>
  <c r="J429" i="7"/>
  <c r="J430" i="7"/>
  <c r="J431" i="7"/>
  <c r="M431" i="7" s="1"/>
  <c r="J432" i="7"/>
  <c r="M432" i="7" s="1"/>
  <c r="J433" i="7"/>
  <c r="M433" i="7" s="1"/>
  <c r="J434" i="7"/>
  <c r="M434" i="7" s="1"/>
  <c r="J435" i="7"/>
  <c r="J436" i="7"/>
  <c r="J437" i="7"/>
  <c r="J438" i="7"/>
  <c r="M438" i="7" s="1"/>
  <c r="J439" i="7"/>
  <c r="M439" i="7" s="1"/>
  <c r="J440" i="7"/>
  <c r="M440" i="7" s="1"/>
  <c r="J441" i="7"/>
  <c r="M441" i="7" s="1"/>
  <c r="J442" i="7"/>
  <c r="M442" i="7" s="1"/>
  <c r="J443" i="7"/>
  <c r="J444" i="7"/>
  <c r="J445" i="7"/>
  <c r="J446" i="7"/>
  <c r="M446" i="7" s="1"/>
  <c r="J447" i="7"/>
  <c r="M447" i="7" s="1"/>
  <c r="J448" i="7"/>
  <c r="M448" i="7" s="1"/>
  <c r="J449" i="7"/>
  <c r="M449" i="7" s="1"/>
  <c r="J450" i="7"/>
  <c r="J451" i="7"/>
  <c r="J452" i="7"/>
  <c r="J453" i="7"/>
  <c r="M453" i="7" s="1"/>
  <c r="J454" i="7"/>
  <c r="M454" i="7" s="1"/>
  <c r="J455" i="7"/>
  <c r="M455" i="7" s="1"/>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M518" i="7" s="1"/>
  <c r="J519" i="7"/>
  <c r="M519" i="7" s="1"/>
  <c r="J520" i="7"/>
  <c r="M520" i="7" s="1"/>
  <c r="J521" i="7"/>
  <c r="J522" i="7"/>
  <c r="J523" i="7"/>
  <c r="J524" i="7"/>
  <c r="J525" i="7"/>
  <c r="J526" i="7"/>
  <c r="J527" i="7"/>
  <c r="J528" i="7"/>
  <c r="J529" i="7"/>
  <c r="J530" i="7"/>
  <c r="J531" i="7"/>
  <c r="J532" i="7"/>
  <c r="J533" i="7"/>
  <c r="J534" i="7"/>
  <c r="J535" i="7"/>
  <c r="J536" i="7"/>
  <c r="J537" i="7"/>
  <c r="J538" i="7"/>
  <c r="J539" i="7"/>
  <c r="J540" i="7"/>
  <c r="J541" i="7"/>
  <c r="M541" i="7" s="1"/>
  <c r="J542" i="7"/>
  <c r="M542" i="7" s="1"/>
  <c r="J543" i="7"/>
  <c r="M543" i="7" s="1"/>
  <c r="J544" i="7"/>
  <c r="M544" i="7" s="1"/>
  <c r="J545" i="7"/>
  <c r="M545" i="7" s="1"/>
  <c r="J546" i="7"/>
  <c r="M546" i="7" s="1"/>
  <c r="J547" i="7"/>
  <c r="J548" i="7"/>
  <c r="J549" i="7"/>
  <c r="J550" i="7"/>
  <c r="M550" i="7" s="1"/>
  <c r="J551" i="7"/>
  <c r="M551" i="7" s="1"/>
  <c r="J552" i="7"/>
  <c r="M552" i="7" s="1"/>
  <c r="J553" i="7"/>
  <c r="M553" i="7" s="1"/>
  <c r="J554" i="7"/>
  <c r="M554" i="7" s="1"/>
  <c r="J555" i="7"/>
  <c r="M555" i="7" s="1"/>
  <c r="J556" i="7"/>
  <c r="J557" i="7"/>
  <c r="J558" i="7"/>
  <c r="J559" i="7"/>
  <c r="M559" i="7" s="1"/>
  <c r="J560" i="7"/>
  <c r="M560" i="7" s="1"/>
  <c r="J561" i="7"/>
  <c r="M561" i="7" s="1"/>
  <c r="J562" i="7"/>
  <c r="M562" i="7" s="1"/>
  <c r="J563" i="7"/>
  <c r="M563" i="7" s="1"/>
  <c r="J564" i="7"/>
  <c r="M564" i="7" s="1"/>
  <c r="J565" i="7"/>
  <c r="J566" i="7"/>
  <c r="J567" i="7"/>
  <c r="J568" i="7"/>
  <c r="M568" i="7" s="1"/>
  <c r="J569" i="7"/>
  <c r="M569" i="7" s="1"/>
  <c r="J570" i="7"/>
  <c r="M570" i="7" s="1"/>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I3" i="7"/>
  <c r="I4" i="7"/>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L167" i="7" s="1"/>
  <c r="I168" i="7"/>
  <c r="L168" i="7" s="1"/>
  <c r="I169" i="7"/>
  <c r="L169" i="7" s="1"/>
  <c r="I170" i="7"/>
  <c r="I171" i="7"/>
  <c r="I172" i="7"/>
  <c r="I173" i="7"/>
  <c r="I174" i="7"/>
  <c r="I175" i="7"/>
  <c r="I176" i="7"/>
  <c r="I177" i="7"/>
  <c r="I178" i="7"/>
  <c r="I179" i="7"/>
  <c r="I180" i="7"/>
  <c r="I181" i="7"/>
  <c r="I182" i="7"/>
  <c r="I183" i="7"/>
  <c r="I184" i="7"/>
  <c r="I185" i="7"/>
  <c r="I186" i="7"/>
  <c r="I187" i="7"/>
  <c r="I188" i="7"/>
  <c r="I189" i="7"/>
  <c r="I190" i="7"/>
  <c r="I191" i="7"/>
  <c r="L191" i="7" s="1"/>
  <c r="I192" i="7"/>
  <c r="L192" i="7" s="1"/>
  <c r="I193" i="7"/>
  <c r="L193" i="7" s="1"/>
  <c r="I194" i="7"/>
  <c r="L194" i="7" s="1"/>
  <c r="I195" i="7"/>
  <c r="L195" i="7" s="1"/>
  <c r="I196" i="7"/>
  <c r="I197" i="7"/>
  <c r="I198" i="7"/>
  <c r="I199" i="7"/>
  <c r="L199" i="7" s="1"/>
  <c r="I200" i="7"/>
  <c r="L200" i="7" s="1"/>
  <c r="I201" i="7"/>
  <c r="L201" i="7" s="1"/>
  <c r="I202" i="7"/>
  <c r="L202" i="7" s="1"/>
  <c r="I203" i="7"/>
  <c r="L203" i="7" s="1"/>
  <c r="I204" i="7"/>
  <c r="L204" i="7" s="1"/>
  <c r="I205" i="7"/>
  <c r="I206" i="7"/>
  <c r="I207" i="7"/>
  <c r="I208" i="7"/>
  <c r="L208" i="7" s="1"/>
  <c r="I209" i="7"/>
  <c r="L209" i="7" s="1"/>
  <c r="I210" i="7"/>
  <c r="L210" i="7" s="1"/>
  <c r="I211" i="7"/>
  <c r="L211" i="7" s="1"/>
  <c r="I212" i="7"/>
  <c r="L212" i="7" s="1"/>
  <c r="I213" i="7"/>
  <c r="L213" i="7" s="1"/>
  <c r="I214" i="7"/>
  <c r="I215" i="7"/>
  <c r="I216" i="7"/>
  <c r="I217" i="7"/>
  <c r="L217" i="7" s="1"/>
  <c r="I218" i="7"/>
  <c r="L218" i="7" s="1"/>
  <c r="I219" i="7"/>
  <c r="I220" i="7"/>
  <c r="I221" i="7"/>
  <c r="I222" i="7"/>
  <c r="I223" i="7"/>
  <c r="I224" i="7"/>
  <c r="I225" i="7"/>
  <c r="I226" i="7"/>
  <c r="I227" i="7"/>
  <c r="I228" i="7"/>
  <c r="I229" i="7"/>
  <c r="I230" i="7"/>
  <c r="I231" i="7"/>
  <c r="I232" i="7"/>
  <c r="I233" i="7"/>
  <c r="I234" i="7"/>
  <c r="I235" i="7"/>
  <c r="I236" i="7"/>
  <c r="I237" i="7"/>
  <c r="I238" i="7"/>
  <c r="I239" i="7"/>
  <c r="I240" i="7"/>
  <c r="I241" i="7"/>
  <c r="I242" i="7"/>
  <c r="I243" i="7"/>
  <c r="I244" i="7"/>
  <c r="I245" i="7"/>
  <c r="I246" i="7"/>
  <c r="I247" i="7"/>
  <c r="I248" i="7"/>
  <c r="I249" i="7"/>
  <c r="I250" i="7"/>
  <c r="I251" i="7"/>
  <c r="I252" i="7"/>
  <c r="I253" i="7"/>
  <c r="I254" i="7"/>
  <c r="I255" i="7"/>
  <c r="I256" i="7"/>
  <c r="I257" i="7"/>
  <c r="I258" i="7"/>
  <c r="I259" i="7"/>
  <c r="I260" i="7"/>
  <c r="I261" i="7"/>
  <c r="I262" i="7"/>
  <c r="I263" i="7"/>
  <c r="I264" i="7"/>
  <c r="I265" i="7"/>
  <c r="I266" i="7"/>
  <c r="I267" i="7"/>
  <c r="I268" i="7"/>
  <c r="I269" i="7"/>
  <c r="I270" i="7"/>
  <c r="I271" i="7"/>
  <c r="I272" i="7"/>
  <c r="I273" i="7"/>
  <c r="I274" i="7"/>
  <c r="I275" i="7"/>
  <c r="I276" i="7"/>
  <c r="I277" i="7"/>
  <c r="I278" i="7"/>
  <c r="I279" i="7"/>
  <c r="I280" i="7"/>
  <c r="I281" i="7"/>
  <c r="I282" i="7"/>
  <c r="I283" i="7"/>
  <c r="I284" i="7"/>
  <c r="I285" i="7"/>
  <c r="I286" i="7"/>
  <c r="I287" i="7"/>
  <c r="I288" i="7"/>
  <c r="I289" i="7"/>
  <c r="I290" i="7"/>
  <c r="I291" i="7"/>
  <c r="I292" i="7"/>
  <c r="I293" i="7"/>
  <c r="I294" i="7"/>
  <c r="I295" i="7"/>
  <c r="I296" i="7"/>
  <c r="I297" i="7"/>
  <c r="I298" i="7"/>
  <c r="I299" i="7"/>
  <c r="I300" i="7"/>
  <c r="I301" i="7"/>
  <c r="I302" i="7"/>
  <c r="I303" i="7"/>
  <c r="I304" i="7"/>
  <c r="I305" i="7"/>
  <c r="I306" i="7"/>
  <c r="I307" i="7"/>
  <c r="I308" i="7"/>
  <c r="I309" i="7"/>
  <c r="I310" i="7"/>
  <c r="I311" i="7"/>
  <c r="I312" i="7"/>
  <c r="I313" i="7"/>
  <c r="I314" i="7"/>
  <c r="I315" i="7"/>
  <c r="I316" i="7"/>
  <c r="I317" i="7"/>
  <c r="I318" i="7"/>
  <c r="I319" i="7"/>
  <c r="I320" i="7"/>
  <c r="I321" i="7"/>
  <c r="I322" i="7"/>
  <c r="I323" i="7"/>
  <c r="I324" i="7"/>
  <c r="I325" i="7"/>
  <c r="I326" i="7"/>
  <c r="I327" i="7"/>
  <c r="I328" i="7"/>
  <c r="I329" i="7"/>
  <c r="I330" i="7"/>
  <c r="I331" i="7"/>
  <c r="I332" i="7"/>
  <c r="I333" i="7"/>
  <c r="I334" i="7"/>
  <c r="I335" i="7"/>
  <c r="I336" i="7"/>
  <c r="L336" i="7" s="1"/>
  <c r="I337" i="7"/>
  <c r="L337" i="7" s="1"/>
  <c r="I338" i="7"/>
  <c r="I339" i="7"/>
  <c r="I340" i="7"/>
  <c r="I341" i="7"/>
  <c r="I342" i="7"/>
  <c r="I343" i="7"/>
  <c r="I344" i="7"/>
  <c r="I345" i="7"/>
  <c r="I346" i="7"/>
  <c r="I347" i="7"/>
  <c r="I348" i="7"/>
  <c r="I349" i="7"/>
  <c r="I350" i="7"/>
  <c r="I351" i="7"/>
  <c r="L351" i="7" s="1"/>
  <c r="I352" i="7"/>
  <c r="L352" i="7" s="1"/>
  <c r="I353" i="7"/>
  <c r="I354" i="7"/>
  <c r="I355" i="7"/>
  <c r="L355" i="7" s="1"/>
  <c r="I356" i="7"/>
  <c r="L356" i="7" s="1"/>
  <c r="I357" i="7"/>
  <c r="L357" i="7" s="1"/>
  <c r="I358" i="7"/>
  <c r="I359" i="7"/>
  <c r="I360" i="7"/>
  <c r="L360" i="7" s="1"/>
  <c r="I361" i="7"/>
  <c r="L361" i="7" s="1"/>
  <c r="I362" i="7"/>
  <c r="L362" i="7" s="1"/>
  <c r="I363" i="7"/>
  <c r="I364" i="7"/>
  <c r="I365" i="7"/>
  <c r="L365" i="7" s="1"/>
  <c r="I366" i="7"/>
  <c r="L366" i="7" s="1"/>
  <c r="I367" i="7"/>
  <c r="I368" i="7"/>
  <c r="I369" i="7"/>
  <c r="I370" i="7"/>
  <c r="I371" i="7"/>
  <c r="I372" i="7"/>
  <c r="I373" i="7"/>
  <c r="I374" i="7"/>
  <c r="I375" i="7"/>
  <c r="I376" i="7"/>
  <c r="I377" i="7"/>
  <c r="I378" i="7"/>
  <c r="I379" i="7"/>
  <c r="I380" i="7"/>
  <c r="I381" i="7"/>
  <c r="I382" i="7"/>
  <c r="I383" i="7"/>
  <c r="I384" i="7"/>
  <c r="I385" i="7"/>
  <c r="I386" i="7"/>
  <c r="I387" i="7"/>
  <c r="I388" i="7"/>
  <c r="I389" i="7"/>
  <c r="I390" i="7"/>
  <c r="I391" i="7"/>
  <c r="I392" i="7"/>
  <c r="I393" i="7"/>
  <c r="I394" i="7"/>
  <c r="I395" i="7"/>
  <c r="I396" i="7"/>
  <c r="I397" i="7"/>
  <c r="I398" i="7"/>
  <c r="I399" i="7"/>
  <c r="I400" i="7"/>
  <c r="I401" i="7"/>
  <c r="I402" i="7"/>
  <c r="I403" i="7"/>
  <c r="I404" i="7"/>
  <c r="I405" i="7"/>
  <c r="I406" i="7"/>
  <c r="I407" i="7"/>
  <c r="I408" i="7"/>
  <c r="I409" i="7"/>
  <c r="I410" i="7"/>
  <c r="L410" i="7" s="1"/>
  <c r="I411" i="7"/>
  <c r="L411" i="7" s="1"/>
  <c r="I412" i="7"/>
  <c r="I413" i="7"/>
  <c r="I414" i="7"/>
  <c r="I415" i="7"/>
  <c r="I416" i="7"/>
  <c r="I417" i="7"/>
  <c r="I418" i="7"/>
  <c r="I419" i="7"/>
  <c r="I420" i="7"/>
  <c r="I421" i="7"/>
  <c r="I422" i="7"/>
  <c r="I423" i="7"/>
  <c r="I424" i="7"/>
  <c r="I425" i="7"/>
  <c r="I426" i="7"/>
  <c r="I427" i="7"/>
  <c r="I428" i="7"/>
  <c r="I429" i="7"/>
  <c r="I430" i="7"/>
  <c r="I431" i="7"/>
  <c r="L431" i="7" s="1"/>
  <c r="I432" i="7"/>
  <c r="L432" i="7" s="1"/>
  <c r="I433" i="7"/>
  <c r="L433" i="7" s="1"/>
  <c r="I434" i="7"/>
  <c r="L434" i="7" s="1"/>
  <c r="I435" i="7"/>
  <c r="I436" i="7"/>
  <c r="I437" i="7"/>
  <c r="I438" i="7"/>
  <c r="L438" i="7" s="1"/>
  <c r="I439" i="7"/>
  <c r="L439" i="7" s="1"/>
  <c r="I440" i="7"/>
  <c r="L440" i="7" s="1"/>
  <c r="I441" i="7"/>
  <c r="L441" i="7" s="1"/>
  <c r="I442" i="7"/>
  <c r="L442" i="7" s="1"/>
  <c r="I443" i="7"/>
  <c r="I444" i="7"/>
  <c r="I445" i="7"/>
  <c r="I446" i="7"/>
  <c r="L446" i="7" s="1"/>
  <c r="I447" i="7"/>
  <c r="L447" i="7" s="1"/>
  <c r="I448" i="7"/>
  <c r="L448" i="7" s="1"/>
  <c r="I449" i="7"/>
  <c r="L449" i="7" s="1"/>
  <c r="I450" i="7"/>
  <c r="I451" i="7"/>
  <c r="I452" i="7"/>
  <c r="I453" i="7"/>
  <c r="L453" i="7" s="1"/>
  <c r="I454" i="7"/>
  <c r="L454" i="7" s="1"/>
  <c r="I455" i="7"/>
  <c r="L455" i="7" s="1"/>
  <c r="I456" i="7"/>
  <c r="I457" i="7"/>
  <c r="I458" i="7"/>
  <c r="I459" i="7"/>
  <c r="I460" i="7"/>
  <c r="I461" i="7"/>
  <c r="I462" i="7"/>
  <c r="I463" i="7"/>
  <c r="I464" i="7"/>
  <c r="I465" i="7"/>
  <c r="I466" i="7"/>
  <c r="I467" i="7"/>
  <c r="I468" i="7"/>
  <c r="I469" i="7"/>
  <c r="I470" i="7"/>
  <c r="I471" i="7"/>
  <c r="I472" i="7"/>
  <c r="I473" i="7"/>
  <c r="I474" i="7"/>
  <c r="I475" i="7"/>
  <c r="I476" i="7"/>
  <c r="I477" i="7"/>
  <c r="I478" i="7"/>
  <c r="I479" i="7"/>
  <c r="I480" i="7"/>
  <c r="I481" i="7"/>
  <c r="I482" i="7"/>
  <c r="I483" i="7"/>
  <c r="I484" i="7"/>
  <c r="I485" i="7"/>
  <c r="I486" i="7"/>
  <c r="I487" i="7"/>
  <c r="I488" i="7"/>
  <c r="I489" i="7"/>
  <c r="I490" i="7"/>
  <c r="I491" i="7"/>
  <c r="I492" i="7"/>
  <c r="I493" i="7"/>
  <c r="I494" i="7"/>
  <c r="I495" i="7"/>
  <c r="I496" i="7"/>
  <c r="I497" i="7"/>
  <c r="I498" i="7"/>
  <c r="I499" i="7"/>
  <c r="I500" i="7"/>
  <c r="I501" i="7"/>
  <c r="I502" i="7"/>
  <c r="I503" i="7"/>
  <c r="I504" i="7"/>
  <c r="I505" i="7"/>
  <c r="I506" i="7"/>
  <c r="I507" i="7"/>
  <c r="I508" i="7"/>
  <c r="I509" i="7"/>
  <c r="I510" i="7"/>
  <c r="I511" i="7"/>
  <c r="I512" i="7"/>
  <c r="I513" i="7"/>
  <c r="I514" i="7"/>
  <c r="I515" i="7"/>
  <c r="I516" i="7"/>
  <c r="I517" i="7"/>
  <c r="I518" i="7"/>
  <c r="L518" i="7" s="1"/>
  <c r="I519" i="7"/>
  <c r="L519" i="7" s="1"/>
  <c r="I520" i="7"/>
  <c r="L520" i="7" s="1"/>
  <c r="I521" i="7"/>
  <c r="I522" i="7"/>
  <c r="I523" i="7"/>
  <c r="I524" i="7"/>
  <c r="I525" i="7"/>
  <c r="I526" i="7"/>
  <c r="I527" i="7"/>
  <c r="I528" i="7"/>
  <c r="I529" i="7"/>
  <c r="I530" i="7"/>
  <c r="I531" i="7"/>
  <c r="I532" i="7"/>
  <c r="I533" i="7"/>
  <c r="I534" i="7"/>
  <c r="I535" i="7"/>
  <c r="I536" i="7"/>
  <c r="I537" i="7"/>
  <c r="I538" i="7"/>
  <c r="I539" i="7"/>
  <c r="I540" i="7"/>
  <c r="I541" i="7"/>
  <c r="L541" i="7" s="1"/>
  <c r="I542" i="7"/>
  <c r="L542" i="7" s="1"/>
  <c r="I543" i="7"/>
  <c r="L543" i="7" s="1"/>
  <c r="I544" i="7"/>
  <c r="L544" i="7" s="1"/>
  <c r="I545" i="7"/>
  <c r="L545" i="7" s="1"/>
  <c r="I546" i="7"/>
  <c r="L546" i="7" s="1"/>
  <c r="I547" i="7"/>
  <c r="I548" i="7"/>
  <c r="I549" i="7"/>
  <c r="I550" i="7"/>
  <c r="L550" i="7" s="1"/>
  <c r="I551" i="7"/>
  <c r="L551" i="7" s="1"/>
  <c r="I552" i="7"/>
  <c r="L552" i="7" s="1"/>
  <c r="I553" i="7"/>
  <c r="L553" i="7" s="1"/>
  <c r="I554" i="7"/>
  <c r="L554" i="7" s="1"/>
  <c r="I555" i="7"/>
  <c r="L555" i="7" s="1"/>
  <c r="I556" i="7"/>
  <c r="I557" i="7"/>
  <c r="I558" i="7"/>
  <c r="I559" i="7"/>
  <c r="L559" i="7" s="1"/>
  <c r="I560" i="7"/>
  <c r="L560" i="7" s="1"/>
  <c r="I561" i="7"/>
  <c r="L561" i="7" s="1"/>
  <c r="I562" i="7"/>
  <c r="L562" i="7" s="1"/>
  <c r="I563" i="7"/>
  <c r="L563" i="7" s="1"/>
  <c r="I564" i="7"/>
  <c r="L564" i="7" s="1"/>
  <c r="I565" i="7"/>
  <c r="I566" i="7"/>
  <c r="I567" i="7"/>
  <c r="I568" i="7"/>
  <c r="L568" i="7" s="1"/>
  <c r="I569" i="7"/>
  <c r="L569" i="7" s="1"/>
  <c r="I570" i="7"/>
  <c r="L570" i="7" s="1"/>
  <c r="I571" i="7"/>
  <c r="I572" i="7"/>
  <c r="I573" i="7"/>
  <c r="I574" i="7"/>
  <c r="I575" i="7"/>
  <c r="I576" i="7"/>
  <c r="I577" i="7"/>
  <c r="I578" i="7"/>
  <c r="I579" i="7"/>
  <c r="I580" i="7"/>
  <c r="I581" i="7"/>
  <c r="I582" i="7"/>
  <c r="I583" i="7"/>
  <c r="I584" i="7"/>
  <c r="I585" i="7"/>
  <c r="I586" i="7"/>
  <c r="I587" i="7"/>
  <c r="I588" i="7"/>
  <c r="I589" i="7"/>
  <c r="I590" i="7"/>
  <c r="I591" i="7"/>
  <c r="I592" i="7"/>
  <c r="I593" i="7"/>
  <c r="I594" i="7"/>
  <c r="I595" i="7"/>
  <c r="I596" i="7"/>
  <c r="I597" i="7"/>
  <c r="I598" i="7"/>
  <c r="I599" i="7"/>
  <c r="I600" i="7"/>
  <c r="I601" i="7"/>
  <c r="I602" i="7"/>
  <c r="I603" i="7"/>
  <c r="I604" i="7"/>
  <c r="I605" i="7"/>
  <c r="I606" i="7"/>
  <c r="I607" i="7"/>
  <c r="I608" i="7"/>
  <c r="I609" i="7"/>
  <c r="I610" i="7"/>
  <c r="I611" i="7"/>
  <c r="I612" i="7"/>
  <c r="I613" i="7"/>
  <c r="I614" i="7"/>
  <c r="I615" i="7"/>
  <c r="I616" i="7"/>
  <c r="I617" i="7"/>
  <c r="I618" i="7"/>
  <c r="I619" i="7"/>
  <c r="I620" i="7"/>
  <c r="I621" i="7"/>
  <c r="I622" i="7"/>
  <c r="I623" i="7"/>
  <c r="I624" i="7"/>
  <c r="I625" i="7"/>
  <c r="I626" i="7"/>
  <c r="I627" i="7"/>
  <c r="I628" i="7"/>
  <c r="I629" i="7"/>
  <c r="I630" i="7"/>
  <c r="I631" i="7"/>
  <c r="J63" i="13"/>
  <c r="I63" i="13"/>
  <c r="H63" i="13"/>
  <c r="J61" i="13"/>
  <c r="I61" i="13"/>
  <c r="H61" i="13"/>
  <c r="J68" i="13"/>
  <c r="I68" i="13"/>
  <c r="H68" i="13"/>
  <c r="J60" i="13"/>
  <c r="I60" i="13"/>
  <c r="H60" i="13"/>
  <c r="J66" i="13"/>
  <c r="I66" i="13"/>
  <c r="H66" i="13"/>
  <c r="J62" i="13"/>
  <c r="I62" i="13"/>
  <c r="H62" i="13"/>
  <c r="J65" i="13"/>
  <c r="I65" i="13"/>
  <c r="H65" i="13"/>
  <c r="J59" i="13"/>
  <c r="I59" i="13"/>
  <c r="H59" i="13"/>
  <c r="J69" i="13"/>
  <c r="I69" i="13"/>
  <c r="H69" i="13"/>
  <c r="J70" i="13"/>
  <c r="I70" i="13"/>
  <c r="H70" i="13"/>
  <c r="J64" i="13"/>
  <c r="I64" i="13"/>
  <c r="H64" i="13"/>
  <c r="J67" i="13"/>
  <c r="I67" i="13"/>
  <c r="H67" i="13"/>
  <c r="J57" i="13"/>
  <c r="I57" i="13"/>
  <c r="H57" i="13"/>
  <c r="J56" i="13"/>
  <c r="I56" i="13"/>
  <c r="H56" i="13"/>
  <c r="J55" i="13"/>
  <c r="I55" i="13"/>
  <c r="H55" i="13"/>
  <c r="J58" i="13"/>
  <c r="I58" i="13"/>
  <c r="H58" i="13"/>
  <c r="J44" i="13"/>
  <c r="I44" i="13"/>
  <c r="H44" i="13"/>
  <c r="J43" i="13"/>
  <c r="I43" i="13"/>
  <c r="H43" i="13"/>
  <c r="J46" i="13"/>
  <c r="I46" i="13"/>
  <c r="H46" i="13"/>
  <c r="J47" i="13"/>
  <c r="I47" i="13"/>
  <c r="H47" i="13"/>
  <c r="J53" i="13"/>
  <c r="I53" i="13"/>
  <c r="H53" i="13"/>
  <c r="J51" i="13"/>
  <c r="I51" i="13"/>
  <c r="H51" i="13"/>
  <c r="J48" i="13"/>
  <c r="I48" i="13"/>
  <c r="H48" i="13"/>
  <c r="J52" i="13"/>
  <c r="I52" i="13"/>
  <c r="H52" i="13"/>
  <c r="J50" i="13"/>
  <c r="I50" i="13"/>
  <c r="H50" i="13"/>
  <c r="J54" i="13"/>
  <c r="I54" i="13"/>
  <c r="H54" i="13"/>
  <c r="J45" i="13"/>
  <c r="I45" i="13"/>
  <c r="H45" i="13"/>
  <c r="J49" i="13"/>
  <c r="I49" i="13"/>
  <c r="H49" i="13"/>
  <c r="J40" i="13"/>
  <c r="I40" i="13"/>
  <c r="H40" i="13"/>
  <c r="J37" i="13"/>
  <c r="I37" i="13"/>
  <c r="H37" i="13"/>
  <c r="J39" i="13"/>
  <c r="I39" i="13"/>
  <c r="H39" i="13"/>
  <c r="J33" i="13"/>
  <c r="I33" i="13"/>
  <c r="H33" i="13"/>
  <c r="J41" i="13"/>
  <c r="I41" i="13"/>
  <c r="H41" i="13"/>
  <c r="J38" i="13"/>
  <c r="I38" i="13"/>
  <c r="H38" i="13"/>
  <c r="J35" i="13"/>
  <c r="I35" i="13"/>
  <c r="H35" i="13"/>
  <c r="J42" i="13"/>
  <c r="I42" i="13"/>
  <c r="H42" i="13"/>
  <c r="J36" i="13"/>
  <c r="I36" i="13"/>
  <c r="H36" i="13"/>
  <c r="J29" i="13"/>
  <c r="I29" i="13"/>
  <c r="H29" i="13"/>
  <c r="J32" i="13"/>
  <c r="I32" i="13"/>
  <c r="H32" i="13"/>
  <c r="J30" i="13"/>
  <c r="I30" i="13"/>
  <c r="H30" i="13"/>
  <c r="J31" i="13"/>
  <c r="I31" i="13"/>
  <c r="H31" i="13"/>
  <c r="J28" i="13"/>
  <c r="I28" i="13"/>
  <c r="H28" i="13"/>
  <c r="J34" i="13"/>
  <c r="I34" i="13"/>
  <c r="H34" i="13"/>
  <c r="J27" i="13"/>
  <c r="I27" i="13"/>
  <c r="H27" i="13"/>
  <c r="J20" i="13"/>
  <c r="I20" i="13"/>
  <c r="H20" i="13"/>
  <c r="J16" i="13"/>
  <c r="I16" i="13"/>
  <c r="H16" i="13"/>
  <c r="J25" i="13"/>
  <c r="I25" i="13"/>
  <c r="H25" i="13"/>
  <c r="J22" i="13"/>
  <c r="I22" i="13"/>
  <c r="H22" i="13"/>
  <c r="J17" i="13"/>
  <c r="I17" i="13"/>
  <c r="H17" i="13"/>
  <c r="J14" i="13"/>
  <c r="I14" i="13"/>
  <c r="H14" i="13"/>
  <c r="J23" i="13"/>
  <c r="I23" i="13"/>
  <c r="H23" i="13"/>
  <c r="J11" i="13"/>
  <c r="I11" i="13"/>
  <c r="H11" i="13"/>
  <c r="J18" i="13"/>
  <c r="I18" i="13"/>
  <c r="H18" i="13"/>
  <c r="J13" i="13"/>
  <c r="I13" i="13"/>
  <c r="H13" i="13"/>
  <c r="J26" i="13"/>
  <c r="I26" i="13"/>
  <c r="H26" i="13"/>
  <c r="J12" i="13"/>
  <c r="I12" i="13"/>
  <c r="H12" i="13"/>
  <c r="J24" i="13"/>
  <c r="I24" i="13"/>
  <c r="H24" i="13"/>
  <c r="J21" i="13"/>
  <c r="I21" i="13"/>
  <c r="H21" i="13"/>
  <c r="J15" i="13"/>
  <c r="I15" i="13"/>
  <c r="H15" i="13"/>
  <c r="J19" i="13"/>
  <c r="I19" i="13"/>
  <c r="H19" i="13"/>
  <c r="J10" i="13"/>
  <c r="I10" i="13"/>
  <c r="H10" i="13"/>
  <c r="J9" i="13"/>
  <c r="I9" i="13"/>
  <c r="H9" i="13"/>
  <c r="J4" i="13"/>
  <c r="I4" i="13"/>
  <c r="H4" i="13"/>
  <c r="J8" i="13"/>
  <c r="I8" i="13"/>
  <c r="H8" i="13"/>
  <c r="J7" i="13"/>
  <c r="I7" i="13"/>
  <c r="H7" i="13"/>
  <c r="J6" i="13"/>
  <c r="I6" i="13"/>
  <c r="H6" i="13"/>
  <c r="J5" i="13"/>
  <c r="I5" i="13"/>
  <c r="H5" i="13"/>
  <c r="J3" i="13"/>
  <c r="I3" i="13"/>
  <c r="H3" i="13"/>
  <c r="Q132" i="29"/>
  <c r="Q131" i="29"/>
  <c r="Q130" i="29"/>
  <c r="Q129" i="29"/>
  <c r="Q128" i="29"/>
  <c r="Q127" i="29"/>
  <c r="Q126" i="29"/>
  <c r="Q125" i="29"/>
  <c r="Q124" i="29"/>
  <c r="Q123" i="29"/>
  <c r="Q122" i="29"/>
  <c r="Q121" i="29"/>
  <c r="Q120" i="29"/>
  <c r="Q119" i="29"/>
  <c r="Q118" i="29"/>
  <c r="Q117" i="29"/>
  <c r="Q116" i="29"/>
  <c r="Q115" i="29"/>
  <c r="Q114" i="29"/>
  <c r="Q113" i="29"/>
  <c r="Q112" i="29"/>
  <c r="Q111" i="29"/>
  <c r="Q110" i="29"/>
  <c r="Q109" i="29"/>
  <c r="Q108" i="29"/>
  <c r="Q107" i="29"/>
  <c r="Q106" i="29"/>
  <c r="Q105" i="29"/>
  <c r="Q104" i="29"/>
  <c r="Q103" i="29"/>
  <c r="Q102" i="29"/>
  <c r="Q101" i="29"/>
  <c r="Q100" i="29"/>
  <c r="Q99" i="29"/>
  <c r="Q98" i="29"/>
  <c r="Q97" i="29"/>
  <c r="Q96" i="29"/>
  <c r="Q95" i="29"/>
  <c r="Q94" i="29"/>
  <c r="Q93" i="29"/>
  <c r="Q92" i="29"/>
  <c r="Q91" i="29"/>
  <c r="Q90" i="29"/>
  <c r="Q89" i="29"/>
  <c r="Q88" i="29"/>
  <c r="Q87" i="29"/>
  <c r="Q86" i="29"/>
  <c r="Q85" i="29"/>
  <c r="Q84" i="29"/>
  <c r="Q83" i="29"/>
  <c r="Q82" i="29"/>
  <c r="Q81" i="29"/>
  <c r="Q80" i="29"/>
  <c r="Q79" i="29"/>
  <c r="Q78" i="29"/>
  <c r="Q77" i="29"/>
  <c r="Q76" i="29"/>
  <c r="Q75" i="29"/>
  <c r="Q74" i="29"/>
  <c r="Q73" i="29"/>
  <c r="Q72" i="29"/>
  <c r="Q71" i="29"/>
  <c r="Q70" i="29"/>
  <c r="Q69" i="29"/>
  <c r="Q68" i="29"/>
  <c r="Q67" i="29"/>
  <c r="Q66" i="29"/>
  <c r="Q65" i="29"/>
  <c r="Q64" i="29"/>
  <c r="Q63" i="29"/>
  <c r="Q62" i="29"/>
  <c r="Q61" i="29"/>
  <c r="Q60" i="29"/>
  <c r="Q59" i="29"/>
  <c r="Q58" i="29"/>
  <c r="Q57" i="29"/>
  <c r="Q56" i="29"/>
  <c r="Q55" i="29"/>
  <c r="Q54" i="29"/>
  <c r="Q53" i="29"/>
  <c r="Q52" i="29"/>
  <c r="Q51" i="29"/>
  <c r="Q50" i="29"/>
  <c r="Q49" i="29"/>
  <c r="Q48" i="29"/>
  <c r="Q47" i="29"/>
  <c r="Q46" i="29"/>
  <c r="Q45" i="29"/>
  <c r="Q44" i="29"/>
  <c r="Q43" i="29"/>
  <c r="Q42" i="29"/>
  <c r="Q41" i="29"/>
  <c r="Q40" i="29"/>
  <c r="Q39" i="29"/>
  <c r="Q38" i="29"/>
  <c r="Q37" i="29"/>
  <c r="Q36" i="29"/>
  <c r="Q35" i="29"/>
  <c r="Q34" i="29"/>
  <c r="Q33" i="29"/>
  <c r="Q32" i="29"/>
  <c r="Q31" i="29"/>
  <c r="Q30" i="29"/>
  <c r="Q29" i="29"/>
  <c r="Q28" i="29"/>
  <c r="Q27" i="29"/>
  <c r="Q26" i="29"/>
  <c r="Q25" i="29"/>
  <c r="Q24" i="29"/>
  <c r="Q23" i="29"/>
  <c r="Q22" i="29"/>
  <c r="Q21" i="29"/>
  <c r="Q20" i="29"/>
  <c r="Q19" i="29"/>
  <c r="Q18" i="29"/>
  <c r="Q17" i="29"/>
  <c r="Q16" i="29"/>
  <c r="Q15" i="29"/>
  <c r="Q14" i="29"/>
  <c r="Q13" i="29"/>
  <c r="Q12" i="29"/>
  <c r="Q11" i="29"/>
  <c r="Q10" i="29"/>
  <c r="Q9" i="29"/>
  <c r="Q8" i="29"/>
  <c r="Q7" i="29"/>
  <c r="Q6" i="29"/>
  <c r="Q5" i="29"/>
  <c r="Q4" i="29"/>
  <c r="Q3" i="29"/>
  <c r="Q6" i="28"/>
  <c r="Q5" i="28"/>
  <c r="Q4" i="28"/>
  <c r="Q3" i="28"/>
  <c r="L4" i="8"/>
  <c r="L5" i="8"/>
  <c r="L6" i="8"/>
  <c r="L7" i="8"/>
  <c r="L8" i="8"/>
  <c r="L9" i="8"/>
  <c r="L10" i="8"/>
  <c r="L11" i="8"/>
  <c r="L12" i="8"/>
  <c r="L13" i="8"/>
  <c r="L14" i="8"/>
  <c r="L15" i="8"/>
  <c r="L16" i="8"/>
  <c r="L17" i="8"/>
  <c r="L18" i="8"/>
  <c r="L19" i="8"/>
  <c r="L3" i="8"/>
  <c r="K3" i="8"/>
  <c r="K4" i="8"/>
  <c r="K5" i="8"/>
  <c r="K6" i="8"/>
  <c r="K7" i="8"/>
  <c r="K8" i="8"/>
  <c r="K9" i="8"/>
  <c r="K10" i="8"/>
  <c r="K11" i="8"/>
  <c r="K12" i="8"/>
  <c r="K13" i="8"/>
  <c r="K14" i="8"/>
  <c r="K15" i="8"/>
  <c r="K16" i="8"/>
  <c r="K17" i="8"/>
  <c r="K18" i="8"/>
  <c r="K19" i="8"/>
  <c r="J4" i="8"/>
  <c r="J5" i="8"/>
  <c r="J6" i="8"/>
  <c r="J7" i="8"/>
  <c r="J8" i="8"/>
  <c r="J9" i="8"/>
  <c r="J10" i="8"/>
  <c r="J11" i="8"/>
  <c r="J12" i="8"/>
  <c r="J13" i="8"/>
  <c r="J14" i="8"/>
  <c r="J15" i="8"/>
  <c r="J16" i="8"/>
  <c r="J17" i="8"/>
  <c r="J18" i="8"/>
  <c r="J19" i="8"/>
  <c r="J3" i="8"/>
  <c r="Q19" i="21"/>
  <c r="Q17" i="21"/>
  <c r="Q3" i="19"/>
  <c r="Q4" i="21"/>
  <c r="Q3" i="21"/>
  <c r="Q14" i="21"/>
  <c r="Q13" i="21"/>
  <c r="Q15" i="21"/>
  <c r="Q16" i="21"/>
  <c r="Q18" i="21"/>
  <c r="Q20" i="21"/>
  <c r="L10" i="11"/>
  <c r="K10" i="11"/>
  <c r="L9" i="11"/>
  <c r="K9" i="11"/>
  <c r="L8" i="11"/>
  <c r="K8" i="11"/>
  <c r="L7" i="11"/>
  <c r="K7" i="11"/>
  <c r="L6" i="11"/>
  <c r="K6" i="11"/>
  <c r="L5" i="11"/>
  <c r="K5" i="11"/>
  <c r="L4" i="11"/>
  <c r="K4" i="11"/>
  <c r="L3" i="11"/>
  <c r="K3" i="11"/>
  <c r="I24" i="5"/>
  <c r="I20" i="5"/>
  <c r="I19" i="5"/>
  <c r="I17" i="5"/>
  <c r="I16" i="5"/>
  <c r="I15" i="5"/>
  <c r="I14" i="5"/>
  <c r="I12" i="5"/>
  <c r="I10" i="5"/>
  <c r="I9" i="5"/>
  <c r="I8" i="5"/>
  <c r="I7" i="5"/>
  <c r="I6" i="5"/>
  <c r="I5" i="5"/>
  <c r="I4" i="5"/>
  <c r="I3" i="5"/>
  <c r="N551" i="7" l="1"/>
  <c r="N210" i="7"/>
  <c r="N518" i="7"/>
  <c r="N441" i="7"/>
  <c r="N199" i="7"/>
  <c r="N562" i="7"/>
  <c r="N561" i="7"/>
  <c r="N550" i="7"/>
  <c r="N440" i="7"/>
  <c r="N352" i="7"/>
  <c r="N209" i="7"/>
  <c r="N560" i="7"/>
  <c r="N439" i="7"/>
  <c r="N362" i="7"/>
  <c r="N351" i="7"/>
  <c r="N208" i="7"/>
  <c r="N570" i="7"/>
  <c r="N559" i="7"/>
  <c r="N449" i="7"/>
  <c r="N438" i="7"/>
  <c r="N361" i="7"/>
  <c r="N218" i="7"/>
  <c r="N569" i="7"/>
  <c r="N448" i="7"/>
  <c r="N360" i="7"/>
  <c r="N217" i="7"/>
  <c r="N195" i="7"/>
  <c r="N568" i="7"/>
  <c r="N546" i="7"/>
  <c r="N447" i="7"/>
  <c r="N337" i="7"/>
  <c r="N194" i="7"/>
  <c r="N545" i="7"/>
  <c r="N446" i="7"/>
  <c r="N336" i="7"/>
  <c r="N204" i="7"/>
  <c r="N193" i="7"/>
  <c r="N555" i="7"/>
  <c r="N544" i="7"/>
  <c r="N434" i="7"/>
  <c r="N357" i="7"/>
  <c r="N203" i="7"/>
  <c r="N192" i="7"/>
  <c r="N554" i="7"/>
  <c r="N543" i="7"/>
  <c r="N455" i="7"/>
  <c r="N433" i="7"/>
  <c r="N411" i="7"/>
  <c r="N356" i="7"/>
  <c r="N213" i="7"/>
  <c r="N202" i="7"/>
  <c r="N191" i="7"/>
  <c r="N169" i="7"/>
  <c r="N564" i="7"/>
  <c r="N553" i="7"/>
  <c r="N542" i="7"/>
  <c r="N520" i="7"/>
  <c r="N454" i="7"/>
  <c r="N432" i="7"/>
  <c r="N410" i="7"/>
  <c r="N366" i="7"/>
  <c r="N355" i="7"/>
  <c r="N212" i="7"/>
  <c r="N201" i="7"/>
  <c r="N168" i="7"/>
  <c r="N563" i="7"/>
  <c r="N552" i="7"/>
  <c r="N541" i="7"/>
  <c r="N519" i="7"/>
  <c r="N453" i="7"/>
  <c r="N442" i="7"/>
  <c r="N431" i="7"/>
  <c r="N365" i="7"/>
  <c r="N211" i="7"/>
  <c r="N200" i="7"/>
  <c r="N167" i="7"/>
</calcChain>
</file>

<file path=xl/sharedStrings.xml><?xml version="1.0" encoding="utf-8"?>
<sst xmlns="http://schemas.openxmlformats.org/spreadsheetml/2006/main" count="18574" uniqueCount="2236">
  <si>
    <t>Supplementary Table 1: Host genetic variants associated with features of the human gut microbiome identified from the  genome-wide association study published by Hughes et al. 2020, PMID: 32572223</t>
  </si>
  <si>
    <r>
      <t>Microbial trait</t>
    </r>
    <r>
      <rPr>
        <b/>
        <vertAlign val="superscript"/>
        <sz val="10"/>
        <color theme="0"/>
        <rFont val="Arial"/>
        <family val="2"/>
      </rPr>
      <t>1</t>
    </r>
  </si>
  <si>
    <r>
      <t>Model</t>
    </r>
    <r>
      <rPr>
        <b/>
        <vertAlign val="superscript"/>
        <sz val="10"/>
        <color theme="0"/>
        <rFont val="Arial"/>
        <family val="2"/>
      </rPr>
      <t>2</t>
    </r>
  </si>
  <si>
    <t>chr:bp</t>
  </si>
  <si>
    <t>EA</t>
  </si>
  <si>
    <t>OA</t>
  </si>
  <si>
    <t>EAF</t>
  </si>
  <si>
    <t>N</t>
  </si>
  <si>
    <r>
      <t>R-squared</t>
    </r>
    <r>
      <rPr>
        <b/>
        <vertAlign val="superscript"/>
        <sz val="9"/>
        <color theme="0"/>
        <rFont val="Arial"/>
        <family val="2"/>
      </rPr>
      <t>4</t>
    </r>
  </si>
  <si>
    <r>
      <t>F</t>
    </r>
    <r>
      <rPr>
        <b/>
        <vertAlign val="superscript"/>
        <sz val="10"/>
        <color theme="0"/>
        <rFont val="Arial"/>
        <family val="2"/>
      </rPr>
      <t>5</t>
    </r>
  </si>
  <si>
    <t>rs150018970</t>
  </si>
  <si>
    <t>Ruminococcus (G)</t>
  </si>
  <si>
    <t>P/A</t>
  </si>
  <si>
    <t>9:134648925</t>
  </si>
  <si>
    <t>A</t>
  </si>
  <si>
    <t>G</t>
  </si>
  <si>
    <t>rs561177583</t>
  </si>
  <si>
    <t>Coprococcus (G)</t>
  </si>
  <si>
    <t>1:96741622</t>
  </si>
  <si>
    <t>rs55808472</t>
  </si>
  <si>
    <t>Butyricicoccus (G)</t>
  </si>
  <si>
    <t>AB</t>
  </si>
  <si>
    <t>16:24931691</t>
  </si>
  <si>
    <t>rs4494297</t>
  </si>
  <si>
    <t>Sutterellaceae (F)</t>
  </si>
  <si>
    <t>11:44145588</t>
  </si>
  <si>
    <t>T</t>
  </si>
  <si>
    <t>rs7118902</t>
  </si>
  <si>
    <t>Dialister (G)</t>
  </si>
  <si>
    <t>11:121440231</t>
  </si>
  <si>
    <t>rs35980751</t>
  </si>
  <si>
    <t>Unclassified Porphyromonadaceae (F)</t>
  </si>
  <si>
    <t>13:96011248</t>
  </si>
  <si>
    <t>rs13207588</t>
  </si>
  <si>
    <t>Parabacteroides (G)</t>
  </si>
  <si>
    <t>6:41519430</t>
  </si>
  <si>
    <t>rs6733298</t>
  </si>
  <si>
    <t>Unclassified Erysipelotrichaceae (F)</t>
  </si>
  <si>
    <t>2:56450856</t>
  </si>
  <si>
    <t>rs116865000</t>
  </si>
  <si>
    <t>Gammaproteobacteria (C)</t>
  </si>
  <si>
    <t>15:95639861</t>
  </si>
  <si>
    <t>rs11788336</t>
  </si>
  <si>
    <t>Unclassified Firmicutes (P)</t>
  </si>
  <si>
    <t>9:111688387</t>
  </si>
  <si>
    <t>C</t>
  </si>
  <si>
    <t>rs34656657</t>
  </si>
  <si>
    <t>6:16613223</t>
  </si>
  <si>
    <t>rs116135844</t>
  </si>
  <si>
    <t>Unclassified Bacteroidales (O)</t>
  </si>
  <si>
    <t>4:168179343</t>
  </si>
  <si>
    <t>rs117338748</t>
  </si>
  <si>
    <t>Veillonella (G)</t>
  </si>
  <si>
    <t>15:58714239</t>
  </si>
  <si>
    <t>rs4988325</t>
  </si>
  <si>
    <t>Bifidobacterium (G)</t>
  </si>
  <si>
    <t>2:136608646</t>
  </si>
  <si>
    <t>SNP</t>
  </si>
  <si>
    <t>N(3)</t>
  </si>
  <si>
    <t xml:space="preserve">Supplementary Table 2: Genome-wide significant genetic variants associated with features of the human gut microbiome identified from the full summary statistics published by Kurlishikov et al. </t>
  </si>
  <si>
    <t>other_allele.exposure</t>
  </si>
  <si>
    <t>effect_allele.exposure</t>
  </si>
  <si>
    <t>beta.exposure</t>
  </si>
  <si>
    <t>se.exposure</t>
  </si>
  <si>
    <t>pval.exposure</t>
  </si>
  <si>
    <t>samplesize.exposure</t>
  </si>
  <si>
    <t>exposure</t>
  </si>
  <si>
    <t>rsq.exposure</t>
  </si>
  <si>
    <t>F_statistic_exposure</t>
  </si>
  <si>
    <t>rs61841503</t>
  </si>
  <si>
    <t>family.Peptostreptococcaceae.id.2042</t>
  </si>
  <si>
    <t>10:17019559</t>
  </si>
  <si>
    <t>rs4428215</t>
  </si>
  <si>
    <t>family.Oxalobacteraceae.id.2966</t>
  </si>
  <si>
    <t>3:171947435</t>
  </si>
  <si>
    <t>rs9864379</t>
  </si>
  <si>
    <t>family.Gastranaerophilales.unknown.id.1000001214</t>
  </si>
  <si>
    <t>3:14306949</t>
  </si>
  <si>
    <t>genus.Gastranaerophilales.unknown.id.1000001215</t>
  </si>
  <si>
    <t>order.Gastranaerophilales.id.1591</t>
  </si>
  <si>
    <t>rs7322849</t>
  </si>
  <si>
    <t>family.Bifidobacteriaceae.id.433</t>
  </si>
  <si>
    <t>13:112859829</t>
  </si>
  <si>
    <t>order.Bifidobacteriales.id.432</t>
  </si>
  <si>
    <t>rs10805326</t>
  </si>
  <si>
    <t>genus.Intestinibacter.id.11345</t>
  </si>
  <si>
    <t>4:14324623</t>
  </si>
  <si>
    <t>rs8009993</t>
  </si>
  <si>
    <t>genus.RuminococcaceaeUCG009.id.11366</t>
  </si>
  <si>
    <t>14:39306809</t>
  </si>
  <si>
    <t>genus.Bifidobacterium.id.436</t>
  </si>
  <si>
    <t>rs736744</t>
  </si>
  <si>
    <t>genus.Oxalobacter.id.2978</t>
  </si>
  <si>
    <t>9:87514407</t>
  </si>
  <si>
    <t>rs12781711</t>
  </si>
  <si>
    <t>genus.RuminococcaceaeUCG013.id.11370</t>
  </si>
  <si>
    <t>10:2219930</t>
  </si>
  <si>
    <t>rs830151</t>
  </si>
  <si>
    <t>genus.CandidatusSoleaferrea.id.11350</t>
  </si>
  <si>
    <t>19:47985753</t>
  </si>
  <si>
    <t>rs35866622</t>
  </si>
  <si>
    <t>genus..Ruminococcustorquesgroup.id.14377</t>
  </si>
  <si>
    <t>19:49218060</t>
  </si>
  <si>
    <t>rs75754569</t>
  </si>
  <si>
    <t>genus.Peptococcus.id.2037</t>
  </si>
  <si>
    <t>3:17793504</t>
  </si>
  <si>
    <t>rs602075</t>
  </si>
  <si>
    <t>genus.Allisonella.id.2174</t>
  </si>
  <si>
    <t>9:79110160</t>
  </si>
  <si>
    <t>genus.Romboutsia.id.11347</t>
  </si>
  <si>
    <t>rs17159861</t>
  </si>
  <si>
    <t>genus..Eubacteriumcoprostanoligenesgroup.id.11375</t>
  </si>
  <si>
    <t>7:31085162</t>
  </si>
  <si>
    <t>rs11110281</t>
  </si>
  <si>
    <t>genus.Streptococcus.id.1853</t>
  </si>
  <si>
    <t>12:100584014</t>
  </si>
  <si>
    <t>rs12320842</t>
  </si>
  <si>
    <t>genus.Faecalibacterium.id.2057</t>
  </si>
  <si>
    <t>12:83502773</t>
  </si>
  <si>
    <t>rs10769159</t>
  </si>
  <si>
    <t>genus.Ruminococcus1.id.11373</t>
  </si>
  <si>
    <t>11:45688595</t>
  </si>
  <si>
    <t>rs7221249</t>
  </si>
  <si>
    <t>genus.Erysipelatoclostridium.id.11381</t>
  </si>
  <si>
    <t>17:10177708</t>
  </si>
  <si>
    <t>rs11098863</t>
  </si>
  <si>
    <t>genus.Enterorhabdus.id.820</t>
  </si>
  <si>
    <t>4:127336602</t>
  </si>
  <si>
    <t>rs67476743</t>
  </si>
  <si>
    <t>genus.Tyzzerella3.id.11335</t>
  </si>
  <si>
    <t>19:1030320</t>
  </si>
  <si>
    <t>family.Streptococcaceae.id.1850</t>
  </si>
  <si>
    <t>rs7570971</t>
  </si>
  <si>
    <t>phylum.Actinobacteria.id.400</t>
  </si>
  <si>
    <t>2:135837906</t>
  </si>
  <si>
    <t>rs182549</t>
  </si>
  <si>
    <t>2:136616754</t>
  </si>
  <si>
    <t>class.Actinobacteria.id.419</t>
  </si>
  <si>
    <t>Acronym</t>
  </si>
  <si>
    <t>Study design</t>
  </si>
  <si>
    <t>Ancestry</t>
  </si>
  <si>
    <t>Country</t>
  </si>
  <si>
    <t>Nsamples GWAS</t>
  </si>
  <si>
    <t>Genotyping platform &amp; SNP panel</t>
  </si>
  <si>
    <t>Antibiotic users</t>
  </si>
  <si>
    <t>BSPSPC</t>
  </si>
  <si>
    <t>Population-based</t>
  </si>
  <si>
    <t>European</t>
  </si>
  <si>
    <t>Germany</t>
  </si>
  <si>
    <t>Illumina 550K</t>
  </si>
  <si>
    <t>NA</t>
  </si>
  <si>
    <t>CARDIAb</t>
  </si>
  <si>
    <t>AfroAmerican</t>
  </si>
  <si>
    <t>USA</t>
  </si>
  <si>
    <t>Affymetrix 6.0</t>
  </si>
  <si>
    <t>CARDIAw</t>
  </si>
  <si>
    <t>COPSAC</t>
  </si>
  <si>
    <t>Children</t>
  </si>
  <si>
    <t>Denmark</t>
  </si>
  <si>
    <t>Illumina Infinium® OmniExpressExome-8 v1.4</t>
  </si>
  <si>
    <t>DanFunD16</t>
  </si>
  <si>
    <t>Illumina OmniExpress</t>
  </si>
  <si>
    <t>FGFP</t>
  </si>
  <si>
    <t>Belgian</t>
  </si>
  <si>
    <t>625(12 months)</t>
  </si>
  <si>
    <t>FOCUS</t>
  </si>
  <si>
    <t>Illumina Immunochip</t>
  </si>
  <si>
    <t>GEM_HCE_v12</t>
  </si>
  <si>
    <t>Canada</t>
  </si>
  <si>
    <t>Illumina HumanCoreExome</t>
  </si>
  <si>
    <t>24 (in the last 6months) - 0 (in the last 30 days)</t>
  </si>
  <si>
    <t>GEM_HCE_v24</t>
  </si>
  <si>
    <t>Admixed</t>
  </si>
  <si>
    <t>26 (in the last 6months) - 0 (in the last 30 days)</t>
  </si>
  <si>
    <t>GEM_ICHIP_HCE</t>
  </si>
  <si>
    <t>23(in the last 6 months) - 0 (in the last 30 days)</t>
  </si>
  <si>
    <t>GenR</t>
  </si>
  <si>
    <t>Multiethnic</t>
  </si>
  <si>
    <t>The Netherlands</t>
  </si>
  <si>
    <t>Illumina Hapmap 610K</t>
  </si>
  <si>
    <t>HCHS/SOL</t>
  </si>
  <si>
    <t>Hispanic</t>
  </si>
  <si>
    <t>Illumina Omni Chip + custom array</t>
  </si>
  <si>
    <t>KSCS</t>
  </si>
  <si>
    <t>East Asian</t>
  </si>
  <si>
    <t>South Korea</t>
  </si>
  <si>
    <t>Illumina HumanCore BeadChips 12v</t>
  </si>
  <si>
    <t>LLD</t>
  </si>
  <si>
    <t>Illumina Immunochip &amp; HumanCytoSNP-12 BeadChip</t>
  </si>
  <si>
    <t>METSIM</t>
  </si>
  <si>
    <t>Finland</t>
  </si>
  <si>
    <t>Illumina OmniExpressExome</t>
  </si>
  <si>
    <t>MIBS</t>
  </si>
  <si>
    <t>NGRC</t>
  </si>
  <si>
    <t>Human-Omni1-Quad v1-0 B</t>
  </si>
  <si>
    <t>NTR</t>
  </si>
  <si>
    <t>MZ Twins Study</t>
  </si>
  <si>
    <t>PNP</t>
  </si>
  <si>
    <t>Middle-East</t>
  </si>
  <si>
    <t>Israel</t>
  </si>
  <si>
    <t>Metabolochip</t>
  </si>
  <si>
    <t>POPCOL</t>
  </si>
  <si>
    <t>Sweden</t>
  </si>
  <si>
    <t>Illumina HumanOmniExpressExome</t>
  </si>
  <si>
    <t>RS3</t>
  </si>
  <si>
    <t>Ilumina HapMap 550 &amp; 610</t>
  </si>
  <si>
    <t>SHIP</t>
  </si>
  <si>
    <t>Affymetrix Genome-Wide Human SNP Array 6.0</t>
  </si>
  <si>
    <t>SHIP-TREND</t>
  </si>
  <si>
    <t>Illumina Human Omni 2.5 BeadChip</t>
  </si>
  <si>
    <t>TwinsUK</t>
  </si>
  <si>
    <t>Twins Study</t>
  </si>
  <si>
    <t>UK</t>
  </si>
  <si>
    <t>HumanHap610Q</t>
  </si>
  <si>
    <t>Supplementary Table 4: Information on the cancer GWAS used as outcomes in the MR analysis and sensitivity analyses, including where data was accessed.</t>
  </si>
  <si>
    <t>Analysis</t>
  </si>
  <si>
    <t>Outcome</t>
  </si>
  <si>
    <t>Data / IEU Open GWAS ID</t>
  </si>
  <si>
    <t>PMID</t>
  </si>
  <si>
    <t>Year</t>
  </si>
  <si>
    <t>Population</t>
  </si>
  <si>
    <t>N cases</t>
  </si>
  <si>
    <t>N controls</t>
  </si>
  <si>
    <t>N SNPs</t>
  </si>
  <si>
    <t>Link</t>
  </si>
  <si>
    <t>Primary</t>
  </si>
  <si>
    <t>Lung cancer</t>
  </si>
  <si>
    <t xml:space="preserve">TRICL GWAS - accessed by IEU Open GWAS ID: ieu-a-987. </t>
  </si>
  <si>
    <t>https://gwas.mrcieu.ac.uk/datasets/ieu-a-987/</t>
  </si>
  <si>
    <t>BCAC-CIMBA meta-analysis data - provided by BCAC consortium.</t>
  </si>
  <si>
    <t>https://www.nature.com/articles/s41588-020-0609-2</t>
  </si>
  <si>
    <t>GECCO overall colorectal cancer GWAS data - downloaded from GWAS catalog - https://www.ebi.ac.uk/gwas/studies/GCST90255675</t>
  </si>
  <si>
    <t>https://www.nature.com/articles/s41588-022-01222-9</t>
  </si>
  <si>
    <t>Pancreatic cancer</t>
  </si>
  <si>
    <t>PanScan 3+C4 - data provided  from IARC on request</t>
  </si>
  <si>
    <t>https://www.nature.com/articles/s41467-018-02942-5</t>
  </si>
  <si>
    <t xml:space="preserve">Prostate cancer </t>
  </si>
  <si>
    <t>https://www.nature.com/articles/s41588-018-0142-8</t>
  </si>
  <si>
    <t>Esophageal cancer</t>
  </si>
  <si>
    <t>Data provided by authors Schröder et al. on request</t>
  </si>
  <si>
    <t>https://gut.bmj.com/content/72/4/612.long</t>
  </si>
  <si>
    <t>Ovarian cancer</t>
  </si>
  <si>
    <t>OCAC GWAS - accessed by IEU Open GWAS ID: ieu-a-1120</t>
  </si>
  <si>
    <t>https://www.nature.com/articles/ng.3826</t>
  </si>
  <si>
    <t xml:space="preserve">UK Biobank endometrial cancer GWAS: accessed by IEU Open GWAS ID: ebi-a-GCST006464 </t>
  </si>
  <si>
    <t>https://www.nature.com/articles/s41467-018-05427-7</t>
  </si>
  <si>
    <t>UK Biobank replication</t>
  </si>
  <si>
    <t>IEU open GWAS ID: ieu-b-4954</t>
  </si>
  <si>
    <t>https://gwas.mrcieu.ac.uk/datasets/ieu-b-4954/</t>
  </si>
  <si>
    <t xml:space="preserve">Finngen replication </t>
  </si>
  <si>
    <t>https://gwas.mrcieu.ac.uk/datasets/finn-b-C3_BRONCHUS_LUNG_EXALLC/</t>
  </si>
  <si>
    <t>IEU open GWAS ID: ieu-b-4810</t>
  </si>
  <si>
    <t>https://gwas.mrcieu.ac.uk/datasets/ieu-b-4810/</t>
  </si>
  <si>
    <t>https://gwas.mrcieu.ac.uk/datasets/finn-b-C3_BREAST_EXALLC/</t>
  </si>
  <si>
    <t>https://gwas.mrcieu.ac.uk/datasets/finn-b-C3_COLORECTAL_EXALLC/</t>
  </si>
  <si>
    <t>https://gwas.mrcieu.ac.uk/datasets/finn-b-C3_PANCREAS_EXALLC/</t>
  </si>
  <si>
    <t>IEU open GWAS ID: ebi-a-GCST90018893</t>
  </si>
  <si>
    <t>https://www.nature.com/articles/s41588-021-00931-x</t>
  </si>
  <si>
    <t>IEU open GWAS ID: ieu-b-4809</t>
  </si>
  <si>
    <t>https://gwas.mrcieu.ac.uk/datasets/ieu-b-4809/</t>
  </si>
  <si>
    <t>https://gwas.mrcieu.ac.uk/datasets/finn-b-C3_PROSTATE_EXALLC/</t>
  </si>
  <si>
    <t>https://gwas.mrcieu.ac.uk/datasets/finn-b-C3_OESOPHAGUS_EXALLC/</t>
  </si>
  <si>
    <t>IEU open GWAS ID: ieu-b-4963</t>
  </si>
  <si>
    <t>https://gwas.mrcieu.ac.uk/datasets/ieu-b-4963/</t>
  </si>
  <si>
    <t>Breast cancer</t>
  </si>
  <si>
    <t>BCAC Breast cancer GWAS accessed by IEU GWAS ID: ieu-a-1126</t>
  </si>
  <si>
    <t>https://www.nature.com/articles/nature24284</t>
  </si>
  <si>
    <t>Colorectal cancer</t>
  </si>
  <si>
    <t>Huyghe et al Colorectal cancer GWAS accessed by IEU GWAS ID: ebi-a-GCST012879</t>
  </si>
  <si>
    <t>https://www.nature.com/articles/s41588-018-0286-6</t>
  </si>
  <si>
    <t xml:space="preserve">Klein et al. Pancreatic cancer GWAS genome wide significant hits from supplementary table </t>
  </si>
  <si>
    <t> 11,381,182</t>
  </si>
  <si>
    <t>Supplementary Table 5: Summary of the number of SNPs that were available after each stage in the MR analysis.</t>
  </si>
  <si>
    <t>Exposure data</t>
  </si>
  <si>
    <t>Outcome data</t>
  </si>
  <si>
    <t>N SNPs in exposure data</t>
  </si>
  <si>
    <t>N SNP-exposure associations in exposure data</t>
  </si>
  <si>
    <t>N SNP-outcome associations available in outcome data</t>
  </si>
  <si>
    <t xml:space="preserve">N proxies found </t>
  </si>
  <si>
    <t>N proxies in exposure data</t>
  </si>
  <si>
    <t>N proxies in the outcome data</t>
  </si>
  <si>
    <t>N SNPs removed due to palindromic or ambiguous</t>
  </si>
  <si>
    <t>N SNP-exposure associations included in MR analysis</t>
  </si>
  <si>
    <t>Hughes</t>
  </si>
  <si>
    <t>MiBioGen</t>
  </si>
  <si>
    <t>Reverse MR</t>
  </si>
  <si>
    <t xml:space="preserve">Hughes </t>
  </si>
  <si>
    <t>Prostate cancer</t>
  </si>
  <si>
    <t>Oesophageal cancer</t>
  </si>
  <si>
    <t>Endometrial cancer</t>
  </si>
  <si>
    <t xml:space="preserve">Supplementary Table 6. Two-sample  Mendelian randomization estimates of the effect of each microbial trait identified in the Hughes et al GWAS and MiBioGen GWAS using SNPs identified with a genome-wide significant P-value threshold (P&lt;5x10-8)  across cohorts published in Hughes et al. and Kurilshikov et al. </t>
  </si>
  <si>
    <t>Exposure study</t>
  </si>
  <si>
    <t>outcome</t>
  </si>
  <si>
    <t>method</t>
  </si>
  <si>
    <t>nsnp</t>
  </si>
  <si>
    <t>b</t>
  </si>
  <si>
    <t>se</t>
  </si>
  <si>
    <t>pval</t>
  </si>
  <si>
    <t>OR</t>
  </si>
  <si>
    <t>l95ci</t>
  </si>
  <si>
    <t>u95ci</t>
  </si>
  <si>
    <t>F_Sutterellaceae_HB</t>
  </si>
  <si>
    <t>Wald ratio</t>
  </si>
  <si>
    <t>G_Butyricicoccus_RNT</t>
  </si>
  <si>
    <t>G_unclassified_O_Bacteroidales_HB</t>
  </si>
  <si>
    <t>G_Bifidobacterium_RNT</t>
  </si>
  <si>
    <t>G_Parabacteroides_RNT</t>
  </si>
  <si>
    <t>G_unclassified_F_Erysipelotrichaceae_HB</t>
  </si>
  <si>
    <t>G_unclassified_P_Firmicutes_HB</t>
  </si>
  <si>
    <t>G_unclassified_F_Porphyromonadaceae_RNT</t>
  </si>
  <si>
    <t>G_Ruminococcus_HB</t>
  </si>
  <si>
    <t>G_unclassified_P_Firmicutes_RNT</t>
  </si>
  <si>
    <t>G_Dialister_HB</t>
  </si>
  <si>
    <t>G_Veillonella_HB</t>
  </si>
  <si>
    <t>C_Gammaproteobacteria_RNT</t>
  </si>
  <si>
    <t>G_Coprococcus_HB</t>
  </si>
  <si>
    <t>Inverse variance weighted</t>
  </si>
  <si>
    <t>genus.Intestinibacter.id.11345_4:14343003</t>
  </si>
  <si>
    <t>genus.CandidatusSoleaferrea.id.11350_19:48061066</t>
  </si>
  <si>
    <t xml:space="preserve">Supplementary Table 7. Two-sample  Mendelian randomization estimates of the effect of each microbial trait where there was a causal effect identified in the MiBioGen mGWAS using SNPs identified with a genome-wide significant P-value threshold (P&lt;5x10-8)  across European cohorts published in Kurilshikov et al. 															</t>
  </si>
  <si>
    <t>Microbial trait</t>
  </si>
  <si>
    <t>R-squared</t>
  </si>
  <si>
    <t>Model</t>
  </si>
  <si>
    <t>Exposure</t>
  </si>
  <si>
    <t>Lead SNP</t>
  </si>
  <si>
    <t>NSNPs</t>
  </si>
  <si>
    <t>H0</t>
  </si>
  <si>
    <t>H1</t>
  </si>
  <si>
    <t>H2</t>
  </si>
  <si>
    <t>H3</t>
  </si>
  <si>
    <t>H4</t>
  </si>
  <si>
    <t>Gut microbiome</t>
  </si>
  <si>
    <t xml:space="preserve">Supplementary Table 8. Colocalisation results for the Hughes and MiBioGen microbial traits where there was evidence of a causal effect in the main MR analyses. </t>
  </si>
  <si>
    <t>rsid</t>
  </si>
  <si>
    <t>trait</t>
  </si>
  <si>
    <t>id</t>
  </si>
  <si>
    <t>beta</t>
  </si>
  <si>
    <t>p</t>
  </si>
  <si>
    <t>n</t>
  </si>
  <si>
    <t>Gut microbiota abundance (genus Intestinibacter id.11345)</t>
  </si>
  <si>
    <t>ebi-a-GCST90017018</t>
  </si>
  <si>
    <t>Gut microbiota abundance (family Peptostreptococcaceae id.2042)</t>
  </si>
  <si>
    <t>ebi-a-GCST90016946</t>
  </si>
  <si>
    <t>Procollagen C-endopeptidase enhancer 2</t>
  </si>
  <si>
    <t>prot-a-2210</t>
  </si>
  <si>
    <t>ENSG00000111647</t>
  </si>
  <si>
    <t>eqtl-a-ENSG00000111647</t>
  </si>
  <si>
    <t>ENSG00000257696</t>
  </si>
  <si>
    <t>eqtl-a-ENSG00000257696</t>
  </si>
  <si>
    <t>Gut microbiota abundance (genus Streptococcus id.1853)</t>
  </si>
  <si>
    <t>ebi-a-GCST90017070</t>
  </si>
  <si>
    <t>Gut microbiota abundance (family Streptococcaceae id.1850)</t>
  </si>
  <si>
    <t>ebi-a-GCST90016952</t>
  </si>
  <si>
    <t>IDP_dMRI_TBSS_FA_Cingulum_cingulate_gyrus_R</t>
  </si>
  <si>
    <t>ubm-b-1486</t>
  </si>
  <si>
    <t>IDP_dMRI_TBSS_FA_Cingulum_cingulate_gyrus_L</t>
  </si>
  <si>
    <t>ubm-b-1487</t>
  </si>
  <si>
    <t>Gut microbiota abundance (order Lactobacillales id.1800)</t>
  </si>
  <si>
    <t>ebi-a-GCST90017101</t>
  </si>
  <si>
    <t>Gut microbiota abundance (class Bacilli id.1673)</t>
  </si>
  <si>
    <t>ebi-a-GCST90016910</t>
  </si>
  <si>
    <t>Methods of discharge from hospital (recoded): Discharged on clinical advice/consent: From inpatient/daycase care</t>
  </si>
  <si>
    <t>ukb-b-6727</t>
  </si>
  <si>
    <t>Reticulocyte count</t>
  </si>
  <si>
    <t>ebi-a-GCST90002405</t>
  </si>
  <si>
    <t>High light scatter reticulocyte count</t>
  </si>
  <si>
    <t>ebi-a-GCST90028993</t>
  </si>
  <si>
    <t>Mean corpuscular volume</t>
  </si>
  <si>
    <t>ebi-a-GCST90002392</t>
  </si>
  <si>
    <t>Methods of admission to hospital (recoded): Emergency admission: Non-injury</t>
  </si>
  <si>
    <t>ukb-b-4540</t>
  </si>
  <si>
    <t>Methods of admission to hospital (recoded): Elective admission</t>
  </si>
  <si>
    <t>ukb-b-5477</t>
  </si>
  <si>
    <t>ebi-a-GCST90002334</t>
  </si>
  <si>
    <t>Mean spheric corpuscular volume</t>
  </si>
  <si>
    <t>ebi-a-GCST90002397</t>
  </si>
  <si>
    <t>SHBG</t>
  </si>
  <si>
    <t>ukb-d-30830_raw</t>
  </si>
  <si>
    <t>Interpolated Age of participant when non-cancer illness first diagnosed</t>
  </si>
  <si>
    <t>ukb-b-8929</t>
  </si>
  <si>
    <t>ukb-d-30250_irnt</t>
  </si>
  <si>
    <t>ebi-a-GCST90002385</t>
  </si>
  <si>
    <t>Sleep duration</t>
  </si>
  <si>
    <t>ukb-b-4424</t>
  </si>
  <si>
    <t>Reticulocyte fraction of red cells</t>
  </si>
  <si>
    <t>ebi-a-GCST90002406</t>
  </si>
  <si>
    <t>Gut microbiota abundance (family Bacteroidaceae id.917)</t>
  </si>
  <si>
    <t>ebi-a-GCST90016927</t>
  </si>
  <si>
    <t>Gut microbiota abundance (genus Bacteroides id.918)</t>
  </si>
  <si>
    <t>ebi-a-GCST90016968</t>
  </si>
  <si>
    <t>Home area population density - urban or rural: Scotland - Large Urban Area</t>
  </si>
  <si>
    <t>ukb-a-228</t>
  </si>
  <si>
    <t>eaf</t>
  </si>
  <si>
    <t>position</t>
  </si>
  <si>
    <t>chr</t>
  </si>
  <si>
    <t>Gut microbiota abundance (genus Enterorhabdus id.820)</t>
  </si>
  <si>
    <t>ebi-a-GCST90016992</t>
  </si>
  <si>
    <t>Corneal resistance factor (right)</t>
  </si>
  <si>
    <t>ukb-b-15178</t>
  </si>
  <si>
    <t>Height</t>
  </si>
  <si>
    <t>ebi-a-GCST90018959</t>
  </si>
  <si>
    <t>Corneal resistance factor</t>
  </si>
  <si>
    <t>ebi-a-GCST90100568</t>
  </si>
  <si>
    <t>Corneal resistance factor (left)</t>
  </si>
  <si>
    <t>ukb-b-4717</t>
  </si>
  <si>
    <t>Corneal hysteresis (right)</t>
  </si>
  <si>
    <t>ukb-b-11480</t>
  </si>
  <si>
    <t>bbj-a-70</t>
  </si>
  <si>
    <t>ebi-a-GCST90018739</t>
  </si>
  <si>
    <t>ebi-a-GCST90029008</t>
  </si>
  <si>
    <t>Corneal hysteresis (left)</t>
  </si>
  <si>
    <t>ukb-b-11650</t>
  </si>
  <si>
    <t>Standing height</t>
  </si>
  <si>
    <t>ukb-b-10787</t>
  </si>
  <si>
    <t>Intra-ocular pressure, Goldmann-correlated (left)</t>
  </si>
  <si>
    <t>ukb-b-12440</t>
  </si>
  <si>
    <t>Intra-ocular pressure, Goldmann-correlated (right)</t>
  </si>
  <si>
    <t>ukb-b-14146</t>
  </si>
  <si>
    <t>ukb-a-389</t>
  </si>
  <si>
    <t>ebi-a-GCST90095038</t>
  </si>
  <si>
    <t>Glaucoma</t>
  </si>
  <si>
    <t>ebi-a-GCST90018852</t>
  </si>
  <si>
    <t>ieu-a-89</t>
  </si>
  <si>
    <t>Trunk fat-free mass</t>
  </si>
  <si>
    <t>ukb-b-17409</t>
  </si>
  <si>
    <t>Spherical power (right)</t>
  </si>
  <si>
    <t>ukb-b-19994</t>
  </si>
  <si>
    <t>Gut microbiota abundance (family Oxalobacteraceae id.2966)</t>
  </si>
  <si>
    <t>ebi-a-GCST90016943</t>
  </si>
  <si>
    <t>Trunk predicted mass</t>
  </si>
  <si>
    <t>ukb-b-9685</t>
  </si>
  <si>
    <t>Appendicular lean mass</t>
  </si>
  <si>
    <t>ebi-a-GCST90000025</t>
  </si>
  <si>
    <t>Central corneal thickness</t>
  </si>
  <si>
    <t>ebi-a-GCST006366</t>
  </si>
  <si>
    <t>Gut microbiota abundance (genus Oxalobacter id.2978)</t>
  </si>
  <si>
    <t>ebi-a-GCST90017038</t>
  </si>
  <si>
    <t>Basal metabolic rate</t>
  </si>
  <si>
    <t>ebi-a-GCST90029025</t>
  </si>
  <si>
    <t>Ankle spacing width</t>
  </si>
  <si>
    <t>ukb-b-4080</t>
  </si>
  <si>
    <t>Arm fat-free mass (right)</t>
  </si>
  <si>
    <t>ukb-b-19520</t>
  </si>
  <si>
    <t>Spherical power (left)</t>
  </si>
  <si>
    <t>ukb-b-7500</t>
  </si>
  <si>
    <t>ebi-a-GCST90018632</t>
  </si>
  <si>
    <t>finn-b-H7_GLAUCOMA</t>
  </si>
  <si>
    <t>Whole body water mass</t>
  </si>
  <si>
    <t>ukb-b-14540</t>
  </si>
  <si>
    <t>Whole body fat-free mass</t>
  </si>
  <si>
    <t>ukb-b-13354</t>
  </si>
  <si>
    <t>Arm predicted mass (right)</t>
  </si>
  <si>
    <t>ukb-b-16698</t>
  </si>
  <si>
    <t>ukb-b-16446</t>
  </si>
  <si>
    <t>Arm fat-free mass (left)</t>
  </si>
  <si>
    <t>ukb-b-19925</t>
  </si>
  <si>
    <t>ebi-a-GCST90000027</t>
  </si>
  <si>
    <t>Sitting height</t>
  </si>
  <si>
    <t>ukb-b-16881</t>
  </si>
  <si>
    <t>Arm predicted mass (left)</t>
  </si>
  <si>
    <t>ukb-b-9093</t>
  </si>
  <si>
    <t>Reason for glasses/contact lenses: short-sightedness (UKB data field 6147_1) (Firth correction)</t>
  </si>
  <si>
    <t>ebi-a-GCST90013914</t>
  </si>
  <si>
    <t>Reason for glasses/contact lenses: short-sightedness (UKB data field 6147_1) (SPA correction)</t>
  </si>
  <si>
    <t>ebi-a-GCST90013964</t>
  </si>
  <si>
    <t>Diagnoses - secondary ICD10: M19.9 Arthrosis, unspecified</t>
  </si>
  <si>
    <t>ukb-b-9493</t>
  </si>
  <si>
    <t>Comparative height size at age 10</t>
  </si>
  <si>
    <t>ukb-a-35</t>
  </si>
  <si>
    <t>Weight</t>
  </si>
  <si>
    <t>ebi-a-GCST90018949</t>
  </si>
  <si>
    <t>ukb-a-285</t>
  </si>
  <si>
    <t>ukb-a-284</t>
  </si>
  <si>
    <t>Triglycerides</t>
  </si>
  <si>
    <t>ebi-a-GCST90018975</t>
  </si>
  <si>
    <t>Lactase-phlorizin hydrolase</t>
  </si>
  <si>
    <t>prot-a-1713</t>
  </si>
  <si>
    <t>Lactose intolerance</t>
  </si>
  <si>
    <t>finn-b-E4_LACTOSEINT</t>
  </si>
  <si>
    <t>Lactose intolerance, other/unspecified</t>
  </si>
  <si>
    <t>finn-b-E4_LACTONAS</t>
  </si>
  <si>
    <t>Actinobacteria abundance in stool</t>
  </si>
  <si>
    <t>ebi-a-GCST90032179</t>
  </si>
  <si>
    <t>Actinomycetales abundance in stool</t>
  </si>
  <si>
    <t>ebi-a-GCST90032181</t>
  </si>
  <si>
    <t>Bifidobacterium abundance in stool</t>
  </si>
  <si>
    <t>ebi-a-GCST90032230</t>
  </si>
  <si>
    <t>ENSG00000082258</t>
  </si>
  <si>
    <t>eqtl-a-ENSG00000082258</t>
  </si>
  <si>
    <t>Bifidobacterium ruminantium abundance in stool</t>
  </si>
  <si>
    <t>ebi-a-GCST90032229</t>
  </si>
  <si>
    <t>Bifidobacteriaceae abundance in stool</t>
  </si>
  <si>
    <t>ebi-a-GCST90032219</t>
  </si>
  <si>
    <t>Bifidobacterium breve abundance in stool</t>
  </si>
  <si>
    <t>ebi-a-GCST90032223</t>
  </si>
  <si>
    <t>Monocyte percentage of white cells</t>
  </si>
  <si>
    <t>ebi-a-GCST90002394</t>
  </si>
  <si>
    <t>Actinobacteriota abundance in stool</t>
  </si>
  <si>
    <t>ebi-a-GCST90032180</t>
  </si>
  <si>
    <t>Bifidobacterium infantis abundance in stool</t>
  </si>
  <si>
    <t>ebi-a-GCST90032225</t>
  </si>
  <si>
    <t>Place of birth in UK - north co-ordinate</t>
  </si>
  <si>
    <t>ukb-b-1431</t>
  </si>
  <si>
    <t>Bifidobacterium angulatum abundance in stool</t>
  </si>
  <si>
    <t>ebi-a-GCST90032221</t>
  </si>
  <si>
    <t>Gut microbiota abundance (genus Bifidobacterium id.436)</t>
  </si>
  <si>
    <t>ebi-a-GCST90016970</t>
  </si>
  <si>
    <t>Apolipoprotein A levels (UKB data field 30630)</t>
  </si>
  <si>
    <t>ebi-a-GCST90013993</t>
  </si>
  <si>
    <t>Bifidobacterium adolescentis abundance in stool</t>
  </si>
  <si>
    <t>ebi-a-GCST90032220</t>
  </si>
  <si>
    <t>Gut microbiota abundance (class Actinobacteria id.419)</t>
  </si>
  <si>
    <t>ebi-a-GCST90016908</t>
  </si>
  <si>
    <t>Gut microbiota abundance (family Bifidobacteriaceae id.433)</t>
  </si>
  <si>
    <t>ebi-a-GCST90016929</t>
  </si>
  <si>
    <t>Gut microbiota abundance (order Bifidobacteriales id.432)</t>
  </si>
  <si>
    <t>ebi-a-GCST90017093</t>
  </si>
  <si>
    <t>Lung function (FVC)</t>
  </si>
  <si>
    <t>ebi-a-GCST90029027</t>
  </si>
  <si>
    <t>Bifidobacterium kashiwanohense abundance in stool</t>
  </si>
  <si>
    <t>ebi-a-GCST90032226</t>
  </si>
  <si>
    <t>Bifidobacterium pseudocatenulatum abundance in stool</t>
  </si>
  <si>
    <t>ebi-a-GCST90032228</t>
  </si>
  <si>
    <t>Bifidobacterium catenulatum abundance in stool</t>
  </si>
  <si>
    <t>ebi-a-GCST90032224</t>
  </si>
  <si>
    <t>UBA3855 sp900316885 abundance in stool</t>
  </si>
  <si>
    <t>ebi-a-GCST90032616</t>
  </si>
  <si>
    <t>Place of birth in UK - east co-ordinate</t>
  </si>
  <si>
    <t>ukb-b-13231</t>
  </si>
  <si>
    <t>High density lipoprotein cholesterol levels (UKB data field 30760)</t>
  </si>
  <si>
    <t>ebi-a-GCST90014007</t>
  </si>
  <si>
    <t>CAG-81 sp000435795 abundance in stool</t>
  </si>
  <si>
    <t>ebi-a-GCST90032298</t>
  </si>
  <si>
    <t>Bifidobacterium longum abundance in stool</t>
  </si>
  <si>
    <t>ebi-a-GCST90032227</t>
  </si>
  <si>
    <t>Bifidobacterium bifidum abundance in stool</t>
  </si>
  <si>
    <t>ebi-a-GCST90032222</t>
  </si>
  <si>
    <t>Low density lipoprotein cholesterol levels</t>
  </si>
  <si>
    <t>ebi-a-GCST90002412</t>
  </si>
  <si>
    <t>Apoliprotein A</t>
  </si>
  <si>
    <t>ukb-d-30630_raw</t>
  </si>
  <si>
    <t>apolipoprotein A-I</t>
  </si>
  <si>
    <t>ieu-b-107</t>
  </si>
  <si>
    <t>Cholesterol levels (UKB data field 30690)</t>
  </si>
  <si>
    <t>ebi-a-GCST90014000</t>
  </si>
  <si>
    <t>ukb-d-30630_irnt</t>
  </si>
  <si>
    <t>ebi-a-GCST007429</t>
  </si>
  <si>
    <t>Blood urea nitrogen levels</t>
  </si>
  <si>
    <t>ebi-a-GCST90103632</t>
  </si>
  <si>
    <t>Gut microbiota abundance (k_Bacteria.p_Actinobacteria.c_Actinobacteria.o_Bifidobacteriales.f_Bifidobacteriaceae)</t>
  </si>
  <si>
    <t>ebi-a-GCST90027662</t>
  </si>
  <si>
    <t>Gut microbiota abundance (k_Bacteria.p_Actinobacteria.c_Actinobacteria.o_Bifidobacteriales)</t>
  </si>
  <si>
    <t>ebi-a-GCST90027736</t>
  </si>
  <si>
    <t>Gut microbiota abundance (k_Bacteria.p_Actinobacteria.c_Actinobacteria.o_Bifidobacteriales.f_Bifidobacteriaceae.g_Bifidobacterium)</t>
  </si>
  <si>
    <t>ebi-a-GCST90027688</t>
  </si>
  <si>
    <t>Forced vital capacity (FVC)</t>
  </si>
  <si>
    <t>ukb-b-7953</t>
  </si>
  <si>
    <t>HDL cholesterol</t>
  </si>
  <si>
    <t>ieu-b-109</t>
  </si>
  <si>
    <t>Gut microbiota abundance (k_Bacteria.p_Actinobacteria.c_Actinobacteria.o_Bifidobacteriales.f_Bifidobacteriaceae.g_Bifidobacterium.s_Bifidobacterium_adolescentis)</t>
  </si>
  <si>
    <t>ebi-a-GCST90027754</t>
  </si>
  <si>
    <t>Home location at assessment - north co-ordinate (rounded)</t>
  </si>
  <si>
    <t>ukb-b-4068</t>
  </si>
  <si>
    <t>Gut microbiota abundance (phylum Actinobacteria id.400)</t>
  </si>
  <si>
    <t>ebi-a-GCST90017110</t>
  </si>
  <si>
    <t>ukb-d-30760_raw</t>
  </si>
  <si>
    <t>Gut microbiota abundance (k_Bacteria.p_Actinobacteria.c_Actinobacteria)</t>
  </si>
  <si>
    <t>ebi-a-GCST90027651</t>
  </si>
  <si>
    <t>Gut microbiota abundance (k_Bacteria.p_Actinobacteria)</t>
  </si>
  <si>
    <t>ebi-a-GCST90027748</t>
  </si>
  <si>
    <t>FEV1</t>
  </si>
  <si>
    <t>ebi-a-GCST007432</t>
  </si>
  <si>
    <t>ebi-a-GCST90018956</t>
  </si>
  <si>
    <t>ukb-d-30760_irnt</t>
  </si>
  <si>
    <t>Monocyte percentage</t>
  </si>
  <si>
    <t>ukb-d-30190_irnt</t>
  </si>
  <si>
    <t>Monocyte count</t>
  </si>
  <si>
    <t>ebi-a-GCST90002340</t>
  </si>
  <si>
    <t>monocyte cell count</t>
  </si>
  <si>
    <t>ieu-b-31</t>
  </si>
  <si>
    <t>Negativibacillus abundance in stool</t>
  </si>
  <si>
    <t>ebi-a-GCST90032490</t>
  </si>
  <si>
    <t>ENSG00000231890</t>
  </si>
  <si>
    <t>eqtl-a-ENSG00000231890</t>
  </si>
  <si>
    <t>rfMRI connectivity ICA-features 6</t>
  </si>
  <si>
    <t>ubm-b-3919</t>
  </si>
  <si>
    <t>Cholesterol</t>
  </si>
  <si>
    <t>ukb-d-30690_raw</t>
  </si>
  <si>
    <t>Body fat percentage</t>
  </si>
  <si>
    <t>ukb-b-8909</t>
  </si>
  <si>
    <t>Leg fat mass (left)</t>
  </si>
  <si>
    <t>ukb-b-7212</t>
  </si>
  <si>
    <t>ENSG00000115839</t>
  </si>
  <si>
    <t>eqtl-a-ENSG00000115839</t>
  </si>
  <si>
    <t>Total cholesterol levels</t>
  </si>
  <si>
    <t>ebi-a-GCST90018974</t>
  </si>
  <si>
    <t>ukb-d-30690_irnt</t>
  </si>
  <si>
    <t>Leg fat percentage (left)</t>
  </si>
  <si>
    <t>ukb-b-18377</t>
  </si>
  <si>
    <t>Degree of unsaturation</t>
  </si>
  <si>
    <t>met-d-Unsaturation</t>
  </si>
  <si>
    <t>Forced expiratory volume in 1-second (FEV1)</t>
  </si>
  <si>
    <t>ukb-b-19657</t>
  </si>
  <si>
    <t>Leg fat percentage (right)</t>
  </si>
  <si>
    <t>ukb-b-20531</t>
  </si>
  <si>
    <t>Turicibacteraceae abundance in stool</t>
  </si>
  <si>
    <t>ebi-a-GCST90032587</t>
  </si>
  <si>
    <t>Trunk fat percentage</t>
  </si>
  <si>
    <t>ukb-b-16407</t>
  </si>
  <si>
    <t>Leg fat mass (right)</t>
  </si>
  <si>
    <t>ukb-b-18096</t>
  </si>
  <si>
    <t>Aspartate aminotransferase levels (UKB data field 30650)</t>
  </si>
  <si>
    <t>ebi-a-GCST90013996</t>
  </si>
  <si>
    <t>Trunk fat mass</t>
  </si>
  <si>
    <t>ukb-b-20044</t>
  </si>
  <si>
    <t>Ratio of polyunsaturated fatty acids to total fatty acids</t>
  </si>
  <si>
    <t>met-d-PUFA_pct</t>
  </si>
  <si>
    <t>Haloplasmatales abundance in stool</t>
  </si>
  <si>
    <t>ebi-a-GCST90032426</t>
  </si>
  <si>
    <t>Turicibacter sp001543345 abundance in stool</t>
  </si>
  <si>
    <t>ebi-a-GCST90032588</t>
  </si>
  <si>
    <t>Bread consumption</t>
  </si>
  <si>
    <t>ebi-a-GCST90096904</t>
  </si>
  <si>
    <t>Docosahexaenoic acid levels</t>
  </si>
  <si>
    <t>ebi-a-GCST90092816</t>
  </si>
  <si>
    <t>ebi-a-GCST90092994</t>
  </si>
  <si>
    <t>Whole body fat mass</t>
  </si>
  <si>
    <t>ukb-b-19393</t>
  </si>
  <si>
    <t>Bread intake</t>
  </si>
  <si>
    <t>ukb-b-11348</t>
  </si>
  <si>
    <t>Urea levels (UKB data field 30670)</t>
  </si>
  <si>
    <t>ebi-a-GCST90013998</t>
  </si>
  <si>
    <t>ukb-a-264</t>
  </si>
  <si>
    <t>Phospholipids to total lipids ratio in medium HDL</t>
  </si>
  <si>
    <t>met-d-M_HDL_PL_pct</t>
  </si>
  <si>
    <t>Docosahexaenoic acid</t>
  </si>
  <si>
    <t>met-d-DHA</t>
  </si>
  <si>
    <t>Hand grip strength left (UKB data field 46)</t>
  </si>
  <si>
    <t>ebi-a-GCST90014019</t>
  </si>
  <si>
    <t>Lactobacillus B ruminis abundance in stool</t>
  </si>
  <si>
    <t>ebi-a-GCST90032454</t>
  </si>
  <si>
    <t>White blood cell count (monocyte)</t>
  </si>
  <si>
    <t>ebi-a-GCST90028998</t>
  </si>
  <si>
    <t>Turicibacter abundance in stool</t>
  </si>
  <si>
    <t>ebi-a-GCST90032589</t>
  </si>
  <si>
    <t>Lachnospira rogosae abundance in stool</t>
  </si>
  <si>
    <t>ebi-a-GCST90032452</t>
  </si>
  <si>
    <t>Phocea massiliensis abundance in stool</t>
  </si>
  <si>
    <t>ebi-a-GCST90032509</t>
  </si>
  <si>
    <t>Age completed full time education</t>
  </si>
  <si>
    <t>ukb-b-6134</t>
  </si>
  <si>
    <t>ukb-a-279</t>
  </si>
  <si>
    <t>Ratio of docosahexaenoic acid to total fatty acids</t>
  </si>
  <si>
    <t>met-d-DHA_pct</t>
  </si>
  <si>
    <t>Monocyte count (UKB data field 30130)</t>
  </si>
  <si>
    <t>ebi-a-GCST90013983</t>
  </si>
  <si>
    <t>Forced vital capacity (FVC), Best measure</t>
  </si>
  <si>
    <t>ukb-b-14713</t>
  </si>
  <si>
    <t>ukb-a-336</t>
  </si>
  <si>
    <t>Negativibacillus sp000435195 abundance in stool</t>
  </si>
  <si>
    <t>ebi-a-GCST90032489</t>
  </si>
  <si>
    <t>Arm fat mass (right)</t>
  </si>
  <si>
    <t>ukb-b-6704</t>
  </si>
  <si>
    <t>Red blood cell count</t>
  </si>
  <si>
    <t>ebi-a-GCST90029002</t>
  </si>
  <si>
    <t>ukb-a-290</t>
  </si>
  <si>
    <t>ebi-a-GCST90092941</t>
  </si>
  <si>
    <t>Hand grip strength (left)</t>
  </si>
  <si>
    <t>ukb-b-7478</t>
  </si>
  <si>
    <t>Metabolic disorders</t>
  </si>
  <si>
    <t>finn-b-E4_METABOLIA</t>
  </si>
  <si>
    <t>ukb-a-275</t>
  </si>
  <si>
    <t>ebi-a-GCST90092901</t>
  </si>
  <si>
    <t>Clostridia abundance in stool</t>
  </si>
  <si>
    <t>ebi-a-GCST90032321</t>
  </si>
  <si>
    <t>Ratio of docosahexaenoic acid to total fatty acid levels</t>
  </si>
  <si>
    <t>ebi-a-GCST90092817</t>
  </si>
  <si>
    <t>ukb-a-274</t>
  </si>
  <si>
    <t>Arm fat mass (left)</t>
  </si>
  <si>
    <t>ukb-b-8338</t>
  </si>
  <si>
    <t>FVC</t>
  </si>
  <si>
    <t>ieu-b-105</t>
  </si>
  <si>
    <t>HbA1C</t>
  </si>
  <si>
    <t>ieu-b-104</t>
  </si>
  <si>
    <t>Forced Expiratory Volume (FEV1), adjusted for sex</t>
  </si>
  <si>
    <t>ieu-b-5113</t>
  </si>
  <si>
    <t>Forced expiratory volume in 1-second (FEV1), Best measure</t>
  </si>
  <si>
    <t>ukb-b-11141</t>
  </si>
  <si>
    <t>Home location at assessment - east co-ordinate (rounded)</t>
  </si>
  <si>
    <t>ukb-b-1666</t>
  </si>
  <si>
    <t>ukb-a-291</t>
  </si>
  <si>
    <t>Arm fat percentage (left)</t>
  </si>
  <si>
    <t>ukb-b-20188</t>
  </si>
  <si>
    <t>ukb-a-265</t>
  </si>
  <si>
    <t>Acetate</t>
  </si>
  <si>
    <t>met-d-Acetate</t>
  </si>
  <si>
    <t>Body mass index (BMI)</t>
  </si>
  <si>
    <t>ukb-b-19953</t>
  </si>
  <si>
    <t>ukb-a-278</t>
  </si>
  <si>
    <t>ebi-a-GCST90018948</t>
  </si>
  <si>
    <t>Urea</t>
  </si>
  <si>
    <t>ukb-d-30670_irnt</t>
  </si>
  <si>
    <t>Ratio of polyunsaturated fatty acids to monounsaturated fatty acids</t>
  </si>
  <si>
    <t>met-d-PUFA_by_MUFA</t>
  </si>
  <si>
    <t>ukb-a-283</t>
  </si>
  <si>
    <t>Acetate levels</t>
  </si>
  <si>
    <t>ebi-a-GCST90092803</t>
  </si>
  <si>
    <t>Arm fat percentage (right)</t>
  </si>
  <si>
    <t>ukb-b-12854</t>
  </si>
  <si>
    <t>Urinary sodium-potassium ratio</t>
  </si>
  <si>
    <t>ieu-b-72</t>
  </si>
  <si>
    <t>Milk type used: Never/rarely have milk</t>
  </si>
  <si>
    <t>ukb-d-1418_6</t>
  </si>
  <si>
    <t>Direct low density lipoprotein levels (UKB data field 30780)</t>
  </si>
  <si>
    <t>ebi-a-GCST90013871</t>
  </si>
  <si>
    <t>ukb-a-287</t>
  </si>
  <si>
    <t>ukb-b-2303</t>
  </si>
  <si>
    <t>ukb-a-282</t>
  </si>
  <si>
    <t>Firmicutes A abundance in stool</t>
  </si>
  <si>
    <t>ebi-a-GCST90032396</t>
  </si>
  <si>
    <t>ebi-a-GCST90014009</t>
  </si>
  <si>
    <t>Lactobacillus B abundance in stool</t>
  </si>
  <si>
    <t>ebi-a-GCST90032456</t>
  </si>
  <si>
    <t>ukb-a-248</t>
  </si>
  <si>
    <t>Red cell distribution width</t>
  </si>
  <si>
    <t>ebi-a-GCST90002404</t>
  </si>
  <si>
    <t>Free cholesterol to total lipids ratio in small HDL</t>
  </si>
  <si>
    <t>met-d-S_HDL_FC_pct</t>
  </si>
  <si>
    <t>ukb-a-286</t>
  </si>
  <si>
    <t>Cheese intake</t>
  </si>
  <si>
    <t>ukb-b-1489</t>
  </si>
  <si>
    <t>Free cholesterol to total lipids ratio in medium HDL</t>
  </si>
  <si>
    <t>met-d-M_HDL_FC_pct</t>
  </si>
  <si>
    <t>Brevibacillaceae abundance in stool</t>
  </si>
  <si>
    <t>ebi-a-GCST90032245</t>
  </si>
  <si>
    <t>Particulate matter air pollution (pm10); 2007</t>
  </si>
  <si>
    <t>ukb-b-589</t>
  </si>
  <si>
    <t>ebi-a-GCST90002369</t>
  </si>
  <si>
    <t>Ratio of omega-3 fatty acids to total fatty acids</t>
  </si>
  <si>
    <t>ebi-a-GCST90092932</t>
  </si>
  <si>
    <t>met-d-Omega_3_pct</t>
  </si>
  <si>
    <t>White blood cell count (eosinophil)</t>
  </si>
  <si>
    <t>ebi-a-GCST90028992</t>
  </si>
  <si>
    <t>LDL cholesterol</t>
  </si>
  <si>
    <t>ieu-b-110</t>
  </si>
  <si>
    <t>Brevibacillales abundance in stool</t>
  </si>
  <si>
    <t>ebi-a-GCST90032246</t>
  </si>
  <si>
    <t>ebi-a-GCST90092949</t>
  </si>
  <si>
    <t>Ratio of saturated fatty acids to total fatty acids</t>
  </si>
  <si>
    <t>met-d-SFA_pct</t>
  </si>
  <si>
    <t>Bacilli A abundance in stool</t>
  </si>
  <si>
    <t>ebi-a-GCST90032200</t>
  </si>
  <si>
    <t>Urate levels (UKB data field 30880)</t>
  </si>
  <si>
    <t>ebi-a-GCST90014015</t>
  </si>
  <si>
    <t>Body mass index</t>
  </si>
  <si>
    <t>ebi-a-GCST90018947</t>
  </si>
  <si>
    <t>ebi-a-GCST90092940</t>
  </si>
  <si>
    <t>ebi-a-GCST90092981</t>
  </si>
  <si>
    <t>Cereal intake</t>
  </si>
  <si>
    <t>ukb-b-15926</t>
  </si>
  <si>
    <t>Use of sun/uv protection</t>
  </si>
  <si>
    <t>ukb-b-7422</t>
  </si>
  <si>
    <t>Body fat percentage (UKB data field 23099)</t>
  </si>
  <si>
    <t>ebi-a-GCST90013975</t>
  </si>
  <si>
    <t>Aspartate aminotransferase levels</t>
  </si>
  <si>
    <t>ebi-a-GCST90018944</t>
  </si>
  <si>
    <t>Aspartate aminotransferase</t>
  </si>
  <si>
    <t>ukb-d-30650_irnt</t>
  </si>
  <si>
    <t>ebi-a-GCST006368</t>
  </si>
  <si>
    <t>ukb-b-11842</t>
  </si>
  <si>
    <t>Terrisporobacter othiniensis abundance in stool</t>
  </si>
  <si>
    <t>ebi-a-GCST90032577</t>
  </si>
  <si>
    <t>Gut microbiota abundance (k_Bacteria.p_Actinobacteria.c_Actinobacteria.o_Bifidobacteriales.f_Bifidobacteriaceae.g_Bifidobacterium.s_Bifidobacterium_longum)</t>
  </si>
  <si>
    <t>ebi-a-GCST90027757</t>
  </si>
  <si>
    <t>Calcium</t>
  </si>
  <si>
    <t>ukb-b-8951</t>
  </si>
  <si>
    <t>Time spend outdoors in summer</t>
  </si>
  <si>
    <t>ukb-b-969</t>
  </si>
  <si>
    <t>Leuconostoc abundance in stool</t>
  </si>
  <si>
    <t>ebi-a-GCST90032466</t>
  </si>
  <si>
    <t>Lachnospirales abundance in stool</t>
  </si>
  <si>
    <t>ebi-a-GCST90032451</t>
  </si>
  <si>
    <t>ukb-b-12039</t>
  </si>
  <si>
    <t>ukb-a-337</t>
  </si>
  <si>
    <t>Leuconostoc mesenteroides abundance in stool</t>
  </si>
  <si>
    <t>ebi-a-GCST90032465</t>
  </si>
  <si>
    <t>ukb-d-30670_raw</t>
  </si>
  <si>
    <t>Forced expiratory volume in 1-second (FEV1), predicted percentage</t>
  </si>
  <si>
    <t>ukb-b-13405</t>
  </si>
  <si>
    <t>ebi-a-GCST90092897</t>
  </si>
  <si>
    <t>Body mass index (UKB data field 21001)</t>
  </si>
  <si>
    <t>ebi-a-GCST90013974</t>
  </si>
  <si>
    <t>Red blood cell erythrocyte count (UKB data field 30010)</t>
  </si>
  <si>
    <t>ebi-a-GCST90013977</t>
  </si>
  <si>
    <t>Firmicutes I abundance in stool</t>
  </si>
  <si>
    <t>ebi-a-GCST90032398</t>
  </si>
  <si>
    <t>Alcohol usually taken with meals</t>
  </si>
  <si>
    <t>ukb-b-16878</t>
  </si>
  <si>
    <t>apolipoprotein B</t>
  </si>
  <si>
    <t>ieu-b-108</t>
  </si>
  <si>
    <t>Forced vital capacity (FVC)  Best measure</t>
  </si>
  <si>
    <t>ukb-a-232</t>
  </si>
  <si>
    <t>Holdemania sp900120005 abundance in stool</t>
  </si>
  <si>
    <t>ebi-a-GCST90032431</t>
  </si>
  <si>
    <t>Ratio of monounsaturated fatty acids to total fatty acids</t>
  </si>
  <si>
    <t>met-d-MUFA_pct</t>
  </si>
  <si>
    <t>ebi-a-GCST90013870</t>
  </si>
  <si>
    <t>Hand grip strength (right)</t>
  </si>
  <si>
    <t>ukb-b-10215</t>
  </si>
  <si>
    <t>Hip circumference</t>
  </si>
  <si>
    <t>ukb-b-15590</t>
  </si>
  <si>
    <t>Cholesterol to total lipids ratio in large LDL</t>
  </si>
  <si>
    <t>met-d-L_LDL_C_pct</t>
  </si>
  <si>
    <t>Apolipoprotein B levels (UKB data field 30640)</t>
  </si>
  <si>
    <t>ebi-a-GCST90013994</t>
  </si>
  <si>
    <t>Neutrophil count</t>
  </si>
  <si>
    <t>ebi-a-GCST90002398</t>
  </si>
  <si>
    <t>ebi-a-GCST90092857</t>
  </si>
  <si>
    <t>Home location - north co-ordinate (rounded)</t>
  </si>
  <si>
    <t>ukb-d-22704_irnt</t>
  </si>
  <si>
    <t>Lachnospiraceae abundance in stool</t>
  </si>
  <si>
    <t>ebi-a-GCST90032450</t>
  </si>
  <si>
    <t>Phospholipids to total lipids ratio in large HDL</t>
  </si>
  <si>
    <t>met-d-L_HDL_PL_pct</t>
  </si>
  <si>
    <t>Ratio of linoleic acid to total fatty acids</t>
  </si>
  <si>
    <t>met-d-LA_pct</t>
  </si>
  <si>
    <t>ukb-a-249</t>
  </si>
  <si>
    <t>Serum uric acid levels</t>
  </si>
  <si>
    <t>ebi-a-GCST90018977</t>
  </si>
  <si>
    <t>Urate</t>
  </si>
  <si>
    <t>ukb-d-30880_irnt</t>
  </si>
  <si>
    <t>Terrisporobacter abundance in stool</t>
  </si>
  <si>
    <t>ebi-a-GCST90032578</t>
  </si>
  <si>
    <t>rfMRI connectivity (ICA100 edge 912)</t>
  </si>
  <si>
    <t>ubm-b-3340</t>
  </si>
  <si>
    <t>LDL direct</t>
  </si>
  <si>
    <t>ukb-d-30780_raw</t>
  </si>
  <si>
    <t>Omega-3 fatty acid levels</t>
  </si>
  <si>
    <t>ebi-a-GCST90092931</t>
  </si>
  <si>
    <t>Concentration of very large HDL particles</t>
  </si>
  <si>
    <t>met-d-XL_HDL_P</t>
  </si>
  <si>
    <t>ebi-a-GCST90029007</t>
  </si>
  <si>
    <t>Cystatin C levels (UKB data field 30720)</t>
  </si>
  <si>
    <t>ebi-a-GCST90014003</t>
  </si>
  <si>
    <t>Forced expiratory volume in 1-second (FEV1)  Best measure</t>
  </si>
  <si>
    <t>ukb-a-231</t>
  </si>
  <si>
    <t>Phosphatidylcholine-O(36:1)_[M+H]1+/Phosphatidylethanolamine-O(39:1)_[M+H]1+/Phosphatidylcholine-P(36:0)_[M+H]1+ levels</t>
  </si>
  <si>
    <t>ebi-a-GCST90060756</t>
  </si>
  <si>
    <t>Eosinophil counts</t>
  </si>
  <si>
    <t>ebi-a-GCST90002381</t>
  </si>
  <si>
    <t>ukb-d-30880_raw</t>
  </si>
  <si>
    <t>ebi-a-GCST90002351</t>
  </si>
  <si>
    <t>neutrophil cell count</t>
  </si>
  <si>
    <t>ieu-b-34</t>
  </si>
  <si>
    <t>Brevibacillus B abundance in stool</t>
  </si>
  <si>
    <t>ebi-a-GCST90032247</t>
  </si>
  <si>
    <t>Qualifications: None of the above</t>
  </si>
  <si>
    <t>ukb-b-17729</t>
  </si>
  <si>
    <t>Time spent watching television (TV)</t>
  </si>
  <si>
    <t>ukb-b-5192</t>
  </si>
  <si>
    <t>Internar derangement of knee</t>
  </si>
  <si>
    <t>finn-b-M13_KNEEDERANGEMENTS</t>
  </si>
  <si>
    <t>Staphylococcus A fleurettii abundance in stool</t>
  </si>
  <si>
    <t>ebi-a-GCST90032564</t>
  </si>
  <si>
    <t>Free cholesterol to total lipids ratio in medium LDL</t>
  </si>
  <si>
    <t>met-d-M_LDL_FC_pct</t>
  </si>
  <si>
    <t>ukb-a-9</t>
  </si>
  <si>
    <t>Diseases of vocal cords and larynx+other diseases of upper respiratory tract, no elsewhere classified</t>
  </si>
  <si>
    <t>finn-b-J10_VOCALLARYNX</t>
  </si>
  <si>
    <t>ebi-a-GCST90092853</t>
  </si>
  <si>
    <t>ukb-d-30780_irnt</t>
  </si>
  <si>
    <t>ebi-a-GCST90018961</t>
  </si>
  <si>
    <t>Eosinophill count (UKB data field 30150)</t>
  </si>
  <si>
    <t>ebi-a-GCST90013985</t>
  </si>
  <si>
    <t>ebi-a-GCST90092929</t>
  </si>
  <si>
    <t>Faecalicatena torques abundance in stool</t>
  </si>
  <si>
    <t>ebi-a-GCST90032387</t>
  </si>
  <si>
    <t>Cholesterol to total lipids ratio in medium HDL</t>
  </si>
  <si>
    <t>met-d-M_HDL_C_pct</t>
  </si>
  <si>
    <t>Time to complete round</t>
  </si>
  <si>
    <t>ukb-b-13823</t>
  </si>
  <si>
    <t>Phosphatidylethanolamine(34:0)_[M+H]1+ levels</t>
  </si>
  <si>
    <t>ebi-a-GCST90060670</t>
  </si>
  <si>
    <t>Treatment speciality of consultant (recoded): General medicine</t>
  </si>
  <si>
    <t>ukb-b-12646</t>
  </si>
  <si>
    <t>Methods of admission to hospital (recoded): Emergency admission: Other injury</t>
  </si>
  <si>
    <t>ukb-b-2425</t>
  </si>
  <si>
    <t>Concentration of large HDL particles</t>
  </si>
  <si>
    <t>met-d-L_HDL_P</t>
  </si>
  <si>
    <t>Cholesterol to total lipids ratio in large HDL</t>
  </si>
  <si>
    <t>met-d-L_HDL_C_pct</t>
  </si>
  <si>
    <t>Other diseases of upper respiratory tract</t>
  </si>
  <si>
    <t>finn-b-J10_UPPERDIS</t>
  </si>
  <si>
    <t>Omega-3 fatty acids</t>
  </si>
  <si>
    <t>met-d-Omega_3</t>
  </si>
  <si>
    <t>Sphingomyelin(39:1)_[M+H]1+ levels</t>
  </si>
  <si>
    <t>ebi-a-GCST90060752</t>
  </si>
  <si>
    <t>Cholesteryl esters in very large HDL</t>
  </si>
  <si>
    <t>met-d-XL_HDL_CE</t>
  </si>
  <si>
    <t>Other non-alcoholic drinks</t>
  </si>
  <si>
    <t>ukb-b-15531</t>
  </si>
  <si>
    <t>Phospholipids to total lipids ratio in large LDL</t>
  </si>
  <si>
    <t>met-d-L_LDL_PL_pct</t>
  </si>
  <si>
    <t>Apoliprotein B</t>
  </si>
  <si>
    <t>ukb-d-30640_raw</t>
  </si>
  <si>
    <t>ebi-a-GCST90092881</t>
  </si>
  <si>
    <t>Potassium in urine</t>
  </si>
  <si>
    <t>ukb-a-334</t>
  </si>
  <si>
    <t>Cholesterol in very large HDL</t>
  </si>
  <si>
    <t>met-d-XL_HDL_C</t>
  </si>
  <si>
    <t>ebi-a-GCST90092865</t>
  </si>
  <si>
    <t>Potassium in urine (UKB data field 30520)</t>
  </si>
  <si>
    <t>ebi-a-GCST90013988</t>
  </si>
  <si>
    <t>ebi-a-GCST90018967</t>
  </si>
  <si>
    <t>ukb-d-30130_irnt</t>
  </si>
  <si>
    <t>Number of blood samples taken</t>
  </si>
  <si>
    <t>ukb-b-9568</t>
  </si>
  <si>
    <t>rfMRI connectivity (ICA100 edge 1172)</t>
  </si>
  <si>
    <t>ubm-b-3600</t>
  </si>
  <si>
    <t>Free cholesterol to total lipids ratio in large LDL</t>
  </si>
  <si>
    <t>met-d-L_LDL_FC_pct</t>
  </si>
  <si>
    <t>Total lipids in chylomicrons and extremely large VLDL</t>
  </si>
  <si>
    <t>met-d-XXL_VLDL_L</t>
  </si>
  <si>
    <t>Espresso intake</t>
  </si>
  <si>
    <t>ukb-b-19142</t>
  </si>
  <si>
    <t>Cholesteryl esters in large HDL</t>
  </si>
  <si>
    <t>met-d-L_HDL_CE</t>
  </si>
  <si>
    <t>Cholesterol in large HDL</t>
  </si>
  <si>
    <t>met-d-L_HDL_C</t>
  </si>
  <si>
    <t>ukb-a-374</t>
  </si>
  <si>
    <t>Free cholesterol in HDL</t>
  </si>
  <si>
    <t>met-d-HDL_FC</t>
  </si>
  <si>
    <t>Hip circumference (UKB data field 49)</t>
  </si>
  <si>
    <t>ebi-a-GCST90014021</t>
  </si>
  <si>
    <t>Total testosterone levels</t>
  </si>
  <si>
    <t>ebi-a-GCST90012112</t>
  </si>
  <si>
    <t>Time spent driving</t>
  </si>
  <si>
    <t>ukb-b-3793</t>
  </si>
  <si>
    <t>Coffee type: Ground coffee (include espresso, filter etc)</t>
  </si>
  <si>
    <t>ukb-d-1508_3</t>
  </si>
  <si>
    <t>Gut bacterial pathway abundance (PWY.6284..superpathway.of.unsaturated.fatty.acids.biosynthesis..E..coli.)</t>
  </si>
  <si>
    <t>ebi-a-GCST90027576</t>
  </si>
  <si>
    <t>Liver enzyme levels (alanine transaminase)</t>
  </si>
  <si>
    <t>ebi-a-GCST90013405</t>
  </si>
  <si>
    <t>ebi-a-GCST90092909</t>
  </si>
  <si>
    <t>met-d-HDL_C</t>
  </si>
  <si>
    <t>ukb-d-30640_irnt</t>
  </si>
  <si>
    <t>ebi-a-GCST90093011</t>
  </si>
  <si>
    <t>Breastfed as a baby</t>
  </si>
  <si>
    <t>ukb-b-13423</t>
  </si>
  <si>
    <t>ukb-a-5</t>
  </si>
  <si>
    <t>rfMRI connectivity (ICA100 edge 119)</t>
  </si>
  <si>
    <t>ubm-b-2547</t>
  </si>
  <si>
    <t>ebi-a-GCST90002298</t>
  </si>
  <si>
    <t>eosinophil cell count</t>
  </si>
  <si>
    <t>ieu-b-33</t>
  </si>
  <si>
    <t>Statin medication</t>
  </si>
  <si>
    <t>finn-b-RX_STATIN</t>
  </si>
  <si>
    <t>High cholesterol</t>
  </si>
  <si>
    <t>ebi-a-GCST90038690</t>
  </si>
  <si>
    <t>Transport type for commuting to job workplace: Car/motor vehicle</t>
  </si>
  <si>
    <t>ukb-b-11025</t>
  </si>
  <si>
    <t>Neutrophill count (UKB data field 30140)</t>
  </si>
  <si>
    <t>ebi-a-GCST90013984</t>
  </si>
  <si>
    <t>Holdemania abundance in stool</t>
  </si>
  <si>
    <t>ebi-a-GCST90032432</t>
  </si>
  <si>
    <t>Mouth/teeth dental problems: Dentures</t>
  </si>
  <si>
    <t>ukb-b-12930</t>
  </si>
  <si>
    <t>Reason for glasses/contact lenses: For 'astigmatism'</t>
  </si>
  <si>
    <t>ukb-b-10937</t>
  </si>
  <si>
    <t>ieu-b-4816</t>
  </si>
  <si>
    <t>Sphingomyelin(41:1)_[M+H]1+ levels</t>
  </si>
  <si>
    <t>ebi-a-GCST90060813</t>
  </si>
  <si>
    <t>White blood cell count</t>
  </si>
  <si>
    <t>ebi-a-GCST90002407</t>
  </si>
  <si>
    <t>Signal-to-noise-ratio (SNR) of triplet (right)</t>
  </si>
  <si>
    <t>ukb-b-18697</t>
  </si>
  <si>
    <t>ebi-a-GCST90029001</t>
  </si>
  <si>
    <t>Phosphatidylcholine-O(38:1)_[M+H]1+/Phosphatidylethanolamine-P(41:0)_[M+H]1+ levels</t>
  </si>
  <si>
    <t>ebi-a-GCST90060816</t>
  </si>
  <si>
    <t>ukb-a-388</t>
  </si>
  <si>
    <t>HDL cholesterol levels</t>
  </si>
  <si>
    <t>Mean sphered cell volume</t>
  </si>
  <si>
    <t>ebi-a-GCST90028997</t>
  </si>
  <si>
    <t>Waist circumference</t>
  </si>
  <si>
    <t>ukb-b-9405</t>
  </si>
  <si>
    <t>ieu-b-5089</t>
  </si>
  <si>
    <t>ukb-a-379</t>
  </si>
  <si>
    <t>Morning/evening person (chronotype)</t>
  </si>
  <si>
    <t>ukb-b-4956</t>
  </si>
  <si>
    <t>Peak expiratory flow</t>
  </si>
  <si>
    <t>ebi-a-GCST007430</t>
  </si>
  <si>
    <t>ebi-a-GCST90002374</t>
  </si>
  <si>
    <t>white blood cell count</t>
  </si>
  <si>
    <t>ieu-b-30</t>
  </si>
  <si>
    <t>rfMRI connectivity (ICA100 edge 1205)</t>
  </si>
  <si>
    <t>ubm-b-3633</t>
  </si>
  <si>
    <t>ENSG00000115866</t>
  </si>
  <si>
    <t>eqtl-a-ENSG00000115866</t>
  </si>
  <si>
    <t>Serum alkaline phosphatase levels</t>
  </si>
  <si>
    <t>ebi-a-GCST90025947</t>
  </si>
  <si>
    <t>ebi-a-GCST90018942</t>
  </si>
  <si>
    <t>Alkaline phosphatase</t>
  </si>
  <si>
    <t>ukb-d-30610_irnt</t>
  </si>
  <si>
    <t>ukb-d-30610_raw</t>
  </si>
  <si>
    <t>ENSG00000142233</t>
  </si>
  <si>
    <t>eqtl-a-ENSG00000142233</t>
  </si>
  <si>
    <t>Gamma glutamyl transferase levels</t>
  </si>
  <si>
    <t>ebi-a-GCST90025966</t>
  </si>
  <si>
    <t>Gamma glutamyltransferase levels (UKB data field 30730)</t>
  </si>
  <si>
    <t>ebi-a-GCST90014004</t>
  </si>
  <si>
    <t>Gamma glutamyl transpeptidase</t>
  </si>
  <si>
    <t>ebi-a-GCST90018954</t>
  </si>
  <si>
    <t>Gamma glutamyltransferase</t>
  </si>
  <si>
    <t>ukb-d-30730_irnt</t>
  </si>
  <si>
    <t>Protein FAM3D</t>
  </si>
  <si>
    <t>prot-a-1051</t>
  </si>
  <si>
    <t>Serum urea levels</t>
  </si>
  <si>
    <t>ebi-a-GCST90025991</t>
  </si>
  <si>
    <t>Tissue factor levels</t>
  </si>
  <si>
    <t>ebi-a-GCST90012014</t>
  </si>
  <si>
    <t>Serum total protein level</t>
  </si>
  <si>
    <t>ebi-a-GCST90025995</t>
  </si>
  <si>
    <t>Mean platelet volume</t>
  </si>
  <si>
    <t>ebi-a-GCST90028996</t>
  </si>
  <si>
    <t>Apolipoprotein B levels</t>
  </si>
  <si>
    <t>ebi-a-GCST90025952</t>
  </si>
  <si>
    <t>ebi-a-GCST90025960</t>
  </si>
  <si>
    <t>ebi-a-GCST90025953</t>
  </si>
  <si>
    <t>Direct low density lipoprotein cholesterol levels</t>
  </si>
  <si>
    <t>ebi-a-GCST90025954</t>
  </si>
  <si>
    <t>Mean platelet thrombocyte volume (UKB data field 30100)</t>
  </si>
  <si>
    <t>ebi-a-GCST90013981</t>
  </si>
  <si>
    <t>ebi-a-GCST90018976</t>
  </si>
  <si>
    <t>Total protein</t>
  </si>
  <si>
    <t>ukb-d-30860_irnt</t>
  </si>
  <si>
    <t>ukb-d-30860_raw</t>
  </si>
  <si>
    <t>Insulin-like growth factor 1 levels</t>
  </si>
  <si>
    <t>ebi-a-GCST90025989</t>
  </si>
  <si>
    <t>Cystatin C levels</t>
  </si>
  <si>
    <t>ebi-a-GCST90025945</t>
  </si>
  <si>
    <t>IGF 1 (UKB data field 30770)</t>
  </si>
  <si>
    <t>ebi-a-GCST90014008</t>
  </si>
  <si>
    <t>ebi-a-GCST90002346</t>
  </si>
  <si>
    <t>ebi-a-GCST90002395</t>
  </si>
  <si>
    <t>IGF-1</t>
  </si>
  <si>
    <t>ukb-d-30770_irnt</t>
  </si>
  <si>
    <t>Triglyceride levels</t>
  </si>
  <si>
    <t>ebi-a-GCST90025957</t>
  </si>
  <si>
    <t>ukb-d-30730_raw</t>
  </si>
  <si>
    <t>C-reactive protein levels</t>
  </si>
  <si>
    <t>ebi-a-GCST90025959</t>
  </si>
  <si>
    <t>ukb-d-30770_raw</t>
  </si>
  <si>
    <t>Mean platelet (thrombocyte) volume</t>
  </si>
  <si>
    <t>ukb-d-30100_irnt</t>
  </si>
  <si>
    <t>Operation code: cholecystectomy/gall bladder removal</t>
  </si>
  <si>
    <t>ukb-b-6235</t>
  </si>
  <si>
    <t>Oily fish intake</t>
  </si>
  <si>
    <t>ukb-b-2209</t>
  </si>
  <si>
    <t>Bilirubin levels</t>
  </si>
  <si>
    <t>ebi-a-GCST90025973</t>
  </si>
  <si>
    <t>Golgi membrane protein 1</t>
  </si>
  <si>
    <t>prot-a-1238</t>
  </si>
  <si>
    <t>C-C motif chemokine 15</t>
  </si>
  <si>
    <t>prot-a-391</t>
  </si>
  <si>
    <t>Triglyceride levels (UKB data field 30870)</t>
  </si>
  <si>
    <t>ebi-a-GCST90014014</t>
  </si>
  <si>
    <t>Cholelithiasis gall stones (SPA correction)</t>
  </si>
  <si>
    <t>ebi-a-GCST90013939</t>
  </si>
  <si>
    <t>Cholelithiasis gall stones (Firth correction)</t>
  </si>
  <si>
    <t>ebi-a-GCST90013889</t>
  </si>
  <si>
    <t>triglycerides</t>
  </si>
  <si>
    <t>ieu-b-111</t>
  </si>
  <si>
    <t>ebi-a-GCST90029070</t>
  </si>
  <si>
    <t>Matrix metalloproteinase-10 levels</t>
  </si>
  <si>
    <t>ebi-a-GCST90012050</t>
  </si>
  <si>
    <t>ENSG00000105538</t>
  </si>
  <si>
    <t>eqtl-a-ENSG00000105538</t>
  </si>
  <si>
    <t>Total bilirubin levels (UKB data field 30840)</t>
  </si>
  <si>
    <t>ebi-a-GCST90013872</t>
  </si>
  <si>
    <t>ebi-a-GCST90029021</t>
  </si>
  <si>
    <t>Familial combined hyperlipidemia defined by Consensus criteria</t>
  </si>
  <si>
    <t>ebi-a-GCST90104006</t>
  </si>
  <si>
    <t>Lipoprotein (a) levels</t>
  </si>
  <si>
    <t>ebi-a-GCST90025993</t>
  </si>
  <si>
    <t>Non-oily fish intake</t>
  </si>
  <si>
    <t>ukb-b-17627</t>
  </si>
  <si>
    <t>ebi-a-GCST90014012</t>
  </si>
  <si>
    <t>Transcobalamin-1</t>
  </si>
  <si>
    <t>prot-a-2938</t>
  </si>
  <si>
    <t>Cardiovascular disease</t>
  </si>
  <si>
    <t>ebi-a-GCST90038595</t>
  </si>
  <si>
    <t>Serine protease 27 levels</t>
  </si>
  <si>
    <t>ebi-a-GCST90010163</t>
  </si>
  <si>
    <t>prot-a-392</t>
  </si>
  <si>
    <t>Galectin-3 levels</t>
  </si>
  <si>
    <t>ebi-a-GCST90012009</t>
  </si>
  <si>
    <t>Non-cancer illness code, self-reported: high cholesterol</t>
  </si>
  <si>
    <t>ukb-b-10912</t>
  </si>
  <si>
    <t>Platelet count</t>
  </si>
  <si>
    <t>ebi-a-GCST90028999</t>
  </si>
  <si>
    <t>C reactive protein levels (UKB data field 30710)</t>
  </si>
  <si>
    <t>ebi-a-GCST90014002</t>
  </si>
  <si>
    <t>C-reactive protein</t>
  </si>
  <si>
    <t>ukb-d-30710_irnt</t>
  </si>
  <si>
    <t>ebi-a-GCST90018950</t>
  </si>
  <si>
    <t>ebi-a-GCST90025951</t>
  </si>
  <si>
    <t>High cholesterol (SPA correction)</t>
  </si>
  <si>
    <t>ebi-a-GCST90013932</t>
  </si>
  <si>
    <t>High cholesterol (Firth correction)</t>
  </si>
  <si>
    <t>ebi-a-GCST90013882</t>
  </si>
  <si>
    <t>ebi-a-GCST90029019</t>
  </si>
  <si>
    <t>Operative procedures - main OPCS: J18.3 Total cholecystectomy NEC</t>
  </si>
  <si>
    <t>ukb-b-13803</t>
  </si>
  <si>
    <t>ukb-d-30870_irnt</t>
  </si>
  <si>
    <t>ebi-a-GCST90025976</t>
  </si>
  <si>
    <t>CCL25 levels</t>
  </si>
  <si>
    <t>ebi-a-GCST90000446</t>
  </si>
  <si>
    <t>Platelet count (UKB data field 30080)</t>
  </si>
  <si>
    <t>ebi-a-GCST90013980</t>
  </si>
  <si>
    <t>Concentration of very small VLDL particles</t>
  </si>
  <si>
    <t>ebi-a-GCST90093035</t>
  </si>
  <si>
    <t>ENSG00000063176</t>
  </si>
  <si>
    <t>eqtl-a-ENSG00000063176</t>
  </si>
  <si>
    <t>Intestinal-type alkaline phosphatase</t>
  </si>
  <si>
    <t>prot-a-81</t>
  </si>
  <si>
    <t>Total lipid levels in very small VLDL</t>
  </si>
  <si>
    <t>ebi-a-GCST90093034</t>
  </si>
  <si>
    <t>Crohn's disease</t>
  </si>
  <si>
    <t>ebi-a-GCST003044</t>
  </si>
  <si>
    <t>ieu-a-12</t>
  </si>
  <si>
    <t>Free cholesterol levels in very small VLDL</t>
  </si>
  <si>
    <t>ebi-a-GCST90093032</t>
  </si>
  <si>
    <t>met-d-XS_VLDL_P</t>
  </si>
  <si>
    <t>Alcoholic drinks per week</t>
  </si>
  <si>
    <t>ieu-b-73</t>
  </si>
  <si>
    <t>Protein FAM177A1</t>
  </si>
  <si>
    <t>prot-a-1037</t>
  </si>
  <si>
    <t>Total lipids in very small VLDL</t>
  </si>
  <si>
    <t>met-d-XS_VLDL_L</t>
  </si>
  <si>
    <t>Type 1 diabetes</t>
  </si>
  <si>
    <t>ebi-a-GCST90014023</t>
  </si>
  <si>
    <t>Cystatin C</t>
  </si>
  <si>
    <t>ukb-d-30720_irnt</t>
  </si>
  <si>
    <t>Phospholipid levels in very small VLDL</t>
  </si>
  <si>
    <t>ebi-a-GCST90093036</t>
  </si>
  <si>
    <t>ebi-a-GCST90025980</t>
  </si>
  <si>
    <t>Secreted and transmembrane protein 1</t>
  </si>
  <si>
    <t>prot-a-2663</t>
  </si>
  <si>
    <t>ENSG00000063180</t>
  </si>
  <si>
    <t>eqtl-a-ENSG00000063180</t>
  </si>
  <si>
    <t>Free cholesterol in very small VLDL</t>
  </si>
  <si>
    <t>met-d-XS_VLDL_FC</t>
  </si>
  <si>
    <t>Disorders of gallbladder, biliary tract and pancreas</t>
  </si>
  <si>
    <t>ukb-d-K11_GALLBILPANC</t>
  </si>
  <si>
    <t>Cholelithiasis</t>
  </si>
  <si>
    <t>ebi-a-GCST90018819</t>
  </si>
  <si>
    <t>Cholesterol levels in very small VLDL</t>
  </si>
  <si>
    <t>ebi-a-GCST90093028</t>
  </si>
  <si>
    <t>Galactoside 3(4)-L-fucosyltransferase</t>
  </si>
  <si>
    <t>prot-a-1152</t>
  </si>
  <si>
    <t>Oily fish consumption</t>
  </si>
  <si>
    <t>ebi-a-GCST90096918</t>
  </si>
  <si>
    <t>Phospholipids in very small VLDL</t>
  </si>
  <si>
    <t>met-d-XS_VLDL_PL</t>
  </si>
  <si>
    <t>Cholesterol in very small VLDL</t>
  </si>
  <si>
    <t>met-d-XS_VLDL_C</t>
  </si>
  <si>
    <t>Cholesteryl ester levels in very small VLDL</t>
  </si>
  <si>
    <t>ebi-a-GCST90093030</t>
  </si>
  <si>
    <t>Non-cancer illness code  self-reported: high cholesterol</t>
  </si>
  <si>
    <t>ukb-a-108</t>
  </si>
  <si>
    <t>ebi-a-GCST90025970</t>
  </si>
  <si>
    <t>Medication use (HMG CoA reductase inhibitors)</t>
  </si>
  <si>
    <t>ebi-a-GCST90018989</t>
  </si>
  <si>
    <t>Total bilirubin levels</t>
  </si>
  <si>
    <t>ebi-a-GCST90018973</t>
  </si>
  <si>
    <t>Total bilirubin</t>
  </si>
  <si>
    <t>ukb-d-30840_irnt</t>
  </si>
  <si>
    <t>ebi-a-GCST90002357</t>
  </si>
  <si>
    <t>ebi-a-GCST90025972</t>
  </si>
  <si>
    <t>Processed meat intake</t>
  </si>
  <si>
    <t>ukb-b-6324</t>
  </si>
  <si>
    <t>Triglyceride levels in IDL</t>
  </si>
  <si>
    <t>ebi-a-GCST90092841</t>
  </si>
  <si>
    <t>C-C motif chemokine 25</t>
  </si>
  <si>
    <t>prot-a-402</t>
  </si>
  <si>
    <t>Phospholipid levels in IDL</t>
  </si>
  <si>
    <t>ebi-a-GCST90092839</t>
  </si>
  <si>
    <t>Cholesteryl esters in very small VLDL</t>
  </si>
  <si>
    <t>met-d-XS_VLDL_CE</t>
  </si>
  <si>
    <t>Triglyceride levels in large LDL</t>
  </si>
  <si>
    <t>ebi-a-GCST90092866</t>
  </si>
  <si>
    <t>systolic blood pressure</t>
  </si>
  <si>
    <t>ieu-b-38</t>
  </si>
  <si>
    <t>Triglycerides in IDL</t>
  </si>
  <si>
    <t>met-d-IDL_TG</t>
  </si>
  <si>
    <t>Triglycerides in large LDL</t>
  </si>
  <si>
    <t>met-d-L_LDL_TG</t>
  </si>
  <si>
    <t>Diseases of veins, lymphatic vessels and lymph nodes, not elsewhere classified</t>
  </si>
  <si>
    <t>ukb-d-I9_DISVEINLYMPH</t>
  </si>
  <si>
    <t>ukb-d-30870_raw</t>
  </si>
  <si>
    <t>Phospholipids in IDL</t>
  </si>
  <si>
    <t>met-d-IDL_PL</t>
  </si>
  <si>
    <t>ebi-a-GCST005536</t>
  </si>
  <si>
    <t>Systolic blood pressure</t>
  </si>
  <si>
    <t>ebi-a-GCST90029011</t>
  </si>
  <si>
    <t>Estimated glomerular filtration rate (cystatin c)</t>
  </si>
  <si>
    <t>ebi-a-GCST90103635</t>
  </si>
  <si>
    <t>Diastolic blood pressure</t>
  </si>
  <si>
    <t>ebi-a-GCST90029010</t>
  </si>
  <si>
    <t>ebi-a-GCST90018969</t>
  </si>
  <si>
    <t>ukb-d-30080_irnt</t>
  </si>
  <si>
    <t>Total free cholesterol levels</t>
  </si>
  <si>
    <t>ebi-a-GCST90092988</t>
  </si>
  <si>
    <t>diastolic blood pressure</t>
  </si>
  <si>
    <t>ieu-b-39</t>
  </si>
  <si>
    <t>Gallbladder disease</t>
  </si>
  <si>
    <t>ebi-a-GCST90038628</t>
  </si>
  <si>
    <t>Cholelithiasis or gall stones</t>
  </si>
  <si>
    <t>ebi-a-GCST90038629</t>
  </si>
  <si>
    <t>ebi-a-GCST90025968</t>
  </si>
  <si>
    <t>Hypertension</t>
  </si>
  <si>
    <t>ebi-a-GCST90038604</t>
  </si>
  <si>
    <t>ENSG00000232871</t>
  </si>
  <si>
    <t>eqtl-a-ENSG00000232871</t>
  </si>
  <si>
    <t>Operative procedures - secondary OPCS: Y50.8 Other specified approach through abdominal cavity</t>
  </si>
  <si>
    <t>ukb-b-9961</t>
  </si>
  <si>
    <t>Total lipid levels in lipoprotein particles</t>
  </si>
  <si>
    <t>ebi-a-GCST90092989</t>
  </si>
  <si>
    <t>ebi-a-GCST90025981</t>
  </si>
  <si>
    <t>Cholecystitis</t>
  </si>
  <si>
    <t>ebi-a-GCST90018818</t>
  </si>
  <si>
    <t>Total phospholipid levels in lipoprotein particles</t>
  </si>
  <si>
    <t>ebi-a-GCST90092991</t>
  </si>
  <si>
    <t>Sodium in urine (UKB data field 30530)</t>
  </si>
  <si>
    <t>ebi-a-GCST90013989</t>
  </si>
  <si>
    <t>Triglyceride levels in LDL</t>
  </si>
  <si>
    <t>ebi-a-GCST90092890</t>
  </si>
  <si>
    <t>Total phospholipids in lipoprotein particles</t>
  </si>
  <si>
    <t>met-d-Total_PL</t>
  </si>
  <si>
    <t>Lung function (FEV1/FVC)</t>
  </si>
  <si>
    <t>ebi-a-GCST90029026</t>
  </si>
  <si>
    <t>Alcohol intake frequency.</t>
  </si>
  <si>
    <t>ukb-b-5779</t>
  </si>
  <si>
    <t>Triglycerides in LDL</t>
  </si>
  <si>
    <t>met-d-LDL_TG</t>
  </si>
  <si>
    <t>Total free cholesterol</t>
  </si>
  <si>
    <t>met-d-Total_FC</t>
  </si>
  <si>
    <t>Total lipids in lipoprotein particles</t>
  </si>
  <si>
    <t>met-d-Total_L</t>
  </si>
  <si>
    <t>Total lipid levels in IDL</t>
  </si>
  <si>
    <t>ebi-a-GCST90092837</t>
  </si>
  <si>
    <t>ebi-a-GCST90092985</t>
  </si>
  <si>
    <t>ukb-d-30650_raw</t>
  </si>
  <si>
    <t>Fibroblast growth factor 19</t>
  </si>
  <si>
    <t>prot-a-1091</t>
  </si>
  <si>
    <t>Medication for cholesterol, blood pressure, diabetes, or take exogenous hormones: Cholesterol lowering medication</t>
  </si>
  <si>
    <t>ukb-b-17805</t>
  </si>
  <si>
    <t>ukb-d-30720_raw</t>
  </si>
  <si>
    <t>Triglyceride levels in very large HDL</t>
  </si>
  <si>
    <t>ebi-a-GCST90093014</t>
  </si>
  <si>
    <t>Total cholesterol</t>
  </si>
  <si>
    <t>met-d-Total_C</t>
  </si>
  <si>
    <t>Total lipids in IDL</t>
  </si>
  <si>
    <t>met-d-IDL_L</t>
  </si>
  <si>
    <t>ebi-a-GCST004599</t>
  </si>
  <si>
    <t>Diagnoses - main ICD10: K80 Cholelithiasis</t>
  </si>
  <si>
    <t>ukb-a-559</t>
  </si>
  <si>
    <t>BPI fold-containing family B member 1</t>
  </si>
  <si>
    <t>prot-a-268</t>
  </si>
  <si>
    <t>ebi-a-GCST90025978</t>
  </si>
  <si>
    <t>Total esterified cholesterol levels</t>
  </si>
  <si>
    <t>ebi-a-GCST90092986</t>
  </si>
  <si>
    <t>Remnant cholesterol (non-HDL, non-LDL -cholesterol)</t>
  </si>
  <si>
    <t>ebi-a-GCST90092943</t>
  </si>
  <si>
    <t>Familial combined hyperlipidemia defined by Dutch criteria</t>
  </si>
  <si>
    <t>ebi-a-GCST90104005</t>
  </si>
  <si>
    <t>Bring up phlegm/sputum/mucus on most days</t>
  </si>
  <si>
    <t>ukb-b-12841</t>
  </si>
  <si>
    <t>Total lipid levels in large LDL</t>
  </si>
  <si>
    <t>ebi-a-GCST90092862</t>
  </si>
  <si>
    <t>Cholesterol levels in small VLDL</t>
  </si>
  <si>
    <t>ebi-a-GCST90092968</t>
  </si>
  <si>
    <t>Total esterified cholesterol</t>
  </si>
  <si>
    <t>met-d-Total_CE</t>
  </si>
  <si>
    <t>Varicose veins</t>
  </si>
  <si>
    <t>ebi-a-GCST90018939</t>
  </si>
  <si>
    <t>Cholesteryl ester levels in VLDL</t>
  </si>
  <si>
    <t>ebi-a-GCST90092997</t>
  </si>
  <si>
    <t>Cholesteryl ester levels in small VLDL</t>
  </si>
  <si>
    <t>ebi-a-GCST90092970</t>
  </si>
  <si>
    <t>Anti-polyomavirus 2 IgG seropositivity</t>
  </si>
  <si>
    <t>ebi-a-GCST90006921</t>
  </si>
  <si>
    <t>ebi-a-GCST90025949</t>
  </si>
  <si>
    <t>Total cholesterol minus HDL-C levels</t>
  </si>
  <si>
    <t>ebi-a-GCST90092930</t>
  </si>
  <si>
    <t>Concentration of VLDL particles</t>
  </si>
  <si>
    <t>ebi-a-GCST90093000</t>
  </si>
  <si>
    <t>Cholesteryl ester levels in large LDL</t>
  </si>
  <si>
    <t>ebi-a-GCST90092858</t>
  </si>
  <si>
    <t>Free cholesterol levels in small VLDL</t>
  </si>
  <si>
    <t>ebi-a-GCST90092972</t>
  </si>
  <si>
    <t>Total lipids in large LDL</t>
  </si>
  <si>
    <t>met-d-L_LDL_L</t>
  </si>
  <si>
    <t>Sphingomyelins</t>
  </si>
  <si>
    <t>met-d-Sphingomyelins</t>
  </si>
  <si>
    <t>Familial combined hyperlipidemia defined by Mexico criteria</t>
  </si>
  <si>
    <t>ebi-a-GCST90104007</t>
  </si>
  <si>
    <t>Free cholesterol levels in IDL</t>
  </si>
  <si>
    <t>ebi-a-GCST90092835</t>
  </si>
  <si>
    <t>ferritin</t>
  </si>
  <si>
    <t>ieu-b-5115</t>
  </si>
  <si>
    <t>ebi-a-GCST005061</t>
  </si>
  <si>
    <t>Familial combined hyperlipidemia defined by Brunzell criteria</t>
  </si>
  <si>
    <t>ebi-a-GCST90104003</t>
  </si>
  <si>
    <t>Phospholipid levels in small VLDL</t>
  </si>
  <si>
    <t>ebi-a-GCST90092976</t>
  </si>
  <si>
    <t>Free cholesterol in IDL</t>
  </si>
  <si>
    <t>met-d-IDL_FC</t>
  </si>
  <si>
    <t>Sphingomyelin levels</t>
  </si>
  <si>
    <t>ebi-a-GCST90092982</t>
  </si>
  <si>
    <t>Comparative body size at age 10, Males and Females</t>
  </si>
  <si>
    <t>ieu-b-5107</t>
  </si>
  <si>
    <t>ebi-a-GCST90002402</t>
  </si>
  <si>
    <t>Triglycerides in very large HDL</t>
  </si>
  <si>
    <t>met-d-XL_HDL_TG</t>
  </si>
  <si>
    <t>Cholesterol levels in large LDL</t>
  </si>
  <si>
    <t>ebi-a-GCST90092856</t>
  </si>
  <si>
    <t>ebi-a-GCST90092809</t>
  </si>
  <si>
    <t>met-d-Remnant_C</t>
  </si>
  <si>
    <t>Total lipid levels in LDL</t>
  </si>
  <si>
    <t>ebi-a-GCST90092886</t>
  </si>
  <si>
    <t>High light scatter reticulocyte percentage of red cells</t>
  </si>
  <si>
    <t>ebi-a-GCST90002386</t>
  </si>
  <si>
    <t>Triglyceride levels in medium LDL</t>
  </si>
  <si>
    <t>ebi-a-GCST90092914</t>
  </si>
  <si>
    <t>Non-cancer illness code, self-reported: cholelithiasis/gall stones</t>
  </si>
  <si>
    <t>ukb-b-18700</t>
  </si>
  <si>
    <t>met-d-VLDL_P</t>
  </si>
  <si>
    <t>Cholesteryl esters in VLDL</t>
  </si>
  <si>
    <t>met-d-VLDL_CE</t>
  </si>
  <si>
    <t>Cholesterol in small VLDL</t>
  </si>
  <si>
    <t>met-d-S_VLDL_C</t>
  </si>
  <si>
    <t>Cholesteryl esters in large LDL</t>
  </si>
  <si>
    <t>met-d-L_LDL_CE</t>
  </si>
  <si>
    <t>Triglyceride levels in very small VLDL</t>
  </si>
  <si>
    <t>ebi-a-GCST90093038</t>
  </si>
  <si>
    <t>Cholesteryl ester levels in LDL</t>
  </si>
  <si>
    <t>ebi-a-GCST90092884</t>
  </si>
  <si>
    <t>Total cholesterol minus HDL-C</t>
  </si>
  <si>
    <t>met-d-non_HDL_C</t>
  </si>
  <si>
    <t>Triglycerides in medium LDL</t>
  </si>
  <si>
    <t>met-d-M_LDL_TG</t>
  </si>
  <si>
    <t>Cholesteryl esters in small VLDL</t>
  </si>
  <si>
    <t>met-d-S_VLDL_CE</t>
  </si>
  <si>
    <t>Inflammatory bowel disease</t>
  </si>
  <si>
    <t>ebi-a-GCST003043</t>
  </si>
  <si>
    <t>ieu-a-294</t>
  </si>
  <si>
    <t>Total cholines</t>
  </si>
  <si>
    <t>met-d-Cholines</t>
  </si>
  <si>
    <t>Saturated fatty acids</t>
  </si>
  <si>
    <t>met-d-SFA</t>
  </si>
  <si>
    <t>Cholesterol in large LDL</t>
  </si>
  <si>
    <t>met-d-L_LDL_C</t>
  </si>
  <si>
    <t>Concentration of LDL particles</t>
  </si>
  <si>
    <t>ebi-a-GCST90092887</t>
  </si>
  <si>
    <t>Concentration of small LDL particles</t>
  </si>
  <si>
    <t>ebi-a-GCST90092963</t>
  </si>
  <si>
    <t>Waist-hip ratio</t>
  </si>
  <si>
    <t>ebi-a-GCST90029009</t>
  </si>
  <si>
    <t>Phosphatidylcholines</t>
  </si>
  <si>
    <t>met-d-Phosphatidylc</t>
  </si>
  <si>
    <t>Free cholesterol in small VLDL</t>
  </si>
  <si>
    <t>met-d-S_VLDL_FC</t>
  </si>
  <si>
    <t>Phosphatidylcholine levels</t>
  </si>
  <si>
    <t>ebi-a-GCST90092937</t>
  </si>
  <si>
    <t>Saturated fatty acid levels</t>
  </si>
  <si>
    <t>ebi-a-GCST90092980</t>
  </si>
  <si>
    <t>Hemoglobin concentration</t>
  </si>
  <si>
    <t>ebi-a-GCST90002310</t>
  </si>
  <si>
    <t>Total cholines levels</t>
  </si>
  <si>
    <t>ebi-a-GCST90092812</t>
  </si>
  <si>
    <t>VLDL cholesterol levels</t>
  </si>
  <si>
    <t>ebi-a-GCST90092996</t>
  </si>
  <si>
    <t>Triglycerides in very small VLDL</t>
  </si>
  <si>
    <t>met-d-XS_VLDL_TG</t>
  </si>
  <si>
    <t>Phospholipids in small VLDL</t>
  </si>
  <si>
    <t>met-d-S_VLDL_PL</t>
  </si>
  <si>
    <t>ENSG00000088002</t>
  </si>
  <si>
    <t>eqtl-a-ENSG00000088002</t>
  </si>
  <si>
    <t>LDL cholesterol levels</t>
  </si>
  <si>
    <t>ebi-a-GCST90092883</t>
  </si>
  <si>
    <t>Phospholipid levels in large LDL</t>
  </si>
  <si>
    <t>ebi-a-GCST90092864</t>
  </si>
  <si>
    <t>ukb-a-195</t>
  </si>
  <si>
    <t>Total lipids in LDL</t>
  </si>
  <si>
    <t>met-d-LDL_L</t>
  </si>
  <si>
    <t>Peak expiratory flow (PEF)</t>
  </si>
  <si>
    <t>ukb-b-12019</t>
  </si>
  <si>
    <t>Cooked vegetable intake</t>
  </si>
  <si>
    <t>ukb-b-8089</t>
  </si>
  <si>
    <t>Triglyceride levels in large HDL</t>
  </si>
  <si>
    <t>ebi-a-GCST90092854</t>
  </si>
  <si>
    <t>Comparative body size at age 10</t>
  </si>
  <si>
    <t>ukb-b-4650</t>
  </si>
  <si>
    <t>Cholesteryl esters in LDL</t>
  </si>
  <si>
    <t>met-d-LDL_CE</t>
  </si>
  <si>
    <t>Phosphoglycerides levels</t>
  </si>
  <si>
    <t>ebi-a-GCST90092938</t>
  </si>
  <si>
    <t>Diagnoses - main ICD10: K80.1 Calculus of gallbladder with other cholecystitis</t>
  </si>
  <si>
    <t>ukb-b-8988</t>
  </si>
  <si>
    <t>Phosphoglycerides</t>
  </si>
  <si>
    <t>met-d-Phosphoglyc</t>
  </si>
  <si>
    <t>Concentration of large LDL particles</t>
  </si>
  <si>
    <t>ebi-a-GCST90092863</t>
  </si>
  <si>
    <t>Apolipoprotein B</t>
  </si>
  <si>
    <t>met-d-ApoB</t>
  </si>
  <si>
    <t>Phospholipids in large LDL</t>
  </si>
  <si>
    <t>met-d-L_LDL_PL</t>
  </si>
  <si>
    <t>Total lipid levels in small VLDL</t>
  </si>
  <si>
    <t>ebi-a-GCST90092974</t>
  </si>
  <si>
    <t>met-d-S_LDL_P</t>
  </si>
  <si>
    <t>Concentration of medium LDL particles</t>
  </si>
  <si>
    <t>ebi-a-GCST90092911</t>
  </si>
  <si>
    <t>Cholesterol levels in IDL</t>
  </si>
  <si>
    <t>ebi-a-GCST90092831</t>
  </si>
  <si>
    <t>Concentration of small VLDL particles</t>
  </si>
  <si>
    <t>ebi-a-GCST90092975</t>
  </si>
  <si>
    <t>Cholesterol levels in medium VLDL</t>
  </si>
  <si>
    <t>ebi-a-GCST90092916</t>
  </si>
  <si>
    <t>met-d-LDL_C</t>
  </si>
  <si>
    <t>VLDL cholesterol</t>
  </si>
  <si>
    <t>met-d-VLDL_C</t>
  </si>
  <si>
    <t>Peak expiratory flow (UKB data field 3064)</t>
  </si>
  <si>
    <t>ebi-a-GCST90013995</t>
  </si>
  <si>
    <t>ukb-a-25</t>
  </si>
  <si>
    <t>Free cholesterol levels in medium VLDL</t>
  </si>
  <si>
    <t>ebi-a-GCST90092920</t>
  </si>
  <si>
    <t>Free cholesterol levels in large LDL</t>
  </si>
  <si>
    <t>ebi-a-GCST90092860</t>
  </si>
  <si>
    <t>Sodium in urine</t>
  </si>
  <si>
    <t>ukb-a-335</t>
  </si>
  <si>
    <t>Cholesterol in IDL</t>
  </si>
  <si>
    <t>met-d-IDL_C</t>
  </si>
  <si>
    <t>Gut microbiota abundance (genus Ruminococcus torques group id.14377)</t>
  </si>
  <si>
    <t>ebi-a-GCST90017066</t>
  </si>
  <si>
    <t>met-d-LDL_P</t>
  </si>
  <si>
    <t>Pork intake</t>
  </si>
  <si>
    <t>ukb-b-5640</t>
  </si>
  <si>
    <t>Medication for cholesterol, blood pressure, diabetes, or take exogenous hormones: None of the above</t>
  </si>
  <si>
    <t>ukb-b-20379</t>
  </si>
  <si>
    <t>met-d-M_LDL_P</t>
  </si>
  <si>
    <t>Number of self-reported non-cancer illnesses</t>
  </si>
  <si>
    <t>ukb-b-4063</t>
  </si>
  <si>
    <t>Phospholipid levels in LDL</t>
  </si>
  <si>
    <t>ebi-a-GCST90092888</t>
  </si>
  <si>
    <t>Non-cancer illness code, self-reported: hypertension</t>
  </si>
  <si>
    <t>ukb-b-14057</t>
  </si>
  <si>
    <t>Total fatty acids</t>
  </si>
  <si>
    <t>met-d-Total_FA</t>
  </si>
  <si>
    <t>Total fatty acid levels</t>
  </si>
  <si>
    <t>ebi-a-GCST90092987</t>
  </si>
  <si>
    <t>Free cholesterol in large LDL</t>
  </si>
  <si>
    <t>met-d-L_LDL_FC</t>
  </si>
  <si>
    <t>ebi-a-GCST004132</t>
  </si>
  <si>
    <t>Total lipids in small VLDL</t>
  </si>
  <si>
    <t>met-d-S_VLDL_L</t>
  </si>
  <si>
    <t>Treatment/medication code: simvastatin</t>
  </si>
  <si>
    <t>ukb-b-11268</t>
  </si>
  <si>
    <t>Diagnoses - secondary ICD10: E78.0 Pure hypercholesterolaemia</t>
  </si>
  <si>
    <t>ukb-b-12651</t>
  </si>
  <si>
    <t>Number of treatments/medications taken</t>
  </si>
  <si>
    <t>ukb-b-3656</t>
  </si>
  <si>
    <t>Cholesteryl ester levels in IDL</t>
  </si>
  <si>
    <t>ebi-a-GCST90092833</t>
  </si>
  <si>
    <t>met-d-S_VLDL_P</t>
  </si>
  <si>
    <t>Cholesteryl ester levels in medium VLDL</t>
  </si>
  <si>
    <t>ebi-a-GCST90092918</t>
  </si>
  <si>
    <t>Phospholipid levels in medium VLDL</t>
  </si>
  <si>
    <t>ebi-a-GCST90092924</t>
  </si>
  <si>
    <t>Total lipid levels in medium LDL</t>
  </si>
  <si>
    <t>ebi-a-GCST90092910</t>
  </si>
  <si>
    <t>Clinical LDL cholesterol levels</t>
  </si>
  <si>
    <t>ebi-a-GCST90092814</t>
  </si>
  <si>
    <t>Waist-to-hip ratio adjusted for BMI</t>
  </si>
  <si>
    <t>ebi-a-GCST90025996</t>
  </si>
  <si>
    <t>Free cholesterol in medium VLDL</t>
  </si>
  <si>
    <t>met-d-M_VLDL_FC</t>
  </si>
  <si>
    <t>Triglycerides in large HDL</t>
  </si>
  <si>
    <t>met-d-L_HDL_TG</t>
  </si>
  <si>
    <t>Cholesteryl esters in IDL</t>
  </si>
  <si>
    <t>met-d-IDL_CE</t>
  </si>
  <si>
    <t>Concentration of IDL particles</t>
  </si>
  <si>
    <t>ebi-a-GCST90092838</t>
  </si>
  <si>
    <t>Cholesteryl ester levels in medium LDL</t>
  </si>
  <si>
    <t>ebi-a-GCST90092906</t>
  </si>
  <si>
    <t>Phospholipids in LDL</t>
  </si>
  <si>
    <t>met-d-LDL_PL</t>
  </si>
  <si>
    <t>met-d-L_LDL_P</t>
  </si>
  <si>
    <t>coagulation factor III, tissue factor</t>
  </si>
  <si>
    <t>prot-b-10</t>
  </si>
  <si>
    <t>Free cholesterol levels in LDL</t>
  </si>
  <si>
    <t>ebi-a-GCST90092885</t>
  </si>
  <si>
    <t>Alcohol intake versus 10 years previously</t>
  </si>
  <si>
    <t>ukb-b-3460</t>
  </si>
  <si>
    <t>ukb-a-433</t>
  </si>
  <si>
    <t>prot-a-403</t>
  </si>
  <si>
    <t>Monounsaturated fatty acids</t>
  </si>
  <si>
    <t>met-d-MUFA</t>
  </si>
  <si>
    <t>Cholesterol levels in medium LDL</t>
  </si>
  <si>
    <t>ebi-a-GCST90092904</t>
  </si>
  <si>
    <t>Monounsaturated fatty acid levels</t>
  </si>
  <si>
    <t>ebi-a-GCST90092928</t>
  </si>
  <si>
    <t>Clinical LDL cholesterol</t>
  </si>
  <si>
    <t>met-d-Clinical_LDL_C</t>
  </si>
  <si>
    <t>Non-oily fish consumption</t>
  </si>
  <si>
    <t>ebi-a-GCST90096917</t>
  </si>
  <si>
    <t>DVT of lower extremities and pulmonary embolism</t>
  </si>
  <si>
    <t>ukb-d-I9_DVTANDPULM</t>
  </si>
  <si>
    <t>met-d-IDL_P</t>
  </si>
  <si>
    <t>Cholesterol in medium VLDL</t>
  </si>
  <si>
    <t>met-d-M_VLDL_C</t>
  </si>
  <si>
    <t>Schizophrenia vs ADHD (ordinary least squares (OLS))</t>
  </si>
  <si>
    <t>ebi-a-GCST90016618</t>
  </si>
  <si>
    <t>Total lipids in medium LDL</t>
  </si>
  <si>
    <t>met-d-M_LDL_L</t>
  </si>
  <si>
    <t>ukb-d-30840_raw</t>
  </si>
  <si>
    <t>ukb-d-30270_irnt</t>
  </si>
  <si>
    <t>galectin 3</t>
  </si>
  <si>
    <t>prot-b-6</t>
  </si>
  <si>
    <t>Hematocrit</t>
  </si>
  <si>
    <t>ebi-a-GCST90002304</t>
  </si>
  <si>
    <t>Cholesteryl ester levels in small LDL</t>
  </si>
  <si>
    <t>ebi-a-GCST90092958</t>
  </si>
  <si>
    <t>Phospholipids in medium VLDL</t>
  </si>
  <si>
    <t>met-d-M_VLDL_PL</t>
  </si>
  <si>
    <t>Processed meat consumption</t>
  </si>
  <si>
    <t>ebi-a-GCST90096921</t>
  </si>
  <si>
    <t>Fresh fruit consumption</t>
  </si>
  <si>
    <t>ebi-a-GCST90096912</t>
  </si>
  <si>
    <t>Mean reticulocyte volume</t>
  </si>
  <si>
    <t>ebi-a-GCST90025975</t>
  </si>
  <si>
    <t>Cholesteryl esters in medium VLDL</t>
  </si>
  <si>
    <t>met-d-M_VLDL_CE</t>
  </si>
  <si>
    <t>Free cholesterol in LDL</t>
  </si>
  <si>
    <t>met-d-LDL_FC</t>
  </si>
  <si>
    <t>Venous thromboembolism</t>
  </si>
  <si>
    <t>ukb-d-I9_VTE</t>
  </si>
  <si>
    <t>Concentration of medium VLDL particles</t>
  </si>
  <si>
    <t>ebi-a-GCST90092923</t>
  </si>
  <si>
    <t>Cholesteryl esters in medium LDL</t>
  </si>
  <si>
    <t>met-d-M_LDL_CE</t>
  </si>
  <si>
    <t>Free cholesterol levels in VLDL</t>
  </si>
  <si>
    <t>ebi-a-GCST90092998</t>
  </si>
  <si>
    <t>Polymeric immunoglobulin receptor levels</t>
  </si>
  <si>
    <t>ebi-a-GCST90010161</t>
  </si>
  <si>
    <t>ukb-a-259</t>
  </si>
  <si>
    <t>Creatinine levels</t>
  </si>
  <si>
    <t>ebi-a-GCST90025946</t>
  </si>
  <si>
    <t>Cholesterol in medium LDL</t>
  </si>
  <si>
    <t>met-d-M_LDL_C</t>
  </si>
  <si>
    <t>Medication use (agents acting on the renin-angiotensin system)</t>
  </si>
  <si>
    <t>ebi-a-GCST90018988</t>
  </si>
  <si>
    <t>Total lipid levels in small LDL</t>
  </si>
  <si>
    <t>ebi-a-GCST90092962</t>
  </si>
  <si>
    <t>Diagnoses - secondary ICD10: I10 Essential (primary) hypertension</t>
  </si>
  <si>
    <t>ukb-b-12493</t>
  </si>
  <si>
    <t>Champagne or white wine consumption</t>
  </si>
  <si>
    <t>ebi-a-GCST90096905</t>
  </si>
  <si>
    <t>Non-cancer illness code  self-reported: hypertension</t>
  </si>
  <si>
    <t>ukb-a-61</t>
  </si>
  <si>
    <t>Phospholipid levels in medium LDL</t>
  </si>
  <si>
    <t>ebi-a-GCST90092912</t>
  </si>
  <si>
    <t>ieu-b-4846</t>
  </si>
  <si>
    <t>Cholesterol lowering medication use (UKB data field 6177_1) (SPA correction)</t>
  </si>
  <si>
    <t>ebi-a-GCST90013969</t>
  </si>
  <si>
    <t>Cholesterol lowering medication use (UKB data field 6177_1) (Firth correction)</t>
  </si>
  <si>
    <t>ebi-a-GCST90013919</t>
  </si>
  <si>
    <t>Diagnoses - main ICD10: K80.2 Calculus of gallbladder without cholecystitis</t>
  </si>
  <si>
    <t>ukb-b-11020</t>
  </si>
  <si>
    <t>Lamb/mutton intake</t>
  </si>
  <si>
    <t>ukb-b-14179</t>
  </si>
  <si>
    <t>Reticulocyte percentage</t>
  </si>
  <si>
    <t>ukb-d-30240_irnt</t>
  </si>
  <si>
    <t>Free cholesterol in small HDL</t>
  </si>
  <si>
    <t>met-d-S_HDL_FC</t>
  </si>
  <si>
    <t>Cholesterol levels in small LDL</t>
  </si>
  <si>
    <t>ebi-a-GCST90092956</t>
  </si>
  <si>
    <t>Parental longevity (combined parental attained age, Martingale residuals)</t>
  </si>
  <si>
    <t>ebi-a-GCST006697</t>
  </si>
  <si>
    <t>Cholesteryl esters in small LDL</t>
  </si>
  <si>
    <t>met-d-S_LDL_CE</t>
  </si>
  <si>
    <t>ukb-a-338</t>
  </si>
  <si>
    <t>ebi-a-GCST007431</t>
  </si>
  <si>
    <t>Free cholesterol in VLDL</t>
  </si>
  <si>
    <t>met-d-VLDL_FC</t>
  </si>
  <si>
    <t>met-d-M_VLDL_P</t>
  </si>
  <si>
    <t>epithelial cell adhesion molecule levels</t>
  </si>
  <si>
    <t>ebi-a-GCST90010213</t>
  </si>
  <si>
    <t>Free cholesterol levels in small HDL</t>
  </si>
  <si>
    <t>ebi-a-GCST90092948</t>
  </si>
  <si>
    <t>Liver, biliary or pancreas problem</t>
  </si>
  <si>
    <t>ebi-a-GCST90038622</t>
  </si>
  <si>
    <t>Treatment/medication code: atorvastatin</t>
  </si>
  <si>
    <t>ukb-b-10008</t>
  </si>
  <si>
    <t>Medication for cholesterol, blood pressure or diabetes: Cholesterol lowering medication</t>
  </si>
  <si>
    <t>ukb-b-11740</t>
  </si>
  <si>
    <t>ebi-a-GCST90025963</t>
  </si>
  <si>
    <t>Psoriasis</t>
  </si>
  <si>
    <t>ebi-a-GCST90019016</t>
  </si>
  <si>
    <t>Vascular/heart problems diagnosed by doctor: None of the above</t>
  </si>
  <si>
    <t>ukb-b-13352</t>
  </si>
  <si>
    <t>High light scatter reticulocyte percentage</t>
  </si>
  <si>
    <t>ukb-d-30290_irnt</t>
  </si>
  <si>
    <t>Cooked vegetables consumption</t>
  </si>
  <si>
    <t>ebi-a-GCST90096907</t>
  </si>
  <si>
    <t>Comparative body size at age 10, Females</t>
  </si>
  <si>
    <t>ieu-b-5108</t>
  </si>
  <si>
    <t>Type 1 diabetes, strict definition, subgroup 1</t>
  </si>
  <si>
    <t>finn-b-T1D_STRICT1</t>
  </si>
  <si>
    <t>Phospholipid levels in VLDL</t>
  </si>
  <si>
    <t>ebi-a-GCST90093001</t>
  </si>
  <si>
    <t>Total concentration of branched-chain amino acids (leucine + isoleucine + valine)</t>
  </si>
  <si>
    <t>ebi-a-GCST90092984</t>
  </si>
  <si>
    <t>Phospholipids in medium LDL</t>
  </si>
  <si>
    <t>met-d-M_LDL_PL</t>
  </si>
  <si>
    <t>Leucine levels</t>
  </si>
  <si>
    <t>ebi-a-GCST90092891</t>
  </si>
  <si>
    <t>Total lipids in small LDL</t>
  </si>
  <si>
    <t>met-d-S_LDL_L</t>
  </si>
  <si>
    <t>Leucine</t>
  </si>
  <si>
    <t>met-d-Leu</t>
  </si>
  <si>
    <t>Omega-6 fatty acid levels</t>
  </si>
  <si>
    <t>ebi-a-GCST90092933</t>
  </si>
  <si>
    <t>Free cholesterol levels in medium LDL</t>
  </si>
  <si>
    <t>ebi-a-GCST90092908</t>
  </si>
  <si>
    <t>Mouth/teeth dental problems: None of the above</t>
  </si>
  <si>
    <t>ukb-b-17601</t>
  </si>
  <si>
    <t>Non-cancer illness code  self-reported: cholelithiasis/gall stones</t>
  </si>
  <si>
    <t>ukb-a-71</t>
  </si>
  <si>
    <t>DVT of lower extremities</t>
  </si>
  <si>
    <t>ukb-d-I9_PHLETHROMBDVTLOW</t>
  </si>
  <si>
    <t>Valine levels</t>
  </si>
  <si>
    <t>ebi-a-GCST90092995</t>
  </si>
  <si>
    <t>Cholesterol in small LDL</t>
  </si>
  <si>
    <t>met-d-S_LDL_C</t>
  </si>
  <si>
    <t>Triglyceride levels in HDL</t>
  </si>
  <si>
    <t>ebi-a-GCST90092829</t>
  </si>
  <si>
    <t>Diagnoses - main ICD9: 4549 Varicose veins of lower extremity without ulcer/inflammation</t>
  </si>
  <si>
    <t>ukb-b-7660</t>
  </si>
  <si>
    <t>met-d-Total_BCAA</t>
  </si>
  <si>
    <t>Total lipid levels in medium VLDL</t>
  </si>
  <si>
    <t>ebi-a-GCST90092922</t>
  </si>
  <si>
    <t>Valine</t>
  </si>
  <si>
    <t>met-d-Val</t>
  </si>
  <si>
    <t>Fibroblast growth factor 19 levels</t>
  </si>
  <si>
    <t>ebi-a-GCST90000466</t>
  </si>
  <si>
    <t>ieu-a-30</t>
  </si>
  <si>
    <t>ebi-a-GCST90019017</t>
  </si>
  <si>
    <t>ukb-a-428</t>
  </si>
  <si>
    <t>Lamb consumption</t>
  </si>
  <si>
    <t>ebi-a-GCST90096915</t>
  </si>
  <si>
    <t>Linoleic acid levels</t>
  </si>
  <si>
    <t>ebi-a-GCST90092880</t>
  </si>
  <si>
    <t>ebi-a-GCST90002396</t>
  </si>
  <si>
    <t>Omega-6 fatty acids</t>
  </si>
  <si>
    <t>met-d-Omega_6</t>
  </si>
  <si>
    <t>Free cholesterol in medium LDL</t>
  </si>
  <si>
    <t>met-d-M_LDL_FC</t>
  </si>
  <si>
    <t>Phospholipids in VLDL</t>
  </si>
  <si>
    <t>met-d-VLDL_PL</t>
  </si>
  <si>
    <t>ENSG00000087076</t>
  </si>
  <si>
    <t>eqtl-a-ENSG00000087076</t>
  </si>
  <si>
    <t>ENSG00000105499</t>
  </si>
  <si>
    <t>eqtl-a-ENSG00000105499</t>
  </si>
  <si>
    <t>High blood pressure (UKB data field 6150) (SPA correction)</t>
  </si>
  <si>
    <t>ebi-a-GCST90013966</t>
  </si>
  <si>
    <t>High blood pressure (UKB data field 6150) (Firth correction)</t>
  </si>
  <si>
    <t>ebi-a-GCST90013916</t>
  </si>
  <si>
    <t>Non-cancer illness code, self-reported: duodenal ulcer</t>
  </si>
  <si>
    <t>ukb-b-4725</t>
  </si>
  <si>
    <t>ukb-d-30300_irnt</t>
  </si>
  <si>
    <t>ukb-a-293</t>
  </si>
  <si>
    <t>Direct bilirubin levels</t>
  </si>
  <si>
    <t>ebi-a-GCST90025983</t>
  </si>
  <si>
    <t>Triglycerides in HDL</t>
  </si>
  <si>
    <t>met-d-HDL_TG</t>
  </si>
  <si>
    <t>Type 1 diabetes, strict definition</t>
  </si>
  <si>
    <t>finn-b-T1D_STRICT</t>
  </si>
  <si>
    <t>Sources of admission to hospital (recoded): Transfer within NHS provider: Medical specialty</t>
  </si>
  <si>
    <t>ukb-b-20100</t>
  </si>
  <si>
    <t>BK polyomavirus VP1 antibody levels</t>
  </si>
  <si>
    <t>ebi-a-GCST90006885</t>
  </si>
  <si>
    <t>ukb-a-292</t>
  </si>
  <si>
    <t>Total lipids in medium VLDL</t>
  </si>
  <si>
    <t>met-d-M_VLDL_L</t>
  </si>
  <si>
    <t>Urinary albumin excretion</t>
  </si>
  <si>
    <t>ebi-a-GCST006586</t>
  </si>
  <si>
    <t>Phospholipid levels in small LDL</t>
  </si>
  <si>
    <t>ebi-a-GCST90092964</t>
  </si>
  <si>
    <t>Diseases of the circulatory system</t>
  </si>
  <si>
    <t>ukb-d-IX_CIRCULATORY</t>
  </si>
  <si>
    <t>Tissue-type plasminogen activator measurement</t>
  </si>
  <si>
    <t>ebi-a-GCST90019414</t>
  </si>
  <si>
    <t>Triglycerides to total lipids ratio in large VLDL</t>
  </si>
  <si>
    <t>ebi-a-GCST90092879</t>
  </si>
  <si>
    <t>Birth weight</t>
  </si>
  <si>
    <t>ukb-b-13378</t>
  </si>
  <si>
    <t>Triglyceride levels in small LDL</t>
  </si>
  <si>
    <t>ebi-a-GCST90092966</t>
  </si>
  <si>
    <t>Hypothyroidism or myxedema</t>
  </si>
  <si>
    <t>ebi-a-GCST90038637</t>
  </si>
  <si>
    <t>Pancreas volume</t>
  </si>
  <si>
    <t>ebi-a-GCST90016669</t>
  </si>
  <si>
    <t>ukb-a-288</t>
  </si>
  <si>
    <t>Fresh fruit intake</t>
  </si>
  <si>
    <t>ukb-b-3881</t>
  </si>
  <si>
    <t>Linoleic acid</t>
  </si>
  <si>
    <t>met-d-LA</t>
  </si>
  <si>
    <t>ebi-a-GCST004603</t>
  </si>
  <si>
    <t>ukb-a-32</t>
  </si>
  <si>
    <t>Mean corpuscular hemoglobin concentration</t>
  </si>
  <si>
    <t>ebi-a-GCST90025962</t>
  </si>
  <si>
    <t>Methods of admission to hospital (recoded): Transfer: Planned</t>
  </si>
  <si>
    <t>ukb-b-5559</t>
  </si>
  <si>
    <t>3mm weak meridian (left)</t>
  </si>
  <si>
    <t>ukb-b-11113</t>
  </si>
  <si>
    <t>E Cad plasma levels</t>
  </si>
  <si>
    <t>ebi-a-GCST90085726</t>
  </si>
  <si>
    <t>Age at menarche</t>
  </si>
  <si>
    <t>ieu-b-5106</t>
  </si>
  <si>
    <t>ebi-a-GCST90000529</t>
  </si>
  <si>
    <t>ukb-a-289</t>
  </si>
  <si>
    <t>Treatment speciality of consultant (recoded): Vascular surgery</t>
  </si>
  <si>
    <t>ukb-b-5759</t>
  </si>
  <si>
    <t>Menarche (age at onset)</t>
  </si>
  <si>
    <t>ebi-a-GCST90029036</t>
  </si>
  <si>
    <t>Illnesses of mother: None of the above (group 1)</t>
  </si>
  <si>
    <t>ukb-b-10454</t>
  </si>
  <si>
    <t>6mm weak meridian (left)</t>
  </si>
  <si>
    <t>ukb-b-13538</t>
  </si>
  <si>
    <t>Gut microbiota abundance (genus Ruminococcaceae UCG003 id.11361)</t>
  </si>
  <si>
    <t>ebi-a-GCST90017054</t>
  </si>
  <si>
    <t>Nectin-2</t>
  </si>
  <si>
    <t>prot-a-2457</t>
  </si>
  <si>
    <t>N-acetyllactosaminide beta-1,3-N-acetylglucosaminyltransferase 2</t>
  </si>
  <si>
    <t>prot-a-213</t>
  </si>
  <si>
    <t>Glycoprotein acetyls levels</t>
  </si>
  <si>
    <t>ebi-a-GCST90092821</t>
  </si>
  <si>
    <t>ebi-a-GCST007557</t>
  </si>
  <si>
    <t>ieu-a-1083</t>
  </si>
  <si>
    <t>Systolic blood pressure automated reading (UKB data field 4080)</t>
  </si>
  <si>
    <t>ebi-a-GCST90014018</t>
  </si>
  <si>
    <t>ukb-a-121</t>
  </si>
  <si>
    <t>Type1 diabetes, definitions combined</t>
  </si>
  <si>
    <t>finn-b-T1D</t>
  </si>
  <si>
    <t>6mm strong meridian (left)</t>
  </si>
  <si>
    <t>ukb-b-645</t>
  </si>
  <si>
    <t>Vascular/heart problems diagnosed by doctor: High blood pressure</t>
  </si>
  <si>
    <t>ukb-b-14177</t>
  </si>
  <si>
    <t>Medication for cholesterol  blood pressure  diabetes  or take exogenous hormones: None of the above</t>
  </si>
  <si>
    <t>ukb-a-449</t>
  </si>
  <si>
    <t>Age when periods started (menarche)</t>
  </si>
  <si>
    <t>ukb-b-3768</t>
  </si>
  <si>
    <t>Triglycerides in small LDL</t>
  </si>
  <si>
    <t>met-d-S_LDL_TG</t>
  </si>
  <si>
    <t>Number of days/week of moderate physical activity 10+ minutes</t>
  </si>
  <si>
    <t>ukb-b-4710</t>
  </si>
  <si>
    <t>Medication for cholesterol  blood pressure or diabetes: Cholesterol lowering medication</t>
  </si>
  <si>
    <t>ukb-a-488</t>
  </si>
  <si>
    <t>Phospholipids to total lipids ratio in medium VLDL</t>
  </si>
  <si>
    <t>met-d-M_VLDL_PL_pct</t>
  </si>
  <si>
    <t>matrix metallopeptidase 10</t>
  </si>
  <si>
    <t>prot-b-48</t>
  </si>
  <si>
    <t>ebi-a-GCST90092925</t>
  </si>
  <si>
    <t>Thyroid problem (not cancer)</t>
  </si>
  <si>
    <t>ebi-a-GCST90038635</t>
  </si>
  <si>
    <t>Medication for cholesterol, blood pressure or diabetes: None of the above</t>
  </si>
  <si>
    <t>ukb-b-12014</t>
  </si>
  <si>
    <t>Stromelysin-2</t>
  </si>
  <si>
    <t>prot-a-1910</t>
  </si>
  <si>
    <t>ukb-a-22</t>
  </si>
  <si>
    <t>Phospholipids in small LDL</t>
  </si>
  <si>
    <t>met-d-S_LDL_PL</t>
  </si>
  <si>
    <t>met-d-L_VLDL_TG_pct</t>
  </si>
  <si>
    <t>Cathepsin D levels</t>
  </si>
  <si>
    <t>ebi-a-GCST90012053</t>
  </si>
  <si>
    <t>Estradiol levels</t>
  </si>
  <si>
    <t>ebi-a-GCST90012105</t>
  </si>
  <si>
    <t>Never eat eggs, dairy, wheat, sugar: Sugar or foods/drinks containing sugar</t>
  </si>
  <si>
    <t>ukb-b-5495</t>
  </si>
  <si>
    <t>Glycoprotein acetyls</t>
  </si>
  <si>
    <t>met-d-GlycA</t>
  </si>
  <si>
    <t>Medication for cholesterol  blood pressure  diabetes  or take exogenous hormones: Cholesterol lowering medication</t>
  </si>
  <si>
    <t>ukb-a-448</t>
  </si>
  <si>
    <t>Parental longevity (mother's attained age)</t>
  </si>
  <si>
    <t>ebi-a-GCST006696</t>
  </si>
  <si>
    <t>ukb-a-266</t>
  </si>
  <si>
    <t>Operative procedures - secondary OPCS: Y75.2 Laparoscopic approach to abdominal cavity NEC</t>
  </si>
  <si>
    <t>ukb-b-17742</t>
  </si>
  <si>
    <t>Destinations on discharge from hospital (recoded): Transfer within NHS provider: Medical specialty</t>
  </si>
  <si>
    <t>ukb-b-6267</t>
  </si>
  <si>
    <t>ukb-a-435</t>
  </si>
  <si>
    <t>Leg predicted mass (right)</t>
  </si>
  <si>
    <t>ukb-b-14310</t>
  </si>
  <si>
    <t>Leg fat-free mass (right)</t>
  </si>
  <si>
    <t>ukb-b-12828</t>
  </si>
  <si>
    <t>Immature fraction of reticulocytes</t>
  </si>
  <si>
    <t>ukb-a-315</t>
  </si>
  <si>
    <t>ebi-a-GCST90002387</t>
  </si>
  <si>
    <t>ENSG00000065268</t>
  </si>
  <si>
    <t>eqtl-a-ENSG00000065268</t>
  </si>
  <si>
    <t>ENSG00000064687</t>
  </si>
  <si>
    <t>eqtl-a-ENSG00000064687</t>
  </si>
  <si>
    <t>Red blood cell (erythrocyte) distribution width</t>
  </si>
  <si>
    <t>ukb-d-30070_irnt</t>
  </si>
  <si>
    <t>ENSG00000182087</t>
  </si>
  <si>
    <t>eqtl-a-ENSG00000182087</t>
  </si>
  <si>
    <t>ebi-a-GCST90018978</t>
  </si>
  <si>
    <t>ebi-a-GCST90029003</t>
  </si>
  <si>
    <t>White blood cell leukocyte count (UKB data field 30000)</t>
  </si>
  <si>
    <t>ebi-a-GCST90013976</t>
  </si>
  <si>
    <t>Gut microbiota abundance (genus Tyzzerella3 id.11335)</t>
  </si>
  <si>
    <t>ebi-a-GCST90017075</t>
  </si>
  <si>
    <t>ebi-a-GCST90018968</t>
  </si>
  <si>
    <t>Eosinophil percentage of white cells</t>
  </si>
  <si>
    <t>ebi-a-GCST90002382</t>
  </si>
  <si>
    <t>Eosinophill percentage</t>
  </si>
  <si>
    <t>ukb-d-30210_irnt</t>
  </si>
  <si>
    <t>Neutrophill count</t>
  </si>
  <si>
    <t>ukb-d-30140_irnt</t>
  </si>
  <si>
    <t>Sum basophil neutrophil counts</t>
  </si>
  <si>
    <t>ebi-a-GCST004620</t>
  </si>
  <si>
    <t>ebi-a-GCST004629</t>
  </si>
  <si>
    <t>Myeloid white cell count</t>
  </si>
  <si>
    <t>ebi-a-GCST004626</t>
  </si>
  <si>
    <t>Granulocyte count</t>
  </si>
  <si>
    <t>ebi-a-GCST004614</t>
  </si>
  <si>
    <t>Oxysterol-binding protein-related protein 11</t>
  </si>
  <si>
    <t>prot-a-2152</t>
  </si>
  <si>
    <t>Sum neutrophil eosinophil counts</t>
  </si>
  <si>
    <t>ebi-a-GCST004613</t>
  </si>
  <si>
    <t>White blood cell (leukocyte) count</t>
  </si>
  <si>
    <t>ukb-d-30000_irnt</t>
  </si>
  <si>
    <t>ENSG00000099817</t>
  </si>
  <si>
    <t>eqtl-a-ENSG00000099817</t>
  </si>
  <si>
    <t>ebi-a-GCST90002329</t>
  </si>
  <si>
    <t>ebi-a-GCST004610</t>
  </si>
  <si>
    <t>1,5-anhydroglucitol (1,5-AG)</t>
  </si>
  <si>
    <t>met-a-419</t>
  </si>
  <si>
    <t>ENSG00000105251</t>
  </si>
  <si>
    <t>eqtl-a-ENSG00000105251</t>
  </si>
  <si>
    <t>ENSG00000090530</t>
  </si>
  <si>
    <t>eqtl-a-ENSG00000090530</t>
  </si>
  <si>
    <t>ENSG00000124507</t>
  </si>
  <si>
    <t>eqtl-a-ENSG00000124507</t>
  </si>
  <si>
    <t>X-12696</t>
  </si>
  <si>
    <t>met-a-640</t>
  </si>
  <si>
    <t>ENSG00000132386</t>
  </si>
  <si>
    <t>eqtl-a-ENSG00000132386</t>
  </si>
  <si>
    <t>ENSG00000135916</t>
  </si>
  <si>
    <t>eqtl-a-ENSG00000135916</t>
  </si>
  <si>
    <t>ENSG00000198794</t>
  </si>
  <si>
    <t>eqtl-a-ENSG00000198794</t>
  </si>
  <si>
    <t>ENSG00000198178</t>
  </si>
  <si>
    <t>eqtl-a-ENSG00000198178</t>
  </si>
  <si>
    <t>ENSG00000140968</t>
  </si>
  <si>
    <t>eqtl-a-ENSG00000140968</t>
  </si>
  <si>
    <t>ENSG00000125869</t>
  </si>
  <si>
    <t>eqtl-a-ENSG00000125869</t>
  </si>
  <si>
    <t>ENSG00000130037</t>
  </si>
  <si>
    <t>eqtl-a-ENSG00000130037</t>
  </si>
  <si>
    <t>ENSG00000108551</t>
  </si>
  <si>
    <t>eqtl-a-ENSG00000108551</t>
  </si>
  <si>
    <t>ENSG00000168792</t>
  </si>
  <si>
    <t>eqtl-a-ENSG00000168792</t>
  </si>
  <si>
    <t>ebi-a-GCST90025998</t>
  </si>
  <si>
    <t>ENSG00000259162</t>
  </si>
  <si>
    <t>eqtl-a-ENSG00000259162</t>
  </si>
  <si>
    <t>ENSG00000255833</t>
  </si>
  <si>
    <t>eqtl-a-ENSG00000255833</t>
  </si>
  <si>
    <t>Apolipoprotein A1 levels</t>
  </si>
  <si>
    <t>ebi-a-GCST90025955</t>
  </si>
  <si>
    <t>ENSG00000198467</t>
  </si>
  <si>
    <t>eqtl-a-ENSG00000198467</t>
  </si>
  <si>
    <t>Cholesterol, total</t>
  </si>
  <si>
    <t>ebi-a-GCST002221</t>
  </si>
  <si>
    <t>ieu-a-301</t>
  </si>
  <si>
    <t>ENSG00000152492</t>
  </si>
  <si>
    <t>eqtl-a-ENSG00000152492</t>
  </si>
  <si>
    <t>ENSG00000152128</t>
  </si>
  <si>
    <t>eqtl-a-ENSG00000152128</t>
  </si>
  <si>
    <t>ENSG00000196628</t>
  </si>
  <si>
    <t>eqtl-a-ENSG00000196628</t>
  </si>
  <si>
    <t>ENSG00000148154</t>
  </si>
  <si>
    <t>eqtl-a-ENSG00000148154</t>
  </si>
  <si>
    <t>ENSG00000183087</t>
  </si>
  <si>
    <t>eqtl-a-ENSG00000183087</t>
  </si>
  <si>
    <t>ENSG00000239961</t>
  </si>
  <si>
    <t>eqtl-a-ENSG00000239961</t>
  </si>
  <si>
    <t>ENSG00000101440</t>
  </si>
  <si>
    <t>eqtl-a-ENSG00000101440</t>
  </si>
  <si>
    <t>ENSG00000100600</t>
  </si>
  <si>
    <t>eqtl-a-ENSG00000100600</t>
  </si>
  <si>
    <t>ebi-a-GCST90025956</t>
  </si>
  <si>
    <t>ENSG00000124780</t>
  </si>
  <si>
    <t>eqtl-a-ENSG00000124780</t>
  </si>
  <si>
    <t>ENSG00000229961</t>
  </si>
  <si>
    <t>eqtl-a-ENSG00000229961</t>
  </si>
  <si>
    <t>ebi-a-GCST002222</t>
  </si>
  <si>
    <t>ieu-a-300</t>
  </si>
  <si>
    <t>ENSG00000154928</t>
  </si>
  <si>
    <t>eqtl-a-ENSG00000154928</t>
  </si>
  <si>
    <t>ENSG00000100767</t>
  </si>
  <si>
    <t>eqtl-a-ENSG00000100767</t>
  </si>
  <si>
    <t>ebi-a-GCST90025987</t>
  </si>
  <si>
    <t>ENSG00000119866</t>
  </si>
  <si>
    <t>eqtl-a-ENSG00000119866</t>
  </si>
  <si>
    <t>ENSG00000185507</t>
  </si>
  <si>
    <t>eqtl-a-ENSG00000185507</t>
  </si>
  <si>
    <t>ENSG00000070915</t>
  </si>
  <si>
    <t>eqtl-a-ENSG00000070915</t>
  </si>
  <si>
    <t>ENSG00000106537</t>
  </si>
  <si>
    <t>eqtl-a-ENSG00000106537</t>
  </si>
  <si>
    <t>ENSG00000111249</t>
  </si>
  <si>
    <t>eqtl-a-ENSG00000111249</t>
  </si>
  <si>
    <t>ENSG00000160963</t>
  </si>
  <si>
    <t>eqtl-a-ENSG00000160963</t>
  </si>
  <si>
    <t>ENSG00000099250</t>
  </si>
  <si>
    <t>eqtl-a-ENSG00000099250</t>
  </si>
  <si>
    <t>ENSG00000163687</t>
  </si>
  <si>
    <t>eqtl-a-ENSG00000163687</t>
  </si>
  <si>
    <t>ENSG00000117016</t>
  </si>
  <si>
    <t>eqtl-a-ENSG00000117016</t>
  </si>
  <si>
    <t>ENSG00000239732</t>
  </si>
  <si>
    <t>eqtl-a-ENSG00000239732</t>
  </si>
  <si>
    <t>ebi-a-GCST90095039</t>
  </si>
  <si>
    <t>ENSG00000106078</t>
  </si>
  <si>
    <t>eqtl-a-ENSG00000106078</t>
  </si>
  <si>
    <t>ENSG00000142920</t>
  </si>
  <si>
    <t>eqtl-a-ENSG00000142920</t>
  </si>
  <si>
    <t>ebi-a-GCST000760</t>
  </si>
  <si>
    <t>ieu-a-49</t>
  </si>
  <si>
    <t>ENSG00000069696</t>
  </si>
  <si>
    <t>eqtl-a-ENSG00000069696</t>
  </si>
  <si>
    <t>ENSG00000223907</t>
  </si>
  <si>
    <t>eqtl-a-ENSG00000223907</t>
  </si>
  <si>
    <t>ENSG00000107719</t>
  </si>
  <si>
    <t>eqtl-a-ENSG00000107719</t>
  </si>
  <si>
    <t>ENSG00000124813</t>
  </si>
  <si>
    <t>eqtl-a-ENSG00000124813</t>
  </si>
  <si>
    <t>ieu-a-48</t>
  </si>
  <si>
    <t>ENSG00000130147</t>
  </si>
  <si>
    <t>eqtl-a-ENSG00000130147</t>
  </si>
  <si>
    <t>ebi-a-GCST90025964</t>
  </si>
  <si>
    <t>ENSG00000167634</t>
  </si>
  <si>
    <t>eqtl-a-ENSG00000167634</t>
  </si>
  <si>
    <t>ieu-a-61</t>
  </si>
  <si>
    <t>ENSG00000269404</t>
  </si>
  <si>
    <t>eqtl-a-ENSG00000269404</t>
  </si>
  <si>
    <t>ENSG00000100433</t>
  </si>
  <si>
    <t>eqtl-a-ENSG00000100433</t>
  </si>
  <si>
    <t>ieu-a-60</t>
  </si>
  <si>
    <t>ENSG00000186081</t>
  </si>
  <si>
    <t>eqtl-a-ENSG00000186081</t>
  </si>
  <si>
    <t>ENSG00000183780</t>
  </si>
  <si>
    <t>eqtl-a-ENSG00000183780</t>
  </si>
  <si>
    <t>ENSG00000168079</t>
  </si>
  <si>
    <t>eqtl-a-ENSG00000168079</t>
  </si>
  <si>
    <t>ENSG00000258376</t>
  </si>
  <si>
    <t>eqtl-a-ENSG00000258376</t>
  </si>
  <si>
    <t>ebi-a-GCST002783</t>
  </si>
  <si>
    <t>ieu-a-2</t>
  </si>
  <si>
    <t>ieu-a-835</t>
  </si>
  <si>
    <t>ebi-a-GCST000759</t>
  </si>
  <si>
    <t>ENSG00000235162</t>
  </si>
  <si>
    <t>eqtl-a-ENSG00000235162</t>
  </si>
  <si>
    <t>ebi-a-GCST90025988</t>
  </si>
  <si>
    <t>ieu-a-782</t>
  </si>
  <si>
    <t>ENSG00000136478</t>
  </si>
  <si>
    <t>eqtl-a-ENSG00000136478</t>
  </si>
  <si>
    <t>ENSG00000070031</t>
  </si>
  <si>
    <t>eqtl-a-ENSG00000070031</t>
  </si>
  <si>
    <t>Urate levels</t>
  </si>
  <si>
    <t>ebi-a-GCST90025965</t>
  </si>
  <si>
    <t>Sphingomyelin(37:1)_[M+H]1+ levels</t>
  </si>
  <si>
    <t>ebi-a-GCST90060700</t>
  </si>
  <si>
    <t>Indolepropionate</t>
  </si>
  <si>
    <t>met-a-475</t>
  </si>
  <si>
    <t>ebi-a-GCST90025977</t>
  </si>
  <si>
    <t>ENSG00000102174</t>
  </si>
  <si>
    <t>eqtl-a-ENSG00000102174</t>
  </si>
  <si>
    <t>ENSG00000122378</t>
  </si>
  <si>
    <t>eqtl-a-ENSG00000122378</t>
  </si>
  <si>
    <t>ebi-a-GCST004609</t>
  </si>
  <si>
    <t>ENSG00000036530</t>
  </si>
  <si>
    <t>eqtl-a-ENSG00000036530</t>
  </si>
  <si>
    <t>ENSG00000148484</t>
  </si>
  <si>
    <t>eqtl-a-ENSG00000148484</t>
  </si>
  <si>
    <t>Gut microbiota abundance (genus Romboutsia id.11347)</t>
  </si>
  <si>
    <t>ebi-a-GCST90017047</t>
  </si>
  <si>
    <t>Plateletcrit</t>
  </si>
  <si>
    <t>ebi-a-GCST90002400</t>
  </si>
  <si>
    <t>Platelet distribution width</t>
  </si>
  <si>
    <t>ebi-a-GCST90002401</t>
  </si>
  <si>
    <t>Gut microbiota abundance (genus Erysipelatoclostridium id.11381)</t>
  </si>
  <si>
    <t>ebi-a-GCST90016993</t>
  </si>
  <si>
    <t>ENSG00000119328</t>
  </si>
  <si>
    <t>eqtl-a-ENSG00000119328</t>
  </si>
  <si>
    <t>ENSG00000119326</t>
  </si>
  <si>
    <t>eqtl-a-ENSG00000119326</t>
  </si>
  <si>
    <t>Years of schooling</t>
  </si>
  <si>
    <t>ieu-a-1239</t>
  </si>
  <si>
    <t>Educational attainment (years of education)</t>
  </si>
  <si>
    <t>ebi-a-GCST90029013</t>
  </si>
  <si>
    <t>ieu-a-1095</t>
  </si>
  <si>
    <t>ebi-a-GCST90018729</t>
  </si>
  <si>
    <t>rfMRI connectivity (ICA100 edge 6)</t>
  </si>
  <si>
    <t>ubm-b-2434</t>
  </si>
  <si>
    <t>Waist circumference (UKB data field 48)</t>
  </si>
  <si>
    <t>ebi-a-GCST90014020</t>
  </si>
  <si>
    <t>ENSG00000125257</t>
  </si>
  <si>
    <t>eqtl-a-ENSG00000125257</t>
  </si>
  <si>
    <t>Platelet crit</t>
  </si>
  <si>
    <t>ukb-d-30090_irnt</t>
  </si>
  <si>
    <t>ENSG00000223298</t>
  </si>
  <si>
    <t>eqtl-a-ENSG00000223298</t>
  </si>
  <si>
    <t>ebi-a-GCST004607</t>
  </si>
  <si>
    <t>ENSG00000106772</t>
  </si>
  <si>
    <t>eqtl-a-ENSG00000106772</t>
  </si>
  <si>
    <t>ENSG00000187210</t>
  </si>
  <si>
    <t>eqtl-a-ENSG00000187210</t>
  </si>
  <si>
    <t>P-selectin glycoprotein ligand 1 levels</t>
  </si>
  <si>
    <t>ebi-a-GCST90012046</t>
  </si>
  <si>
    <t>Gut microbiota abundance (genus Allisonella id.2174)</t>
  </si>
  <si>
    <t>ebi-a-GCST90016963</t>
  </si>
  <si>
    <t>ENSG00000234618</t>
  </si>
  <si>
    <t>eqtl-a-ENSG00000234618</t>
  </si>
  <si>
    <t>ENSG00000265488</t>
  </si>
  <si>
    <t>eqtl-a-ENSG00000265488</t>
  </si>
  <si>
    <t xml:space="preserve">Supplementary Table 9. Phewas results for SNPs used in main MR analysis where there was a causal effect of the associated microbial trait with each cancer. </t>
  </si>
  <si>
    <t>Weighted median</t>
  </si>
  <si>
    <t>Weighted mode</t>
  </si>
  <si>
    <t>MR Egger</t>
  </si>
  <si>
    <t>Supplementary Table 10. Two-sample  Mendelian randomization estimates of the effect of each microbial trait identified in the Hughes et al GWAS  using SNPs identified with a lenient P-value threshold (P&lt;1x10-5) and that are directionally consistent across FGFP cohort and other included GWAS in the microbiome GWAS meta-analysis published by Hughes et al.</t>
  </si>
  <si>
    <t xml:space="preserve">Supplementary Table 11: Lenient MR analysis using SNPs from the MiBioGen mGWAS that are directionally consistent across all European-only cohorts in the meta-analysis, where SNPs were associated with microbial traits at P&lt;1x10-5. </t>
  </si>
  <si>
    <t xml:space="preserve">Supplementary Table 12: Lenient MR analysis using SNPs from the MiBioGen mGWAS meta-analysis of European-only cohorts  where SNPs were associated with microbial traits at P&lt;1x10-5. </t>
  </si>
  <si>
    <t>effect_allele.outcome</t>
  </si>
  <si>
    <t>other_allele.outcome</t>
  </si>
  <si>
    <t>beta.outcome</t>
  </si>
  <si>
    <t>eaf.exposure</t>
  </si>
  <si>
    <t>eaf.outcome</t>
  </si>
  <si>
    <t>se.outcome</t>
  </si>
  <si>
    <t>pval.outcome</t>
  </si>
  <si>
    <t>samplesize.outcome</t>
  </si>
  <si>
    <t>ncase.exposure</t>
  </si>
  <si>
    <t>ncontrol.exposure</t>
  </si>
  <si>
    <t>prevalence.exposure</t>
  </si>
  <si>
    <t>ncase.outcome</t>
  </si>
  <si>
    <t>ncontrol.outcome</t>
  </si>
  <si>
    <t>prevalence.outcome</t>
  </si>
  <si>
    <t>effective_n.exposure</t>
  </si>
  <si>
    <t>rsq.outcome</t>
  </si>
  <si>
    <t>effective_n.outcome</t>
  </si>
  <si>
    <t>steiger_dir</t>
  </si>
  <si>
    <t>steiger_pval</t>
  </si>
  <si>
    <t>F_statistic</t>
  </si>
  <si>
    <t xml:space="preserve">Colorectal cancer </t>
  </si>
  <si>
    <t>rs116710617</t>
  </si>
  <si>
    <t>rs116981912</t>
  </si>
  <si>
    <t>rs10053769</t>
  </si>
  <si>
    <t>rs117193381</t>
  </si>
  <si>
    <t>rs142034143</t>
  </si>
  <si>
    <t>rs143178528</t>
  </si>
  <si>
    <t>rs148967259</t>
  </si>
  <si>
    <t>rs150640115</t>
  </si>
  <si>
    <t>rs150728661</t>
  </si>
  <si>
    <t>rs3008182</t>
  </si>
  <si>
    <t>rs62450186</t>
  </si>
  <si>
    <t>rs73002745</t>
  </si>
  <si>
    <t>rs78440291</t>
  </si>
  <si>
    <t>rs359981</t>
  </si>
  <si>
    <t>rs10924514</t>
  </si>
  <si>
    <t>rs11109097</t>
  </si>
  <si>
    <t>rs11707813</t>
  </si>
  <si>
    <t>rs118030283</t>
  </si>
  <si>
    <t>rs13066991</t>
  </si>
  <si>
    <t>rs1510619</t>
  </si>
  <si>
    <t>rs1952524</t>
  </si>
  <si>
    <t>rs2874822</t>
  </si>
  <si>
    <t>rs35735224</t>
  </si>
  <si>
    <t>rs4327025</t>
  </si>
  <si>
    <t>rs447950</t>
  </si>
  <si>
    <t>rs6062862</t>
  </si>
  <si>
    <t>rs62430350</t>
  </si>
  <si>
    <t>rs6875660</t>
  </si>
  <si>
    <t>rs7253667</t>
  </si>
  <si>
    <t>rs79823780</t>
  </si>
  <si>
    <t>rs10448310</t>
  </si>
  <si>
    <t>rs11006959</t>
  </si>
  <si>
    <t>rs6745253</t>
  </si>
  <si>
    <t>rs6806351</t>
  </si>
  <si>
    <t>rs71481756</t>
  </si>
  <si>
    <t>rs72739637</t>
  </si>
  <si>
    <t>rs76717940</t>
  </si>
  <si>
    <t>rs77558518</t>
  </si>
  <si>
    <t>rs11563692</t>
  </si>
  <si>
    <t>rs16950051</t>
  </si>
  <si>
    <t>rs17708276</t>
  </si>
  <si>
    <t>rs241077</t>
  </si>
  <si>
    <t>rs4240552</t>
  </si>
  <si>
    <t>rs4982421</t>
  </si>
  <si>
    <t>rs114731706</t>
  </si>
  <si>
    <t>rs12441283</t>
  </si>
  <si>
    <t>rs3017103</t>
  </si>
  <si>
    <t>rs424715</t>
  </si>
  <si>
    <t>rs4272013</t>
  </si>
  <si>
    <t>rs7923280</t>
  </si>
  <si>
    <t>rs111966731</t>
  </si>
  <si>
    <t>rs12002250</t>
  </si>
  <si>
    <t>rs1569853</t>
  </si>
  <si>
    <t>rs17138946</t>
  </si>
  <si>
    <t>rs6000536</t>
  </si>
  <si>
    <t>rs62435498</t>
  </si>
  <si>
    <t>rs6827018</t>
  </si>
  <si>
    <t>rs7113960</t>
  </si>
  <si>
    <t>rs77041613</t>
  </si>
  <si>
    <t>rs7993559</t>
  </si>
  <si>
    <t>rs80330081</t>
  </si>
  <si>
    <t>rs934049</t>
  </si>
  <si>
    <t>rs13155135</t>
  </si>
  <si>
    <t>rs2287922</t>
  </si>
  <si>
    <t>rs2828419</t>
  </si>
  <si>
    <t>rs3758893</t>
  </si>
  <si>
    <t>rs12659620</t>
  </si>
  <si>
    <t>rs16843578</t>
  </si>
  <si>
    <t>rs60780210</t>
  </si>
  <si>
    <t>rs62504452</t>
  </si>
  <si>
    <t>rs75200530</t>
  </si>
  <si>
    <t>rs7554267</t>
  </si>
  <si>
    <t>rs77234509</t>
  </si>
  <si>
    <t>rs12986312</t>
  </si>
  <si>
    <t>rs1820990</t>
  </si>
  <si>
    <t>rs2227607</t>
  </si>
  <si>
    <t>rs252000</t>
  </si>
  <si>
    <t>rs4663723</t>
  </si>
  <si>
    <t>rs56335593</t>
  </si>
  <si>
    <t>rs74411026</t>
  </si>
  <si>
    <t>rs76472975</t>
  </si>
  <si>
    <t>rs76982728</t>
  </si>
  <si>
    <t>rs77540684</t>
  </si>
  <si>
    <t>rs2197804</t>
  </si>
  <si>
    <t>rs4697572</t>
  </si>
  <si>
    <t>rs6118856</t>
  </si>
  <si>
    <t>rs61806970</t>
  </si>
  <si>
    <t>rs7211274</t>
  </si>
  <si>
    <t>rs72671245</t>
  </si>
  <si>
    <t xml:space="preserve"> </t>
  </si>
  <si>
    <t>Method</t>
  </si>
  <si>
    <t>Beta</t>
  </si>
  <si>
    <t>P-value</t>
  </si>
  <si>
    <t>1:200007432</t>
  </si>
  <si>
    <t>13:28493997</t>
  </si>
  <si>
    <t>13:73916628</t>
  </si>
  <si>
    <t>16:75263661</t>
  </si>
  <si>
    <t>17:70401476</t>
  </si>
  <si>
    <t>2:67639769</t>
  </si>
  <si>
    <t>22:29300306</t>
  </si>
  <si>
    <t>3:189508471</t>
  </si>
  <si>
    <t>5:1322087</t>
  </si>
  <si>
    <t>7:130680521</t>
  </si>
  <si>
    <t>7:40866663</t>
  </si>
  <si>
    <t>8:128719884</t>
  </si>
  <si>
    <t>9:136149229</t>
  </si>
  <si>
    <t>Y</t>
  </si>
  <si>
    <t>Included in European meta-analysis</t>
  </si>
  <si>
    <t xml:space="preserve">Supplementary Table 3. Overview of MiBioGen cohorts included in the full all-ancestry meta-analysis, as previously reported in the study by Kurlishikov et al. </t>
  </si>
  <si>
    <t>PRACTICAL consortium GWAS - accessed by IEU Open GWAS ID: ebi-a-GCST006085</t>
  </si>
  <si>
    <t xml:space="preserve">Reverse MR sensitivity </t>
  </si>
  <si>
    <t>Sensitivity</t>
  </si>
  <si>
    <t>IEU Open GWAS ID: finn-b-C3_BRONCHUS_LUNG_EXALLC (Malignant neoplasm of bronchus and lung (all cancers excluded))</t>
  </si>
  <si>
    <t>IEU open GWAS ID: finn-b-C3_BREAST_EXALLC (Malignant neoplasm of breast (all cancers excluded))</t>
  </si>
  <si>
    <t>IEU open GWAS ID: finn-b-C3_COLORECTAL_EXALLC (Colorectal cancer (all cancers excluded))</t>
  </si>
  <si>
    <t>IEU open GWAS ID: finn-b-C3_PANCREAS_EXALLC (Malignant neoplasm of pancreas (all cancers excluded))</t>
  </si>
  <si>
    <t>IEU open GWAS ID: finn-b-C3_PROSTATE_EXALLC (Malignant neoplasm of prostate (all cancers excluded)</t>
  </si>
  <si>
    <t>IEU open GWAS ID: finn-b-C3_OESOPHAGUS_EXALLC (Malignant neoplasm of oesophagus (all cancers excluded)</t>
  </si>
  <si>
    <t>The table includes information on the MiBioGen cohorts included in the MiBioGen consortium microbiome genome-wide association study (GWAS) cohort study design, ancestry and country study was performed, the number of samples, genotyping platform and the number of antibiotic users in the study. In addition, the studies included in our European-only meta-analysis have been indicated. These data were obtained from the study performed by  Kurilshikov A, et al. 2021.</t>
  </si>
  <si>
    <t>SE</t>
  </si>
  <si>
    <t xml:space="preserve">This table shows the  30 genome-wide significant SNP-microbial trait associations in MiBioGen, published by Kurilshikov et al. PMID: 33462485. The SNP, microbial trait, model used in testing the genetic association, chromosome and position, effect allele, other allele, effect allele frequency, sample size (N) beta and standard error estimates which represent the SD change in relative abundance of bacteria, p-value, R-squared and F-statistic for the SNP-microbiome association. This study includes a total sample size of 18340 individuals. Abbreviations: SNP = single nucleotide polymorphism, MR = mendelian randomisation,  AB = relative abundance of bacteria; chr:bp = chromosome:base pair position; EA = effect allele; OA = other allele; EAF = effect allele frequency of associated allele in 1000 genomes database; N = sample size; beta.exposure = beta effect estimate from Kurilshikov GWAS; se.exposure = standard error estimate from Kurilshikov GWAS; pval.exposure = P-value estimate from Kurilshikov GWAS. </t>
  </si>
  <si>
    <t>F-statistic</t>
  </si>
  <si>
    <t xml:space="preserve">The table shows for the main primary MR analyses and the sensitivity reverse MR analyses, the number of SNPs found in the exposure data, the number then removed due to not being available in the outcome GWAS data, number available when considering proxy SNPs for those that weren’t available and the number removed based on harmonization (palindromic or ambiguous SNPs). Note no sensitivity analyses was performed for microbial traits from Hughes et al. GWAS, with breast cancer, colorectal cancer, endometrial cancer or oesophageal cancer due to these having already been reported in literature. There were no Hughes microbial traits included for follow up in sensitivity analysis for pancreatic cancer, and no MiBioGen traits included for follow up in sensitivity analysis for ovarian cancer, therefore no reverse MR analysis was performed between pancreatic cancer and Hughes traits, or ovarian cancer and MiBioGen traits. Abbreviations: MR = Mendelian randomisation; SNP = single nucleotide polymorphism; GWAS = genome wide association study. </t>
  </si>
  <si>
    <t xml:space="preserve">The table shows the colocalisation results for the microbial traits and cancer outcomes being followed up in sensitivity analyses where there was some evidence of a causal role of the microbiome trait on cancer in the main MR analysis. A window of +/-1 megabase (MB) either side of the lead SNP which is associated with the microbial trait listed at genome wide significance (P&lt;5x10-8) was used to select the SNPs to test for colocalisation of a causal variant.  Bayes factor computation was used to generate 5 posterior probabilities (H0-H4) characterised by the following outcomes: (H0) neither trait has a genetic association in the region; (H1) only the gut microbiome has a genetic association in the region; (H2) only overall cancer risk has a genetic association in the region; (H3) both traits are associated but have different causal variants and (H4) both traits are associated and have the same causal variant. The prior probabilities of the SNP being associated with the exposure, the outcome or both traits were specified as 1x10–04 and 1x10–05 respectively. The number of SNPs (NSNPs) included in the window are shown. Abbreviations: MR = Mendelian randomisation, SNP = single nucleotide polymorphism. </t>
  </si>
  <si>
    <t>units.exposure</t>
  </si>
  <si>
    <t>units.outcome</t>
  </si>
  <si>
    <t>palindromic</t>
  </si>
  <si>
    <t>ambiguous</t>
  </si>
  <si>
    <t>SD</t>
  </si>
  <si>
    <t>log odds</t>
  </si>
  <si>
    <t xml:space="preserve">Endometrial cancer </t>
  </si>
  <si>
    <t xml:space="preserve">The harmonise_data() function and the steiger_filtering() function were used in the TwoSampleMR package to harmonise the exposure and outcome data, and perform the steiger filtering test. Palindromic or ambiguous SNPs were identified, but no SNPs were excluded from the MR analysis. The exposures are microbial traits from the MiBioGen consortium, and the outcome is cancer type. Outcome data is from TRICL lung cancer GWAS, BCAC-CIMBA breast cancer GWAS, GECCO Colorectal cancer 2022 GWAS, pancreatic cancer GWAS (PansScan C3 + C4 published by Klein et al), Schröder et al. 2023 oesophageal cancer GWAS, and O'Mara et al. UK Biobank endometrial cancer GWAS: accessed by IEU Open GWAS ID: ebi-a-GCST006464.  Where the prevalence was not available in the outcome data, the default value of 0.1 was used in the steiger_filtering R package. Steiger_dir is TRUE where the steiger test indicates the SNP passes the steiger test that rsq.exposure &gt; rsq.outcome. steiger_pval indicates the P-value of the steiger test. The F-statistic_exposure  indicates the F-statistic to assess the instrument strength. Abbreviations: eaf = effect allele frequency, se = standard error,  pval = p-value, ncase = number of cases, ncontrol = number of controls. Rsq.exposure represents the R2 for the genetic instruments on the exposure, calculated by the steiger_filtering() function in R. The rsq.outcome represents the R2 for the SNP on the outcome and was calculated by the steiger_filtering() function in R.  The beta.exposure represents the SD unit change in relative abundance of bacteria. The F-statistic-exposure is the F-statistic of the instruments calculated using the formula: </t>
  </si>
  <si>
    <t xml:space="preserve">The harmonise_data() function and the steiger_filtering() function were used in the TwoSampleMR package to harmonise the exposure and outcome data, and perform the steiger filtering test. Outcome data is from TRICL lung cancer GWAS,  PRACTICAL prostate cancer GWAS accessed by IEU Open GWAS ID: ebi-a-GCST006085, and data from OCAC ovarian cancer GWAS accessed by IEU Open GWAS ID:  ieu-b-4963. Where the prevalence was not available in the outcome data, the default value of 0.1 was used in the steiger_filtering R package. Steiger_dir is TRUE where the steiger test indicates the SNP passes the steiger test that rsq.exposure &gt; rsq.outcome. steiger_pval indicates the P-value of the steiger test. The F-statistic  indicates the F-statistic to assess theinstrument strength.Abbreviations: eaf = effect allele frequency, se = standard error,  pval = p-value, ncase = number of cases, ncontrol = number of controls. Rsq.exposure represents the R2 for the genetic instruments on the exposure, calculated by the steiger_filtering() function in R. The rsq.outcome represents the R2 for the SNP on the outcome and was calculated by the steiger_filtering() function in R. Letters in the exposure name represent the taxonomical level: C = class, F = family, G = genus, O = order, P = phylum. HB = hurdle binary (presence vs. absence of bacteria). RNT = reverse normal transformed. P/A = presence vs. absence. Beta.exposure reflects the log odds ratio for genetic liability to presence vs. absence of the gut microbiome feature (exposure) where the exposure has the suffix ("HB"). Where the exposure has the suffix "RNT" the beta.exposure represents the SD unit change in relative abundance of bacteria. </t>
  </si>
  <si>
    <t xml:space="preserve">The harmonise_data() function and the steiger_filtering() function were used in the TwoSampleMR package to harmonise the exposure and outcome data, and perform the steiger filtering test. Where the prevalence was not available, the default value of 0.1 was used in the steiger_filtering R package. Steiger_dir is TRUE where the steiger test indicates the SNP passes the steiger test that rsq.exposure &gt; rsq.outcome. Steiger_pval indicates the P-value of the steiger test. The F-statistic is used to assess the instrument strength. Abbreviations: MR = mendelian randomisation, eaf = effect allele frequency, se = standard error,  pval = p-value, ncase = number of cases, ncontrol = number of controls. Rsq.exposure represents the R2 for the genetic instruments on the exposure, calculated by the steiger_filtering() function in R. The rsq.outcome represents the R2 for the SNP on the outcome and was calculated by the steiger_filtering() function in R. HB = hurdle binary. P/A = presence vs. absence of microbial trait. Beta.outcome reflects the SD change in relative abundance of the gut microbiome feature where the outcome represents inverse normal transformed traits. Where the units are P/A the beta.exposure represents the genetic liability to presence vs. absence of microbial trait. For the Hughes traits, letters in the exposure name represent the taxonomical level: C = class, F = family, G = genus, O = order, P = phylum. The column mr_keep represents whether the SNP was included in the MR analysis. The column 'remove' indicates whether the SNP was removed, and the columns 'palindromic' and 'ambiguous' identified palindromic and ambiguous SNPs in the harmonisation process. </t>
  </si>
  <si>
    <t>endometrial cancer</t>
  </si>
  <si>
    <t>lung cancer</t>
  </si>
  <si>
    <t>colorectal cancer</t>
  </si>
  <si>
    <t>breast cancer</t>
  </si>
  <si>
    <t>The harmonise_data() function and the steiger_filtering() function were used in the TwoSampleMR package to harmonise the exposure and outcome data, and perform the steiger filtering test. Exposure data includes the European-only meta-analysis GWAS data from the MiBioGen consortium. Outcome data is from TRICL lung cancer GWAS, BCAC-CIMBA breast cancer GWAS, O'Mara et al. UK Biobank endometrial cancer GWAS: accessed by IEU Open GWAS ID: ebi-a-GCST006464.  Steiger_dir is TRUE where the steiger test indicates the SNP passes the steiger test that rsq.exposure &gt; rsq.outcome. steiger_pval indicates the P-value of the steiger test. Abbreviations: eaf = effect allele frequency, se = standard error,  pval = p-value, ncase = number of cases, ncontrol = number of controls. Rsq.exposure represents the R2 for the genetic instruments on the exposure, calculated by the steiger_filtering() function in R. The rsq.outcome represents the R2 for the SNP on the outcome and was calculated by the steiger_filtering() function in R. Beta.exposure reflects the SD change in relative abundance of the gut microbiome feature (exposure) where the exposure represents inverse normal transformed traits.</t>
  </si>
  <si>
    <t>oesophageal cancer</t>
  </si>
  <si>
    <t>pancreatic cancer</t>
  </si>
  <si>
    <t>The harmonise_data() function and the steiger_filtering() function were used in the TwoSampleMR package to harmonise the exposure and outcome data, and perform the steiger filtering test. Exposure data includes the European-only meta-analysis GWAS data from the MiBioGen consortium. Outcome data is from  TRICL lung cancer GWAS, BCAC-CIMBA breast cancer GWAS, pancreatic cancer GWAS (PansScan C3 + C4 published by Klein et al), Schröder et al. 2023 oesophageal cancer GWAS, O'Mara et al. UK Biobank endometrial cancer GWAS: accessed by IEU Open GWAS ID: ebi-a-GCST006464.  Steiger_dir is TRUE where the steiger test indicates the SNP passes the steiger test that rsq.exposure &gt; rsq.outcome. steiger_pval indicates the P-value of the steiger test. Abbreviations: eaf = effect allele frequency, se = standard error,  pval = p-value, ncase = number of cases, ncontrol = number of controls. Rsq.exposure represents the R2 for the genetic instruments on the exposure, calculated by the steiger_filtering() function in R. The rsq.outcome represents the R2 for the SNP on the outcome and was calculated by the steiger_filtering() function in R. Beta.exposure reflects the SD change in relative abundance of the gut microbiome feature (exposure) where the exposure represents inverse normal transformed traits. Palindromic and ambiguous SNPs were identified by the harmonise_data() function in R. SNPs were removed asindicated in the mr_keep column in the MR analysis. Action corresponds to the level of strictness in dealing with SNPs, where action = 1: Assume all alleles are coded on the forward strand, i.e. do not attempt to flip alleles, action = 2: try to infer positive strand alleles, using allele frequencies for palindromes (default, conservative). The GWAS exposure data for genus.Allisonella.id.2174 was not available in the MiBioGen European meta-analysis due to the contributing sudies not meeting the criteria of &gt;=2000 individuals or 3 studies available in the meta-analysis, therefore analysis for the role of genus.Allisonella.id.2174 on prostate cancer could not be performed in this sensitivity analysis. In addition, steiger filtering could not be performed for colorectal cancer due to the unavilability of effect allele frequencies, which were not able to be imputed from 1000 genomes reference panel due to missing SNPs.</t>
  </si>
  <si>
    <t xml:space="preserve">The  harmonise_data() function was used to harmonise the exposure data and outcome data for the Hughes microbial traits and cancer outcomes. The steiger_filtering() function was used in the TwoSampleMR package to perform the steiger filtering test. Data is shown where there was some evidence of a causal role of the microbial trait on cancer in the main MR analysis.  Outcome data is from TRICL lung cancer GWAS, BCAC-CIMBA breast cancer GWAS, GECCO Colorectal cancer 2022 GWAS, pancreatic cancer GWAS (PansScan C3 + C4 published by Klein et al), Schröder et al. 2023 oesophageal cancer GWAS, O'Mara et al. UK Biobank endometrial cancer GWAS: accessed by IEU Open GWAS ID: ebi-a-GCST006464 , and PRACTICAL prostate cancer GWAS accessed by IEU Open GWAS ID: ebi-a-GCST006085. Steiger_dir is TRUE where the steiger test indicates the SNP passes the steiger test that rsq.exposure &gt; rsq.outcome. steiger_pval indicates the P-value of the steiger test.  The F-statistic_exposure  indicates the F-statistic to assess theinstrument strength.Abbreviations: eaf = effect allele frequency, se = standard error,  pval = p-value, ncase = number of cases, ncontrol = number of controls. Rsq.exposure represents the R2 for the genetic instruments on the exposure, calculated by the steiger_filtering() function in R. The rsq.outcome represents the R2 for the SNP on the outcome and was calculated by the steiger_filtering() function in R. Beta.exposure reflects the log odds ratio for genetic liability to presence vs. absence of the gut microbiome feature (exposure) where the exposure has the suffix ("HB"). Where the exposure has the suffix "RNT" representing inverse normal transformed traits, the beta.exposure represents the SD unit change in relative abundance of bacteria. </t>
  </si>
  <si>
    <t>The table shows the 13 SNPs associated with microbial traits at genome-wide significance (P&lt;5x10-8) in the Hughes 2020 microbiome GWAS of  three cohorts FGFP (Flemish Gut Flora Project), PopGen and Focus, in addition to one SNP rs4988325 associated with bacteria of the Bifidobacterium genus that has previously been reported in the literature. The model used (genetic liability to presence vs. absence of bacteria as indicated by P/A, or relative abundance of bacteria as indicated by AB is shown. Where the model is P/A, the beta estimates and standard errors (SE) are  log odds ratios of the genetic liability to presence vs. absence of bacteria. Where the model is AB, the beta and SE estimates reflect the relative abundance in bacteria in standard deviation (SD) units. The SNP chromosome (chr)and position (bp), effect allele (EA), other allele (OA), effect allele frequency (EAF)and  sample size (N) are shown. R-squared and F-statistic used to assess the strength of the instrumental variable  are shown.  Abbreviations: PMID = Pubmed ID; bp = base pair; chr = chromosome; SNP = single nucleotide polymorphism;  letters in brackets represent the taxonomical level: C = class, F = family, G = genus, O = order, P = phylum. The R-squared represents the variance explained in the exposure by the associated SNP (note that, for binary microbial traits, the R-squared calculation used the prevalence estimates of microbial trait presence from the Flemish Gut Flora Project alone (as published by Hughes et al. 2020).</t>
  </si>
  <si>
    <t>The table shows the datasets used in each analysis. Datasets listed in primary analysis were used for all sensitivity analyses except for the listed reverse MR sensitivity analyses where the most recent and largest GWAS was used to identify genome-wide significant SNPs associated with each respective cancer. Where the data was accessed using the IEU Open GWAS project the access ID was provided, else data was sourced from authors. The Pubmed ID (PMID) corresponding to the related published paper is listed where available. The year of publication, population, number of cases, number of controls, total sample size and number of SNPs is provided where available. A link to the publication is provided. Abbreviations: TRICL = Transdisciplinary Research Into Cancer of the Lung; BCAC = Breast Cancer Association Consortium; CIMBA = Consortium of Investigators of Modifiers of BRCA1/2; GECCO = Genetics and Epidemiology of Colorectal Cancer Consortium; IARC = International Agency for Research on Cancer; PRACTICAL = Prostate Cancer Association Group to Investigate Cancer Associated Alterations in the Genome; OCAC = Ovarian Cancer Association Consortium; IEU = Integrative Epidemiology Unit; GWAS = genome wide association study.</t>
  </si>
  <si>
    <t>Column1</t>
  </si>
  <si>
    <t>FinnGen replication</t>
  </si>
  <si>
    <t xml:space="preserve">The table shows the main MR analysis results and sensitivity replication MR analysis using cancer outcome GWAS from UKBiobank and FinnGen studies,  using the 30 MiBioGen exposures and and 14 Hughes exposures on the following cancer outcomes: lung cancer, breast cancer, colorectal cancer, prostate cancer, pancreatic cancer, endometrial cancer, ovarian cancer and oesophageal cancer. The exposure study indicates whether the microbial trait was from the MiBioGen consortium or the Flemish Gut Flora Project (FGFP) cohort from the Hughes GWAS. The exposure indicates the microbial trait and the outcome indicates the cancer outcome. Where a cancer replication dataset was available in UK Biobank and Finngen, replication was performed using  UKBiobank/Finngen GWAS data. Where this was not available this is represented by 'NA'.  Where there was only 1 SNP used as an instrument the Wald ratio was used, where there was more than one SNP the IVW (inverse variance weighted) method was used. Beta estimates and standard errors (SE) reflect log odds ratios of cancer risk per SD increase in relative abundance of bacteria. Abbreviations: MR = mendelian randomisation; OR=odds ratio, l95ci = lower 95% confidence interval, u95ci = upper 95% confidence interval, pval = p-value, SNP = single nucleotide polymorphism, nsnp = number of SNPs. </t>
  </si>
  <si>
    <t xml:space="preserve">The table shows for the SNP of interest that is associated  with a  feature of the gut microbiome at genome wide significance (P&lt;5x10-8) the additional phenotypes (column labelled 'trait') that are associated with that SNP where P-values reached multiple testing threshold P&lt;1x10-5. The IEU Open GWAS phewas function was used to obtain PheWAS results. The analysis column represents the cancer for which there was evidence that the feature of the gut microbiome was causally associated with. The rsid represents the SNP name.  EA = effect allele; OA = other allele; EAF = effect allele frequency; trait = trait the SNP is associated with; id = IEU Open GWAS study ID; beta = beta effect estimate in SD units ; se = standard error, p = P-value, N = sample size where available.    </t>
  </si>
  <si>
    <t>The MR results for the causal role of the gut microbiome on cancer are shown, including the cancer outcome, microbial trait exposure, MR method, number of snps used in analysis (nsnp) the beta (log odds ratio of cancer liability), standard error (se) p-value (pval), odds ratio (OR), lower 95% confidence interval  l95ci),  upper 95% confidence interval (u95ci). Abbreviations: MR = mendelian randomisation, GWAS = genome wide association study, SNP = single nucleotide polymorphism. The exposure units are SD unit change in relative abundance of bacteria.</t>
  </si>
  <si>
    <t xml:space="preserve">The MR results for the causal role of the gut microbiome on cancer are shown, including the cancer outcome, microbial trait exposure, MR method, number of snps used in analysis (nsnp) the beta (log odds ratio of cancer liability), standard error (se) p-value (pval), odds ratio (OR), lower 95% confidence interval  l95ci),  upper 95% confidence interval (u95ci). Abbreviations: MR = mendelian randomisation, GWAS = genome wide association study, mGWAS = microbiome GWAS, SNP = single nucleotide polymorphism. The exposure units are SD unit change in relative abundance of bacteria. Highlighted exposure traits and correspond to the IVW effect estimates (betas) that were directionally consistent with  main MR analysis (green = yes, red = no), while emboldened traits and betas correspond to the traits where the beta were directionally consistent across all methods. Emboldened P-values correspond to the P-values that reached P&lt;0.05. </t>
  </si>
  <si>
    <t xml:space="preserve">The  harmonise_data() function was used to harmonise the exposure data and outcome data for the Hughes microbial traits and cancer outcomes. The steiger_filtering() function was used in the TwoSampleMR package to perform the steiger filtering test. Data is shown where there was some evidence of a causal role of the microbial trait on cancer in the main MR analysis. Outcome data is from TRICL lung cancer GWAS,  data from PRACTICAL prostate cancer GWAS accessed by IEU Open GWAS ID: ebi-a-GCST006085, and data from OCAC ovarian cancer GWAS  accessed by IEU Open GWAS ID:  ieu-b-4963. Where the prevalence was not available in the outcome data, the default value of 0.1 was used in the steiger_filtering R package. Steiger_dir is TRUE where the steiger test indicates the SNP passes the steiger test that rsq.exposure &gt; rsq.outcome. The Steiger_pval indicates the p-value for the steiger test. The F-statistic indicates the instrument strength. Abbreviations: eaf = effect allele frequency, se = standard error,  pval = p-value, ncase = number of cases, ncontrol = number of controls. Rsq.exposure represents the R2 for the genetic instruments on the exposure, calculated by the steiger_filtering() function in R. The rsq.outcome represents the R2 for the SNP on the outcome and was calculated by the steiger_filtering() function in R. Beta.exposure reflects the log odds ratio for genetic liability to presence vs. absence of the gut microbiome feature (exposure) where the exposure has the suffix ("HB"). Where the exposure has the suffix "RNT" representing inverse normal transformed traits, the beta.exposure represents the SD unit change in relative abundance of bacteria. Letters in the exposure name represent the taxonomical level: C = class, F = family, G = genus, O = order, P = phylum. </t>
  </si>
  <si>
    <t xml:space="preserve">Supplementary Table 13: Steiger test results,  F-statistic and harmonised MR exposure/outcomeSNP data for host genetic variants associated with features of the human gut microbiome at genome wide significance (P&lt;5x10-8)  published by Hughes et al.  </t>
  </si>
  <si>
    <t xml:space="preserve">Supplementary Table 14: Steiger test results,  F-statistic and harmonised MR exposure/outcomeSNP data for host genetic variants associated with features of the human gut microbiome at genome wide significance (P&lt;5x10-8)  published by Kurilshikov et al. 2021.  </t>
  </si>
  <si>
    <t>Supplementary Table 15: Steiger test results,  F-statistic and harmonised MR exposure/outcome SNP data for host genetic variants associated with features of the human gut microbiome at genome wide significance (P&lt;5x10-8)  where effect estimates represent European-only cohorts of the GWAS published by Kurilshikov et al.</t>
  </si>
  <si>
    <t>Supplementary Table 16: Steiger test results,  F-statistic and harmonised SNP data for host genetic variants associated with features of the human gut microbiome to be followed up from main MR analysis at a more lenient p-value threshold of 1x10-05 with directional consistency across all the studies in microbiome GWAS published by Hughes et al.</t>
  </si>
  <si>
    <t xml:space="preserve">Supplementary Table 17: Steiger test results,  F-statistic and harmonised SNP data for host genetic variants associated with features of the human gut microbiome to be followed up from main MR analysis at a more lenient p-value threshold of 1x10-05 with directional consistency across all the studies in microbiome GWAS published by Kurilshikov et al </t>
  </si>
  <si>
    <t>Supplementary Table 18: Steiger test results,  F-statistic and harmonised SNP data for host genetic variants associated with features of the human gut microbiome to be followed up from main MR analysis at a more lenient p-value threshold of 1x10-05 identified in the microbiome GWAS published by Kurilshikov et al. (where IVW-derived estimates were directionally consistent with main analyses)</t>
  </si>
  <si>
    <t xml:space="preserve">Supplementary Table 19: Reverse MR results testing the causal role of cancer (exposure) on features of the gut microbiome (outcome) which include the microbial traits from Hughes et al and Kurilshikov et al followed up given the effects identified in the main analysis at P&lt;0.05. </t>
  </si>
  <si>
    <t xml:space="preserve">Supplementary Table 20: Steiger test results,  F-statistic and harmonised SNP data for reverse MR analysis where SNPs associated at genome wide significance (P&lt;5x10-8) with each cancer in cancer GWAS and harmonised with SNPs in the FGFP microbiome GWAS published by Hughes et al. and the MiBioGen mGWASs published by Kurilshikov et al, for the microbial traits being followed up in senstivity analysis. 																																									</t>
  </si>
  <si>
    <t xml:space="preserve">The table shows the mendelian randomisation (MR) sensitivity analysis results using data from our MiBioGen European-only ancestry GWAS meta-analysis as the exposure, assessing the causal role of microbial traits on cancer outcomes, for MiBioGen traits where there was evidence of a causal role in the main MR analysis.  SNPs which were genome wide significant (P&lt;5x10-8) in the original MiBioGen microbiome GWAS  were selected as instruments. Note that there was no sensitivity MR result using  genus.Allisonella.id.2174 as the exposure and prostate cancer as the outcome, because the SNP associated with genus.Allisonella.id.2174 at genome wide significance in the main analysis  was replicated across less than three cohorts in the European meta-analysis and a sample size of &lt;2000 individuals meant that this was excluded.  Beta estimates are provided in log odds ratios of cancer risk, while odds ratios indicate the odds of cancer. Abbreviations: GWAS = genome wide association study, mGWAS = microbiome GWAS, OR=odds ratio, l95ci = lower 95% confidence interval, u95ci = upper 95% confidence interval, pval = p-value, se = standard error, beta = log odds ratio. </t>
  </si>
  <si>
    <t>scaled beta</t>
  </si>
  <si>
    <t>scaled SE</t>
  </si>
  <si>
    <t>scaled OR</t>
  </si>
  <si>
    <t>scaled l95ci</t>
  </si>
  <si>
    <t>scaled u95ci</t>
  </si>
  <si>
    <t xml:space="preserve">MR = Mendelian Randomisation, OR=odds ratio, l95ci = lower 95% confidence interval, u95ci = upper 95% confidence interval, pval = p-value, se = standard error, beta = log odds ratio. Where outcome suffix "_HB" represents binary traits for which betas represent log odds ratios for a per doubling of the genetic liability to presence vs. absence of microbial trait. All other traits represent continuous outcomes of relative abundance of gut microbial trait, where beta represents SD units of relative abundance. </t>
  </si>
  <si>
    <t>The MR results for the causal role of the gut microbiome on cancer are shown, including the cancer outcome, microbial trait exposure, MR method, number of snps used in analysis (nsnp) the beta (log odds ratio of cancer liability), standard error (se) p-value (pval), odds ratio (OR), lower 95% confidence interval  l95ci),  upper 95% confidence interval (u95ci). Abbreviations: MR = mendelian randomisation, GWAS = genome wide association study, SNP = single nucleotide polymorphism. Exposures reflect the approximate doubling in genetic liability to presence vs. absence of the gut microbiome featurewhere the exposure has the suffix ("HB"). These MR results have been scaled by 0.693 to reflect the doubling in genetic liability to presence vs. absence. Where the exposure has the suffix "RNT" representing inverse normal transformed traits, the exposure units are SD unit change in relative abundance of bacteria.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</si>
</sst>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
    <numFmt numFmtId="167" formatCode="0.00000"/>
  </numFmts>
  <fonts count="23" x14ac:knownFonts="1">
    <font>
      <sz val="12"/>
      <color theme="1"/>
      <name val="Aptos Narrow"/>
      <family val="2"/>
      <scheme val="minor"/>
    </font>
    <font>
      <b/>
      <sz val="12"/>
      <color theme="0"/>
      <name val="Aptos Narrow"/>
      <family val="2"/>
      <scheme val="minor"/>
    </font>
    <font>
      <b/>
      <sz val="12"/>
      <color theme="1"/>
      <name val="Aptos Narrow"/>
      <family val="2"/>
      <scheme val="minor"/>
    </font>
    <font>
      <b/>
      <sz val="10"/>
      <color theme="0"/>
      <name val="Arial"/>
      <family val="2"/>
    </font>
    <font>
      <b/>
      <vertAlign val="superscript"/>
      <sz val="10"/>
      <color theme="0"/>
      <name val="Arial"/>
      <family val="2"/>
    </font>
    <font>
      <b/>
      <vertAlign val="superscript"/>
      <sz val="9"/>
      <color theme="0"/>
      <name val="Arial"/>
      <family val="2"/>
    </font>
    <font>
      <sz val="12"/>
      <color rgb="FF000000"/>
      <name val="Aptos Narrow"/>
      <family val="2"/>
      <scheme val="minor"/>
    </font>
    <font>
      <sz val="12"/>
      <color theme="0"/>
      <name val="Aptos Narrow"/>
      <family val="2"/>
      <scheme val="minor"/>
    </font>
    <font>
      <b/>
      <sz val="12"/>
      <color rgb="FF000000"/>
      <name val="Aptos Narrow"/>
      <family val="2"/>
      <scheme val="minor"/>
    </font>
    <font>
      <b/>
      <sz val="11"/>
      <color theme="0"/>
      <name val="Arial"/>
      <family val="2"/>
      <charset val="204"/>
    </font>
    <font>
      <b/>
      <sz val="11"/>
      <color theme="0"/>
      <name val="Arial"/>
      <family val="2"/>
    </font>
    <font>
      <sz val="11"/>
      <name val="Arial"/>
      <family val="2"/>
      <charset val="204"/>
    </font>
    <font>
      <u/>
      <sz val="12"/>
      <color theme="10"/>
      <name val="Aptos Narrow"/>
      <family val="2"/>
      <scheme val="minor"/>
    </font>
    <font>
      <b/>
      <sz val="12"/>
      <color theme="1"/>
      <name val="Aptos Narrow"/>
      <scheme val="minor"/>
    </font>
    <font>
      <sz val="12"/>
      <color rgb="FF212529"/>
      <name val="Aptos Narrow"/>
      <family val="2"/>
      <scheme val="minor"/>
    </font>
    <font>
      <sz val="12"/>
      <name val="Aptos Narrow"/>
      <family val="2"/>
      <scheme val="minor"/>
    </font>
    <font>
      <sz val="12"/>
      <color rgb="FF212121"/>
      <name val="Aptos Narrow"/>
      <family val="2"/>
      <scheme val="minor"/>
    </font>
    <font>
      <sz val="12"/>
      <color rgb="FF222222"/>
      <name val="Aptos Narrow"/>
      <family val="2"/>
      <scheme val="minor"/>
    </font>
    <font>
      <sz val="12"/>
      <color theme="1"/>
      <name val="Aptos Narrow"/>
      <scheme val="minor"/>
    </font>
    <font>
      <b/>
      <sz val="12"/>
      <color rgb="FF000000"/>
      <name val="Aptos Narrow"/>
      <scheme val="minor"/>
    </font>
    <font>
      <sz val="12"/>
      <color theme="1"/>
      <name val="Aptos Display"/>
      <family val="2"/>
      <scheme val="major"/>
    </font>
    <font>
      <sz val="12"/>
      <color rgb="FF000000"/>
      <name val="Aptos Display"/>
      <family val="2"/>
      <scheme val="major"/>
    </font>
    <font>
      <sz val="8"/>
      <name val="Aptos Narrow"/>
      <family val="2"/>
      <scheme val="minor"/>
    </font>
  </fonts>
  <fills count="6">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C0E6F5"/>
        <bgColor rgb="FFC0E6F5"/>
      </patternFill>
    </fill>
    <fill>
      <patternFill patternType="solid">
        <fgColor theme="0"/>
        <bgColor theme="4" tint="0.79998168889431442"/>
      </patternFill>
    </fill>
  </fills>
  <borders count="16">
    <border>
      <left/>
      <right/>
      <top/>
      <bottom/>
      <diagonal/>
    </border>
    <border>
      <left/>
      <right/>
      <top style="thin">
        <color theme="4" tint="0.39997558519241921"/>
      </top>
      <bottom style="thin">
        <color theme="4" tint="0.39997558519241921"/>
      </bottom>
      <diagonal/>
    </border>
    <border>
      <left/>
      <right/>
      <top style="thin">
        <color rgb="FF44B3E1"/>
      </top>
      <bottom style="thin">
        <color rgb="FF44B3E1"/>
      </bottom>
      <diagonal/>
    </border>
    <border>
      <left/>
      <right style="thin">
        <color theme="4" tint="0.39997558519241921"/>
      </right>
      <top style="thin">
        <color theme="4" tint="0.39997558519241921"/>
      </top>
      <bottom style="thin">
        <color theme="4" tint="0.3999755851924192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top style="thin">
        <color rgb="FF44B3E1"/>
      </top>
      <bottom/>
      <diagonal/>
    </border>
  </borders>
  <cellStyleXfs count="2">
    <xf numFmtId="0" fontId="0" fillId="0" borderId="0"/>
    <xf numFmtId="0" fontId="12" fillId="0" borderId="0" applyNumberFormat="0" applyFill="0" applyBorder="0" applyAlignment="0" applyProtection="0"/>
  </cellStyleXfs>
  <cellXfs count="101">
    <xf numFmtId="0" fontId="0" fillId="0" borderId="0" xfId="0"/>
    <xf numFmtId="0" fontId="2" fillId="0" borderId="0" xfId="0" applyFont="1"/>
    <xf numFmtId="0" fontId="2" fillId="0" borderId="0" xfId="0" applyFont="1" applyAlignment="1">
      <alignment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xf>
    <xf numFmtId="0" fontId="1" fillId="2" borderId="1" xfId="0" applyFont="1" applyFill="1" applyBorder="1"/>
    <xf numFmtId="0" fontId="7" fillId="0" borderId="0" xfId="0" applyFont="1"/>
    <xf numFmtId="0" fontId="6" fillId="0" borderId="0" xfId="0" applyFont="1"/>
    <xf numFmtId="11" fontId="6" fillId="0" borderId="0" xfId="0" applyNumberFormat="1" applyFont="1"/>
    <xf numFmtId="0" fontId="8" fillId="0" borderId="0" xfId="0" applyFont="1" applyAlignment="1">
      <alignment vertical="center"/>
    </xf>
    <xf numFmtId="0" fontId="13" fillId="0" borderId="0" xfId="0" applyFont="1"/>
    <xf numFmtId="0" fontId="0" fillId="0" borderId="0" xfId="0" applyAlignment="1">
      <alignment horizontal="center"/>
    </xf>
    <xf numFmtId="3" fontId="14" fillId="0" borderId="0" xfId="0" applyNumberFormat="1" applyFont="1" applyAlignment="1">
      <alignment horizontal="center"/>
    </xf>
    <xf numFmtId="0" fontId="16" fillId="0" borderId="0" xfId="0" applyFont="1" applyAlignment="1">
      <alignment horizontal="center"/>
    </xf>
    <xf numFmtId="0" fontId="14" fillId="0" borderId="0" xfId="0" applyFont="1" applyAlignment="1">
      <alignment horizontal="center"/>
    </xf>
    <xf numFmtId="3" fontId="0" fillId="0" borderId="0" xfId="0" applyNumberFormat="1" applyAlignment="1">
      <alignment horizontal="center"/>
    </xf>
    <xf numFmtId="3" fontId="16" fillId="0" borderId="0" xfId="0" applyNumberFormat="1" applyFont="1" applyAlignment="1">
      <alignment horizontal="center"/>
    </xf>
    <xf numFmtId="0" fontId="17" fillId="0" borderId="0" xfId="0" applyFont="1" applyAlignment="1">
      <alignment horizontal="center"/>
    </xf>
    <xf numFmtId="0" fontId="15" fillId="0" borderId="0" xfId="1" applyFont="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0" fillId="0" borderId="9" xfId="0" applyBorder="1" applyAlignment="1">
      <alignment horizontal="center"/>
    </xf>
    <xf numFmtId="0" fontId="0" fillId="0" borderId="5" xfId="0" applyBorder="1" applyAlignment="1">
      <alignment horizontal="center"/>
    </xf>
    <xf numFmtId="0" fontId="0" fillId="0" borderId="5" xfId="0" applyBorder="1" applyAlignment="1">
      <alignment horizontal="center" wrapText="1"/>
    </xf>
    <xf numFmtId="0" fontId="0" fillId="0" borderId="10" xfId="0" applyBorder="1" applyAlignment="1">
      <alignment horizontal="center"/>
    </xf>
    <xf numFmtId="0" fontId="0" fillId="0" borderId="11" xfId="0" applyBorder="1" applyAlignment="1">
      <alignment horizontal="center"/>
    </xf>
    <xf numFmtId="0" fontId="0" fillId="0" borderId="4" xfId="0" applyBorder="1" applyAlignment="1">
      <alignment horizontal="center"/>
    </xf>
    <xf numFmtId="0" fontId="0" fillId="0" borderId="12" xfId="0" applyBorder="1" applyAlignment="1">
      <alignment horizontal="center"/>
    </xf>
    <xf numFmtId="11" fontId="0" fillId="0" borderId="0" xfId="0" applyNumberFormat="1"/>
    <xf numFmtId="0" fontId="18" fillId="0" borderId="0" xfId="0" applyFont="1"/>
    <xf numFmtId="2" fontId="0" fillId="0" borderId="0" xfId="0" applyNumberFormat="1"/>
    <xf numFmtId="11" fontId="0" fillId="3" borderId="1" xfId="0" applyNumberFormat="1" applyFill="1" applyBorder="1"/>
    <xf numFmtId="11" fontId="0" fillId="0" borderId="1" xfId="0" applyNumberFormat="1" applyBorder="1"/>
    <xf numFmtId="0" fontId="19" fillId="0" borderId="0" xfId="0" applyFont="1"/>
    <xf numFmtId="0" fontId="0" fillId="0" borderId="0" xfId="0" applyAlignment="1">
      <alignment wrapText="1"/>
    </xf>
    <xf numFmtId="165" fontId="0" fillId="3" borderId="1" xfId="0" applyNumberFormat="1" applyFill="1" applyBorder="1"/>
    <xf numFmtId="165" fontId="0" fillId="0" borderId="1" xfId="0" applyNumberFormat="1" applyBorder="1"/>
    <xf numFmtId="164" fontId="21" fillId="4" borderId="2" xfId="0" applyNumberFormat="1" applyFont="1" applyFill="1" applyBorder="1"/>
    <xf numFmtId="164" fontId="20" fillId="0" borderId="0" xfId="0" applyNumberFormat="1" applyFont="1"/>
    <xf numFmtId="165" fontId="20" fillId="0" borderId="0" xfId="0" applyNumberFormat="1" applyFont="1"/>
    <xf numFmtId="164" fontId="21" fillId="0" borderId="2" xfId="0" applyNumberFormat="1" applyFont="1" applyBorder="1"/>
    <xf numFmtId="0" fontId="21" fillId="0" borderId="0" xfId="0" applyFont="1" applyAlignment="1">
      <alignment vertical="center" wrapText="1"/>
    </xf>
    <xf numFmtId="0" fontId="21" fillId="0" borderId="0" xfId="0" applyFont="1" applyAlignment="1">
      <alignment horizontal="center" vertical="center" wrapText="1"/>
    </xf>
    <xf numFmtId="0" fontId="0" fillId="0" borderId="0" xfId="0" applyAlignment="1">
      <alignment horizontal="left"/>
    </xf>
    <xf numFmtId="0" fontId="6" fillId="0" borderId="0" xfId="0" applyFont="1" applyAlignment="1">
      <alignment horizontal="center"/>
    </xf>
    <xf numFmtId="0" fontId="0" fillId="0" borderId="0" xfId="0" applyAlignment="1">
      <alignment horizontal="left" vertical="center"/>
    </xf>
    <xf numFmtId="0" fontId="6" fillId="0" borderId="0" xfId="0" applyFont="1" applyAlignment="1">
      <alignment horizontal="left" vertical="center"/>
    </xf>
    <xf numFmtId="0" fontId="20" fillId="0" borderId="0" xfId="0" applyFont="1"/>
    <xf numFmtId="0" fontId="21" fillId="0" borderId="0" xfId="0" applyFont="1"/>
    <xf numFmtId="166" fontId="20" fillId="0" borderId="0" xfId="0" applyNumberFormat="1" applyFont="1"/>
    <xf numFmtId="11" fontId="20" fillId="0" borderId="0" xfId="0" applyNumberFormat="1" applyFont="1"/>
    <xf numFmtId="0" fontId="21" fillId="0" borderId="0" xfId="0" applyFont="1" applyAlignment="1">
      <alignment horizontal="right" vertical="center"/>
    </xf>
    <xf numFmtId="11" fontId="21" fillId="0" borderId="0" xfId="0" applyNumberFormat="1" applyFont="1" applyAlignment="1">
      <alignment horizontal="right" vertical="center"/>
    </xf>
    <xf numFmtId="166" fontId="21" fillId="0" borderId="0" xfId="0" applyNumberFormat="1" applyFont="1" applyAlignment="1">
      <alignment horizontal="right" vertical="center"/>
    </xf>
    <xf numFmtId="0" fontId="20" fillId="0" borderId="0" xfId="0" applyFont="1" applyAlignment="1">
      <alignment vertical="center"/>
    </xf>
    <xf numFmtId="0" fontId="20" fillId="0" borderId="0" xfId="0" applyFont="1" applyAlignment="1">
      <alignment vertical="top"/>
    </xf>
    <xf numFmtId="0" fontId="21" fillId="0" borderId="0" xfId="0" applyFont="1" applyAlignment="1">
      <alignment horizontal="right" vertical="center" wrapText="1"/>
    </xf>
    <xf numFmtId="0" fontId="6" fillId="0" borderId="0" xfId="0" applyFont="1" applyAlignment="1">
      <alignment vertical="center" wrapText="1"/>
    </xf>
    <xf numFmtId="0" fontId="6" fillId="0" borderId="1" xfId="0" applyFont="1" applyBorder="1"/>
    <xf numFmtId="0" fontId="6" fillId="0" borderId="3" xfId="0" applyFont="1" applyBorder="1"/>
    <xf numFmtId="11" fontId="6" fillId="0" borderId="1" xfId="0" applyNumberFormat="1" applyFont="1" applyBorder="1"/>
    <xf numFmtId="11" fontId="6" fillId="0" borderId="3" xfId="0" applyNumberFormat="1" applyFont="1" applyBorder="1"/>
    <xf numFmtId="0" fontId="6" fillId="0" borderId="13" xfId="0" applyFont="1" applyBorder="1"/>
    <xf numFmtId="0" fontId="6" fillId="0" borderId="14" xfId="0" applyFont="1" applyBorder="1"/>
    <xf numFmtId="11" fontId="6" fillId="0" borderId="13" xfId="0" applyNumberFormat="1" applyFont="1" applyBorder="1"/>
    <xf numFmtId="0" fontId="0" fillId="0" borderId="1" xfId="0" applyBorder="1"/>
    <xf numFmtId="11" fontId="6" fillId="0" borderId="14" xfId="0" applyNumberFormat="1" applyFont="1" applyBorder="1"/>
    <xf numFmtId="0" fontId="6" fillId="0" borderId="2" xfId="0" applyFont="1" applyBorder="1"/>
    <xf numFmtId="0" fontId="13" fillId="0" borderId="0" xfId="0" applyFont="1" applyAlignment="1">
      <alignment wrapText="1"/>
    </xf>
    <xf numFmtId="0" fontId="0" fillId="0" borderId="0" xfId="0" applyAlignment="1">
      <alignment vertical="center" wrapText="1"/>
    </xf>
    <xf numFmtId="165" fontId="0" fillId="0" borderId="0" xfId="0" applyNumberFormat="1"/>
    <xf numFmtId="165" fontId="6" fillId="0" borderId="0" xfId="0" applyNumberFormat="1" applyFont="1"/>
    <xf numFmtId="11" fontId="0" fillId="5" borderId="1" xfId="0" applyNumberFormat="1" applyFill="1" applyBorder="1"/>
    <xf numFmtId="165" fontId="0" fillId="5" borderId="1" xfId="0" applyNumberFormat="1" applyFill="1" applyBorder="1"/>
    <xf numFmtId="0" fontId="0" fillId="0" borderId="0" xfId="0" applyAlignment="1">
      <alignment vertical="center"/>
    </xf>
    <xf numFmtId="164" fontId="0" fillId="0" borderId="0" xfId="0" applyNumberFormat="1"/>
    <xf numFmtId="164" fontId="6" fillId="0" borderId="0" xfId="0" applyNumberFormat="1" applyFont="1"/>
    <xf numFmtId="1" fontId="0" fillId="0" borderId="0" xfId="0" applyNumberFormat="1"/>
    <xf numFmtId="2" fontId="7" fillId="0" borderId="0" xfId="0" applyNumberFormat="1" applyFont="1"/>
    <xf numFmtId="2" fontId="6" fillId="0" borderId="0" xfId="0" applyNumberFormat="1" applyFont="1"/>
    <xf numFmtId="2" fontId="6" fillId="0" borderId="1" xfId="0" applyNumberFormat="1" applyFont="1" applyBorder="1"/>
    <xf numFmtId="2" fontId="6" fillId="0" borderId="3" xfId="0" applyNumberFormat="1" applyFont="1" applyBorder="1"/>
    <xf numFmtId="2" fontId="6" fillId="0" borderId="13" xfId="0" applyNumberFormat="1" applyFont="1" applyBorder="1"/>
    <xf numFmtId="2" fontId="6" fillId="0" borderId="14" xfId="0" applyNumberFormat="1" applyFont="1" applyBorder="1"/>
    <xf numFmtId="2" fontId="6" fillId="0" borderId="2" xfId="0" applyNumberFormat="1" applyFont="1" applyBorder="1"/>
    <xf numFmtId="0" fontId="0" fillId="0" borderId="0" xfId="0" applyAlignment="1">
      <alignment vertical="top" wrapText="1"/>
    </xf>
    <xf numFmtId="164" fontId="21" fillId="0" borderId="15" xfId="0" applyNumberFormat="1" applyFont="1" applyBorder="1"/>
    <xf numFmtId="164" fontId="21" fillId="4" borderId="0" xfId="0" applyNumberFormat="1" applyFont="1" applyFill="1"/>
    <xf numFmtId="164" fontId="21" fillId="0" borderId="0" xfId="0" applyNumberFormat="1" applyFont="1"/>
    <xf numFmtId="0" fontId="9" fillId="0" borderId="0" xfId="0" applyFont="1" applyAlignment="1">
      <alignment horizontal="center"/>
    </xf>
    <xf numFmtId="0" fontId="10" fillId="0" borderId="0" xfId="0" applyFont="1" applyAlignment="1">
      <alignment horizontal="center"/>
    </xf>
    <xf numFmtId="0" fontId="11" fillId="0" borderId="0" xfId="0" applyFont="1" applyAlignment="1">
      <alignment horizontal="center"/>
    </xf>
    <xf numFmtId="167" fontId="0" fillId="0" borderId="0" xfId="0" applyNumberFormat="1"/>
    <xf numFmtId="166" fontId="0" fillId="0" borderId="0" xfId="0" applyNumberFormat="1"/>
    <xf numFmtId="0" fontId="0" fillId="0" borderId="0" xfId="0" applyAlignment="1">
      <alignment horizontal="left" vertical="center" wrapText="1"/>
    </xf>
    <xf numFmtId="0" fontId="0" fillId="0" borderId="0" xfId="0" applyAlignment="1">
      <alignment horizontal="left" vertical="top" wrapText="1"/>
    </xf>
    <xf numFmtId="0" fontId="6" fillId="0" borderId="0" xfId="0" applyFont="1" applyAlignment="1">
      <alignment horizontal="left" vertical="center" wrapText="1"/>
    </xf>
    <xf numFmtId="0" fontId="0" fillId="0" borderId="0" xfId="0" applyNumberFormat="1" applyFont="1"/>
    <xf numFmtId="0" fontId="0" fillId="0" borderId="0" xfId="0" applyFont="1"/>
  </cellXfs>
  <cellStyles count="2">
    <cellStyle name="Hyperlink" xfId="1" builtinId="8"/>
    <cellStyle name="Normal" xfId="0" builtinId="0"/>
  </cellStyles>
  <dxfs count="197">
    <dxf>
      <numFmt numFmtId="164" formatCode="0.000"/>
    </dxf>
    <dxf>
      <numFmt numFmtId="164" formatCode="0.000"/>
    </dxf>
    <dxf>
      <numFmt numFmtId="164" formatCode="0.000"/>
    </dxf>
    <dxf>
      <numFmt numFmtId="164" formatCode="0.000"/>
    </dxf>
    <dxf>
      <numFmt numFmtId="164" formatCode="0.000"/>
    </dxf>
    <dxf>
      <numFmt numFmtId="164" formatCode="0.000"/>
    </dxf>
    <dxf>
      <numFmt numFmtId="164" formatCode="0.000"/>
    </dxf>
    <dxf>
      <font>
        <b val="0"/>
      </font>
      <numFmt numFmtId="164" formatCode="0.000"/>
      <fill>
        <patternFill patternType="none">
          <fgColor indexed="64"/>
          <bgColor auto="1"/>
        </patternFill>
      </fill>
    </dxf>
    <dxf>
      <font>
        <b val="0"/>
      </font>
      <numFmt numFmtId="0" formatCode="General"/>
    </dxf>
    <dxf>
      <font>
        <b val="0"/>
      </font>
      <numFmt numFmtId="0" formatCode="General"/>
    </dxf>
    <dxf>
      <font>
        <b val="0"/>
      </font>
    </dxf>
    <dxf>
      <font>
        <b val="0"/>
      </font>
    </dxf>
    <dxf>
      <numFmt numFmtId="15" formatCode="0.00E+00"/>
    </dxf>
    <dxf>
      <numFmt numFmtId="15" formatCode="0.00E+00"/>
    </dxf>
    <dxf>
      <numFmt numFmtId="15" formatCode="0.00E+00"/>
    </dxf>
    <dxf>
      <numFmt numFmtId="15" formatCode="0.00E+00"/>
    </dxf>
    <dxf>
      <font>
        <b val="0"/>
      </font>
    </dxf>
    <dxf>
      <font>
        <b val="0"/>
      </font>
    </dxf>
    <dxf>
      <font>
        <b val="0"/>
      </font>
    </dxf>
    <dxf>
      <font>
        <b val="0"/>
      </font>
    </dxf>
    <dxf>
      <font>
        <b val="0"/>
      </font>
    </dxf>
    <dxf>
      <font>
        <b val="0"/>
      </font>
    </dxf>
    <dxf>
      <font>
        <b/>
      </font>
    </dxf>
    <dxf>
      <font>
        <b/>
      </font>
    </dxf>
    <dxf>
      <font>
        <b val="0"/>
      </font>
    </dxf>
    <dxf>
      <numFmt numFmtId="15" formatCode="0.00E+00"/>
    </dxf>
    <dxf>
      <numFmt numFmtId="15" formatCode="0.00E+00"/>
    </dxf>
    <dxf>
      <numFmt numFmtId="15" formatCode="0.00E+00"/>
    </dxf>
    <dxf>
      <numFmt numFmtId="15" formatCode="0.00E+00"/>
    </dxf>
    <dxf>
      <numFmt numFmtId="15" formatCode="0.00E+00"/>
    </dxf>
    <dxf>
      <numFmt numFmtId="165" formatCode="0.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15" formatCode="0.00E+0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15" formatCode="0.00E+00"/>
    </dxf>
    <dxf>
      <numFmt numFmtId="15" formatCode="0.00E+00"/>
    </dxf>
    <dxf>
      <numFmt numFmtId="15" formatCode="0.00E+00"/>
    </dxf>
    <dxf>
      <numFmt numFmtId="165" formatCode="0.0"/>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5" formatCode="0.00E+00"/>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5" formatCode="0.00E+00"/>
      <fill>
        <patternFill patternType="none">
          <bgColor auto="1"/>
        </patternFill>
      </fill>
    </dxf>
    <dxf>
      <fill>
        <patternFill patternType="none">
          <bgColor auto="1"/>
        </patternFill>
      </fill>
    </dxf>
    <dxf>
      <numFmt numFmtId="15" formatCode="0.00E+00"/>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val="0"/>
        <i val="0"/>
        <strike val="0"/>
        <condense val="0"/>
        <extend val="0"/>
        <outline val="0"/>
        <shadow val="0"/>
        <u val="none"/>
        <vertAlign val="baseline"/>
        <sz val="12"/>
        <color theme="1"/>
        <name val="Aptos Narrow"/>
        <family val="2"/>
        <scheme val="minor"/>
      </font>
      <fill>
        <patternFill patternType="none">
          <bgColor auto="1"/>
        </patternFill>
      </fill>
    </dxf>
    <dxf>
      <font>
        <b val="0"/>
        <family val="2"/>
      </font>
      <fill>
        <patternFill patternType="none">
          <fgColor indexed="64"/>
          <bgColor auto="1"/>
        </patternFill>
      </fill>
    </dxf>
    <dxf>
      <font>
        <b val="0"/>
        <family val="2"/>
      </font>
      <fill>
        <patternFill patternType="none">
          <fgColor indexed="64"/>
          <bgColor auto="1"/>
        </patternFill>
      </fill>
    </dxf>
    <dxf>
      <font>
        <b val="0"/>
        <family val="2"/>
      </font>
      <fill>
        <patternFill patternType="none">
          <fgColor indexed="64"/>
          <bgColor auto="1"/>
        </patternFill>
      </fill>
    </dxf>
    <dxf>
      <font>
        <b val="0"/>
        <family val="2"/>
      </font>
      <fill>
        <patternFill patternType="none">
          <fgColor indexed="64"/>
          <bgColor auto="1"/>
        </patternFill>
      </fill>
    </dxf>
    <dxf>
      <font>
        <b val="0"/>
        <family val="2"/>
      </font>
      <fill>
        <patternFill patternType="none">
          <fgColor indexed="64"/>
          <bgColor auto="1"/>
        </patternFill>
      </fill>
    </dxf>
    <dxf>
      <font>
        <b val="0"/>
        <family val="2"/>
      </font>
      <fill>
        <patternFill patternType="none">
          <fgColor indexed="64"/>
          <bgColor auto="1"/>
        </patternFill>
      </fill>
    </dxf>
    <dxf>
      <font>
        <b val="0"/>
        <family val="2"/>
      </font>
      <fill>
        <patternFill patternType="none">
          <fgColor indexed="64"/>
          <bgColor auto="1"/>
        </patternFill>
      </fill>
    </dxf>
    <dxf>
      <numFmt numFmtId="0" formatCode="General"/>
    </dxf>
    <dxf>
      <numFmt numFmtId="0" formatCode="General"/>
    </dxf>
    <dxf>
      <numFmt numFmtId="0" formatCode="General"/>
    </dxf>
    <dxf>
      <font>
        <b val="0"/>
        <i val="0"/>
        <strike val="0"/>
        <condense val="0"/>
        <extend val="0"/>
        <outline val="0"/>
        <shadow val="0"/>
        <u val="none"/>
        <vertAlign val="baseline"/>
        <sz val="12"/>
        <color rgb="FF000000"/>
        <name val="Aptos Narrow"/>
        <family val="2"/>
        <scheme val="minor"/>
      </font>
      <fill>
        <patternFill patternType="none">
          <bgColor auto="1"/>
        </patternFill>
      </fill>
    </dxf>
    <dxf>
      <font>
        <b val="0"/>
        <i val="0"/>
        <strike val="0"/>
        <condense val="0"/>
        <extend val="0"/>
        <outline val="0"/>
        <shadow val="0"/>
        <u val="none"/>
        <vertAlign val="baseline"/>
        <sz val="12"/>
        <color rgb="FF000000"/>
        <name val="Aptos Narrow"/>
        <family val="2"/>
        <scheme val="minor"/>
      </font>
      <fill>
        <patternFill patternType="none">
          <bgColor auto="1"/>
        </patternFill>
      </fill>
    </dxf>
    <dxf>
      <font>
        <b val="0"/>
        <i val="0"/>
        <strike val="0"/>
        <condense val="0"/>
        <extend val="0"/>
        <outline val="0"/>
        <shadow val="0"/>
        <u val="none"/>
        <vertAlign val="baseline"/>
        <sz val="12"/>
        <color rgb="FF000000"/>
        <name val="Aptos Narrow"/>
        <family val="2"/>
        <scheme val="minor"/>
      </font>
      <fill>
        <patternFill patternType="none">
          <bgColor auto="1"/>
        </patternFill>
      </fill>
    </dxf>
    <dxf>
      <font>
        <b val="0"/>
        <i val="0"/>
        <strike val="0"/>
        <condense val="0"/>
        <extend val="0"/>
        <outline val="0"/>
        <shadow val="0"/>
        <u val="none"/>
        <vertAlign val="baseline"/>
        <sz val="12"/>
        <color rgb="FF000000"/>
        <name val="Aptos Narrow"/>
        <family val="2"/>
        <scheme val="minor"/>
      </font>
      <fill>
        <patternFill patternType="none">
          <bgColor auto="1"/>
        </patternFill>
      </fill>
    </dxf>
    <dxf>
      <font>
        <b val="0"/>
        <i val="0"/>
        <strike val="0"/>
        <condense val="0"/>
        <extend val="0"/>
        <outline val="0"/>
        <shadow val="0"/>
        <u val="none"/>
        <vertAlign val="baseline"/>
        <sz val="12"/>
        <color rgb="FF000000"/>
        <name val="Aptos Narrow"/>
        <family val="2"/>
        <scheme val="minor"/>
      </font>
      <numFmt numFmtId="15" formatCode="0.00E+00"/>
      <fill>
        <patternFill patternType="none">
          <bgColor auto="1"/>
        </patternFill>
      </fill>
    </dxf>
    <dxf>
      <font>
        <b val="0"/>
        <i val="0"/>
        <strike val="0"/>
        <condense val="0"/>
        <extend val="0"/>
        <outline val="0"/>
        <shadow val="0"/>
        <u val="none"/>
        <vertAlign val="baseline"/>
        <sz val="12"/>
        <color rgb="FF000000"/>
        <name val="Aptos Narrow"/>
        <family val="2"/>
        <scheme val="minor"/>
      </font>
      <fill>
        <patternFill patternType="none">
          <bgColor auto="1"/>
        </patternFill>
      </fill>
    </dxf>
    <dxf>
      <font>
        <b val="0"/>
        <i val="0"/>
        <strike val="0"/>
        <condense val="0"/>
        <extend val="0"/>
        <outline val="0"/>
        <shadow val="0"/>
        <u val="none"/>
        <vertAlign val="baseline"/>
        <sz val="12"/>
        <color rgb="FF000000"/>
        <name val="Aptos Narrow"/>
        <family val="2"/>
        <scheme val="minor"/>
      </font>
      <fill>
        <patternFill patternType="none">
          <bgColor auto="1"/>
        </patternFill>
      </fill>
    </dxf>
    <dxf>
      <font>
        <b val="0"/>
        <i val="0"/>
        <strike val="0"/>
        <condense val="0"/>
        <extend val="0"/>
        <outline val="0"/>
        <shadow val="0"/>
        <u val="none"/>
        <vertAlign val="baseline"/>
        <sz val="12"/>
        <color rgb="FF000000"/>
        <name val="Aptos Narrow"/>
        <family val="2"/>
        <scheme val="minor"/>
      </font>
      <fill>
        <patternFill patternType="none">
          <bgColor auto="1"/>
        </patternFill>
      </fill>
    </dxf>
    <dxf>
      <font>
        <b val="0"/>
        <i val="0"/>
        <strike val="0"/>
        <condense val="0"/>
        <extend val="0"/>
        <outline val="0"/>
        <shadow val="0"/>
        <u val="none"/>
        <vertAlign val="baseline"/>
        <sz val="12"/>
        <color rgb="FF000000"/>
        <name val="Aptos Narrow"/>
        <family val="2"/>
        <scheme val="minor"/>
      </font>
      <fill>
        <patternFill patternType="none">
          <bgColor auto="1"/>
        </patternFill>
      </fill>
    </dxf>
    <dxf>
      <fill>
        <patternFill patternType="none">
          <bgColor auto="1"/>
        </patternFill>
      </fill>
    </dxf>
    <dxf>
      <fill>
        <patternFill patternType="none">
          <bgColor auto="1"/>
        </patternFill>
      </fill>
    </dxf>
    <dxf>
      <font>
        <b val="0"/>
        <i val="0"/>
        <strike val="0"/>
        <condense val="0"/>
        <extend val="0"/>
        <outline val="0"/>
        <shadow val="0"/>
        <u val="none"/>
        <vertAlign val="baseline"/>
        <sz val="12"/>
        <color rgb="FF000000"/>
        <name val="Aptos Narrow"/>
        <family val="2"/>
        <scheme val="minor"/>
      </font>
      <fill>
        <patternFill patternType="none">
          <bgColor auto="1"/>
        </patternFill>
      </fill>
    </dxf>
    <dxf>
      <font>
        <b val="0"/>
        <i val="0"/>
        <strike val="0"/>
        <condense val="0"/>
        <extend val="0"/>
        <outline val="0"/>
        <shadow val="0"/>
        <u val="none"/>
        <vertAlign val="baseline"/>
        <sz val="12"/>
        <color rgb="FF000000"/>
        <name val="Aptos Narrow"/>
        <family val="2"/>
        <scheme val="minor"/>
      </font>
      <fill>
        <patternFill patternType="none">
          <bgColor auto="1"/>
        </patternFill>
      </fill>
    </dxf>
    <dxf>
      <font>
        <b val="0"/>
        <i val="0"/>
        <strike val="0"/>
        <condense val="0"/>
        <extend val="0"/>
        <outline val="0"/>
        <shadow val="0"/>
        <u val="none"/>
        <vertAlign val="baseline"/>
        <sz val="12"/>
        <color rgb="FF000000"/>
        <name val="Aptos Narrow"/>
        <family val="2"/>
        <scheme val="minor"/>
      </font>
      <fill>
        <patternFill patternType="none">
          <bgColor auto="1"/>
        </patternFill>
      </fill>
    </dxf>
    <dxf>
      <font>
        <b val="0"/>
        <i val="0"/>
        <strike val="0"/>
        <condense val="0"/>
        <extend val="0"/>
        <outline val="0"/>
        <shadow val="0"/>
        <u val="none"/>
        <vertAlign val="baseline"/>
        <sz val="12"/>
        <color theme="0"/>
        <name val="Aptos Narrow"/>
        <family val="2"/>
        <scheme val="minor"/>
      </font>
    </dxf>
    <dxf>
      <font>
        <b val="0"/>
        <i val="0"/>
        <strike val="0"/>
        <condense val="0"/>
        <extend val="0"/>
        <outline val="0"/>
        <shadow val="0"/>
        <u val="none"/>
        <vertAlign val="baseline"/>
        <sz val="12"/>
        <color rgb="FF000000"/>
        <name val="Aptos Display"/>
        <family val="2"/>
        <scheme val="major"/>
      </font>
      <numFmt numFmtId="166" formatCode="0.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rgb="FF000000"/>
        <name val="Aptos Display"/>
        <family val="2"/>
        <scheme val="major"/>
      </font>
      <numFmt numFmtId="166" formatCode="0.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rgb="FF000000"/>
        <name val="Aptos Display"/>
        <family val="2"/>
        <scheme val="major"/>
      </font>
      <numFmt numFmtId="166" formatCode="0.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rgb="FF000000"/>
        <name val="Aptos Display"/>
        <family val="2"/>
        <scheme val="major"/>
      </font>
      <numFmt numFmtId="166" formatCode="0.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rgb="FF000000"/>
        <name val="Aptos Display"/>
        <family val="2"/>
        <scheme val="major"/>
      </font>
      <numFmt numFmtId="166" formatCode="0.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rgb="FF000000"/>
        <name val="Aptos Display"/>
        <family val="2"/>
        <scheme val="major"/>
      </font>
      <fill>
        <patternFill patternType="none">
          <fgColor indexed="64"/>
          <bgColor auto="1"/>
        </patternFill>
      </fill>
      <alignment horizontal="right" vertical="center" textRotation="0" wrapText="0" indent="0" justifyLastLine="0" shrinkToFit="0" readingOrder="0"/>
    </dxf>
    <dxf>
      <font>
        <b val="0"/>
        <strike val="0"/>
        <outline val="0"/>
        <shadow val="0"/>
        <u val="none"/>
        <vertAlign val="baseline"/>
        <sz val="12"/>
        <name val="Aptos Display"/>
        <family val="2"/>
        <scheme val="major"/>
      </font>
      <fill>
        <patternFill patternType="none">
          <fgColor indexed="64"/>
          <bgColor auto="1"/>
        </patternFill>
      </fill>
    </dxf>
    <dxf>
      <font>
        <b val="0"/>
        <strike val="0"/>
        <outline val="0"/>
        <shadow val="0"/>
        <u val="none"/>
        <vertAlign val="baseline"/>
        <sz val="12"/>
        <name val="Aptos Display"/>
        <family val="2"/>
        <scheme val="major"/>
      </font>
      <fill>
        <patternFill patternType="none">
          <fgColor indexed="64"/>
          <bgColor auto="1"/>
        </patternFill>
      </fill>
    </dxf>
    <dxf>
      <font>
        <b val="0"/>
        <strike val="0"/>
        <outline val="0"/>
        <shadow val="0"/>
        <u val="none"/>
        <vertAlign val="baseline"/>
        <sz val="12"/>
        <name val="Aptos Display"/>
        <family val="2"/>
        <scheme val="major"/>
      </font>
      <fill>
        <patternFill patternType="none">
          <fgColor indexed="64"/>
          <bgColor auto="1"/>
        </patternFill>
      </fill>
    </dxf>
    <dxf>
      <font>
        <b val="0"/>
        <strike val="0"/>
        <outline val="0"/>
        <shadow val="0"/>
        <u val="none"/>
        <vertAlign val="baseline"/>
        <sz val="12"/>
        <color theme="1"/>
        <name val="Aptos Display"/>
        <family val="2"/>
        <scheme val="major"/>
      </font>
      <fill>
        <patternFill patternType="none">
          <fgColor indexed="64"/>
          <bgColor auto="1"/>
        </patternFill>
      </fill>
    </dxf>
    <dxf>
      <font>
        <b val="0"/>
        <i val="0"/>
        <strike val="0"/>
        <condense val="0"/>
        <extend val="0"/>
        <outline val="0"/>
        <shadow val="0"/>
        <u val="none"/>
        <vertAlign val="baseline"/>
        <sz val="12"/>
        <color rgb="FF000000"/>
        <name val="Aptos Display"/>
        <family val="2"/>
        <scheme val="major"/>
      </font>
      <fill>
        <patternFill patternType="none">
          <fgColor indexed="64"/>
          <bgColor auto="1"/>
        </patternFill>
      </fill>
      <alignment horizontal="right" vertical="center" textRotation="0" wrapText="0" indent="0" justifyLastLine="0" shrinkToFit="0" readingOrder="0"/>
    </dxf>
    <dxf>
      <numFmt numFmtId="164" formatCode="0.000"/>
    </dxf>
    <dxf>
      <numFmt numFmtId="164" formatCode="0.000"/>
    </dxf>
    <dxf>
      <numFmt numFmtId="164" formatCode="0.000"/>
    </dxf>
    <dxf>
      <numFmt numFmtId="164" formatCode="0.000"/>
    </dxf>
    <dxf>
      <numFmt numFmtId="164" formatCode="0.000"/>
    </dxf>
    <dxf>
      <numFmt numFmtId="164" formatCode="0.000"/>
    </dxf>
    <dxf>
      <font>
        <b val="0"/>
      </font>
      <numFmt numFmtId="164" formatCode="0.000"/>
      <fill>
        <patternFill patternType="none">
          <fgColor indexed="64"/>
          <bgColor auto="1"/>
        </patternFill>
      </fill>
    </dxf>
    <dxf>
      <font>
        <b val="0"/>
      </font>
      <numFmt numFmtId="164" formatCode="0.000"/>
      <fill>
        <patternFill patternType="none">
          <fgColor indexed="64"/>
          <bgColor auto="1"/>
        </patternFill>
      </fill>
    </dxf>
    <dxf>
      <font>
        <b val="0"/>
      </font>
      <numFmt numFmtId="164" formatCode="0.000"/>
      <fill>
        <patternFill patternType="none">
          <fgColor indexed="64"/>
          <bgColor auto="1"/>
        </patternFill>
      </fill>
    </dxf>
    <dxf>
      <numFmt numFmtId="164" formatCode="0.000"/>
    </dxf>
    <dxf>
      <numFmt numFmtId="164" formatCode="0.000"/>
    </dxf>
    <dxf>
      <font>
        <b val="0"/>
      </font>
      <numFmt numFmtId="164" formatCode="0.000"/>
      <fill>
        <patternFill patternType="none">
          <fgColor indexed="64"/>
          <bgColor auto="1"/>
        </patternFill>
      </fill>
    </dxf>
    <dxf>
      <font>
        <b val="0"/>
      </font>
      <numFmt numFmtId="164" formatCode="0.000"/>
      <fill>
        <patternFill patternType="none">
          <fgColor indexed="64"/>
          <bgColor auto="1"/>
        </patternFill>
      </fill>
    </dxf>
    <dxf>
      <font>
        <b val="0"/>
      </font>
      <fill>
        <patternFill patternType="none">
          <fgColor indexed="64"/>
          <bgColor auto="1"/>
        </patternFill>
      </fill>
    </dxf>
    <dxf>
      <font>
        <b val="0"/>
      </font>
      <fill>
        <patternFill patternType="none">
          <fgColor indexed="64"/>
          <bgColor auto="1"/>
        </patternFill>
      </fill>
    </dxf>
    <dxf>
      <font>
        <b val="0"/>
      </font>
      <fill>
        <patternFill patternType="none">
          <fgColor indexed="64"/>
          <bgColor auto="1"/>
        </patternFill>
      </fill>
    </dxf>
    <dxf>
      <font>
        <b val="0"/>
      </font>
      <fill>
        <patternFill patternType="none">
          <fgColor indexed="64"/>
          <bgColor auto="1"/>
        </patternFill>
      </fill>
    </dxf>
    <dxf>
      <font>
        <b val="0"/>
      </font>
      <fill>
        <patternFill patternType="none">
          <fgColor indexed="64"/>
          <bgColor auto="1"/>
        </patternFill>
      </fill>
    </dxf>
    <dxf>
      <font>
        <b val="0"/>
      </font>
      <fill>
        <patternFill patternType="none">
          <fgColor indexed="64"/>
          <bgColor auto="1"/>
        </patternFill>
      </fill>
    </dxf>
    <dxf>
      <font>
        <b val="0"/>
      </font>
      <fill>
        <patternFill patternType="none">
          <fgColor indexed="64"/>
          <bgColor auto="1"/>
        </patternFill>
      </fill>
    </dxf>
    <dxf>
      <numFmt numFmtId="164" formatCode="0.000"/>
    </dxf>
    <dxf>
      <alignment horizontal="center" vertical="bottom" textRotation="0" indent="0" justifyLastLine="0" shrinkToFit="0" readingOrder="0"/>
      <border diagonalUp="0" diagonalDown="0" outline="0">
        <left style="thin">
          <color indexed="64"/>
        </left>
        <right/>
        <top style="thin">
          <color indexed="64"/>
        </top>
        <bottom style="thin">
          <color indexed="64"/>
        </bottom>
      </border>
    </dxf>
    <dxf>
      <alignment horizontal="center"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212529"/>
        <name val="Aptos Narrow"/>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rgb="FF212529"/>
        <name val="Aptos Narrow"/>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rgb="FF212529"/>
        <name val="Aptos Narrow"/>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rgb="FF212529"/>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vertAlign val="baseline"/>
        <sz val="12"/>
        <name val="Aptos Narrow"/>
        <family val="2"/>
        <scheme val="minor"/>
      </font>
      <alignment textRotation="0" wrapText="0" justifyLastLine="0" shrinkToFit="0" readingOrder="0"/>
    </dxf>
    <dxf>
      <font>
        <b val="0"/>
        <i val="0"/>
        <strike val="0"/>
        <condense val="0"/>
        <extend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charset val="204"/>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charset val="204"/>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charset val="204"/>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charset val="204"/>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charset val="204"/>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charset val="204"/>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charset val="204"/>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charset val="204"/>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charset val="204"/>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charset val="204"/>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charset val="204"/>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charset val="204"/>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charset val="204"/>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charset val="204"/>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charset val="204"/>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charset val="204"/>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charset val="204"/>
        <scheme val="none"/>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Arial"/>
        <family val="2"/>
        <charset val="204"/>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Aptos Narrow"/>
        <family val="2"/>
        <scheme val="minor"/>
      </font>
    </dxf>
    <dxf>
      <font>
        <b val="0"/>
        <i val="0"/>
        <strike val="0"/>
        <condense val="0"/>
        <extend val="0"/>
        <outline val="0"/>
        <shadow val="0"/>
        <u val="none"/>
        <vertAlign val="baseline"/>
        <sz val="12"/>
        <color rgb="FF000000"/>
        <name val="Aptos Narrow"/>
        <family val="2"/>
        <scheme val="minor"/>
      </font>
    </dxf>
    <dxf>
      <font>
        <b val="0"/>
        <i val="0"/>
        <strike val="0"/>
        <condense val="0"/>
        <extend val="0"/>
        <outline val="0"/>
        <shadow val="0"/>
        <u val="none"/>
        <vertAlign val="baseline"/>
        <sz val="12"/>
        <color rgb="FF000000"/>
        <name val="Aptos Narrow"/>
        <family val="2"/>
        <scheme val="minor"/>
      </font>
      <numFmt numFmtId="15" formatCode="0.00E+00"/>
    </dxf>
    <dxf>
      <font>
        <b val="0"/>
        <i val="0"/>
        <strike val="0"/>
        <condense val="0"/>
        <extend val="0"/>
        <outline val="0"/>
        <shadow val="0"/>
        <u val="none"/>
        <vertAlign val="baseline"/>
        <sz val="12"/>
        <color rgb="FF000000"/>
        <name val="Aptos Narrow"/>
        <family val="2"/>
        <scheme val="minor"/>
      </font>
    </dxf>
    <dxf>
      <font>
        <b val="0"/>
        <i val="0"/>
        <strike val="0"/>
        <condense val="0"/>
        <extend val="0"/>
        <outline val="0"/>
        <shadow val="0"/>
        <u val="none"/>
        <vertAlign val="baseline"/>
        <sz val="12"/>
        <color rgb="FF000000"/>
        <name val="Aptos Narrow"/>
        <family val="2"/>
        <scheme val="minor"/>
      </font>
    </dxf>
    <dxf>
      <font>
        <b val="0"/>
        <i val="0"/>
        <strike val="0"/>
        <condense val="0"/>
        <extend val="0"/>
        <outline val="0"/>
        <shadow val="0"/>
        <u val="none"/>
        <vertAlign val="baseline"/>
        <sz val="12"/>
        <color rgb="FF000000"/>
        <name val="Aptos Narrow"/>
        <family val="2"/>
        <scheme val="minor"/>
      </font>
    </dxf>
    <dxf>
      <font>
        <b val="0"/>
        <i val="0"/>
        <strike val="0"/>
        <condense val="0"/>
        <extend val="0"/>
        <outline val="0"/>
        <shadow val="0"/>
        <u val="none"/>
        <vertAlign val="baseline"/>
        <sz val="12"/>
        <color rgb="FF000000"/>
        <name val="Aptos Narrow"/>
        <family val="2"/>
        <scheme val="minor"/>
      </font>
    </dxf>
    <dxf>
      <font>
        <b val="0"/>
        <i val="0"/>
        <strike val="0"/>
        <condense val="0"/>
        <extend val="0"/>
        <outline val="0"/>
        <shadow val="0"/>
        <u val="none"/>
        <vertAlign val="baseline"/>
        <sz val="12"/>
        <color rgb="FF000000"/>
        <name val="Aptos Narrow"/>
        <family val="2"/>
        <scheme val="minor"/>
      </font>
    </dxf>
    <dxf>
      <font>
        <b val="0"/>
        <i val="0"/>
        <strike val="0"/>
        <condense val="0"/>
        <extend val="0"/>
        <outline val="0"/>
        <shadow val="0"/>
        <u val="none"/>
        <vertAlign val="baseline"/>
        <sz val="12"/>
        <color rgb="FF000000"/>
        <name val="Aptos Narrow"/>
        <family val="2"/>
        <scheme val="minor"/>
      </font>
    </dxf>
    <dxf>
      <font>
        <b val="0"/>
        <i val="0"/>
        <strike val="0"/>
        <condense val="0"/>
        <extend val="0"/>
        <outline val="0"/>
        <shadow val="0"/>
        <u val="none"/>
        <vertAlign val="baseline"/>
        <sz val="12"/>
        <color rgb="FF000000"/>
        <name val="Aptos Narrow"/>
        <family val="2"/>
        <scheme val="minor"/>
      </font>
    </dxf>
    <dxf>
      <font>
        <b val="0"/>
        <i val="0"/>
        <strike val="0"/>
        <condense val="0"/>
        <extend val="0"/>
        <outline val="0"/>
        <shadow val="0"/>
        <u val="none"/>
        <vertAlign val="baseline"/>
        <sz val="12"/>
        <color rgb="FF000000"/>
        <name val="Aptos Narrow"/>
        <family val="2"/>
        <scheme val="minor"/>
      </font>
    </dxf>
    <dxf>
      <font>
        <b val="0"/>
        <i val="0"/>
        <strike val="0"/>
        <condense val="0"/>
        <extend val="0"/>
        <outline val="0"/>
        <shadow val="0"/>
        <u val="none"/>
        <vertAlign val="baseline"/>
        <sz val="12"/>
        <color rgb="FF000000"/>
        <name val="Aptos Narrow"/>
        <family val="2"/>
        <scheme val="minor"/>
      </font>
    </dxf>
    <dxf>
      <font>
        <b val="0"/>
        <i val="0"/>
        <strike val="0"/>
        <condense val="0"/>
        <extend val="0"/>
        <outline val="0"/>
        <shadow val="0"/>
        <u val="none"/>
        <vertAlign val="baseline"/>
        <sz val="12"/>
        <color rgb="FF000000"/>
        <name val="Aptos Narrow"/>
        <family val="2"/>
        <scheme val="minor"/>
      </font>
    </dxf>
    <dxf>
      <font>
        <b val="0"/>
        <i val="0"/>
        <strike val="0"/>
        <condense val="0"/>
        <extend val="0"/>
        <outline val="0"/>
        <shadow val="0"/>
        <u val="none"/>
        <vertAlign val="baseline"/>
        <sz val="12"/>
        <color rgb="FF000000"/>
        <name val="Aptos Narrow"/>
        <family val="2"/>
        <scheme val="minor"/>
      </font>
    </dxf>
    <dxf>
      <font>
        <b val="0"/>
        <i val="0"/>
        <strike val="0"/>
        <condense val="0"/>
        <extend val="0"/>
        <outline val="0"/>
        <shadow val="0"/>
        <u val="none"/>
        <vertAlign val="baseline"/>
        <sz val="12"/>
        <color theme="0"/>
        <name val="Aptos Narrow"/>
        <family val="2"/>
        <scheme val="minor"/>
      </font>
    </dxf>
    <dxf>
      <font>
        <b val="0"/>
        <i val="0"/>
        <strike val="0"/>
        <condense val="0"/>
        <extend val="0"/>
        <outline val="0"/>
        <shadow val="0"/>
        <u val="none"/>
        <vertAlign val="baseline"/>
        <sz val="12"/>
        <color rgb="FF000000"/>
        <name val="Aptos Display"/>
        <family val="2"/>
        <scheme val="maj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2"/>
        <color rgb="FF000000"/>
        <name val="Aptos Display"/>
        <family val="2"/>
        <scheme val="major"/>
      </font>
      <numFmt numFmtId="164" formatCode="0.000"/>
      <alignment horizontal="center" vertical="center" textRotation="0" wrapText="1" indent="0" justifyLastLine="0" shrinkToFit="0" readingOrder="0"/>
    </dxf>
    <dxf>
      <font>
        <b val="0"/>
        <i val="0"/>
        <strike val="0"/>
        <condense val="0"/>
        <extend val="0"/>
        <outline val="0"/>
        <shadow val="0"/>
        <u val="none"/>
        <vertAlign val="baseline"/>
        <sz val="12"/>
        <color rgb="FF000000"/>
        <name val="Aptos Display"/>
        <family val="2"/>
        <scheme val="major"/>
      </font>
      <alignment horizontal="center" vertical="center" textRotation="0" wrapText="1" indent="0" justifyLastLine="0" shrinkToFit="0" readingOrder="0"/>
    </dxf>
    <dxf>
      <font>
        <b val="0"/>
        <i val="0"/>
        <strike val="0"/>
        <condense val="0"/>
        <extend val="0"/>
        <outline val="0"/>
        <shadow val="0"/>
        <u val="none"/>
        <vertAlign val="baseline"/>
        <sz val="12"/>
        <color rgb="FF000000"/>
        <name val="Aptos Display"/>
        <family val="2"/>
        <scheme val="major"/>
      </font>
      <numFmt numFmtId="15" formatCode="0.00E+00"/>
    </dxf>
    <dxf>
      <font>
        <b val="0"/>
        <i val="0"/>
        <strike val="0"/>
        <condense val="0"/>
        <extend val="0"/>
        <outline val="0"/>
        <shadow val="0"/>
        <u val="none"/>
        <vertAlign val="baseline"/>
        <sz val="12"/>
        <color rgb="FF000000"/>
        <name val="Aptos Display"/>
        <family val="2"/>
        <scheme val="major"/>
      </font>
      <numFmt numFmtId="164" formatCode="0.000"/>
    </dxf>
    <dxf>
      <font>
        <b val="0"/>
        <i val="0"/>
        <strike val="0"/>
        <condense val="0"/>
        <extend val="0"/>
        <outline val="0"/>
        <shadow val="0"/>
        <u val="none"/>
        <vertAlign val="baseline"/>
        <sz val="12"/>
        <color rgb="FF000000"/>
        <name val="Aptos Display"/>
        <family val="2"/>
        <scheme val="major"/>
      </font>
      <numFmt numFmtId="164" formatCode="0.000"/>
    </dxf>
    <dxf>
      <font>
        <strike val="0"/>
        <outline val="0"/>
        <shadow val="0"/>
        <u val="none"/>
        <vertAlign val="baseline"/>
        <sz val="12"/>
        <name val="Aptos Display"/>
        <family val="2"/>
        <scheme val="major"/>
      </font>
      <numFmt numFmtId="164" formatCode="0.000"/>
    </dxf>
    <dxf>
      <font>
        <b val="0"/>
        <i val="0"/>
        <strike val="0"/>
        <condense val="0"/>
        <extend val="0"/>
        <outline val="0"/>
        <shadow val="0"/>
        <u val="none"/>
        <vertAlign val="baseline"/>
        <sz val="12"/>
        <color rgb="FF000000"/>
        <name val="Aptos Display"/>
        <family val="2"/>
        <scheme val="major"/>
      </font>
      <alignment horizontal="center" vertical="center" textRotation="0" wrapText="1" indent="0" justifyLastLine="0" shrinkToFit="0" readingOrder="0"/>
    </dxf>
    <dxf>
      <font>
        <b val="0"/>
        <i val="0"/>
        <strike val="0"/>
        <condense val="0"/>
        <extend val="0"/>
        <outline val="0"/>
        <shadow val="0"/>
        <u val="none"/>
        <vertAlign val="baseline"/>
        <sz val="12"/>
        <color rgb="FF000000"/>
        <name val="Aptos Display"/>
        <family val="2"/>
        <scheme val="major"/>
      </font>
      <alignment horizontal="center" vertical="center" textRotation="0" wrapText="1" indent="0" justifyLastLine="0" shrinkToFit="0" readingOrder="0"/>
    </dxf>
    <dxf>
      <font>
        <b val="0"/>
        <i val="0"/>
        <strike val="0"/>
        <condense val="0"/>
        <extend val="0"/>
        <outline val="0"/>
        <shadow val="0"/>
        <u val="none"/>
        <vertAlign val="baseline"/>
        <sz val="12"/>
        <color rgb="FF000000"/>
        <name val="Aptos Display"/>
        <family val="2"/>
        <scheme val="major"/>
      </font>
      <alignment horizontal="general" vertical="center" textRotation="0" wrapText="1" indent="0" justifyLastLine="0" shrinkToFit="0" readingOrder="0"/>
    </dxf>
    <dxf>
      <font>
        <b val="0"/>
        <i val="0"/>
        <strike val="0"/>
        <condense val="0"/>
        <extend val="0"/>
        <outline val="0"/>
        <shadow val="0"/>
        <u val="none"/>
        <vertAlign val="baseline"/>
        <sz val="12"/>
        <color rgb="FF000000"/>
        <name val="Aptos Display"/>
        <family val="2"/>
        <scheme val="major"/>
      </font>
      <alignment horizontal="general" vertical="center" textRotation="0" wrapText="1" indent="0" justifyLastLine="0" shrinkToFit="0" readingOrder="0"/>
    </dxf>
    <dxf>
      <font>
        <b val="0"/>
        <i val="0"/>
        <strike val="0"/>
        <condense val="0"/>
        <extend val="0"/>
        <outline val="0"/>
        <shadow val="0"/>
        <u val="none"/>
        <vertAlign val="baseline"/>
        <sz val="12"/>
        <color rgb="FF000000"/>
        <name val="Aptos Display"/>
        <family val="2"/>
        <scheme val="major"/>
      </font>
      <alignment horizontal="general" vertical="center" textRotation="0" wrapText="1" indent="0" justifyLastLine="0" shrinkToFit="0" readingOrder="0"/>
    </dxf>
    <dxf>
      <font>
        <b val="0"/>
        <i val="0"/>
        <strike val="0"/>
        <condense val="0"/>
        <extend val="0"/>
        <outline val="0"/>
        <shadow val="0"/>
        <u val="none"/>
        <vertAlign val="baseline"/>
        <sz val="12"/>
        <color rgb="FF000000"/>
        <name val="Aptos Display"/>
        <family val="2"/>
        <scheme val="major"/>
      </font>
      <alignment horizontal="general" vertical="center" textRotation="0" wrapText="1" indent="0" justifyLastLine="0" shrinkToFit="0" readingOrder="0"/>
    </dxf>
    <dxf>
      <font>
        <b val="0"/>
        <i val="0"/>
        <strike val="0"/>
        <condense val="0"/>
        <extend val="0"/>
        <outline val="0"/>
        <shadow val="0"/>
        <u val="none"/>
        <vertAlign val="baseline"/>
        <sz val="12"/>
        <color rgb="FF000000"/>
        <name val="Aptos Display"/>
        <family val="2"/>
        <scheme val="major"/>
      </font>
      <alignment horizontal="center" vertical="center" textRotation="0" wrapText="1" indent="0" justifyLastLine="0" shrinkToFit="0" readingOrder="0"/>
    </dxf>
    <dxf>
      <font>
        <b/>
        <i val="0"/>
        <strike val="0"/>
        <condense val="0"/>
        <extend val="0"/>
        <outline val="0"/>
        <shadow val="0"/>
        <u val="none"/>
        <vertAlign val="baseline"/>
        <sz val="10"/>
        <color theme="0"/>
        <name val="Arial"/>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6958F3-79D3-FE4B-BC4F-A732DD4F8791}" name="Table2" displayName="Table2" ref="A2:M16" totalsRowShown="0" headerRowDxfId="196" dataDxfId="195">
  <autoFilter ref="A2:M16" xr:uid="{F06958F3-79D3-FE4B-BC4F-A732DD4F8791}"/>
  <sortState xmlns:xlrd2="http://schemas.microsoft.com/office/spreadsheetml/2017/richdata2" ref="A3:M16">
    <sortCondition ref="A2:A16"/>
  </sortState>
  <tableColumns count="13">
    <tableColumn id="1" xr3:uid="{F1B3C216-48CB-3B44-A68D-644D38FBA419}" name="SNP" dataDxfId="194"/>
    <tableColumn id="2" xr3:uid="{E5C6A2F2-453B-8745-AE06-5C805C96BA66}" name="Microbial trait1" dataDxfId="193"/>
    <tableColumn id="3" xr3:uid="{5B6471AF-980C-F840-9440-0C64136DA6A7}" name="Model2" dataDxfId="192"/>
    <tableColumn id="4" xr3:uid="{522A3E44-E42D-AA46-A414-5B536BE5B915}" name="chr:bp" dataDxfId="191"/>
    <tableColumn id="13" xr3:uid="{205C5173-3291-BD4C-976E-BA67CD39A815}" name="EA" dataDxfId="190"/>
    <tableColumn id="5" xr3:uid="{F7861C5C-5777-8D4C-9B57-8AC680A3BBE2}" name="OA" dataDxfId="189"/>
    <tableColumn id="7" xr3:uid="{F5DCA9F6-FF62-3044-805B-0BABC452AD73}" name="EAF" dataDxfId="188"/>
    <tableColumn id="14" xr3:uid="{F7A401F7-3E06-A241-8211-2F46A3A82F7A}" name="Beta" dataDxfId="187"/>
    <tableColumn id="9" xr3:uid="{243EC806-4BAC-874F-83BD-992A5D40216E}" name="SE" dataDxfId="186"/>
    <tableColumn id="8" xr3:uid="{7A996FE1-C684-8E4F-BFA7-62A0E36364B9}" name="P-value" dataDxfId="185"/>
    <tableColumn id="10" xr3:uid="{6AF911A8-AB0A-D74B-A1B1-766B419A2D0E}" name="N(3)" dataDxfId="184"/>
    <tableColumn id="12" xr3:uid="{01B06195-5675-514F-8A55-14322B26B71F}" name="R-squared4" dataDxfId="183"/>
    <tableColumn id="11" xr3:uid="{9E2ECC99-F34A-D242-B9EF-332970399694}" name="F5" dataDxfId="18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E4DD3B4-1BF2-0F48-9B98-F52357E95D9A}" name="Table8" displayName="Table8" ref="A2:L10" totalsRowShown="0">
  <autoFilter ref="A2:L10" xr:uid="{3E4DD3B4-1BF2-0F48-9B98-F52357E95D9A}"/>
  <tableColumns count="12">
    <tableColumn id="3" xr3:uid="{7EAC59AB-53BA-D44D-B4C7-D26B81C1264E}" name="outcome"/>
    <tableColumn id="4" xr3:uid="{996AE3C9-D39F-174E-AB45-BC6913E8BE55}" name="exposure"/>
    <tableColumn id="5" xr3:uid="{B87B96F1-6807-7A46-B13E-DFB7E66A898B}" name="method"/>
    <tableColumn id="6" xr3:uid="{544DDC91-0092-5C49-AC25-B257C1F167BB}" name="nsnp"/>
    <tableColumn id="7" xr3:uid="{D72FB223-83A1-234C-AC15-9DE2BCA05C32}" name="beta"/>
    <tableColumn id="8" xr3:uid="{313570C1-84C5-6C43-8464-74AF741A53B5}" name="se"/>
    <tableColumn id="9" xr3:uid="{3E624834-85A5-C848-AB10-9C815E9E76BD}" name="pval"/>
    <tableColumn id="2" xr3:uid="{56530EAC-08B0-5144-A14F-4130D8AD9CF1}" name="scaled beta" dataDxfId="72">
      <calculatedColumnFormula>Table8[[#This Row],[beta]]*0.693</calculatedColumnFormula>
    </tableColumn>
    <tableColumn id="1" xr3:uid="{0C0CF33D-8477-7B4A-9D65-136399019E47}" name="scaled SE" dataDxfId="71">
      <calculatedColumnFormula>Table8[[#This Row],[se]]*0.693</calculatedColumnFormula>
    </tableColumn>
    <tableColumn id="10" xr3:uid="{4EC4E451-EB6D-6340-A854-C9B5C7FC8719}" name="OR" dataDxfId="70">
      <calculatedColumnFormula>EXP(IF(RIGHT(B3,3)="_HB",E3,(E3*0.693)))</calculatedColumnFormula>
    </tableColumn>
    <tableColumn id="11" xr3:uid="{89D0890A-8061-574D-9FAC-EF1DA38E38CB}" name="l95ci">
      <calculatedColumnFormula>EXP(E3-(1.96*F3))</calculatedColumnFormula>
    </tableColumn>
    <tableColumn id="12" xr3:uid="{98104263-C46F-5844-AB70-535C764B934A}" name="u95ci">
      <calculatedColumnFormula>EXP(E3+(1.96*F3))</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758FC95-6AE6-954D-B2A3-7778AE7AFBEE}" name="Table9" displayName="Table9" ref="A2:J7" totalsRowShown="0" headerRowDxfId="2">
  <autoFilter ref="A2:J7" xr:uid="{4758FC95-6AE6-954D-B2A3-7778AE7AFBEE}"/>
  <tableColumns count="10">
    <tableColumn id="3" xr3:uid="{77F359FE-FB39-8442-8D37-DFD3B077CA9C}" name="outcome"/>
    <tableColumn id="4" xr3:uid="{F141104B-2D1A-9F45-9735-D30AF00BDDA4}" name="exposure"/>
    <tableColumn id="5" xr3:uid="{2A9F0173-22B9-4C4E-9DFB-8D984E8CCF13}" name="method"/>
    <tableColumn id="6" xr3:uid="{9F9595BC-23D4-D94C-863C-E682F725E478}" name="nsnp"/>
    <tableColumn id="7" xr3:uid="{6ACB20C7-27E6-2E4F-B8AA-5DE0218BBD5E}" name="beta" dataDxfId="6"/>
    <tableColumn id="8" xr3:uid="{B3F0FBA8-38E1-BC40-BF24-ECF20C4BA6A8}" name="se" dataDxfId="5"/>
    <tableColumn id="9" xr3:uid="{2715A7F7-4F54-6B49-B09B-DA3E60DF02FD}" name="pval" dataDxfId="4"/>
    <tableColumn id="10" xr3:uid="{4A7BED9D-0DA3-BF4F-8D69-13537E8EEFA1}" name="OR" dataDxfId="1">
      <calculatedColumnFormula>EXP(E3)</calculatedColumnFormula>
    </tableColumn>
    <tableColumn id="11" xr3:uid="{6AD4DA82-0134-D741-9020-F8E357C53F5A}" name="l95ci" dataDxfId="0">
      <calculatedColumnFormula>EXP(E3-(1.96*F3))</calculatedColumnFormula>
    </tableColumn>
    <tableColumn id="12" xr3:uid="{2643E143-4FD1-904F-B113-3D3DC96AC5D7}" name="u95ci" dataDxfId="3">
      <calculatedColumnFormula>EXP(E3+(1.96*(F3)))</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AF39EF4-4ADE-1446-A467-D071B64A0A93}" name="Table121" displayName="Table121" ref="A2:J70" totalsRowShown="0">
  <autoFilter ref="A2:J70" xr:uid="{CAF39EF4-4ADE-1446-A467-D071B64A0A93}"/>
  <sortState xmlns:xlrd2="http://schemas.microsoft.com/office/spreadsheetml/2017/richdata2" ref="A3:J70">
    <sortCondition ref="A2:A70"/>
  </sortState>
  <tableColumns count="10">
    <tableColumn id="1" xr3:uid="{FCF57908-6AF6-F343-87D6-4851C00D9896}" name="outcome" dataDxfId="69"/>
    <tableColumn id="2" xr3:uid="{7F4F58C0-4D71-C644-81AC-10A0BFD7EDB6}" name="exposure" dataDxfId="68"/>
    <tableColumn id="3" xr3:uid="{03311D01-4BC0-9742-AFAA-76DD1BBA7667}" name="method" dataDxfId="67"/>
    <tableColumn id="4" xr3:uid="{DD5AB36E-9CD7-CC4B-8541-632C0074F575}" name="nsnp" dataDxfId="66"/>
    <tableColumn id="5" xr3:uid="{D51BBD53-120E-CF44-BB9E-1A34B2B1B232}" name="b" dataDxfId="65"/>
    <tableColumn id="6" xr3:uid="{C3BC56D0-EB43-AD4F-BCF2-32B07F28F1DF}" name="se" dataDxfId="64"/>
    <tableColumn id="7" xr3:uid="{62365EEA-11DC-944D-85EE-22C0C49F2855}" name="pval" dataDxfId="63"/>
    <tableColumn id="8" xr3:uid="{AEE5198B-480A-7241-AA95-7AB4D188969A}" name="OR">
      <calculatedColumnFormula>EXP(E3)</calculatedColumnFormula>
    </tableColumn>
    <tableColumn id="9" xr3:uid="{072DCDBF-39E9-E74B-9338-CDF8BB249177}" name="l95ci">
      <calculatedColumnFormula>EXP(E3-(1.96*F3))</calculatedColumnFormula>
    </tableColumn>
    <tableColumn id="10" xr3:uid="{9B55CA88-8E61-D144-8CC8-973C267E2031}" name="u95ci">
      <calculatedColumnFormula>EXP(E3+(1.96*F3))</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303A43F-902A-BA44-B4FB-746B1CFC46CF}" name="Table17" displayName="Table17" ref="A2:AD7" totalsRowShown="0">
  <autoFilter ref="A2:AD7" xr:uid="{8303A43F-902A-BA44-B4FB-746B1CFC46CF}"/>
  <sortState xmlns:xlrd2="http://schemas.microsoft.com/office/spreadsheetml/2017/richdata2" ref="A3:AD7">
    <sortCondition ref="B2:B7"/>
  </sortState>
  <tableColumns count="30">
    <tableColumn id="17" xr3:uid="{20A6CED1-DE58-754B-9BCA-7417E0D581C7}" name="exposure"/>
    <tableColumn id="13" xr3:uid="{18C772A4-61C8-EE44-A4B7-322CAEE3B7BB}" name="outcome"/>
    <tableColumn id="1" xr3:uid="{6BA9CAD4-668D-6D42-B02D-644B06788E5F}" name="SNP"/>
    <tableColumn id="2" xr3:uid="{95B1B8BC-C521-4741-90D0-5E38B211DA39}" name="effect_allele.exposure"/>
    <tableColumn id="3" xr3:uid="{FAB56A5D-06D3-BD44-994C-37C5828CDFAA}" name="other_allele.exposure"/>
    <tableColumn id="4" xr3:uid="{3182836A-2BFB-EB47-A075-C0808A5F00BF}" name="effect_allele.outcome"/>
    <tableColumn id="5" xr3:uid="{656F98DC-BEAB-3448-8E1B-B6E43D02D04D}" name="other_allele.outcome"/>
    <tableColumn id="6" xr3:uid="{E8D3D3DD-5AB1-AD4D-A571-0BFDB4F2D91A}" name="beta.exposure"/>
    <tableColumn id="7" xr3:uid="{05173B86-DC3C-C24C-BA73-FD3A45D947ED}" name="beta.outcome"/>
    <tableColumn id="8" xr3:uid="{31228A5B-4EDD-1F4B-BB8E-0E15376F69A7}" name="eaf.exposure"/>
    <tableColumn id="9" xr3:uid="{72AF8AD0-8BC1-754A-8D40-B9EFD3FC655A}" name="eaf.outcome"/>
    <tableColumn id="14" xr3:uid="{795CDBDE-F956-774E-868D-69D0946275B7}" name="se.exposure"/>
    <tableColumn id="10" xr3:uid="{DA4670F8-D98A-374D-9941-764B65ED6865}" name="se.outcome"/>
    <tableColumn id="15" xr3:uid="{8D80861E-7DFF-CD49-AB51-B3D9002D0174}" name="pval.exposure"/>
    <tableColumn id="11" xr3:uid="{132C56CC-F1D9-F54F-833E-027CF15AA1D0}" name="pval.outcome"/>
    <tableColumn id="16" xr3:uid="{93471411-EC57-1741-BD2B-AB26D5AFE4DA}" name="samplesize.exposure"/>
    <tableColumn id="12" xr3:uid="{AD0BD6C9-47EC-F141-8574-C2795C2573AD}" name="samplesize.outcome"/>
    <tableColumn id="18" xr3:uid="{EDD8457F-CDE1-BB45-9F31-2D890B7D1C8D}" name="ncase.exposure"/>
    <tableColumn id="19" xr3:uid="{CD492F0C-9075-984A-BDBC-AB524D842770}" name="ncontrol.exposure"/>
    <tableColumn id="20" xr3:uid="{2A38654B-96AB-2746-9F3D-F7939BDCF5BB}" name="prevalence.exposure"/>
    <tableColumn id="21" xr3:uid="{C37F8F37-DD52-F449-9C21-295AA52C0197}" name="ncase.outcome"/>
    <tableColumn id="22" xr3:uid="{6906C8D2-B198-ED45-BEE5-26B1784384AB}" name="ncontrol.outcome"/>
    <tableColumn id="23" xr3:uid="{AF7AE07E-79A7-6441-8185-CF388632127C}" name="prevalence.outcome"/>
    <tableColumn id="26" xr3:uid="{61B99FAF-6835-D648-A708-CF14A219F3A6}" name="rsq.exposure"/>
    <tableColumn id="27" xr3:uid="{8E7F4464-13A7-3647-AB3F-6825612B4132}" name="effective_n.exposure"/>
    <tableColumn id="28" xr3:uid="{1F7F6018-D8CA-194B-B4BC-73069F12FD2E}" name="rsq.outcome"/>
    <tableColumn id="29" xr3:uid="{0967F79D-58E6-254A-A405-A684A1C77DF0}" name="effective_n.outcome"/>
    <tableColumn id="30" xr3:uid="{F439A0D9-46BA-E649-A02D-6F73918DD3BC}" name="steiger_dir"/>
    <tableColumn id="31" xr3:uid="{6137AFF9-8351-5141-89F9-C1DB14DD1EC5}" name="steiger_pval"/>
    <tableColumn id="33" xr3:uid="{8E44259C-8401-FA44-AB31-4B77B1504F40}" name="F_statistic"/>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5D6402B-46D7-284C-8C56-0013D260D505}" name="Table26" displayName="Table26" ref="A2:Z20" totalsRowShown="0" headerRowDxfId="62" dataDxfId="61">
  <autoFilter ref="A2:Z20" xr:uid="{15D6402B-46D7-284C-8C56-0013D260D505}"/>
  <sortState xmlns:xlrd2="http://schemas.microsoft.com/office/spreadsheetml/2017/richdata2" ref="A3:Z20">
    <sortCondition ref="B2:B20"/>
  </sortState>
  <tableColumns count="26">
    <tableColumn id="23" xr3:uid="{A7208F1E-DE13-1E45-A55D-EF9244CEBD19}" name="exposure" dataDxfId="60"/>
    <tableColumn id="16" xr3:uid="{B0768C21-45C6-D844-841E-B2D52600B571}" name="outcome" dataDxfId="59"/>
    <tableColumn id="1" xr3:uid="{18C12E00-4CCB-2349-9081-464197902E57}" name="SNP" dataDxfId="58"/>
    <tableColumn id="2" xr3:uid="{CD1F84F1-2CC0-9B4C-AFDF-56376E7F92F4}" name="effect_allele.exposure" dataDxfId="57"/>
    <tableColumn id="3" xr3:uid="{BC9A02C8-CFEA-4243-AD88-C68BF4444497}" name="other_allele.exposure" dataDxfId="56"/>
    <tableColumn id="4" xr3:uid="{85F08BE8-9880-CA41-A465-2B23511E8FD2}" name="effect_allele.outcome" dataDxfId="55"/>
    <tableColumn id="5" xr3:uid="{AEA74EFA-327B-3D40-835A-44B2430106F0}" name="other_allele.outcome" dataDxfId="54"/>
    <tableColumn id="6" xr3:uid="{54C8662C-8AC1-1245-BEF2-C7A02096FFF6}" name="beta.exposure" dataDxfId="53"/>
    <tableColumn id="7" xr3:uid="{95CA6FE0-4578-EE49-A327-30F62425ED31}" name="beta.outcome" dataDxfId="52"/>
    <tableColumn id="8" xr3:uid="{F3172260-2765-5448-B0AA-610D30BA8E10}" name="eaf.exposure" dataDxfId="51"/>
    <tableColumn id="9" xr3:uid="{8D4608C5-11A1-D040-A3FC-D68B663FB4F5}" name="eaf.outcome" dataDxfId="50"/>
    <tableColumn id="20" xr3:uid="{4EE7B01D-D764-234F-99B8-4E3F1C18CD3C}" name="se.exposure" dataDxfId="49"/>
    <tableColumn id="14" xr3:uid="{A739162B-CC9E-2746-8C3D-A06A78901C2D}" name="se.outcome" dataDxfId="48"/>
    <tableColumn id="21" xr3:uid="{6287F697-8C6D-FD4D-8A5B-FADB6AC35975}" name="pval.exposure" dataDxfId="47"/>
    <tableColumn id="15" xr3:uid="{638CE5A8-115A-3847-91C6-7FB2D807EB23}" name="pval.outcome" dataDxfId="46"/>
    <tableColumn id="22" xr3:uid="{90BA5F50-5288-E848-923A-E479C7F729EC}" name="samplesize.exposure" dataDxfId="45"/>
    <tableColumn id="31" xr3:uid="{A8715D7F-2E32-BC40-B22D-0F245EF2D104}" name="samplesize.outcome" dataDxfId="44"/>
    <tableColumn id="33" xr3:uid="{7FDFF1AD-DD47-FE48-AED3-CC7AC681DA42}" name="ncase.outcome" dataDxfId="43"/>
    <tableColumn id="34" xr3:uid="{FFC8579E-CA21-F440-AA15-7CDA059C6708}" name="ncontrol.outcome" dataDxfId="42"/>
    <tableColumn id="37" xr3:uid="{0A3B9E95-5000-9449-A0CB-0A33DCEF500F}" name="rsq.exposure" dataDxfId="41"/>
    <tableColumn id="38" xr3:uid="{61585536-A24E-2F44-A900-D9BA31302067}" name="effective_n.exposure" dataDxfId="40"/>
    <tableColumn id="39" xr3:uid="{2652D606-AED2-9D4F-82F0-BDED7E6198BF}" name="rsq.outcome" dataDxfId="39"/>
    <tableColumn id="40" xr3:uid="{8CD41648-378C-ED40-8578-BA484D2D1B3D}" name="effective_n.outcome" dataDxfId="38"/>
    <tableColumn id="41" xr3:uid="{008111F3-B660-D34E-8311-E54513909F0C}" name="steiger_dir" dataDxfId="37"/>
    <tableColumn id="42" xr3:uid="{AE32F605-6A81-AF47-BC78-AE6695E5BA2C}" name="steiger_pval" dataDxfId="36"/>
    <tableColumn id="43" xr3:uid="{F457A7F5-D7B9-B04D-9918-9B52C3620C40}" name="F_statistic_exposure" dataDxfId="35"/>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D177716-EB77-1B44-B872-712E48BFA98D}" name="Table15" displayName="Table15" ref="A2:AF19" totalsRowShown="0">
  <autoFilter ref="A2:AF19" xr:uid="{0D177716-EB77-1B44-B872-712E48BFA98D}"/>
  <tableColumns count="32">
    <tableColumn id="1" xr3:uid="{34ABE635-F6D4-3A4E-B33F-AD431DCFD354}" name="exposure"/>
    <tableColumn id="2" xr3:uid="{5CEB8BBC-B65A-E941-B739-743D1609164A}" name="outcome"/>
    <tableColumn id="3" xr3:uid="{6BA82B7A-69E5-CF40-8DFE-CD81B68408BB}" name="SNP"/>
    <tableColumn id="4" xr3:uid="{0A8431BA-58E6-3247-B3B7-E004DBD55899}" name="chr"/>
    <tableColumn id="5" xr3:uid="{C0C64F2F-536E-F24C-B223-C0CE9B32C7D6}" name="position"/>
    <tableColumn id="6" xr3:uid="{CEF623DB-6A04-084A-B2F3-D033B383E2A9}" name="effect_allele.exposure"/>
    <tableColumn id="7" xr3:uid="{423E85ED-18BE-8144-ABE2-0CC2C3762E42}" name="other_allele.exposure"/>
    <tableColumn id="8" xr3:uid="{5ADA9CF3-0EA2-A94B-A344-A0315D1EDE48}" name="effect_allele.outcome"/>
    <tableColumn id="9" xr3:uid="{D3E0779A-3F76-214E-92BC-FCB80851339E}" name="other_allele.outcome"/>
    <tableColumn id="10" xr3:uid="{73C897DF-A6DB-5F4B-8792-8223A6DCCED7}" name="beta.exposure"/>
    <tableColumn id="11" xr3:uid="{5064C861-E341-9644-A513-9DA4E55ACBB2}" name="se.exposure"/>
    <tableColumn id="12" xr3:uid="{B9AD6D30-FC39-644E-88AC-83894B8D5B1C}" name="pval.exposure" dataDxfId="34"/>
    <tableColumn id="13" xr3:uid="{AB7D4FF8-1ADB-CE42-A2EC-979E09656F3D}" name="samplesize.exposure"/>
    <tableColumn id="14" xr3:uid="{8AFE06DD-EDFC-9344-8955-C47FF7523BF2}" name="units.exposure"/>
    <tableColumn id="15" xr3:uid="{6A0A21C1-3230-9E42-9FF7-BA38F096B474}" name="eaf.exposure"/>
    <tableColumn id="16" xr3:uid="{607ECB82-AE07-3F41-A479-93D16BCB5EAE}" name="beta.outcome"/>
    <tableColumn id="17" xr3:uid="{4401973C-4BE5-4548-87E7-C73766492F7A}" name="se.outcome"/>
    <tableColumn id="18" xr3:uid="{406EB50C-1BC4-B44D-A4CF-77D528E96BA6}" name="pval.outcome"/>
    <tableColumn id="19" xr3:uid="{39DEBB19-D50E-D749-B664-9B4F7A7FD461}" name="samplesize.outcome"/>
    <tableColumn id="20" xr3:uid="{EA956035-67B6-394E-9D44-D38C216153A4}" name="units.outcome"/>
    <tableColumn id="21" xr3:uid="{8526C414-4731-2249-98D8-DFE89A396B1E}" name="ncase.outcome"/>
    <tableColumn id="22" xr3:uid="{B7C998E0-EC91-6F42-9B01-3DDF2B04EC66}" name="ncontrol.outcome"/>
    <tableColumn id="23" xr3:uid="{F103F826-94E8-AC41-9993-A710448F4147}" name="eaf.outcome"/>
    <tableColumn id="24" xr3:uid="{33481544-18C8-A449-AACA-1C863059D25C}" name="palindromic"/>
    <tableColumn id="25" xr3:uid="{4875811C-0FBA-B540-B01E-BE2690DEF2FA}" name="ambiguous"/>
    <tableColumn id="26" xr3:uid="{26AB6EB4-7A50-754B-83BB-428484BF8449}" name="rsq.exposure"/>
    <tableColumn id="27" xr3:uid="{DAD87B03-1275-1146-B330-69ADD4797BDC}" name="effective_n.exposure"/>
    <tableColumn id="28" xr3:uid="{4EDFA44A-9E61-3F4F-AF88-DAEFD82BFB41}" name="rsq.outcome" dataDxfId="33"/>
    <tableColumn id="29" xr3:uid="{61D699D2-3BAA-FB4D-8BA1-F886522A89AB}" name="effective_n.outcome"/>
    <tableColumn id="30" xr3:uid="{DBC9B6CD-C29E-6A49-A857-BB4AF968062D}" name="steiger_dir"/>
    <tableColumn id="31" xr3:uid="{B52DA1B5-4AF2-C944-8E24-D25605F3E50C}" name="steiger_pval" dataDxfId="32"/>
    <tableColumn id="32" xr3:uid="{83744E83-923E-1D46-9A67-C0AFA8311D0B}" name="F_statistic_exposure"/>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16CB1CB-EC6D-C24F-B94B-B6371B3C2911}" name="Table44" displayName="Table44" ref="A2:AB19" totalsRowShown="0">
  <autoFilter ref="A2:AB19" xr:uid="{016CB1CB-EC6D-C24F-B94B-B6371B3C2911}"/>
  <tableColumns count="28">
    <tableColumn id="19" xr3:uid="{AE701E69-0254-5E46-BBDA-0C4ABAE62ACC}" name="exposure"/>
    <tableColumn id="14" xr3:uid="{E72AF28B-DC74-E143-AE15-9EDDB96B96AB}" name="outcome"/>
    <tableColumn id="1" xr3:uid="{D8E9DFC0-8233-7441-9D97-DCEAC6E38EB4}" name="SNP"/>
    <tableColumn id="2" xr3:uid="{738EF059-A0A3-2D45-877D-B69C55D7ADBE}" name="effect_allele.exposure"/>
    <tableColumn id="3" xr3:uid="{F94D70A7-AC10-4C4A-8FEB-80596E3CB702}" name="other_allele.exposure"/>
    <tableColumn id="4" xr3:uid="{6FC5D717-2477-CA46-BD76-F4143ED07295}" name="effect_allele.outcome"/>
    <tableColumn id="5" xr3:uid="{76BD0CA4-D3B5-0B44-AE7F-FEE8453B6EFB}" name="other_allele.outcome"/>
    <tableColumn id="6" xr3:uid="{D7D68797-0B39-5046-9577-ED4C12D9848A}" name="beta.exposure"/>
    <tableColumn id="7" xr3:uid="{AAF7E230-20CA-ED4E-9F7D-3F8F19CADACA}" name="beta.outcome"/>
    <tableColumn id="8" xr3:uid="{AEBD1DCD-9323-5E49-ADAD-274CFD02B684}" name="eaf.exposure"/>
    <tableColumn id="9" xr3:uid="{9DAAD096-D5DC-1245-8F75-E289D1BC79F8}" name="eaf.outcome"/>
    <tableColumn id="16" xr3:uid="{672B3484-E855-A04D-A8BF-809890BD02ED}" name="se.exposure"/>
    <tableColumn id="12" xr3:uid="{C2F9B353-E53E-D74D-B2F3-85090BE1F876}" name="se.outcome"/>
    <tableColumn id="17" xr3:uid="{95C035E7-423B-DD41-9B38-0EAF6F0615C1}" name="pval.exposure"/>
    <tableColumn id="13" xr3:uid="{CE21A4EA-70F2-A04F-A9F1-018EFB7DFE22}" name="pval.outcome"/>
    <tableColumn id="15" xr3:uid="{B8E6CAA6-B697-4F48-B812-A870FDFFC977}" name="samplesize.outcome"/>
    <tableColumn id="18" xr3:uid="{671C1477-468F-B24F-9604-2EE3986DE300}" name="samplesize.exposure"/>
    <tableColumn id="20" xr3:uid="{1882D8ED-BB54-3341-8022-EF4D269E6C90}" name="ncase.outcome"/>
    <tableColumn id="21" xr3:uid="{BCE57928-042E-364E-AB46-B24670750FE5}" name="ncontrol.outcome"/>
    <tableColumn id="22" xr3:uid="{AA7FE64E-D7B6-3445-B42C-9EAB42903614}" name="prevalence.outcome"/>
    <tableColumn id="24" xr3:uid="{CB8CDC38-FB9E-A04B-832C-C77E27FD040B}" name="prevalence.exposure"/>
    <tableColumn id="26" xr3:uid="{F57716CE-C36B-FB46-95C0-4AF2DCE5AAB8}" name="rsq.exposure"/>
    <tableColumn id="27" xr3:uid="{580DC0B6-B981-DA42-8773-386740C0B5CB}" name="effective_n.exposure"/>
    <tableColumn id="28" xr3:uid="{804C5EDE-7440-4440-B76C-51B6E13B7614}" name="rsq.outcome"/>
    <tableColumn id="29" xr3:uid="{41ED8F67-E914-7049-A61A-9CE70116F6D3}" name="effective_n.outcome"/>
    <tableColumn id="30" xr3:uid="{30A494AD-D361-2640-BDEB-700564DB8C9F}" name="steiger_dir"/>
    <tableColumn id="10" xr3:uid="{C60B845C-D708-3040-A10B-728353BD5C06}" name="steiger_pval" dataDxfId="31"/>
    <tableColumn id="11" xr3:uid="{ACE39DC4-6391-8B41-8131-04D24E47C818}" name="F_statistic" dataDxfId="30"/>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1A11018-BE6B-6E47-A83C-3897AE3E86E1}" name="Table16" displayName="Table16" ref="A2:Z6" totalsRowShown="0">
  <autoFilter ref="A2:Z6" xr:uid="{01A11018-BE6B-6E47-A83C-3897AE3E86E1}"/>
  <tableColumns count="26">
    <tableColumn id="1" xr3:uid="{8896E37E-CD00-8245-8A4B-386C244D517A}" name="exposure"/>
    <tableColumn id="2" xr3:uid="{67EA7875-ADAB-334F-A86C-6EE41F110944}" name="outcome"/>
    <tableColumn id="3" xr3:uid="{130B658B-DCF3-AF40-A03D-66D6076BF73F}" name="SNP"/>
    <tableColumn id="4" xr3:uid="{DDD7ECE4-1537-834B-9E70-2B98F21CFF4F}" name="effect_allele.exposure"/>
    <tableColumn id="5" xr3:uid="{B5318D62-B997-6C4C-9B38-FC2AB5A9900D}" name="other_allele.exposure"/>
    <tableColumn id="6" xr3:uid="{5729267B-AC96-334E-A71B-CDE77298545E}" name="effect_allele.outcome"/>
    <tableColumn id="7" xr3:uid="{B920A6D2-D162-9F4C-9180-68593E562DB5}" name="other_allele.outcome"/>
    <tableColumn id="8" xr3:uid="{7FB09EB0-2D02-4B43-91C6-DB5A63598BC4}" name="beta.exposure"/>
    <tableColumn id="9" xr3:uid="{76E947F0-8A90-2846-8829-F7DB7F266A38}" name="beta.outcome"/>
    <tableColumn id="10" xr3:uid="{9B896589-9215-5649-B62F-B3735B6E9D8C}" name="eaf.exposure"/>
    <tableColumn id="11" xr3:uid="{D79C33E1-8D61-794E-860D-D0FCE8A0F0B8}" name="eaf.outcome"/>
    <tableColumn id="12" xr3:uid="{A943BEC1-3D0B-F549-859F-EC23077FA03F}" name="se.exposure"/>
    <tableColumn id="13" xr3:uid="{ACB9A932-7AC0-6946-B37E-903AB8F92E36}" name="se.outcome"/>
    <tableColumn id="14" xr3:uid="{B07ECC8F-7F1C-DF47-A328-0EE26FA15087}" name="pval.exposure" dataDxfId="29"/>
    <tableColumn id="15" xr3:uid="{7FB3AB2A-47FC-EA48-BCE1-30D4A5F8812D}" name="pval.outcome"/>
    <tableColumn id="16" xr3:uid="{9F6F6482-880B-1144-94BF-68AC6EC837E1}" name="samplesize.exposure"/>
    <tableColumn id="17" xr3:uid="{96F72CB9-4846-7E4C-A174-CBA84B7F47A3}" name="samplesize.outcome">
      <calculatedColumnFormula>R3+S3</calculatedColumnFormula>
    </tableColumn>
    <tableColumn id="18" xr3:uid="{50C22EF7-04B7-4648-BFE0-B11F09695E16}" name="ncase.outcome"/>
    <tableColumn id="19" xr3:uid="{7B9CFCC1-77F6-BE47-AF0B-F71E5197F273}" name="ncontrol.outcome"/>
    <tableColumn id="20" xr3:uid="{ADD07AC9-2AE8-3C46-9E58-B483EA2E6060}" name="rsq.exposure"/>
    <tableColumn id="21" xr3:uid="{F5A05D0A-0D09-C14D-96C9-D5834B38DA89}" name="effective_n.exposure"/>
    <tableColumn id="22" xr3:uid="{40129D34-0100-7D4E-9130-FE79A6936620}" name="rsq.outcome" dataDxfId="28"/>
    <tableColumn id="23" xr3:uid="{F10F4841-2E07-6549-87F6-5ACCDB6F0558}" name="effective_n.outcome"/>
    <tableColumn id="24" xr3:uid="{A3C459D7-6C59-D147-A2FF-8CE8102EFCCC}" name="steiger_dir"/>
    <tableColumn id="25" xr3:uid="{B2F21E0D-FD4A-D94F-8564-52DFEE2B64FE}" name="steiger_pval" dataDxfId="27"/>
    <tableColumn id="26" xr3:uid="{DCE99F44-D430-D14E-9871-0D7F90C77E75}" name="F_statistic"/>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A2F1301-DE63-0E42-B4FC-6243470F8196}" name="Table1" displayName="Table1" ref="A2:Z132" totalsRowShown="0">
  <autoFilter ref="A2:Z132" xr:uid="{7A2F1301-DE63-0E42-B4FC-6243470F8196}"/>
  <tableColumns count="26">
    <tableColumn id="1" xr3:uid="{4D8B5C34-A70F-B14B-810A-6CA8D9EAE7B9}" name="Column1"/>
    <tableColumn id="2" xr3:uid="{858BE132-9D18-F249-857C-0BAC3E8DCF25}" name="outcome"/>
    <tableColumn id="3" xr3:uid="{453D0370-5F56-E449-A86A-69F726865F78}" name="SNP"/>
    <tableColumn id="4" xr3:uid="{F407AF48-DB85-9648-98DE-9ECC186AB5D8}" name="effect_allele.exposure"/>
    <tableColumn id="5" xr3:uid="{C0C533BF-DCA8-254D-A0CB-7E6697E654BC}" name="other_allele.exposure"/>
    <tableColumn id="6" xr3:uid="{208D8A45-CA2B-6B42-BE87-8B4E91F61A9A}" name="effect_allele.outcome"/>
    <tableColumn id="7" xr3:uid="{125D22B6-3627-2A4A-8778-F6524BB8E1E6}" name="other_allele.outcome"/>
    <tableColumn id="8" xr3:uid="{D1B93BDB-7795-3745-B20C-8258098F2669}" name="beta.exposure"/>
    <tableColumn id="9" xr3:uid="{53030FF0-7961-2648-BBBE-31CE9B0907DD}" name="beta.outcome"/>
    <tableColumn id="10" xr3:uid="{9D115E8C-604E-7545-80BE-B25B959CBCBB}" name="eaf.exposure"/>
    <tableColumn id="11" xr3:uid="{0EA77CC4-5E36-0542-8096-4412D5F1F81D}" name="eaf.outcome"/>
    <tableColumn id="12" xr3:uid="{851B735E-E42B-E84B-BCC6-8F50695EA3ED}" name="se.exposure"/>
    <tableColumn id="13" xr3:uid="{FF84AAFD-4BA5-564E-8451-0F60945F075B}" name="se.outcome"/>
    <tableColumn id="14" xr3:uid="{8DBBAA90-798B-9644-B4CC-3436C9ABEC05}" name="pval.exposure" dataDxfId="26"/>
    <tableColumn id="15" xr3:uid="{037902B9-89D8-EE41-8033-B3DF050E4C0D}" name="pval.outcome"/>
    <tableColumn id="16" xr3:uid="{0E2E03D1-E54D-5E44-9393-B0D91AA84AA8}" name="samplesize.exposure"/>
    <tableColumn id="17" xr3:uid="{58D45DB3-4219-9449-BE54-9EB6C8816DF2}" name="samplesize.outcome">
      <calculatedColumnFormula>Table1[[#This Row],[ncase.outcome]]+Table1[[#This Row],[ncontrol.outcome]]</calculatedColumnFormula>
    </tableColumn>
    <tableColumn id="18" xr3:uid="{BA7295DD-E5A5-B04F-9659-4A9A993E433A}" name="ncase.outcome"/>
    <tableColumn id="19" xr3:uid="{77F5EF9C-5167-3545-A230-D28A0F0871B6}" name="ncontrol.outcome"/>
    <tableColumn id="20" xr3:uid="{07D08264-DC28-9D4D-9E06-669BD609D21D}" name="rsq.exposure"/>
    <tableColumn id="21" xr3:uid="{F8C548E2-B50B-0548-BE05-ABE13C0A9D16}" name="effective_n.exposure"/>
    <tableColumn id="22" xr3:uid="{0043B4FA-6547-FC4C-BF81-D678119BCEA8}" name="rsq.outcome" dataDxfId="25"/>
    <tableColumn id="23" xr3:uid="{17118F29-6B94-A044-80E0-D3609C270C45}" name="effective_n.outcome"/>
    <tableColumn id="24" xr3:uid="{3E692B9E-F29A-C346-A68F-1186E6AEFA3E}" name="steiger_dir"/>
    <tableColumn id="25" xr3:uid="{620551DD-96C2-ED49-B301-ADD39313455A}" name="steiger_pval"/>
    <tableColumn id="26" xr3:uid="{E1AEB11E-866C-A641-B175-7EC6E2928DD7}" name="F_statistic"/>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DEA1B339-0B1C-D44A-B2BF-62EA322C7505}" name="Table42" displayName="Table42" ref="A2:L94" totalsRowShown="0" dataDxfId="24">
  <autoFilter ref="A2:L94" xr:uid="{DEA1B339-0B1C-D44A-B2BF-62EA322C7505}"/>
  <sortState xmlns:xlrd2="http://schemas.microsoft.com/office/spreadsheetml/2017/richdata2" ref="A3:J94">
    <sortCondition ref="A2:A94"/>
  </sortState>
  <tableColumns count="12">
    <tableColumn id="1" xr3:uid="{ECB930D1-D653-7C4F-AF85-5BC1D1A8716E}" name="Exposure" dataDxfId="23"/>
    <tableColumn id="2" xr3:uid="{BEC60CEC-1793-6A4A-85C0-0C6A0674DF20}" name="Outcome" dataDxfId="22"/>
    <tableColumn id="3" xr3:uid="{81A773A1-9CC7-EC4C-B2CD-11306CC7A0D5}" name="N SNPs" dataDxfId="21"/>
    <tableColumn id="4" xr3:uid="{0433A06B-3A18-8348-B631-E25B809AFC67}" name="Method" dataDxfId="20"/>
    <tableColumn id="5" xr3:uid="{4FE91E4B-BA57-3A4A-9D4F-7280C02A03E1}" name="Beta" dataDxfId="19"/>
    <tableColumn id="6" xr3:uid="{34ED719F-F0AC-0545-B202-171B4B0B03A1}" name="se" dataDxfId="18"/>
    <tableColumn id="7" xr3:uid="{2457A107-03D3-7B4C-9EA9-8E1246AE954B}" name="P-value" dataDxfId="17"/>
    <tableColumn id="8" xr3:uid="{BB685131-02FB-034F-8E75-115242ACEB12}" name="l95ci" dataDxfId="9">
      <calculatedColumnFormula>Table42[[#This Row],[Beta]]-(1.96*Table42[[#This Row],[se]])</calculatedColumnFormula>
    </tableColumn>
    <tableColumn id="9" xr3:uid="{BA31DAFB-B746-0640-8B10-D173C079E31D}" name="u95ci" dataDxfId="8">
      <calculatedColumnFormula>Table42[[#This Row],[Beta]]+(1.96*Table42[[#This Row],[se]])</calculatedColumnFormula>
    </tableColumn>
    <tableColumn id="10" xr3:uid="{849E0DD9-E821-B64A-A22D-09E85310EBB2}" name="scaled OR" dataDxfId="16"/>
    <tableColumn id="11" xr3:uid="{67F0524B-F623-0144-9C97-2B034B7CAAFA}" name="scaled l95ci" dataDxfId="11">
      <calculatedColumnFormula>(E3*0.693)-(1.96*(F3*0.693))</calculatedColumnFormula>
    </tableColumn>
    <tableColumn id="12" xr3:uid="{D569C872-D008-BA4E-94A5-EA7CE9484565}" name="scaled u95ci" dataDxfId="10">
      <calculatedColumnFormula>(E3*0.693)+(1.96*(F3*0.693))</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97130B-844D-5848-871C-27F738CDC8C3}" name="Table5" displayName="Table5" ref="A2:M32" totalsRowShown="0" headerRowDxfId="181" dataDxfId="180">
  <autoFilter ref="A2:M32" xr:uid="{2797130B-844D-5848-871C-27F738CDC8C3}"/>
  <sortState xmlns:xlrd2="http://schemas.microsoft.com/office/spreadsheetml/2017/richdata2" ref="A3:M32">
    <sortCondition ref="A2:A32"/>
  </sortState>
  <tableColumns count="13">
    <tableColumn id="3" xr3:uid="{74B85EC1-DCD8-A34F-B063-D3BBAA46A68A}" name="SNP" dataDxfId="179"/>
    <tableColumn id="12" xr3:uid="{5B75C6B5-4517-4E4C-91DA-53B12476170F}" name="Microbial trait" dataDxfId="178"/>
    <tableColumn id="17" xr3:uid="{7452F973-943C-504C-A983-A8AE98BF1B65}" name="Model" dataDxfId="177"/>
    <tableColumn id="13" xr3:uid="{4BDFD32A-EE12-9540-8564-33C0AAE892A8}" name="chr:bp" dataDxfId="176"/>
    <tableColumn id="14" xr3:uid="{EEEA6E55-013B-7A4D-913B-96806A86B7EA}" name="EA" dataDxfId="175"/>
    <tableColumn id="4" xr3:uid="{09F9FD4D-156F-6F4E-BFDE-924C6A7B81FE}" name="OA" dataDxfId="174"/>
    <tableColumn id="5" xr3:uid="{F1B0E14A-CEC2-BD49-BCAF-922435356940}" name="EAF" dataDxfId="173"/>
    <tableColumn id="10" xr3:uid="{CE46B176-02DD-AE46-A3A9-D97825650EA2}" name="N" dataDxfId="172"/>
    <tableColumn id="11" xr3:uid="{F6D96202-19B2-BA4E-9C06-5776FCD689BA}" name="beta.exposure" dataDxfId="171"/>
    <tableColumn id="15" xr3:uid="{D2B20247-AD61-ED47-A4B1-FC599229B2F2}" name="se.exposure" dataDxfId="170"/>
    <tableColumn id="16" xr3:uid="{93BEAAF1-928C-7940-BB30-35B056D2DD8F}" name="pval.exposure" dataDxfId="169"/>
    <tableColumn id="18" xr3:uid="{0B54A594-9F93-A047-A3D1-C51B956AD1DE}" name="R-squared" dataDxfId="168"/>
    <tableColumn id="19" xr3:uid="{E6BDDC1A-CA0A-0D4E-9C42-2D086181283C}" name="F-statistic" dataDxfId="167"/>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6A4C783-1E64-C640-AE12-8AF8845301D7}" name="Table33" displayName="Table33" ref="A2:AC28" totalsRowShown="0">
  <autoFilter ref="A2:AC28" xr:uid="{D6A4C783-1E64-C640-AE12-8AF8845301D7}"/>
  <tableColumns count="29">
    <tableColumn id="8" xr3:uid="{8AB48548-CDE5-4849-8C4D-5AA52B6D62FC}" name="exposure"/>
    <tableColumn id="17" xr3:uid="{17CDACDE-5BD7-D34E-AD86-02170F7821EF}" name="outcome"/>
    <tableColumn id="1" xr3:uid="{32EA856E-0A69-4B4B-85CE-C75E25064F8C}" name="SNP"/>
    <tableColumn id="2" xr3:uid="{2E5B1CAD-AE3C-CF46-B718-555E727E044D}" name="effect_allele.exposure"/>
    <tableColumn id="3" xr3:uid="{9BFE291D-E5E2-904C-BA12-17727E739D98}" name="other_allele.exposure"/>
    <tableColumn id="4" xr3:uid="{79C95C64-8E05-9B4E-A8B1-80DC73B7BE3C}" name="effect_allele.outcome"/>
    <tableColumn id="5" xr3:uid="{92127E52-F180-3343-AAD3-5B1EB9B97730}" name="other_allele.outcome"/>
    <tableColumn id="9" xr3:uid="{ED45B706-4F5D-924C-AC8B-B2B9F03EFB02}" name="beta.exposure"/>
    <tableColumn id="18" xr3:uid="{5EE2C7A6-6595-3747-B773-AA69FADBA366}" name="beta.outcome"/>
    <tableColumn id="16" xr3:uid="{F04FAFDF-EDB8-2C43-98B0-0EB856271959}" name="eaf.exposure"/>
    <tableColumn id="21" xr3:uid="{33561859-723A-4C4C-9D37-71F16CDB6FF8}" name="eaf.outcome"/>
    <tableColumn id="10" xr3:uid="{3E797EAF-0516-E742-9ADD-A4E54FB4613C}" name="se.exposure"/>
    <tableColumn id="19" xr3:uid="{7DE14F1B-6385-354F-B9BC-5E4EC039F079}" name="se.outcome"/>
    <tableColumn id="11" xr3:uid="{778AB364-7906-BC45-AE36-3AB9FAD4E35D}" name="pval.exposure" dataDxfId="15"/>
    <tableColumn id="20" xr3:uid="{4D9BF009-9A62-A940-AB6D-7E59C2C0282D}" name="pval.outcome" dataDxfId="14"/>
    <tableColumn id="15" xr3:uid="{569F98D0-29C9-3843-8498-27C064813F49}" name="samplesize.exposure"/>
    <tableColumn id="13" xr3:uid="{E92F5A10-1565-4A44-A1FE-61D1C63C54C6}" name="ncase.exposure"/>
    <tableColumn id="14" xr3:uid="{74021BB8-4ABB-B84A-9984-6AADE9F0643A}" name="ncontrol.exposure"/>
    <tableColumn id="24" xr3:uid="{0835EE37-B8C5-F241-959D-260DD1D5D3A9}" name="samplesize.outcome"/>
    <tableColumn id="22" xr3:uid="{7169ED83-BFED-5E40-8362-661DA7F3FB16}" name="ncase.outcome"/>
    <tableColumn id="23" xr3:uid="{59F4CDB3-A7C5-0F4C-9EDF-31429569B504}" name="ncontrol.outcome"/>
    <tableColumn id="26" xr3:uid="{5C8DA6A7-18DB-374B-9162-4E8069D8E1F7}" name="prevalence.outcome"/>
    <tableColumn id="35" xr3:uid="{4C18B6DA-19D4-0441-9C6D-4C04092CC2CC}" name="rsq.exposure" dataDxfId="13"/>
    <tableColumn id="36" xr3:uid="{1F2C7591-EDFF-EC49-AEF4-2E7F7C5F6A40}" name="effective_n.exposure"/>
    <tableColumn id="37" xr3:uid="{66847F66-7300-C140-9DF1-3296866F87EE}" name="rsq.outcome" dataDxfId="12"/>
    <tableColumn id="38" xr3:uid="{BFF232F1-F825-6B4D-A7D6-51CEDF5C4EEB}" name="effective_n.outcome"/>
    <tableColumn id="39" xr3:uid="{C91906B1-C2B1-0644-9DAF-FFA9DB4836EF}" name="steiger_dir"/>
    <tableColumn id="40" xr3:uid="{CD7634E2-7403-C440-A755-23152EB0AF41}" name="steiger_pval"/>
    <tableColumn id="41" xr3:uid="{E68390EA-3321-1F42-B3F1-B022AEAAEB0F}" name="F_statistic"/>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C0798F5-9E26-1B42-8AE3-7F21828655BE}" name="Table51" displayName="Table51" ref="A2:H27" totalsRowCount="1" headerRowDxfId="166" dataDxfId="165">
  <autoFilter ref="A2:H26" xr:uid="{DC0798F5-9E26-1B42-8AE3-7F21828655BE}"/>
  <tableColumns count="8">
    <tableColumn id="1" xr3:uid="{FC408E5F-7A5B-B341-957B-C579395B0049}" name="Acronym" dataDxfId="164" totalsRowDxfId="163"/>
    <tableColumn id="2" xr3:uid="{BB367EDD-0BF7-6349-8CBA-28FE7BBCB239}" name="Study design" dataDxfId="162" totalsRowDxfId="161"/>
    <tableColumn id="3" xr3:uid="{F0B0F07E-2E34-9140-94D6-04AC063C0DD4}" name="Ancestry" dataDxfId="160" totalsRowDxfId="159"/>
    <tableColumn id="4" xr3:uid="{9090DCD3-D6A1-344D-AAF1-0BF99CA9F53A}" name="Country" dataDxfId="158" totalsRowDxfId="157"/>
    <tableColumn id="5" xr3:uid="{810FBDCE-774A-4A4B-86E2-F5A360471A7E}" name="Nsamples GWAS" dataDxfId="156" totalsRowDxfId="155"/>
    <tableColumn id="6" xr3:uid="{9328E730-3A58-A046-A180-6650C00E00DC}" name="Genotyping platform &amp; SNP panel" dataDxfId="154" totalsRowDxfId="153"/>
    <tableColumn id="7" xr3:uid="{1AF80BAE-3BE6-D748-BDDB-D247B9356545}" name="Antibiotic users" dataDxfId="152" totalsRowDxfId="151"/>
    <tableColumn id="8" xr3:uid="{C2F02FBF-8509-1841-88C2-8B3816CE5C6B}" name="Included in European meta-analysis" dataDxfId="150" totalsRowDxfId="14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6C22355-EDD1-8F49-8C79-EAC78B01CA53}" name="Table4" displayName="Table4" ref="A2:K24" totalsRowShown="0" headerRowDxfId="148" dataDxfId="147">
  <autoFilter ref="A2:K24" xr:uid="{96C22355-EDD1-8F49-8C79-EAC78B01CA53}"/>
  <tableColumns count="11">
    <tableColumn id="1" xr3:uid="{A851D1D4-402A-E34C-AD77-19115A9F2E39}" name="Analysis" dataDxfId="146"/>
    <tableColumn id="2" xr3:uid="{08E805B0-CCD1-4947-9408-58761E17D111}" name="Outcome" dataDxfId="145"/>
    <tableColumn id="3" xr3:uid="{9A7862E1-8217-9C4D-AEF0-A1CB6EAE2EAD}" name="Data / IEU Open GWAS ID" dataDxfId="144"/>
    <tableColumn id="4" xr3:uid="{23E72B17-B3FE-884A-B1CB-7637842BCC40}" name="PMID" dataDxfId="143"/>
    <tableColumn id="5" xr3:uid="{102EFED8-4DE1-9442-8F3E-2BF729D6A793}" name="Year" dataDxfId="142"/>
    <tableColumn id="6" xr3:uid="{D23B1AF9-2A24-E049-ADAA-8E6264EF2CE6}" name="Population" dataDxfId="141"/>
    <tableColumn id="7" xr3:uid="{2FB0855F-4255-CD43-B55D-0B6CBCBBEB3B}" name="N cases" dataDxfId="140"/>
    <tableColumn id="8" xr3:uid="{907BC7B9-2282-124D-9A04-20D443B65828}" name="N controls" dataDxfId="139"/>
    <tableColumn id="9" xr3:uid="{3D96880C-BD21-E84D-8A62-C83937814388}" name="N" dataDxfId="138"/>
    <tableColumn id="11" xr3:uid="{2E35341A-515A-CC49-9858-DB6D99411C41}" name="N SNPs" dataDxfId="137"/>
    <tableColumn id="10" xr3:uid="{0AFC34D8-0B65-204C-88D6-1E9C68D8EB5A}" name="Link" dataDxfId="13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4FF4A72-4ED5-9A4B-A6DF-4D5E7E0035D4}" name="Table218" displayName="Table218" ref="A2:K24" totalsRowShown="0" headerRowDxfId="135" dataDxfId="133" headerRowBorderDxfId="134" tableBorderDxfId="132" totalsRowBorderDxfId="131">
  <autoFilter ref="A2:K24" xr:uid="{14FF4A72-4ED5-9A4B-A6DF-4D5E7E0035D4}"/>
  <tableColumns count="11">
    <tableColumn id="1" xr3:uid="{B7711ACB-104D-1A4A-A8FD-44C18B330ECA}" name="Analysis" dataDxfId="130"/>
    <tableColumn id="2" xr3:uid="{C8FABB90-4E72-9D4F-9BC6-9AC9366FE977}" name="Exposure data" dataDxfId="129"/>
    <tableColumn id="3" xr3:uid="{16A86D10-E29F-F540-8DF8-E14FBB05A4F5}" name="Outcome data" dataDxfId="128"/>
    <tableColumn id="11" xr3:uid="{CE89B61A-81EB-EF41-A0AB-C826E35C8EDB}" name="N SNPs in exposure data" dataDxfId="127"/>
    <tableColumn id="4" xr3:uid="{88ADC8F9-D171-4C42-9437-8B204B197A16}" name="N SNP-exposure associations in exposure data" dataDxfId="126"/>
    <tableColumn id="5" xr3:uid="{40635429-D463-6A4C-A939-3C4877BF22BD}" name="N SNP-outcome associations available in outcome data" dataDxfId="125"/>
    <tableColumn id="6" xr3:uid="{3307FC90-56C7-1F47-9AD9-8E2FF405C4F3}" name="N proxies found " dataDxfId="124"/>
    <tableColumn id="7" xr3:uid="{27B4BB0F-1757-7A40-AD09-6693C3357204}" name="N proxies in exposure data" dataDxfId="123"/>
    <tableColumn id="8" xr3:uid="{0FFBDF87-2A5D-A54F-9C39-ACEAB329A6F3}" name="N proxies in the outcome data" dataDxfId="122"/>
    <tableColumn id="9" xr3:uid="{581FA0DF-9759-8543-A4DB-45E8072E5705}" name="N SNPs removed due to palindromic or ambiguous" dataDxfId="121"/>
    <tableColumn id="10" xr3:uid="{D7582C04-698D-F444-925C-E9E9C395AF7D}" name="N SNP-exposure associations included in MR analysis" dataDxfId="12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C00FBF0-AF5D-E149-A30F-555CF9D00A09}" name="Table3" displayName="Table3" ref="A2:N631" totalsRowShown="0" headerRowDxfId="119" dataDxfId="118">
  <autoFilter ref="A2:N631" xr:uid="{4C00FBF0-AF5D-E149-A30F-555CF9D00A09}">
    <filterColumn colId="2">
      <filters>
        <filter val="Breast cancer"/>
      </filters>
    </filterColumn>
    <filterColumn colId="3">
      <filters>
        <filter val="family.Oxalobacteraceae.id.2966"/>
      </filters>
    </filterColumn>
  </autoFilter>
  <tableColumns count="14">
    <tableColumn id="1" xr3:uid="{D3F88877-B1AE-844D-BF23-862A5F2B3181}" name="Exposure study" dataDxfId="117"/>
    <tableColumn id="2" xr3:uid="{525DEDE3-2E25-5D4B-8789-1BDFDDB3DDBE}" name="Analysis" dataDxfId="116"/>
    <tableColumn id="5" xr3:uid="{491CC632-FD89-A54C-BE9E-50DA49F6DFD6}" name="outcome" dataDxfId="115"/>
    <tableColumn id="6" xr3:uid="{F3590763-859D-0F42-843E-CD97EB25BD63}" name="exposure" dataDxfId="114"/>
    <tableColumn id="7" xr3:uid="{48862B9A-C48C-A547-BFF1-7D4C1A5A5D61}" name="method" dataDxfId="113"/>
    <tableColumn id="8" xr3:uid="{0E5E8619-DD5A-B345-B483-9E12B96E7F18}" name="nsnp" dataDxfId="112"/>
    <tableColumn id="9" xr3:uid="{93BCC767-A1C6-BD40-90CC-8286F935125B}" name="beta" dataDxfId="111"/>
    <tableColumn id="10" xr3:uid="{46E4FB36-E685-254A-B0DF-A37585E2CBAF}" name="SE" dataDxfId="110"/>
    <tableColumn id="4" xr3:uid="{D10995DC-11BF-B343-AD98-A9A8DE07FA0D}" name="scaled beta" dataDxfId="109">
      <calculatedColumnFormula>Table3[[#This Row],[beta]]*0.693</calculatedColumnFormula>
    </tableColumn>
    <tableColumn id="3" xr3:uid="{16569FE2-9BAC-7149-AC48-C7B585DC576F}" name="scaled SE" dataDxfId="108">
      <calculatedColumnFormula>Table3[[#This Row],[SE]]*0.693</calculatedColumnFormula>
    </tableColumn>
    <tableColumn id="11" xr3:uid="{5B9418AD-2E85-4046-8E52-516E6ACCC145}" name="pval" dataDxfId="107"/>
    <tableColumn id="12" xr3:uid="{2557AF53-F8CC-FF4F-AF78-B1AFBAD9D86A}" name="OR" dataDxfId="7">
      <calculatedColumnFormula>EXP(IF(RIGHT(D3,3)="_HB",I3,G3))</calculatedColumnFormula>
    </tableColumn>
    <tableColumn id="13" xr3:uid="{3907EB49-03A2-A34A-AADA-33240EA02408}" name="l95ci" dataDxfId="106">
      <calculatedColumnFormula>EXP(IF(RIGHT(D3,3)="_HB", J3 - 1.96*HI3, G3 - 1.96*H3))</calculatedColumnFormula>
    </tableColumn>
    <tableColumn id="14" xr3:uid="{E45712E2-D1CB-7944-880C-9A595C633E02}" name="u95ci" dataDxfId="105">
      <calculatedColumnFormula>EXP(IF(RIGHT(D3,3)="_HB",I3+1.96*J3,G3+1.96*H3))</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A4027B2-6C38-2841-B49A-408C43CE1D77}" name="Table7" displayName="Table7" ref="A2:L19" totalsRowShown="0">
  <autoFilter ref="A2:L19" xr:uid="{6A4027B2-6C38-2841-B49A-408C43CE1D77}"/>
  <tableColumns count="12">
    <tableColumn id="1" xr3:uid="{815E1E14-B893-F047-BE2B-A550D9C76089}" name="Exposure study"/>
    <tableColumn id="2" xr3:uid="{B48A9DC1-264F-4748-984B-638606BB6F4A}" name="Analysis"/>
    <tableColumn id="5" xr3:uid="{3823A689-F7AD-4D4F-A7F2-BDA015EA9AE2}" name="outcome"/>
    <tableColumn id="6" xr3:uid="{0FA6CCE7-B7A6-4146-897C-AD91C669EAE7}" name="exposure"/>
    <tableColumn id="7" xr3:uid="{A78E8441-67B1-904B-95C8-D88F5523EE37}" name="method"/>
    <tableColumn id="8" xr3:uid="{E040073E-2B16-8B4A-BA87-36C94EB19E9B}" name="nsnp"/>
    <tableColumn id="9" xr3:uid="{F44BA459-E0C2-5645-824D-B99E9BEE9016}" name="beta" dataDxfId="104"/>
    <tableColumn id="10" xr3:uid="{1FD379E5-D9A9-6744-934A-3A59629CC11D}" name="se" dataDxfId="103"/>
    <tableColumn id="11" xr3:uid="{4D95C6A8-2D90-5C4E-ACBD-1AF28A62D537}" name="pval" dataDxfId="102"/>
    <tableColumn id="12" xr3:uid="{248B318A-8098-6446-9D40-06D89724A688}" name="OR" dataDxfId="101">
      <calculatedColumnFormula>EXP(Table7[[#This Row],[beta]])</calculatedColumnFormula>
    </tableColumn>
    <tableColumn id="13" xr3:uid="{755029A6-FBFC-A24A-AE43-F9065F2ADE49}" name="l95ci" dataDxfId="100">
      <calculatedColumnFormula>EXP(Table7[[#This Row],[beta]]-(1.96*Table7[[#This Row],[se]]))</calculatedColumnFormula>
    </tableColumn>
    <tableColumn id="14" xr3:uid="{75A04822-72B0-0244-A71D-0AA9372918EF}" name="u95ci" dataDxfId="99">
      <calculatedColumnFormula>EXP(Table7[[#This Row],[beta]]+(1.96*Table7[[#This Row],[se]]))</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335D284-03A4-2246-AA66-2FDF1A169F81}" name="Table6" displayName="Table6" ref="A2:J25" totalsRowShown="0" dataDxfId="98">
  <autoFilter ref="A2:J25" xr:uid="{D335D284-03A4-2246-AA66-2FDF1A169F81}"/>
  <tableColumns count="10">
    <tableColumn id="1" xr3:uid="{0CBA7EC8-6D98-B441-A272-F9F0381DECC7}" name="Microbial trait" dataDxfId="97"/>
    <tableColumn id="2" xr3:uid="{A53A2743-E55C-244F-99F2-0723B24396EC}" name="Exposure" dataDxfId="96"/>
    <tableColumn id="3" xr3:uid="{5357B01B-DAC3-3348-B817-FA33D48A5BAA}" name="Outcome" dataDxfId="95"/>
    <tableColumn id="4" xr3:uid="{4ADF651A-FF8E-CA4E-BA7F-6A12F5E94F79}" name="Lead SNP" dataDxfId="94"/>
    <tableColumn id="5" xr3:uid="{FC1BBE0A-9D07-F244-BD51-5CDDCB6F3A20}" name="NSNPs" dataDxfId="93"/>
    <tableColumn id="6" xr3:uid="{4DA1BF88-9B84-ED43-9039-9FF1AA7F37CE}" name="H0" dataDxfId="92"/>
    <tableColumn id="7" xr3:uid="{67D0EC83-8196-E74C-8A00-6389E73AF57C}" name="H1" dataDxfId="91"/>
    <tableColumn id="8" xr3:uid="{C0EA41CD-B78F-9240-A699-13C415F7B365}" name="H2" dataDxfId="90"/>
    <tableColumn id="9" xr3:uid="{DA821198-08E2-6A45-8F89-117128D8D88F}" name="H3" dataDxfId="89"/>
    <tableColumn id="10" xr3:uid="{BDDDC44D-6AC3-8D4D-BEB1-35BD2F80BEA4}" name="H4" dataDxfId="8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C0A2464-ECF5-9842-AA28-CECA85C6D9CE}" name="Table3411" displayName="Table3411" ref="A2:M1893" totalsRowShown="0" headerRowDxfId="87" dataDxfId="86">
  <autoFilter ref="A2:M1893" xr:uid="{4C0A2464-ECF5-9842-AA28-CECA85C6D9CE}">
    <filterColumn colId="1">
      <filters>
        <filter val="rs182549"/>
      </filters>
    </filterColumn>
  </autoFilter>
  <sortState xmlns:xlrd2="http://schemas.microsoft.com/office/spreadsheetml/2017/richdata2" ref="A3:M1893">
    <sortCondition ref="L2:L1893"/>
  </sortState>
  <tableColumns count="13">
    <tableColumn id="8" xr3:uid="{4A947EFA-6DD5-3F42-A460-2859CB6BCCEB}" name="Analysis" dataDxfId="85"/>
    <tableColumn id="1" xr3:uid="{782F2AE1-B7C6-2D41-AB70-7EE6037DDFA9}" name="rsid" dataDxfId="84"/>
    <tableColumn id="15" xr3:uid="{2665A632-0601-3D4F-AA9B-1F854C176028}" name="EA" dataDxfId="83"/>
    <tableColumn id="14" xr3:uid="{523C02EC-7186-ED4D-849E-A6C152956FAE}" name="OA" dataDxfId="82"/>
    <tableColumn id="2" xr3:uid="{3BC696C1-DA34-A447-8E68-0927946F3435}" name="eaf" dataDxfId="81"/>
    <tableColumn id="3" xr3:uid="{11B77316-F58A-D04B-A0B9-A7F3829CF33F}" name="position" dataDxfId="80"/>
    <tableColumn id="4" xr3:uid="{8476F092-6A4B-F34F-9E0F-1104AD9DB945}" name="chr" dataDxfId="79"/>
    <tableColumn id="5" xr3:uid="{48F9E9DD-E4A2-DD4F-9AE8-4534F7E2973F}" name="trait" dataDxfId="78"/>
    <tableColumn id="6" xr3:uid="{274C136E-23C6-D448-BFFD-8581E78FF1BF}" name="id" dataDxfId="77"/>
    <tableColumn id="9" xr3:uid="{E5389097-E39B-A44B-AE0F-3E0CC00F3EEA}" name="beta" dataDxfId="76"/>
    <tableColumn id="10" xr3:uid="{BC2483B4-DA7A-5941-A26F-F59B469B790D}" name="se" dataDxfId="75"/>
    <tableColumn id="11" xr3:uid="{A873C9EC-F67D-0145-AB29-DEE2BCC0987B}" name="p" dataDxfId="74"/>
    <tableColumn id="12" xr3:uid="{289AF4E3-926D-1047-AE3C-5D75AF68B01A}" name="n" dataDxfId="7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7C336-412D-2242-8FA0-E52EAB1E74F5}">
  <dimension ref="A1:M19"/>
  <sheetViews>
    <sheetView zoomScale="113" workbookViewId="0">
      <selection activeCell="B21" sqref="B21"/>
    </sheetView>
  </sheetViews>
  <sheetFormatPr baseColWidth="10" defaultColWidth="11" defaultRowHeight="16" x14ac:dyDescent="0.2"/>
  <cols>
    <col min="1" max="1" width="24" customWidth="1"/>
    <col min="2" max="2" width="33" customWidth="1"/>
    <col min="4" max="4" width="15.33203125" customWidth="1"/>
    <col min="12" max="12" width="15.33203125" customWidth="1"/>
  </cols>
  <sheetData>
    <row r="1" spans="1:13" ht="18" customHeight="1" x14ac:dyDescent="0.2">
      <c r="A1" s="1" t="s">
        <v>0</v>
      </c>
      <c r="B1" s="2"/>
      <c r="C1" s="2"/>
      <c r="D1" s="2"/>
      <c r="E1" s="2"/>
      <c r="F1" s="2"/>
      <c r="G1" s="2"/>
      <c r="H1" s="2"/>
      <c r="I1" s="2"/>
      <c r="J1" s="2"/>
      <c r="K1" s="2"/>
      <c r="L1" s="2"/>
      <c r="M1" s="2"/>
    </row>
    <row r="2" spans="1:13" x14ac:dyDescent="0.2">
      <c r="A2" s="3" t="s">
        <v>57</v>
      </c>
      <c r="B2" s="3" t="s">
        <v>1</v>
      </c>
      <c r="C2" s="3" t="s">
        <v>2</v>
      </c>
      <c r="D2" s="3" t="s">
        <v>3</v>
      </c>
      <c r="E2" s="4" t="s">
        <v>4</v>
      </c>
      <c r="F2" s="4" t="s">
        <v>5</v>
      </c>
      <c r="G2" s="4" t="s">
        <v>6</v>
      </c>
      <c r="H2" t="s">
        <v>2159</v>
      </c>
      <c r="I2" t="s">
        <v>2187</v>
      </c>
      <c r="J2" t="s">
        <v>2160</v>
      </c>
      <c r="K2" s="4" t="s">
        <v>58</v>
      </c>
      <c r="L2" s="4" t="s">
        <v>8</v>
      </c>
      <c r="M2" s="5" t="s">
        <v>9</v>
      </c>
    </row>
    <row r="3" spans="1:13" x14ac:dyDescent="0.2">
      <c r="A3" s="43" t="s">
        <v>48</v>
      </c>
      <c r="B3" s="43" t="s">
        <v>49</v>
      </c>
      <c r="C3" s="43" t="s">
        <v>12</v>
      </c>
      <c r="D3" s="43" t="s">
        <v>50</v>
      </c>
      <c r="E3" s="44" t="s">
        <v>14</v>
      </c>
      <c r="F3" s="44" t="s">
        <v>15</v>
      </c>
      <c r="G3" s="39">
        <v>4.3022834000000003E-2</v>
      </c>
      <c r="H3">
        <v>0.74622999999999995</v>
      </c>
      <c r="I3">
        <v>0.13358800000000001</v>
      </c>
      <c r="J3" s="30">
        <v>2.3199999999999999E-8</v>
      </c>
      <c r="K3" s="44">
        <v>3890</v>
      </c>
      <c r="L3" s="40">
        <v>1.3854880508237299E-2</v>
      </c>
      <c r="M3" s="41">
        <v>31.204017543233402</v>
      </c>
    </row>
    <row r="4" spans="1:13" x14ac:dyDescent="0.2">
      <c r="A4" s="43" t="s">
        <v>39</v>
      </c>
      <c r="B4" s="43" t="s">
        <v>40</v>
      </c>
      <c r="C4" s="43" t="s">
        <v>21</v>
      </c>
      <c r="D4" s="43" t="s">
        <v>41</v>
      </c>
      <c r="E4" s="44" t="s">
        <v>14</v>
      </c>
      <c r="F4" s="44" t="s">
        <v>15</v>
      </c>
      <c r="G4" s="42">
        <v>2.5436179E-2</v>
      </c>
      <c r="H4">
        <v>0.55481100000000005</v>
      </c>
      <c r="I4">
        <v>9.6319600000000005E-2</v>
      </c>
      <c r="J4" s="30">
        <v>8.4100000000000005E-9</v>
      </c>
      <c r="K4" s="44">
        <v>3213</v>
      </c>
      <c r="L4" s="40">
        <v>2.00212604085406E-2</v>
      </c>
      <c r="M4" s="41">
        <v>28.970166507026601</v>
      </c>
    </row>
    <row r="5" spans="1:13" x14ac:dyDescent="0.2">
      <c r="A5" s="43" t="s">
        <v>51</v>
      </c>
      <c r="B5" s="43" t="s">
        <v>52</v>
      </c>
      <c r="C5" s="43" t="s">
        <v>12</v>
      </c>
      <c r="D5" s="43" t="s">
        <v>53</v>
      </c>
      <c r="E5" s="44" t="s">
        <v>14</v>
      </c>
      <c r="F5" s="44" t="s">
        <v>15</v>
      </c>
      <c r="G5" s="39">
        <v>1.9480359999999999E-2</v>
      </c>
      <c r="H5">
        <v>1.06029</v>
      </c>
      <c r="I5">
        <v>0.19004199999999999</v>
      </c>
      <c r="J5" s="30">
        <v>2.4200000000000002E-8</v>
      </c>
      <c r="K5" s="44">
        <v>3890</v>
      </c>
      <c r="L5" s="40">
        <v>1.3821560880169699E-2</v>
      </c>
      <c r="M5" s="41">
        <v>31.127923200445</v>
      </c>
    </row>
    <row r="6" spans="1:13" x14ac:dyDescent="0.2">
      <c r="A6" s="43" t="s">
        <v>42</v>
      </c>
      <c r="B6" s="43" t="s">
        <v>43</v>
      </c>
      <c r="C6" s="43" t="s">
        <v>21</v>
      </c>
      <c r="D6" s="43" t="s">
        <v>44</v>
      </c>
      <c r="E6" s="44" t="s">
        <v>45</v>
      </c>
      <c r="F6" s="44" t="s">
        <v>26</v>
      </c>
      <c r="G6" s="42">
        <v>0.27260609099999999</v>
      </c>
      <c r="H6">
        <v>-0.14334</v>
      </c>
      <c r="I6">
        <v>2.5395500000000001E-2</v>
      </c>
      <c r="J6" s="30">
        <v>1.66E-8</v>
      </c>
      <c r="K6" s="44">
        <v>3485</v>
      </c>
      <c r="L6" s="40">
        <v>1.6473908054263998E-2</v>
      </c>
      <c r="M6" s="41">
        <v>31.858202213245299</v>
      </c>
    </row>
    <row r="7" spans="1:13" x14ac:dyDescent="0.2">
      <c r="A7" s="43" t="s">
        <v>33</v>
      </c>
      <c r="B7" s="43" t="s">
        <v>34</v>
      </c>
      <c r="C7" s="43" t="s">
        <v>21</v>
      </c>
      <c r="D7" s="43" t="s">
        <v>35</v>
      </c>
      <c r="E7" s="44" t="s">
        <v>14</v>
      </c>
      <c r="F7" s="44" t="s">
        <v>15</v>
      </c>
      <c r="G7" s="39">
        <v>0.22850811900000001</v>
      </c>
      <c r="H7">
        <v>-0.17977799999999999</v>
      </c>
      <c r="I7">
        <v>3.1029999999999999E-2</v>
      </c>
      <c r="J7" s="30">
        <v>6.89E-9</v>
      </c>
      <c r="K7" s="44">
        <v>3890</v>
      </c>
      <c r="L7" s="40">
        <v>1.4888345438781401E-2</v>
      </c>
      <c r="M7" s="41">
        <v>21.4307421239427</v>
      </c>
    </row>
    <row r="8" spans="1:13" x14ac:dyDescent="0.2">
      <c r="A8" s="43" t="s">
        <v>10</v>
      </c>
      <c r="B8" s="43" t="s">
        <v>11</v>
      </c>
      <c r="C8" s="43" t="s">
        <v>12</v>
      </c>
      <c r="D8" s="43" t="s">
        <v>13</v>
      </c>
      <c r="E8" s="44" t="s">
        <v>14</v>
      </c>
      <c r="F8" s="44" t="s">
        <v>15</v>
      </c>
      <c r="G8" s="42">
        <v>9.6324129999999994E-3</v>
      </c>
      <c r="H8">
        <v>-2.2015899999999999</v>
      </c>
      <c r="I8">
        <v>0.29378199999999999</v>
      </c>
      <c r="J8" s="30">
        <v>6.6800000000000003E-14</v>
      </c>
      <c r="K8" s="44">
        <v>3890</v>
      </c>
      <c r="L8" s="40">
        <v>2.46620451252045E-2</v>
      </c>
      <c r="M8" s="41">
        <v>56.159408079336501</v>
      </c>
    </row>
    <row r="9" spans="1:13" x14ac:dyDescent="0.2">
      <c r="A9" s="43" t="s">
        <v>46</v>
      </c>
      <c r="B9" s="43" t="s">
        <v>43</v>
      </c>
      <c r="C9" s="43" t="s">
        <v>12</v>
      </c>
      <c r="D9" s="43" t="s">
        <v>47</v>
      </c>
      <c r="E9" s="44" t="s">
        <v>14</v>
      </c>
      <c r="F9" s="44" t="s">
        <v>15</v>
      </c>
      <c r="G9" s="39">
        <v>2.1526766999999999E-2</v>
      </c>
      <c r="H9">
        <v>-1.22465</v>
      </c>
      <c r="I9">
        <v>0.217589</v>
      </c>
      <c r="J9" s="30">
        <v>1.8200000000000001E-8</v>
      </c>
      <c r="K9" s="44">
        <v>3890</v>
      </c>
      <c r="L9" s="40">
        <v>1.40621294359447E-2</v>
      </c>
      <c r="M9" s="41">
        <v>31.6774417635114</v>
      </c>
    </row>
    <row r="10" spans="1:13" ht="32" x14ac:dyDescent="0.2">
      <c r="A10" s="43" t="s">
        <v>30</v>
      </c>
      <c r="B10" s="43" t="s">
        <v>31</v>
      </c>
      <c r="C10" s="43" t="s">
        <v>21</v>
      </c>
      <c r="D10" s="43" t="s">
        <v>32</v>
      </c>
      <c r="E10" s="44" t="s">
        <v>26</v>
      </c>
      <c r="F10" s="44" t="s">
        <v>15</v>
      </c>
      <c r="G10" s="42">
        <v>0.25861861000000003</v>
      </c>
      <c r="H10">
        <v>0.19633300000000001</v>
      </c>
      <c r="I10">
        <v>3.3591700000000002E-2</v>
      </c>
      <c r="J10" s="30">
        <v>5.0700000000000001E-9</v>
      </c>
      <c r="K10" s="44">
        <v>2094</v>
      </c>
      <c r="L10" s="40">
        <v>2.35238313466542E-2</v>
      </c>
      <c r="M10" s="41">
        <v>45.820193730933902</v>
      </c>
    </row>
    <row r="11" spans="1:13" x14ac:dyDescent="0.2">
      <c r="A11" s="43" t="s">
        <v>23</v>
      </c>
      <c r="B11" s="43" t="s">
        <v>24</v>
      </c>
      <c r="C11" s="43" t="s">
        <v>12</v>
      </c>
      <c r="D11" s="43" t="s">
        <v>25</v>
      </c>
      <c r="E11" s="44" t="s">
        <v>26</v>
      </c>
      <c r="F11" s="44" t="s">
        <v>15</v>
      </c>
      <c r="G11" s="39">
        <v>1.0780239E-2</v>
      </c>
      <c r="H11">
        <v>-1.93973</v>
      </c>
      <c r="I11">
        <v>0.31435200000000002</v>
      </c>
      <c r="J11" s="30">
        <v>6.8000000000000003E-10</v>
      </c>
      <c r="K11" s="44">
        <v>3890</v>
      </c>
      <c r="L11" s="40">
        <v>1.6854632531740899E-2</v>
      </c>
      <c r="M11" s="41">
        <v>38.075894055621603</v>
      </c>
    </row>
    <row r="12" spans="1:13" x14ac:dyDescent="0.2">
      <c r="A12" s="43" t="s">
        <v>54</v>
      </c>
      <c r="B12" s="43" t="s">
        <v>55</v>
      </c>
      <c r="C12" s="43" t="s">
        <v>21</v>
      </c>
      <c r="D12" s="43" t="s">
        <v>56</v>
      </c>
      <c r="E12" s="44" t="s">
        <v>14</v>
      </c>
      <c r="F12" s="44" t="s">
        <v>15</v>
      </c>
      <c r="G12" s="42">
        <v>0.65166450399999998</v>
      </c>
      <c r="H12">
        <v>-0.127941</v>
      </c>
      <c r="I12">
        <v>2.6469300000000001E-2</v>
      </c>
      <c r="J12" s="30">
        <v>1.3400000000000001E-6</v>
      </c>
      <c r="K12" s="44">
        <v>2711</v>
      </c>
      <c r="L12" s="40">
        <v>1.1702940241232E-2</v>
      </c>
      <c r="M12" s="41">
        <v>26.3000178125803</v>
      </c>
    </row>
    <row r="13" spans="1:13" x14ac:dyDescent="0.2">
      <c r="A13" s="43" t="s">
        <v>19</v>
      </c>
      <c r="B13" s="43" t="s">
        <v>20</v>
      </c>
      <c r="C13" s="43" t="s">
        <v>21</v>
      </c>
      <c r="D13" s="43" t="s">
        <v>22</v>
      </c>
      <c r="E13" s="44" t="s">
        <v>14</v>
      </c>
      <c r="F13" s="44" t="s">
        <v>15</v>
      </c>
      <c r="G13" s="39">
        <v>7.2765075999999998E-2</v>
      </c>
      <c r="H13">
        <v>0.25707600000000003</v>
      </c>
      <c r="I13">
        <v>4.14437E-2</v>
      </c>
      <c r="J13" s="30">
        <v>5.5400000000000005E-10</v>
      </c>
      <c r="K13" s="44">
        <v>3890</v>
      </c>
      <c r="L13" s="40">
        <v>1.7029347906032902E-2</v>
      </c>
      <c r="M13" s="41">
        <v>38.477427193506401</v>
      </c>
    </row>
    <row r="14" spans="1:13" x14ac:dyDescent="0.2">
      <c r="A14" s="43" t="s">
        <v>16</v>
      </c>
      <c r="B14" s="43" t="s">
        <v>17</v>
      </c>
      <c r="C14" s="43" t="s">
        <v>12</v>
      </c>
      <c r="D14" s="43" t="s">
        <v>18</v>
      </c>
      <c r="E14" s="44" t="s">
        <v>14</v>
      </c>
      <c r="F14" s="44" t="s">
        <v>15</v>
      </c>
      <c r="G14" s="88">
        <v>1.2260188999999999E-2</v>
      </c>
      <c r="H14">
        <v>-1.82629</v>
      </c>
      <c r="I14">
        <v>0.28305000000000002</v>
      </c>
      <c r="J14" s="30">
        <v>1.0999999999999999E-10</v>
      </c>
      <c r="K14" s="44">
        <v>3890</v>
      </c>
      <c r="L14" s="40">
        <v>1.8399223648408999E-2</v>
      </c>
      <c r="M14" s="41">
        <v>41.630647313668597</v>
      </c>
    </row>
    <row r="15" spans="1:13" x14ac:dyDescent="0.2">
      <c r="A15" s="43" t="s">
        <v>36</v>
      </c>
      <c r="B15" s="43" t="s">
        <v>37</v>
      </c>
      <c r="C15" s="43" t="s">
        <v>12</v>
      </c>
      <c r="D15" s="43" t="s">
        <v>38</v>
      </c>
      <c r="E15" s="44" t="s">
        <v>15</v>
      </c>
      <c r="F15" s="44" t="s">
        <v>14</v>
      </c>
      <c r="G15" s="89">
        <v>0.891005186</v>
      </c>
      <c r="H15">
        <v>0.49488799999999999</v>
      </c>
      <c r="I15">
        <v>8.5427799999999998E-2</v>
      </c>
      <c r="J15" s="30">
        <v>6.9100000000000003E-9</v>
      </c>
      <c r="K15" s="44">
        <v>3890</v>
      </c>
      <c r="L15" s="40">
        <v>1.4885166671963801E-2</v>
      </c>
      <c r="M15" s="41">
        <v>33.559493837631599</v>
      </c>
    </row>
    <row r="16" spans="1:13" x14ac:dyDescent="0.2">
      <c r="A16" s="43" t="s">
        <v>27</v>
      </c>
      <c r="B16" s="43" t="s">
        <v>28</v>
      </c>
      <c r="C16" s="43" t="s">
        <v>12</v>
      </c>
      <c r="D16" s="43" t="s">
        <v>29</v>
      </c>
      <c r="E16" s="44" t="s">
        <v>14</v>
      </c>
      <c r="F16" s="44" t="s">
        <v>15</v>
      </c>
      <c r="G16" s="90">
        <v>0.30579573100000002</v>
      </c>
      <c r="H16">
        <v>-0.308888</v>
      </c>
      <c r="I16">
        <v>5.2544399999999998E-2</v>
      </c>
      <c r="J16" s="30">
        <v>4.1400000000000002E-9</v>
      </c>
      <c r="K16" s="44">
        <v>3890</v>
      </c>
      <c r="L16" s="40">
        <v>1.5321284980111E-2</v>
      </c>
      <c r="M16" s="41">
        <v>34.558047637029802</v>
      </c>
    </row>
    <row r="18" spans="1:13" ht="130.5" customHeight="1" x14ac:dyDescent="0.2">
      <c r="A18" s="96" t="s">
        <v>2211</v>
      </c>
      <c r="B18" s="96"/>
      <c r="C18" s="96"/>
      <c r="D18" s="96"/>
      <c r="E18" s="96"/>
      <c r="F18" s="96"/>
      <c r="G18" s="96"/>
      <c r="H18" s="96"/>
      <c r="I18" s="96"/>
      <c r="J18" s="96"/>
      <c r="K18" s="96"/>
      <c r="L18" s="96"/>
      <c r="M18" s="96"/>
    </row>
    <row r="19" spans="1:13" ht="15.75" customHeight="1" x14ac:dyDescent="0.2"/>
  </sheetData>
  <mergeCells count="1">
    <mergeCell ref="A18:M18"/>
  </mergeCell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4FC0A-913A-A149-837B-1FFEB260D4EB}">
  <dimension ref="A1:N12"/>
  <sheetViews>
    <sheetView tabSelected="1" workbookViewId="0">
      <selection activeCell="A12" sqref="A12:L12"/>
    </sheetView>
  </sheetViews>
  <sheetFormatPr baseColWidth="10" defaultColWidth="11" defaultRowHeight="16" x14ac:dyDescent="0.2"/>
  <cols>
    <col min="1" max="1" width="23.5" customWidth="1"/>
    <col min="2" max="2" width="30.83203125" customWidth="1"/>
  </cols>
  <sheetData>
    <row r="1" spans="1:14" x14ac:dyDescent="0.2">
      <c r="A1" s="11" t="s">
        <v>2044</v>
      </c>
      <c r="B1" s="11"/>
      <c r="C1" s="11"/>
      <c r="D1" s="11"/>
      <c r="E1" s="11"/>
      <c r="F1" s="11"/>
      <c r="G1" s="11"/>
      <c r="H1" s="11"/>
      <c r="I1" s="11"/>
      <c r="J1" s="11"/>
      <c r="K1" s="11"/>
      <c r="L1" s="11"/>
    </row>
    <row r="2" spans="1:14" x14ac:dyDescent="0.2">
      <c r="A2" t="s">
        <v>292</v>
      </c>
      <c r="B2" t="s">
        <v>66</v>
      </c>
      <c r="C2" t="s">
        <v>293</v>
      </c>
      <c r="D2" t="s">
        <v>294</v>
      </c>
      <c r="E2" t="s">
        <v>336</v>
      </c>
      <c r="F2" t="s">
        <v>296</v>
      </c>
      <c r="G2" t="s">
        <v>297</v>
      </c>
      <c r="H2" t="s">
        <v>2229</v>
      </c>
      <c r="I2" t="s">
        <v>2230</v>
      </c>
      <c r="J2" t="s">
        <v>298</v>
      </c>
      <c r="K2" t="s">
        <v>299</v>
      </c>
      <c r="L2" t="s">
        <v>300</v>
      </c>
    </row>
    <row r="3" spans="1:14" x14ac:dyDescent="0.2">
      <c r="A3" t="s">
        <v>287</v>
      </c>
      <c r="B3" t="s">
        <v>309</v>
      </c>
      <c r="C3" t="s">
        <v>316</v>
      </c>
      <c r="D3">
        <v>3</v>
      </c>
      <c r="E3">
        <v>-5.3938215999999997E-2</v>
      </c>
      <c r="F3">
        <v>3.3850949999999998E-2</v>
      </c>
      <c r="G3">
        <v>0.94699999999999995</v>
      </c>
      <c r="H3">
        <f>Table8[[#This Row],[beta]]*0.693</f>
        <v>-3.7379183687999994E-2</v>
      </c>
      <c r="I3">
        <f>Table8[[#This Row],[se]]*0.693</f>
        <v>2.3458708349999996E-2</v>
      </c>
      <c r="J3">
        <f t="shared" ref="J3:J10" si="0">EXP(IF(RIGHT(B3,3)="_HB",E3,(E3*0.693)))</f>
        <v>0.96331079434806566</v>
      </c>
      <c r="K3">
        <f t="shared" ref="K3:K10" si="1">EXP(E3-(1.96*F3))</f>
        <v>0.88666674458206185</v>
      </c>
      <c r="L3">
        <f t="shared" ref="L3:L10" si="2">EXP(E3+(1.96*F3))</f>
        <v>1.0124869651603663</v>
      </c>
    </row>
    <row r="4" spans="1:14" x14ac:dyDescent="0.2">
      <c r="A4" t="s">
        <v>287</v>
      </c>
      <c r="B4" t="s">
        <v>309</v>
      </c>
      <c r="C4" t="s">
        <v>2041</v>
      </c>
      <c r="D4">
        <v>3</v>
      </c>
      <c r="E4">
        <v>-6.5990875000000004E-2</v>
      </c>
      <c r="F4">
        <v>3.9786404999999997E-2</v>
      </c>
      <c r="G4">
        <v>0.93600000000000005</v>
      </c>
      <c r="H4">
        <f>Table8[[#This Row],[beta]]*0.693</f>
        <v>-4.5731676375000002E-2</v>
      </c>
      <c r="I4">
        <f>Table8[[#This Row],[se]]*0.693</f>
        <v>2.7571978664999997E-2</v>
      </c>
      <c r="J4">
        <f t="shared" si="0"/>
        <v>0.95529825689546122</v>
      </c>
      <c r="K4">
        <f t="shared" si="1"/>
        <v>0.86591179513494043</v>
      </c>
      <c r="L4">
        <f t="shared" si="2"/>
        <v>1.0120626527692747</v>
      </c>
    </row>
    <row r="5" spans="1:14" x14ac:dyDescent="0.2">
      <c r="A5" t="s">
        <v>287</v>
      </c>
      <c r="B5" t="s">
        <v>309</v>
      </c>
      <c r="C5" t="s">
        <v>2042</v>
      </c>
      <c r="D5">
        <v>3</v>
      </c>
      <c r="E5">
        <v>-8.2752478000000004E-2</v>
      </c>
      <c r="F5">
        <v>5.8253351000000002E-2</v>
      </c>
      <c r="G5">
        <v>0.92100000000000004</v>
      </c>
      <c r="H5">
        <f>Table8[[#This Row],[beta]]*0.693</f>
        <v>-5.7347467254000001E-2</v>
      </c>
      <c r="I5">
        <f>Table8[[#This Row],[se]]*0.693</f>
        <v>4.0369572243000001E-2</v>
      </c>
      <c r="J5">
        <f t="shared" si="0"/>
        <v>0.94426591087456258</v>
      </c>
      <c r="K5">
        <f t="shared" si="1"/>
        <v>0.82124890217288271</v>
      </c>
      <c r="L5">
        <f t="shared" si="2"/>
        <v>1.0319230393032375</v>
      </c>
    </row>
    <row r="6" spans="1:14" x14ac:dyDescent="0.2">
      <c r="A6" t="s">
        <v>287</v>
      </c>
      <c r="B6" t="s">
        <v>309</v>
      </c>
      <c r="C6" t="s">
        <v>2043</v>
      </c>
      <c r="D6">
        <v>3</v>
      </c>
      <c r="E6">
        <v>3.4129255999999997E-2</v>
      </c>
      <c r="F6">
        <v>9.2299333999999997E-2</v>
      </c>
      <c r="G6">
        <v>1.0349999999999999</v>
      </c>
      <c r="H6">
        <f>Table8[[#This Row],[beta]]*0.693</f>
        <v>2.3651574407999996E-2</v>
      </c>
      <c r="I6">
        <f>Table8[[#This Row],[se]]*0.693</f>
        <v>6.3963438461999991E-2</v>
      </c>
      <c r="J6">
        <f t="shared" si="0"/>
        <v>1.0239334910976339</v>
      </c>
      <c r="K6">
        <f t="shared" si="1"/>
        <v>0.86348613468061086</v>
      </c>
      <c r="L6">
        <f t="shared" si="2"/>
        <v>1.2399064715960078</v>
      </c>
    </row>
    <row r="7" spans="1:14" x14ac:dyDescent="0.2">
      <c r="A7" t="s">
        <v>241</v>
      </c>
      <c r="B7" t="s">
        <v>308</v>
      </c>
      <c r="C7" t="s">
        <v>316</v>
      </c>
      <c r="D7">
        <v>11</v>
      </c>
      <c r="E7">
        <v>-1.058856E-2</v>
      </c>
      <c r="F7">
        <v>1.5456951999999999E-2</v>
      </c>
      <c r="G7">
        <v>0.493321546</v>
      </c>
      <c r="H7">
        <f>Table8[[#This Row],[beta]]*0.693</f>
        <v>-7.3378720799999993E-3</v>
      </c>
      <c r="I7">
        <f>Table8[[#This Row],[se]]*0.693</f>
        <v>1.0711667735999998E-2</v>
      </c>
      <c r="J7">
        <f t="shared" si="0"/>
        <v>0.98946730146343365</v>
      </c>
      <c r="K7">
        <f t="shared" si="1"/>
        <v>0.95994029811273618</v>
      </c>
      <c r="L7">
        <f t="shared" si="2"/>
        <v>1.0199025320534565</v>
      </c>
    </row>
    <row r="8" spans="1:14" x14ac:dyDescent="0.2">
      <c r="A8" t="s">
        <v>241</v>
      </c>
      <c r="B8" t="s">
        <v>308</v>
      </c>
      <c r="C8" t="s">
        <v>2041</v>
      </c>
      <c r="D8">
        <v>11</v>
      </c>
      <c r="E8">
        <v>-1.6372544999999999E-2</v>
      </c>
      <c r="F8">
        <v>2.1516143000000001E-2</v>
      </c>
      <c r="G8">
        <v>0.446691487</v>
      </c>
      <c r="H8">
        <f>Table8[[#This Row],[beta]]*0.693</f>
        <v>-1.1346173684999999E-2</v>
      </c>
      <c r="I8">
        <f>Table8[[#This Row],[se]]*0.693</f>
        <v>1.4910687099E-2</v>
      </c>
      <c r="J8">
        <f t="shared" si="0"/>
        <v>0.98376075662776075</v>
      </c>
      <c r="K8">
        <f t="shared" si="1"/>
        <v>0.94313656672571289</v>
      </c>
      <c r="L8">
        <f t="shared" si="2"/>
        <v>1.0261347724441268</v>
      </c>
    </row>
    <row r="9" spans="1:14" x14ac:dyDescent="0.2">
      <c r="A9" t="s">
        <v>241</v>
      </c>
      <c r="B9" t="s">
        <v>308</v>
      </c>
      <c r="C9" t="s">
        <v>2042</v>
      </c>
      <c r="D9">
        <v>11</v>
      </c>
      <c r="E9">
        <v>-4.3717698999999999E-2</v>
      </c>
      <c r="F9">
        <v>3.6890998000000001E-2</v>
      </c>
      <c r="G9">
        <v>0.26339543300000001</v>
      </c>
      <c r="H9">
        <f>Table8[[#This Row],[beta]]*0.693</f>
        <v>-3.0296365406999998E-2</v>
      </c>
      <c r="I9">
        <f>Table8[[#This Row],[se]]*0.693</f>
        <v>2.5565461613999998E-2</v>
      </c>
      <c r="J9">
        <f t="shared" si="0"/>
        <v>0.95722414466745853</v>
      </c>
      <c r="K9">
        <f t="shared" si="1"/>
        <v>0.89045380310237143</v>
      </c>
      <c r="L9">
        <f t="shared" si="2"/>
        <v>1.0290012350354432</v>
      </c>
    </row>
    <row r="10" spans="1:14" x14ac:dyDescent="0.2">
      <c r="A10" t="s">
        <v>241</v>
      </c>
      <c r="B10" t="s">
        <v>308</v>
      </c>
      <c r="C10" t="s">
        <v>2043</v>
      </c>
      <c r="D10">
        <v>11</v>
      </c>
      <c r="E10">
        <v>2.6955977999999998E-2</v>
      </c>
      <c r="F10">
        <v>4.5637428000000001E-2</v>
      </c>
      <c r="G10">
        <v>0.569284754</v>
      </c>
      <c r="H10">
        <f>Table8[[#This Row],[beta]]*0.693</f>
        <v>1.8680492753999998E-2</v>
      </c>
      <c r="I10">
        <f>Table8[[#This Row],[se]]*0.693</f>
        <v>3.1626737603999998E-2</v>
      </c>
      <c r="J10">
        <f t="shared" si="0"/>
        <v>1.0273225769735483</v>
      </c>
      <c r="K10">
        <f t="shared" si="1"/>
        <v>0.93941928092184734</v>
      </c>
      <c r="L10">
        <f t="shared" si="2"/>
        <v>1.1234511560417642</v>
      </c>
    </row>
    <row r="12" spans="1:14" ht="87" customHeight="1" x14ac:dyDescent="0.2">
      <c r="A12" s="98" t="s">
        <v>2235</v>
      </c>
      <c r="B12" s="98"/>
      <c r="C12" s="98"/>
      <c r="D12" s="98"/>
      <c r="E12" s="98"/>
      <c r="F12" s="98"/>
      <c r="G12" s="98"/>
      <c r="H12" s="98"/>
      <c r="I12" s="98"/>
      <c r="J12" s="98"/>
      <c r="K12" s="98"/>
      <c r="L12" s="98"/>
      <c r="M12" s="59"/>
      <c r="N12" s="59"/>
    </row>
  </sheetData>
  <mergeCells count="1">
    <mergeCell ref="A12:L12"/>
  </mergeCell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04A78-A041-E247-9804-B923F0F2E43D}">
  <dimension ref="A1:L24"/>
  <sheetViews>
    <sheetView zoomScale="90" workbookViewId="0">
      <selection activeCell="A22" sqref="A22"/>
    </sheetView>
  </sheetViews>
  <sheetFormatPr baseColWidth="10" defaultColWidth="11" defaultRowHeight="16" x14ac:dyDescent="0.2"/>
  <cols>
    <col min="1" max="1" width="29.5" customWidth="1"/>
    <col min="2" max="2" width="31.33203125" customWidth="1"/>
    <col min="3" max="3" width="17.1640625" customWidth="1"/>
    <col min="4" max="4" width="21" customWidth="1"/>
  </cols>
  <sheetData>
    <row r="1" spans="1:12" x14ac:dyDescent="0.2">
      <c r="A1" s="11" t="s">
        <v>2045</v>
      </c>
      <c r="B1" s="11"/>
      <c r="C1" s="11"/>
      <c r="D1" s="11"/>
      <c r="E1" s="11"/>
      <c r="F1" s="11"/>
      <c r="G1" s="11"/>
      <c r="H1" s="11"/>
      <c r="I1" s="11"/>
      <c r="J1" s="11"/>
    </row>
    <row r="2" spans="1:12" x14ac:dyDescent="0.2">
      <c r="A2" t="s">
        <v>292</v>
      </c>
      <c r="B2" t="s">
        <v>66</v>
      </c>
      <c r="C2" t="s">
        <v>293</v>
      </c>
      <c r="D2" t="s">
        <v>294</v>
      </c>
      <c r="E2" s="77" t="s">
        <v>336</v>
      </c>
      <c r="F2" s="77" t="s">
        <v>296</v>
      </c>
      <c r="G2" s="77" t="s">
        <v>297</v>
      </c>
      <c r="H2" s="77" t="s">
        <v>298</v>
      </c>
      <c r="I2" s="77" t="s">
        <v>299</v>
      </c>
      <c r="J2" s="77" t="s">
        <v>300</v>
      </c>
    </row>
    <row r="3" spans="1:12" x14ac:dyDescent="0.2">
      <c r="A3" t="s">
        <v>289</v>
      </c>
      <c r="B3" t="s">
        <v>114</v>
      </c>
      <c r="C3" t="s">
        <v>302</v>
      </c>
      <c r="D3">
        <v>1</v>
      </c>
      <c r="E3" s="77">
        <v>0.54939366549295099</v>
      </c>
      <c r="F3" s="77">
        <v>0.23326056931827099</v>
      </c>
      <c r="G3" s="77">
        <v>1.8508814782404098E-2</v>
      </c>
      <c r="H3" s="77">
        <f t="shared" ref="H3:H7" si="0">EXP(E3)</f>
        <v>1.7322024052967304</v>
      </c>
      <c r="I3" s="77">
        <f t="shared" ref="I3:I7" si="1">EXP(E3-(1.96*F3))</f>
        <v>1.0965873514952276</v>
      </c>
      <c r="J3" s="77">
        <f>EXP(E3+(1.96*(F3)))</f>
        <v>2.736239086493637</v>
      </c>
    </row>
    <row r="4" spans="1:12" x14ac:dyDescent="0.2">
      <c r="A4" t="s">
        <v>289</v>
      </c>
      <c r="B4" t="s">
        <v>73</v>
      </c>
      <c r="C4" t="s">
        <v>302</v>
      </c>
      <c r="D4">
        <v>1</v>
      </c>
      <c r="E4" s="77">
        <v>0.32758202595552899</v>
      </c>
      <c r="F4" s="77">
        <v>0.134683497313244</v>
      </c>
      <c r="G4" s="77">
        <v>1.5005933950981201E-2</v>
      </c>
      <c r="H4" s="77">
        <f t="shared" si="0"/>
        <v>1.3876088665731863</v>
      </c>
      <c r="I4" s="77">
        <f t="shared" si="1"/>
        <v>1.0656685740113361</v>
      </c>
      <c r="J4" s="77">
        <f t="shared" ref="J4:J7" si="2">EXP(E4+(1.96*(F4)))</f>
        <v>1.8068078702413162</v>
      </c>
    </row>
    <row r="5" spans="1:12" x14ac:dyDescent="0.2">
      <c r="A5" t="s">
        <v>226</v>
      </c>
      <c r="B5" t="s">
        <v>114</v>
      </c>
      <c r="C5" t="s">
        <v>302</v>
      </c>
      <c r="D5">
        <v>1</v>
      </c>
      <c r="E5" s="77">
        <v>0.394783699898763</v>
      </c>
      <c r="F5" s="77">
        <v>0.18979436614393699</v>
      </c>
      <c r="G5" s="77">
        <v>3.7520015070129802E-2</v>
      </c>
      <c r="H5" s="77">
        <f t="shared" si="0"/>
        <v>1.4840631531916415</v>
      </c>
      <c r="I5" s="77">
        <f t="shared" si="1"/>
        <v>1.0230483433009909</v>
      </c>
      <c r="J5" s="77">
        <f t="shared" si="2"/>
        <v>2.1528244066694482</v>
      </c>
    </row>
    <row r="6" spans="1:12" x14ac:dyDescent="0.2">
      <c r="A6" t="s">
        <v>267</v>
      </c>
      <c r="B6" t="s">
        <v>73</v>
      </c>
      <c r="C6" t="s">
        <v>302</v>
      </c>
      <c r="D6">
        <v>1</v>
      </c>
      <c r="E6" s="77">
        <v>-0.21235440895044599</v>
      </c>
      <c r="F6" s="77">
        <v>6.4243036624669403E-2</v>
      </c>
      <c r="G6" s="77">
        <v>9.4812099687095102E-4</v>
      </c>
      <c r="H6" s="77">
        <f t="shared" si="0"/>
        <v>0.80867804403637622</v>
      </c>
      <c r="I6" s="77">
        <f t="shared" si="1"/>
        <v>0.71300220875838094</v>
      </c>
      <c r="J6" s="77">
        <f t="shared" si="2"/>
        <v>0.91719236051919506</v>
      </c>
    </row>
    <row r="7" spans="1:12" x14ac:dyDescent="0.2">
      <c r="A7" t="s">
        <v>264</v>
      </c>
      <c r="B7" t="s">
        <v>73</v>
      </c>
      <c r="C7" t="s">
        <v>302</v>
      </c>
      <c r="D7">
        <v>1</v>
      </c>
      <c r="E7" s="77">
        <v>-0.124033334421698</v>
      </c>
      <c r="F7" s="77">
        <v>5.4039279901642298E-2</v>
      </c>
      <c r="G7" s="78">
        <v>2.1719140000000001E-2</v>
      </c>
      <c r="H7" s="77">
        <f t="shared" si="0"/>
        <v>0.88335039441740859</v>
      </c>
      <c r="I7" s="77">
        <f t="shared" si="1"/>
        <v>0.79457307350652195</v>
      </c>
      <c r="J7" s="77">
        <f t="shared" si="2"/>
        <v>0.98204676868022056</v>
      </c>
    </row>
    <row r="9" spans="1:12" ht="77.25" customHeight="1" x14ac:dyDescent="0.2">
      <c r="A9" s="98" t="s">
        <v>2217</v>
      </c>
      <c r="B9" s="98"/>
      <c r="C9" s="98"/>
      <c r="D9" s="98"/>
      <c r="E9" s="98"/>
      <c r="F9" s="98"/>
      <c r="G9" s="98"/>
      <c r="H9" s="98"/>
      <c r="I9" s="98"/>
      <c r="J9" s="98"/>
      <c r="K9" s="59"/>
      <c r="L9" s="59"/>
    </row>
    <row r="11" spans="1:12" x14ac:dyDescent="0.2">
      <c r="G11" s="77"/>
      <c r="H11" s="77"/>
      <c r="I11" s="77"/>
      <c r="J11" s="77"/>
      <c r="K11" s="77"/>
      <c r="L11" s="77"/>
    </row>
    <row r="13" spans="1:12" x14ac:dyDescent="0.2">
      <c r="G13" s="77"/>
      <c r="H13" s="77"/>
      <c r="I13" s="77"/>
      <c r="J13" s="77"/>
      <c r="K13" s="77"/>
      <c r="L13" s="77"/>
    </row>
    <row r="14" spans="1:12" x14ac:dyDescent="0.2">
      <c r="G14" s="77"/>
      <c r="H14" s="77"/>
      <c r="I14" s="77"/>
      <c r="J14" s="77"/>
      <c r="K14" s="77"/>
      <c r="L14" s="77"/>
    </row>
    <row r="15" spans="1:12" x14ac:dyDescent="0.2">
      <c r="G15" s="77"/>
      <c r="H15" s="77"/>
      <c r="I15" s="77"/>
      <c r="J15" s="77"/>
      <c r="K15" s="77"/>
      <c r="L15" s="77"/>
    </row>
    <row r="16" spans="1:12" x14ac:dyDescent="0.2">
      <c r="G16" s="77"/>
      <c r="H16" s="77"/>
      <c r="I16" s="77"/>
      <c r="J16" s="77"/>
      <c r="K16" s="77"/>
      <c r="L16" s="77"/>
    </row>
    <row r="17" spans="7:12" x14ac:dyDescent="0.2">
      <c r="G17" s="77"/>
      <c r="H17" s="77"/>
      <c r="I17" s="77"/>
      <c r="J17" s="77"/>
      <c r="K17" s="77"/>
      <c r="L17" s="77"/>
    </row>
    <row r="22" spans="7:12" ht="8" customHeight="1" x14ac:dyDescent="0.2">
      <c r="G22" s="77"/>
      <c r="H22" s="77"/>
      <c r="I22" s="77"/>
      <c r="J22" s="77"/>
      <c r="K22" s="77"/>
      <c r="L22" s="77"/>
    </row>
    <row r="23" spans="7:12" x14ac:dyDescent="0.2">
      <c r="H23" s="77"/>
      <c r="I23" s="77"/>
      <c r="J23" s="77"/>
    </row>
    <row r="24" spans="7:12" x14ac:dyDescent="0.2">
      <c r="H24" s="77"/>
      <c r="I24" s="77"/>
      <c r="J24" s="77"/>
    </row>
  </sheetData>
  <mergeCells count="1">
    <mergeCell ref="A9:J9"/>
  </mergeCell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ABE00-6D5A-8947-8636-52EF594F50EA}">
  <dimension ref="A1:J72"/>
  <sheetViews>
    <sheetView zoomScale="76" zoomScaleNormal="100" workbookViewId="0">
      <selection activeCell="B54" sqref="B54"/>
    </sheetView>
  </sheetViews>
  <sheetFormatPr baseColWidth="10" defaultColWidth="11" defaultRowHeight="16" x14ac:dyDescent="0.2"/>
  <cols>
    <col min="1" max="1" width="27.83203125" customWidth="1"/>
    <col min="2" max="2" width="37.33203125" bestFit="1" customWidth="1"/>
    <col min="3" max="3" width="27.33203125" customWidth="1"/>
  </cols>
  <sheetData>
    <row r="1" spans="1:10" x14ac:dyDescent="0.2">
      <c r="A1" s="35" t="s">
        <v>2046</v>
      </c>
      <c r="B1" s="35"/>
      <c r="C1" s="35"/>
      <c r="D1" s="35"/>
      <c r="E1" s="35"/>
      <c r="F1" s="35"/>
      <c r="G1" s="35"/>
      <c r="H1" s="35"/>
      <c r="I1" s="35"/>
      <c r="J1" s="35"/>
    </row>
    <row r="2" spans="1:10" x14ac:dyDescent="0.2">
      <c r="A2" t="s">
        <v>292</v>
      </c>
      <c r="B2" t="s">
        <v>66</v>
      </c>
      <c r="C2" t="s">
        <v>293</v>
      </c>
      <c r="D2" t="s">
        <v>294</v>
      </c>
      <c r="E2" t="s">
        <v>295</v>
      </c>
      <c r="F2" t="s">
        <v>296</v>
      </c>
      <c r="G2" t="s">
        <v>297</v>
      </c>
      <c r="H2" t="s">
        <v>298</v>
      </c>
      <c r="I2" t="s">
        <v>299</v>
      </c>
      <c r="J2" t="s">
        <v>300</v>
      </c>
    </row>
    <row r="3" spans="1:10" x14ac:dyDescent="0.2">
      <c r="A3" t="s">
        <v>2205</v>
      </c>
      <c r="B3" t="s">
        <v>73</v>
      </c>
      <c r="C3" t="s">
        <v>316</v>
      </c>
      <c r="D3">
        <v>15</v>
      </c>
      <c r="E3">
        <v>-4.7549173160991602E-2</v>
      </c>
      <c r="F3">
        <v>1.8739598028871901E-2</v>
      </c>
      <c r="G3">
        <v>1.1169089598203299E-2</v>
      </c>
      <c r="H3">
        <f t="shared" ref="H3:H34" si="0">EXP(E3)</f>
        <v>0.95356358224420379</v>
      </c>
      <c r="I3">
        <f t="shared" ref="I3:I34" si="1">EXP(E3-(1.96*F3))</f>
        <v>0.91917496790513897</v>
      </c>
      <c r="J3">
        <f t="shared" ref="J3:J34" si="2">EXP(E3+(1.96*F3))</f>
        <v>0.9892387599008664</v>
      </c>
    </row>
    <row r="4" spans="1:10" x14ac:dyDescent="0.2">
      <c r="A4" t="s">
        <v>2205</v>
      </c>
      <c r="B4" t="s">
        <v>126</v>
      </c>
      <c r="C4" t="s">
        <v>2043</v>
      </c>
      <c r="D4">
        <v>6</v>
      </c>
      <c r="E4">
        <v>-0.32536285033347201</v>
      </c>
      <c r="F4">
        <v>0.15051740442456901</v>
      </c>
      <c r="G4">
        <v>9.6712367471460003E-2</v>
      </c>
      <c r="H4">
        <f t="shared" si="0"/>
        <v>0.72226523190921554</v>
      </c>
      <c r="I4">
        <f t="shared" si="1"/>
        <v>0.5377416906590663</v>
      </c>
      <c r="J4">
        <f t="shared" si="2"/>
        <v>0.97010716164764521</v>
      </c>
    </row>
    <row r="5" spans="1:10" x14ac:dyDescent="0.2">
      <c r="A5" t="s">
        <v>2205</v>
      </c>
      <c r="B5" t="s">
        <v>73</v>
      </c>
      <c r="C5" t="s">
        <v>2043</v>
      </c>
      <c r="D5">
        <v>15</v>
      </c>
      <c r="E5">
        <v>-0.117025924908744</v>
      </c>
      <c r="F5">
        <v>7.9964513778999005E-2</v>
      </c>
      <c r="G5">
        <v>0.167094470396777</v>
      </c>
      <c r="H5">
        <f t="shared" si="0"/>
        <v>0.88956213104740145</v>
      </c>
      <c r="I5">
        <f t="shared" si="1"/>
        <v>0.76051733607435157</v>
      </c>
      <c r="J5">
        <f t="shared" si="2"/>
        <v>1.0405032830392063</v>
      </c>
    </row>
    <row r="6" spans="1:10" x14ac:dyDescent="0.2">
      <c r="A6" t="s">
        <v>2205</v>
      </c>
      <c r="B6" t="s">
        <v>73</v>
      </c>
      <c r="C6" t="s">
        <v>2041</v>
      </c>
      <c r="D6">
        <v>15</v>
      </c>
      <c r="E6">
        <v>-3.3053202847162497E-2</v>
      </c>
      <c r="F6">
        <v>2.3990731411896199E-2</v>
      </c>
      <c r="G6">
        <v>0.16828084034195101</v>
      </c>
      <c r="H6">
        <f t="shared" si="0"/>
        <v>0.96748708515222781</v>
      </c>
      <c r="I6">
        <f t="shared" si="1"/>
        <v>0.92304708164457738</v>
      </c>
      <c r="J6">
        <f t="shared" si="2"/>
        <v>1.0140666478990898</v>
      </c>
    </row>
    <row r="7" spans="1:10" x14ac:dyDescent="0.2">
      <c r="A7" t="s">
        <v>2205</v>
      </c>
      <c r="B7" t="s">
        <v>73</v>
      </c>
      <c r="C7" t="s">
        <v>2042</v>
      </c>
      <c r="D7">
        <v>15</v>
      </c>
      <c r="E7">
        <v>-3.4692988766807202E-2</v>
      </c>
      <c r="F7">
        <v>3.5361441889826199E-2</v>
      </c>
      <c r="G7">
        <v>0.3431964416528</v>
      </c>
      <c r="H7">
        <f t="shared" si="0"/>
        <v>0.96590191347884924</v>
      </c>
      <c r="I7">
        <f t="shared" si="1"/>
        <v>0.90122402230468934</v>
      </c>
      <c r="J7">
        <f t="shared" si="2"/>
        <v>1.0352215246950902</v>
      </c>
    </row>
    <row r="8" spans="1:10" x14ac:dyDescent="0.2">
      <c r="A8" t="s">
        <v>2205</v>
      </c>
      <c r="B8" t="s">
        <v>126</v>
      </c>
      <c r="C8" t="s">
        <v>316</v>
      </c>
      <c r="D8">
        <v>6</v>
      </c>
      <c r="E8">
        <v>-3.01832933453039E-2</v>
      </c>
      <c r="F8">
        <v>4.5265582723736403E-2</v>
      </c>
      <c r="G8">
        <v>0.50489703081606097</v>
      </c>
      <c r="H8">
        <f t="shared" si="0"/>
        <v>0.97026767364099553</v>
      </c>
      <c r="I8">
        <f t="shared" si="1"/>
        <v>0.8878931804747483</v>
      </c>
      <c r="J8">
        <f t="shared" si="2"/>
        <v>1.060284479276371</v>
      </c>
    </row>
    <row r="9" spans="1:10" x14ac:dyDescent="0.2">
      <c r="A9" t="s">
        <v>2205</v>
      </c>
      <c r="B9" t="s">
        <v>126</v>
      </c>
      <c r="C9" t="s">
        <v>2041</v>
      </c>
      <c r="D9">
        <v>6</v>
      </c>
      <c r="E9">
        <v>-2.0704081147606902E-2</v>
      </c>
      <c r="F9">
        <v>4.65577532263887E-2</v>
      </c>
      <c r="G9">
        <v>0.65653892451193197</v>
      </c>
      <c r="H9">
        <f t="shared" si="0"/>
        <v>0.97950877680003301</v>
      </c>
      <c r="I9">
        <f t="shared" si="1"/>
        <v>0.8940824541477046</v>
      </c>
      <c r="J9">
        <f t="shared" si="2"/>
        <v>1.073097273497994</v>
      </c>
    </row>
    <row r="10" spans="1:10" x14ac:dyDescent="0.2">
      <c r="A10" t="s">
        <v>2205</v>
      </c>
      <c r="B10" t="s">
        <v>126</v>
      </c>
      <c r="C10" t="s">
        <v>2042</v>
      </c>
      <c r="D10">
        <v>6</v>
      </c>
      <c r="E10">
        <v>1.21311923739298E-3</v>
      </c>
      <c r="F10">
        <v>7.8531480413145505E-2</v>
      </c>
      <c r="G10">
        <v>0.98827257046538697</v>
      </c>
      <c r="H10">
        <f t="shared" si="0"/>
        <v>1.0012138553641747</v>
      </c>
      <c r="I10">
        <f t="shared" si="1"/>
        <v>0.85837983238066529</v>
      </c>
      <c r="J10">
        <f t="shared" si="2"/>
        <v>1.1678153963531706</v>
      </c>
    </row>
    <row r="11" spans="1:10" x14ac:dyDescent="0.2">
      <c r="A11" t="s">
        <v>2204</v>
      </c>
      <c r="B11" t="s">
        <v>101</v>
      </c>
      <c r="C11" t="s">
        <v>316</v>
      </c>
      <c r="D11">
        <v>4</v>
      </c>
      <c r="E11">
        <v>-0.28277665118529299</v>
      </c>
      <c r="F11">
        <v>0.104168811725352</v>
      </c>
      <c r="G11">
        <v>6.6355873343357302E-3</v>
      </c>
      <c r="H11">
        <f t="shared" si="0"/>
        <v>0.75368810440714495</v>
      </c>
      <c r="I11">
        <f t="shared" si="1"/>
        <v>0.61449927968909235</v>
      </c>
      <c r="J11">
        <f t="shared" si="2"/>
        <v>0.92440427108757528</v>
      </c>
    </row>
    <row r="12" spans="1:10" x14ac:dyDescent="0.2">
      <c r="A12" t="s">
        <v>2204</v>
      </c>
      <c r="B12" t="s">
        <v>73</v>
      </c>
      <c r="C12" t="s">
        <v>316</v>
      </c>
      <c r="D12">
        <v>15</v>
      </c>
      <c r="E12">
        <v>-6.0098081160545103E-2</v>
      </c>
      <c r="F12">
        <v>2.24665239822592E-2</v>
      </c>
      <c r="G12">
        <v>7.4727965274886503E-3</v>
      </c>
      <c r="H12">
        <f t="shared" si="0"/>
        <v>0.94167216875553339</v>
      </c>
      <c r="I12">
        <f t="shared" si="1"/>
        <v>0.90110592166602532</v>
      </c>
      <c r="J12">
        <f t="shared" si="2"/>
        <v>0.98406463889314277</v>
      </c>
    </row>
    <row r="13" spans="1:10" x14ac:dyDescent="0.2">
      <c r="A13" t="s">
        <v>2204</v>
      </c>
      <c r="B13" t="s">
        <v>73</v>
      </c>
      <c r="C13" t="s">
        <v>2041</v>
      </c>
      <c r="D13">
        <v>15</v>
      </c>
      <c r="E13">
        <v>-5.8211874544598502E-2</v>
      </c>
      <c r="F13">
        <v>2.7274236617941601E-2</v>
      </c>
      <c r="G13">
        <v>3.2816817609657101E-2</v>
      </c>
      <c r="H13">
        <f t="shared" si="0"/>
        <v>0.94345003321304033</v>
      </c>
      <c r="I13">
        <f t="shared" si="1"/>
        <v>0.89433989678824011</v>
      </c>
      <c r="J13">
        <f t="shared" si="2"/>
        <v>0.99525691335722943</v>
      </c>
    </row>
    <row r="14" spans="1:10" x14ac:dyDescent="0.2">
      <c r="A14" t="s">
        <v>2204</v>
      </c>
      <c r="B14" t="s">
        <v>101</v>
      </c>
      <c r="C14" t="s">
        <v>2041</v>
      </c>
      <c r="D14">
        <v>4</v>
      </c>
      <c r="E14">
        <v>-0.19182393985622301</v>
      </c>
      <c r="F14">
        <v>9.6753145206768199E-2</v>
      </c>
      <c r="G14">
        <v>4.7410793868792302E-2</v>
      </c>
      <c r="H14">
        <f t="shared" si="0"/>
        <v>0.82545218492945027</v>
      </c>
      <c r="I14">
        <f t="shared" si="1"/>
        <v>0.68286362872685857</v>
      </c>
      <c r="J14">
        <f t="shared" si="2"/>
        <v>0.99781461618502432</v>
      </c>
    </row>
    <row r="15" spans="1:10" x14ac:dyDescent="0.2">
      <c r="A15" t="s">
        <v>2204</v>
      </c>
      <c r="B15" t="s">
        <v>137</v>
      </c>
      <c r="C15" t="s">
        <v>2043</v>
      </c>
      <c r="D15">
        <v>16</v>
      </c>
      <c r="E15">
        <v>0.25524292757380501</v>
      </c>
      <c r="F15">
        <v>0.19427730982150199</v>
      </c>
      <c r="G15">
        <v>0.21003350654702899</v>
      </c>
      <c r="H15">
        <f t="shared" si="0"/>
        <v>1.2907751476641465</v>
      </c>
      <c r="I15">
        <f t="shared" si="1"/>
        <v>0.88201995397543564</v>
      </c>
      <c r="J15">
        <f t="shared" si="2"/>
        <v>1.8889600788711869</v>
      </c>
    </row>
    <row r="16" spans="1:10" x14ac:dyDescent="0.2">
      <c r="A16" t="s">
        <v>2204</v>
      </c>
      <c r="B16" t="s">
        <v>133</v>
      </c>
      <c r="C16" t="s">
        <v>2041</v>
      </c>
      <c r="D16">
        <v>10</v>
      </c>
      <c r="E16">
        <v>8.0520763149333097E-2</v>
      </c>
      <c r="F16">
        <v>6.6552494780385898E-2</v>
      </c>
      <c r="G16">
        <v>0.226323611964062</v>
      </c>
      <c r="H16">
        <f t="shared" si="0"/>
        <v>1.0838513505760705</v>
      </c>
      <c r="I16">
        <f t="shared" si="1"/>
        <v>0.95130350283527065</v>
      </c>
      <c r="J16">
        <f t="shared" si="2"/>
        <v>1.2348674704175784</v>
      </c>
    </row>
    <row r="17" spans="1:10" x14ac:dyDescent="0.2">
      <c r="A17" t="s">
        <v>2204</v>
      </c>
      <c r="B17" t="s">
        <v>101</v>
      </c>
      <c r="C17" t="s">
        <v>2042</v>
      </c>
      <c r="D17">
        <v>4</v>
      </c>
      <c r="E17">
        <v>-0.175899028823399</v>
      </c>
      <c r="F17">
        <v>0.13724665100228101</v>
      </c>
      <c r="G17">
        <v>0.29005026672738599</v>
      </c>
      <c r="H17">
        <f t="shared" si="0"/>
        <v>0.83870266385664416</v>
      </c>
      <c r="I17">
        <f t="shared" si="1"/>
        <v>0.64088678201223725</v>
      </c>
      <c r="J17">
        <f t="shared" si="2"/>
        <v>1.0975763240921388</v>
      </c>
    </row>
    <row r="18" spans="1:10" x14ac:dyDescent="0.2">
      <c r="A18" t="s">
        <v>2204</v>
      </c>
      <c r="B18" t="s">
        <v>73</v>
      </c>
      <c r="C18" t="s">
        <v>2042</v>
      </c>
      <c r="D18">
        <v>15</v>
      </c>
      <c r="E18">
        <v>-5.3444886421218397E-2</v>
      </c>
      <c r="F18">
        <v>5.1506345497224298E-2</v>
      </c>
      <c r="G18">
        <v>0.31702965832539898</v>
      </c>
      <c r="H18">
        <f t="shared" si="0"/>
        <v>0.94795818493222195</v>
      </c>
      <c r="I18">
        <f t="shared" si="1"/>
        <v>0.85693147426761773</v>
      </c>
      <c r="J18">
        <f t="shared" si="2"/>
        <v>1.0486541192199859</v>
      </c>
    </row>
    <row r="19" spans="1:10" x14ac:dyDescent="0.2">
      <c r="A19" t="s">
        <v>2204</v>
      </c>
      <c r="B19" t="s">
        <v>137</v>
      </c>
      <c r="C19" t="s">
        <v>316</v>
      </c>
      <c r="D19">
        <v>16</v>
      </c>
      <c r="E19">
        <v>3.7138337993663402E-2</v>
      </c>
      <c r="F19">
        <v>5.15519421999064E-2</v>
      </c>
      <c r="G19">
        <v>0.471274943193011</v>
      </c>
      <c r="H19">
        <f t="shared" si="0"/>
        <v>1.0378365831385297</v>
      </c>
      <c r="I19">
        <f t="shared" si="1"/>
        <v>0.93809555072615414</v>
      </c>
      <c r="J19">
        <f t="shared" si="2"/>
        <v>1.1481823706198169</v>
      </c>
    </row>
    <row r="20" spans="1:10" x14ac:dyDescent="0.2">
      <c r="A20" t="s">
        <v>2204</v>
      </c>
      <c r="B20" t="s">
        <v>133</v>
      </c>
      <c r="C20" t="s">
        <v>2042</v>
      </c>
      <c r="D20">
        <v>10</v>
      </c>
      <c r="E20">
        <v>8.9269325929233603E-2</v>
      </c>
      <c r="F20">
        <v>0.121367640321981</v>
      </c>
      <c r="G20">
        <v>0.48074568356253</v>
      </c>
      <c r="H20">
        <f t="shared" si="0"/>
        <v>1.0933750909374804</v>
      </c>
      <c r="I20">
        <f t="shared" si="1"/>
        <v>0.86190411577792159</v>
      </c>
      <c r="J20">
        <f t="shared" si="2"/>
        <v>1.3870093756351993</v>
      </c>
    </row>
    <row r="21" spans="1:10" x14ac:dyDescent="0.2">
      <c r="A21" t="s">
        <v>2204</v>
      </c>
      <c r="B21" t="s">
        <v>137</v>
      </c>
      <c r="C21" t="s">
        <v>2041</v>
      </c>
      <c r="D21">
        <v>16</v>
      </c>
      <c r="E21">
        <v>3.2113609405736702E-2</v>
      </c>
      <c r="F21">
        <v>4.9765097370004598E-2</v>
      </c>
      <c r="G21">
        <v>0.51873029203527399</v>
      </c>
      <c r="H21">
        <f t="shared" si="0"/>
        <v>1.0326348156689631</v>
      </c>
      <c r="I21">
        <f t="shared" si="1"/>
        <v>0.93666837503861866</v>
      </c>
      <c r="J21">
        <f t="shared" si="2"/>
        <v>1.1384335064026354</v>
      </c>
    </row>
    <row r="22" spans="1:10" x14ac:dyDescent="0.2">
      <c r="A22" t="s">
        <v>2204</v>
      </c>
      <c r="B22" t="s">
        <v>133</v>
      </c>
      <c r="C22" t="s">
        <v>316</v>
      </c>
      <c r="D22">
        <v>10</v>
      </c>
      <c r="E22">
        <v>4.34893406180289E-2</v>
      </c>
      <c r="F22">
        <v>7.05686163924205E-2</v>
      </c>
      <c r="G22">
        <v>0.537716153959237</v>
      </c>
      <c r="H22">
        <f t="shared" si="0"/>
        <v>1.04444886107333</v>
      </c>
      <c r="I22">
        <f t="shared" si="1"/>
        <v>0.90953195449126589</v>
      </c>
      <c r="J22">
        <f t="shared" si="2"/>
        <v>1.1993788871415094</v>
      </c>
    </row>
    <row r="23" spans="1:10" x14ac:dyDescent="0.2">
      <c r="A23" t="s">
        <v>2204</v>
      </c>
      <c r="B23" t="s">
        <v>101</v>
      </c>
      <c r="C23" t="s">
        <v>2043</v>
      </c>
      <c r="D23">
        <v>4</v>
      </c>
      <c r="E23">
        <v>0.377732510220948</v>
      </c>
      <c r="F23">
        <v>0.65471700977843195</v>
      </c>
      <c r="G23">
        <v>0.62226570971414796</v>
      </c>
      <c r="H23">
        <f t="shared" si="0"/>
        <v>1.4589726304092752</v>
      </c>
      <c r="I23">
        <f t="shared" si="1"/>
        <v>0.40433447750181889</v>
      </c>
      <c r="J23">
        <f t="shared" si="2"/>
        <v>5.2644561735989583</v>
      </c>
    </row>
    <row r="24" spans="1:10" x14ac:dyDescent="0.2">
      <c r="A24" t="s">
        <v>2204</v>
      </c>
      <c r="B24" t="s">
        <v>137</v>
      </c>
      <c r="C24" t="s">
        <v>2042</v>
      </c>
      <c r="D24">
        <v>16</v>
      </c>
      <c r="E24">
        <v>3.75132943126038E-2</v>
      </c>
      <c r="F24">
        <v>9.6053780465767097E-2</v>
      </c>
      <c r="G24">
        <v>0.70162428898958995</v>
      </c>
      <c r="H24">
        <f t="shared" si="0"/>
        <v>1.0382257994884099</v>
      </c>
      <c r="I24">
        <f t="shared" si="1"/>
        <v>0.86006086808140769</v>
      </c>
      <c r="J24">
        <f t="shared" si="2"/>
        <v>1.2532982847224712</v>
      </c>
    </row>
    <row r="25" spans="1:10" x14ac:dyDescent="0.2">
      <c r="A25" t="s">
        <v>2204</v>
      </c>
      <c r="B25" t="s">
        <v>133</v>
      </c>
      <c r="C25" t="s">
        <v>2043</v>
      </c>
      <c r="D25">
        <v>10</v>
      </c>
      <c r="E25">
        <v>-0.13407032377240699</v>
      </c>
      <c r="F25">
        <v>0.35394285346121801</v>
      </c>
      <c r="G25">
        <v>0.71469834119965503</v>
      </c>
      <c r="H25">
        <f t="shared" si="0"/>
        <v>0.87452856229324405</v>
      </c>
      <c r="I25">
        <f t="shared" si="1"/>
        <v>0.4370103864467052</v>
      </c>
      <c r="J25">
        <f t="shared" si="2"/>
        <v>1.7500732934180687</v>
      </c>
    </row>
    <row r="26" spans="1:10" x14ac:dyDescent="0.2">
      <c r="A26" t="s">
        <v>2204</v>
      </c>
      <c r="B26" t="s">
        <v>73</v>
      </c>
      <c r="C26" t="s">
        <v>2043</v>
      </c>
      <c r="D26">
        <v>15</v>
      </c>
      <c r="E26">
        <v>7.8239105405370993E-3</v>
      </c>
      <c r="F26">
        <v>9.7012692011589602E-2</v>
      </c>
      <c r="G26">
        <v>0.93695000510239701</v>
      </c>
      <c r="H26">
        <f t="shared" si="0"/>
        <v>1.0078545973065747</v>
      </c>
      <c r="I26">
        <f t="shared" si="1"/>
        <v>0.83333382582662563</v>
      </c>
      <c r="J26">
        <f t="shared" si="2"/>
        <v>1.21892434679992</v>
      </c>
    </row>
    <row r="27" spans="1:10" x14ac:dyDescent="0.2">
      <c r="A27" t="s">
        <v>2202</v>
      </c>
      <c r="B27" t="s">
        <v>73</v>
      </c>
      <c r="C27" t="s">
        <v>316</v>
      </c>
      <c r="D27">
        <v>15</v>
      </c>
      <c r="E27">
        <v>6.1989166770043597E-2</v>
      </c>
      <c r="F27">
        <v>4.1342324163350999E-2</v>
      </c>
      <c r="G27">
        <v>0.133766846303875</v>
      </c>
      <c r="H27">
        <f t="shared" si="0"/>
        <v>1.0639508186417208</v>
      </c>
      <c r="I27">
        <f t="shared" si="1"/>
        <v>0.9811383609972969</v>
      </c>
      <c r="J27">
        <f t="shared" si="2"/>
        <v>1.1537530174008828</v>
      </c>
    </row>
    <row r="28" spans="1:10" x14ac:dyDescent="0.2">
      <c r="A28" t="s">
        <v>2202</v>
      </c>
      <c r="B28" t="s">
        <v>73</v>
      </c>
      <c r="C28" t="s">
        <v>2041</v>
      </c>
      <c r="D28">
        <v>15</v>
      </c>
      <c r="E28">
        <v>8.5752005077140495E-2</v>
      </c>
      <c r="F28">
        <v>5.9974875398284201E-2</v>
      </c>
      <c r="G28">
        <v>0.15277477264282399</v>
      </c>
      <c r="H28">
        <f t="shared" si="0"/>
        <v>1.0895360953783908</v>
      </c>
      <c r="I28">
        <f t="shared" si="1"/>
        <v>0.9687015129616936</v>
      </c>
      <c r="J28">
        <f t="shared" si="2"/>
        <v>1.2254434283920976</v>
      </c>
    </row>
    <row r="29" spans="1:10" x14ac:dyDescent="0.2">
      <c r="A29" t="s">
        <v>2202</v>
      </c>
      <c r="B29" t="s">
        <v>131</v>
      </c>
      <c r="C29" t="s">
        <v>2041</v>
      </c>
      <c r="D29">
        <v>10</v>
      </c>
      <c r="E29">
        <v>-0.114792917687239</v>
      </c>
      <c r="F29">
        <v>0.117865430888402</v>
      </c>
      <c r="G29">
        <v>0.33009029176313098</v>
      </c>
      <c r="H29">
        <f t="shared" si="0"/>
        <v>0.89155074918301247</v>
      </c>
      <c r="I29">
        <f t="shared" si="1"/>
        <v>0.70764752009713239</v>
      </c>
      <c r="J29">
        <f t="shared" si="2"/>
        <v>1.1232466952751947</v>
      </c>
    </row>
    <row r="30" spans="1:10" x14ac:dyDescent="0.2">
      <c r="A30" t="s">
        <v>2202</v>
      </c>
      <c r="B30" t="s">
        <v>131</v>
      </c>
      <c r="C30" t="s">
        <v>316</v>
      </c>
      <c r="D30">
        <v>10</v>
      </c>
      <c r="E30">
        <v>-9.73124812987997E-2</v>
      </c>
      <c r="F30">
        <v>0.101292065086032</v>
      </c>
      <c r="G30">
        <v>0.33669710079826598</v>
      </c>
      <c r="H30">
        <f t="shared" si="0"/>
        <v>0.90727245615808216</v>
      </c>
      <c r="I30">
        <f t="shared" si="1"/>
        <v>0.74390277692245099</v>
      </c>
      <c r="J30">
        <f t="shared" si="2"/>
        <v>1.1065200120753531</v>
      </c>
    </row>
    <row r="31" spans="1:10" x14ac:dyDescent="0.2">
      <c r="A31" t="s">
        <v>2202</v>
      </c>
      <c r="B31" t="s">
        <v>73</v>
      </c>
      <c r="C31" t="s">
        <v>2042</v>
      </c>
      <c r="D31">
        <v>15</v>
      </c>
      <c r="E31">
        <v>8.0889835944845404E-2</v>
      </c>
      <c r="F31">
        <v>9.6270950424984403E-2</v>
      </c>
      <c r="G31">
        <v>0.41489849397516199</v>
      </c>
      <c r="H31">
        <f t="shared" si="0"/>
        <v>1.0842514444512885</v>
      </c>
      <c r="I31">
        <f t="shared" si="1"/>
        <v>0.89780603839522788</v>
      </c>
      <c r="J31">
        <f t="shared" si="2"/>
        <v>1.3094155580597553</v>
      </c>
    </row>
    <row r="32" spans="1:10" x14ac:dyDescent="0.2">
      <c r="A32" t="s">
        <v>2202</v>
      </c>
      <c r="B32" t="s">
        <v>131</v>
      </c>
      <c r="C32" t="s">
        <v>2043</v>
      </c>
      <c r="D32">
        <v>10</v>
      </c>
      <c r="E32">
        <v>0.22901867428428199</v>
      </c>
      <c r="F32">
        <v>0.30673491067915898</v>
      </c>
      <c r="G32">
        <v>0.47665123033355999</v>
      </c>
      <c r="H32">
        <f t="shared" si="0"/>
        <v>1.2573655191917523</v>
      </c>
      <c r="I32">
        <f t="shared" si="1"/>
        <v>0.68922896332985351</v>
      </c>
      <c r="J32">
        <f t="shared" si="2"/>
        <v>2.2938212596497052</v>
      </c>
    </row>
    <row r="33" spans="1:10" x14ac:dyDescent="0.2">
      <c r="A33" t="s">
        <v>2202</v>
      </c>
      <c r="B33" t="s">
        <v>114</v>
      </c>
      <c r="C33" t="s">
        <v>316</v>
      </c>
      <c r="D33">
        <v>10</v>
      </c>
      <c r="E33">
        <v>-5.6044187468963898E-2</v>
      </c>
      <c r="F33">
        <v>9.2335095309537998E-2</v>
      </c>
      <c r="G33">
        <v>0.54387402230309401</v>
      </c>
      <c r="H33">
        <f t="shared" si="0"/>
        <v>0.94549735583225925</v>
      </c>
      <c r="I33">
        <f t="shared" si="1"/>
        <v>0.78897473967038823</v>
      </c>
      <c r="J33">
        <f t="shared" si="2"/>
        <v>1.1330720806844434</v>
      </c>
    </row>
    <row r="34" spans="1:10" x14ac:dyDescent="0.2">
      <c r="A34" t="s">
        <v>2202</v>
      </c>
      <c r="B34" t="s">
        <v>73</v>
      </c>
      <c r="C34" t="s">
        <v>2043</v>
      </c>
      <c r="D34">
        <v>15</v>
      </c>
      <c r="E34">
        <v>-0.10610583835976301</v>
      </c>
      <c r="F34">
        <v>0.175078205563752</v>
      </c>
      <c r="G34">
        <v>0.55491774039017805</v>
      </c>
      <c r="H34">
        <f t="shared" si="0"/>
        <v>0.89932945948383236</v>
      </c>
      <c r="I34">
        <f t="shared" si="1"/>
        <v>0.63810073180101379</v>
      </c>
      <c r="J34">
        <f t="shared" si="2"/>
        <v>1.2675012523691906</v>
      </c>
    </row>
    <row r="35" spans="1:10" x14ac:dyDescent="0.2">
      <c r="A35" t="s">
        <v>2202</v>
      </c>
      <c r="B35" t="s">
        <v>126</v>
      </c>
      <c r="C35" t="s">
        <v>2043</v>
      </c>
      <c r="D35">
        <v>5</v>
      </c>
      <c r="E35">
        <v>0.398443181466268</v>
      </c>
      <c r="F35">
        <v>0.66664351545259903</v>
      </c>
      <c r="G35">
        <v>0.59215865875295604</v>
      </c>
      <c r="H35">
        <f t="shared" ref="H35:H70" si="3">EXP(E35)</f>
        <v>1.4895040042208862</v>
      </c>
      <c r="I35">
        <f t="shared" ref="I35:I70" si="4">EXP(E35-(1.96*F35))</f>
        <v>0.4032582478195007</v>
      </c>
      <c r="J35">
        <f t="shared" ref="J35:J70" si="5">EXP(E35+(1.96*F35))</f>
        <v>5.5017403626251786</v>
      </c>
    </row>
    <row r="36" spans="1:10" x14ac:dyDescent="0.2">
      <c r="A36" t="s">
        <v>2202</v>
      </c>
      <c r="B36" t="s">
        <v>131</v>
      </c>
      <c r="C36" t="s">
        <v>2042</v>
      </c>
      <c r="D36">
        <v>10</v>
      </c>
      <c r="E36">
        <v>-8.7684925873511496E-2</v>
      </c>
      <c r="F36">
        <v>0.164399423193199</v>
      </c>
      <c r="G36">
        <v>0.60669925017872794</v>
      </c>
      <c r="H36">
        <f t="shared" si="3"/>
        <v>0.91604945474097765</v>
      </c>
      <c r="I36">
        <f t="shared" si="4"/>
        <v>0.66371144460834541</v>
      </c>
      <c r="J36">
        <f t="shared" si="5"/>
        <v>1.264324444527879</v>
      </c>
    </row>
    <row r="37" spans="1:10" x14ac:dyDescent="0.2">
      <c r="A37" t="s">
        <v>2202</v>
      </c>
      <c r="B37" t="s">
        <v>114</v>
      </c>
      <c r="C37" t="s">
        <v>2041</v>
      </c>
      <c r="D37">
        <v>10</v>
      </c>
      <c r="E37">
        <v>-4.9033070190976698E-2</v>
      </c>
      <c r="F37">
        <v>0.110261527287143</v>
      </c>
      <c r="G37">
        <v>0.65653808348724996</v>
      </c>
      <c r="H37">
        <f t="shared" si="3"/>
        <v>0.95214964140736613</v>
      </c>
      <c r="I37">
        <f t="shared" si="4"/>
        <v>0.76709420407749529</v>
      </c>
      <c r="J37">
        <f t="shared" si="5"/>
        <v>1.1818482460344442</v>
      </c>
    </row>
    <row r="38" spans="1:10" x14ac:dyDescent="0.2">
      <c r="A38" t="s">
        <v>2202</v>
      </c>
      <c r="B38" t="s">
        <v>126</v>
      </c>
      <c r="C38" t="s">
        <v>2041</v>
      </c>
      <c r="D38">
        <v>5</v>
      </c>
      <c r="E38">
        <v>5.94548568094262E-2</v>
      </c>
      <c r="F38">
        <v>0.14365229582452699</v>
      </c>
      <c r="G38">
        <v>0.67896176420866805</v>
      </c>
      <c r="H38">
        <f t="shared" si="3"/>
        <v>1.0612578513327167</v>
      </c>
      <c r="I38">
        <f t="shared" si="4"/>
        <v>0.80083235935974684</v>
      </c>
      <c r="J38">
        <f t="shared" si="5"/>
        <v>1.4063720251211738</v>
      </c>
    </row>
    <row r="39" spans="1:10" x14ac:dyDescent="0.2">
      <c r="A39" t="s">
        <v>2202</v>
      </c>
      <c r="B39" t="s">
        <v>114</v>
      </c>
      <c r="C39" t="s">
        <v>2043</v>
      </c>
      <c r="D39">
        <v>10</v>
      </c>
      <c r="E39">
        <v>9.0959787262859207E-2</v>
      </c>
      <c r="F39">
        <v>0.220831988463142</v>
      </c>
      <c r="G39">
        <v>0.69123088905549401</v>
      </c>
      <c r="H39">
        <f t="shared" si="3"/>
        <v>1.0952249623794068</v>
      </c>
      <c r="I39">
        <f t="shared" si="4"/>
        <v>0.71043990938914681</v>
      </c>
      <c r="J39">
        <f t="shared" si="5"/>
        <v>1.6884154484653697</v>
      </c>
    </row>
    <row r="40" spans="1:10" x14ac:dyDescent="0.2">
      <c r="A40" t="s">
        <v>2202</v>
      </c>
      <c r="B40" t="s">
        <v>114</v>
      </c>
      <c r="C40" t="s">
        <v>2042</v>
      </c>
      <c r="D40">
        <v>10</v>
      </c>
      <c r="E40">
        <v>-4.7892766394854E-2</v>
      </c>
      <c r="F40">
        <v>0.14140049186906101</v>
      </c>
      <c r="G40">
        <v>0.74260163277484204</v>
      </c>
      <c r="H40">
        <f t="shared" si="3"/>
        <v>0.95323600052994006</v>
      </c>
      <c r="I40">
        <f t="shared" si="4"/>
        <v>0.72250009286823136</v>
      </c>
      <c r="J40">
        <f t="shared" si="5"/>
        <v>1.2576591777297335</v>
      </c>
    </row>
    <row r="41" spans="1:10" x14ac:dyDescent="0.2">
      <c r="A41" t="s">
        <v>2202</v>
      </c>
      <c r="B41" t="s">
        <v>126</v>
      </c>
      <c r="C41" t="s">
        <v>2042</v>
      </c>
      <c r="D41">
        <v>5</v>
      </c>
      <c r="E41">
        <v>4.6420886495943899E-2</v>
      </c>
      <c r="F41">
        <v>0.19965951736979501</v>
      </c>
      <c r="G41">
        <v>0.82756111767861695</v>
      </c>
      <c r="H41">
        <f t="shared" si="3"/>
        <v>1.0475152031919999</v>
      </c>
      <c r="I41">
        <f t="shared" si="4"/>
        <v>0.70828284424235421</v>
      </c>
      <c r="J41">
        <f t="shared" si="5"/>
        <v>1.5492230396913527</v>
      </c>
    </row>
    <row r="42" spans="1:10" x14ac:dyDescent="0.2">
      <c r="A42" t="s">
        <v>2202</v>
      </c>
      <c r="B42" t="s">
        <v>126</v>
      </c>
      <c r="C42" t="s">
        <v>316</v>
      </c>
      <c r="D42">
        <v>5</v>
      </c>
      <c r="E42">
        <v>1.7966800506646698E-2</v>
      </c>
      <c r="F42">
        <v>0.15375937377661</v>
      </c>
      <c r="G42">
        <v>0.90697882971267496</v>
      </c>
      <c r="H42">
        <f t="shared" si="3"/>
        <v>1.0181291744559331</v>
      </c>
      <c r="I42">
        <f t="shared" si="4"/>
        <v>0.75321725608772327</v>
      </c>
      <c r="J42">
        <f t="shared" si="5"/>
        <v>1.3762125170398301</v>
      </c>
    </row>
    <row r="43" spans="1:10" x14ac:dyDescent="0.2">
      <c r="A43" t="s">
        <v>2203</v>
      </c>
      <c r="B43" t="s">
        <v>114</v>
      </c>
      <c r="C43" t="s">
        <v>2041</v>
      </c>
      <c r="D43">
        <v>10</v>
      </c>
      <c r="E43">
        <v>0.19362118801950801</v>
      </c>
      <c r="F43">
        <v>8.9258533589557001E-2</v>
      </c>
      <c r="G43">
        <v>3.00661624524514E-2</v>
      </c>
      <c r="H43">
        <f t="shared" si="3"/>
        <v>1.2136364558382877</v>
      </c>
      <c r="I43">
        <f t="shared" si="4"/>
        <v>1.0188499204473471</v>
      </c>
      <c r="J43">
        <f t="shared" si="5"/>
        <v>1.4456628178299382</v>
      </c>
    </row>
    <row r="44" spans="1:10" x14ac:dyDescent="0.2">
      <c r="A44" t="s">
        <v>2203</v>
      </c>
      <c r="B44" t="s">
        <v>114</v>
      </c>
      <c r="C44" t="s">
        <v>2042</v>
      </c>
      <c r="D44">
        <v>10</v>
      </c>
      <c r="E44">
        <v>0.21669068257908999</v>
      </c>
      <c r="F44">
        <v>0.12848889070485101</v>
      </c>
      <c r="G44">
        <v>0.12598521944230401</v>
      </c>
      <c r="H44">
        <f t="shared" si="3"/>
        <v>1.2419598828901248</v>
      </c>
      <c r="I44">
        <f t="shared" si="4"/>
        <v>0.96546295825179329</v>
      </c>
      <c r="J44">
        <f t="shared" si="5"/>
        <v>1.5976421855701861</v>
      </c>
    </row>
    <row r="45" spans="1:10" x14ac:dyDescent="0.2">
      <c r="A45" t="s">
        <v>2203</v>
      </c>
      <c r="B45" t="s">
        <v>131</v>
      </c>
      <c r="C45" t="s">
        <v>2043</v>
      </c>
      <c r="D45">
        <v>10</v>
      </c>
      <c r="E45">
        <v>0.39706837106448101</v>
      </c>
      <c r="F45">
        <v>0.262733405088525</v>
      </c>
      <c r="G45">
        <v>0.169160100252984</v>
      </c>
      <c r="H45">
        <f t="shared" si="3"/>
        <v>1.4874576256359844</v>
      </c>
      <c r="I45">
        <f t="shared" si="4"/>
        <v>0.8887946118864779</v>
      </c>
      <c r="J45">
        <f t="shared" si="5"/>
        <v>2.4893604871957056</v>
      </c>
    </row>
    <row r="46" spans="1:10" x14ac:dyDescent="0.2">
      <c r="A46" t="s">
        <v>2203</v>
      </c>
      <c r="B46" t="s">
        <v>114</v>
      </c>
      <c r="C46" t="s">
        <v>2043</v>
      </c>
      <c r="D46">
        <v>10</v>
      </c>
      <c r="E46">
        <v>0.21074433874003301</v>
      </c>
      <c r="F46">
        <v>0.18875632823795499</v>
      </c>
      <c r="G46">
        <v>0.29662160276045302</v>
      </c>
      <c r="H46">
        <f t="shared" si="3"/>
        <v>1.2345966761679019</v>
      </c>
      <c r="I46">
        <f t="shared" si="4"/>
        <v>0.85281037093332834</v>
      </c>
      <c r="J46">
        <f t="shared" si="5"/>
        <v>1.7873011454313019</v>
      </c>
    </row>
    <row r="47" spans="1:10" x14ac:dyDescent="0.2">
      <c r="A47" t="s">
        <v>2203</v>
      </c>
      <c r="B47" t="s">
        <v>114</v>
      </c>
      <c r="C47" t="s">
        <v>316</v>
      </c>
      <c r="D47">
        <v>10</v>
      </c>
      <c r="E47">
        <v>7.5882504201322101E-2</v>
      </c>
      <c r="F47">
        <v>8.0863388041001502E-2</v>
      </c>
      <c r="G47">
        <v>0.348036974608887</v>
      </c>
      <c r="H47">
        <f t="shared" si="3"/>
        <v>1.0788358080352789</v>
      </c>
      <c r="I47">
        <f t="shared" si="4"/>
        <v>0.92071039690628542</v>
      </c>
      <c r="J47">
        <f t="shared" si="5"/>
        <v>1.264118125102045</v>
      </c>
    </row>
    <row r="48" spans="1:10" x14ac:dyDescent="0.2">
      <c r="A48" t="s">
        <v>2203</v>
      </c>
      <c r="B48" t="s">
        <v>85</v>
      </c>
      <c r="C48" t="s">
        <v>2043</v>
      </c>
      <c r="D48">
        <v>13</v>
      </c>
      <c r="E48">
        <v>-0.231741539551828</v>
      </c>
      <c r="F48">
        <v>0.239652631030142</v>
      </c>
      <c r="G48">
        <v>0.35432911975981501</v>
      </c>
      <c r="H48">
        <f t="shared" si="3"/>
        <v>0.79315109500448722</v>
      </c>
      <c r="I48">
        <f t="shared" si="4"/>
        <v>0.49586047294808411</v>
      </c>
      <c r="J48">
        <f t="shared" si="5"/>
        <v>1.2686807959639117</v>
      </c>
    </row>
    <row r="49" spans="1:10" x14ac:dyDescent="0.2">
      <c r="A49" t="s">
        <v>2203</v>
      </c>
      <c r="B49" t="s">
        <v>131</v>
      </c>
      <c r="C49" t="s">
        <v>316</v>
      </c>
      <c r="D49">
        <v>10</v>
      </c>
      <c r="E49">
        <v>3.8584297992560503E-2</v>
      </c>
      <c r="F49">
        <v>8.8275985532987003E-2</v>
      </c>
      <c r="G49">
        <v>0.66204815374460502</v>
      </c>
      <c r="H49">
        <f t="shared" si="3"/>
        <v>1.039338338800792</v>
      </c>
      <c r="I49">
        <f t="shared" si="4"/>
        <v>0.87420827250704547</v>
      </c>
      <c r="J49">
        <f t="shared" si="5"/>
        <v>1.2356599868396738</v>
      </c>
    </row>
    <row r="50" spans="1:10" x14ac:dyDescent="0.2">
      <c r="A50" t="s">
        <v>2203</v>
      </c>
      <c r="B50" t="s">
        <v>131</v>
      </c>
      <c r="C50" t="s">
        <v>2042</v>
      </c>
      <c r="D50">
        <v>10</v>
      </c>
      <c r="E50">
        <v>-4.6873553239630598E-2</v>
      </c>
      <c r="F50">
        <v>0.152558546329052</v>
      </c>
      <c r="G50">
        <v>0.76564401649171099</v>
      </c>
      <c r="H50">
        <f t="shared" si="3"/>
        <v>0.95420804647857549</v>
      </c>
      <c r="I50">
        <f t="shared" si="4"/>
        <v>0.70759151780334839</v>
      </c>
      <c r="J50">
        <f t="shared" si="5"/>
        <v>1.2867777143387213</v>
      </c>
    </row>
    <row r="51" spans="1:10" x14ac:dyDescent="0.2">
      <c r="A51" t="s">
        <v>2203</v>
      </c>
      <c r="B51" t="s">
        <v>85</v>
      </c>
      <c r="C51" t="s">
        <v>2041</v>
      </c>
      <c r="D51">
        <v>13</v>
      </c>
      <c r="E51">
        <v>-2.0235020954679502E-2</v>
      </c>
      <c r="F51">
        <v>7.4232696559767802E-2</v>
      </c>
      <c r="G51">
        <v>0.78516912266241301</v>
      </c>
      <c r="H51">
        <f t="shared" si="3"/>
        <v>0.97996833314722154</v>
      </c>
      <c r="I51">
        <f t="shared" si="4"/>
        <v>0.84727403028517578</v>
      </c>
      <c r="J51">
        <f t="shared" si="5"/>
        <v>1.1334443162952992</v>
      </c>
    </row>
    <row r="52" spans="1:10" x14ac:dyDescent="0.2">
      <c r="A52" t="s">
        <v>2203</v>
      </c>
      <c r="B52" t="s">
        <v>85</v>
      </c>
      <c r="C52" t="s">
        <v>316</v>
      </c>
      <c r="D52">
        <v>13</v>
      </c>
      <c r="E52">
        <v>-1.3743067446255501E-2</v>
      </c>
      <c r="F52">
        <v>6.6645776891298206E-2</v>
      </c>
      <c r="G52">
        <v>0.83662638701632197</v>
      </c>
      <c r="H52">
        <f t="shared" si="3"/>
        <v>0.98635093737422619</v>
      </c>
      <c r="I52">
        <f t="shared" si="4"/>
        <v>0.86556847605974763</v>
      </c>
      <c r="J52">
        <f t="shared" si="5"/>
        <v>1.1239875279282456</v>
      </c>
    </row>
    <row r="53" spans="1:10" x14ac:dyDescent="0.2">
      <c r="A53" t="s">
        <v>2203</v>
      </c>
      <c r="B53" t="s">
        <v>85</v>
      </c>
      <c r="C53" t="s">
        <v>2042</v>
      </c>
      <c r="D53">
        <v>13</v>
      </c>
      <c r="E53">
        <v>-1.6531704801057302E-2</v>
      </c>
      <c r="F53">
        <v>0.118209418551961</v>
      </c>
      <c r="G53">
        <v>0.89109759573057601</v>
      </c>
      <c r="H53">
        <f t="shared" si="3"/>
        <v>0.98360419392102305</v>
      </c>
      <c r="I53">
        <f t="shared" si="4"/>
        <v>0.78018659374094168</v>
      </c>
      <c r="J53">
        <f t="shared" si="5"/>
        <v>1.2400587475619622</v>
      </c>
    </row>
    <row r="54" spans="1:10" x14ac:dyDescent="0.2">
      <c r="A54" t="s">
        <v>2203</v>
      </c>
      <c r="B54" t="s">
        <v>131</v>
      </c>
      <c r="C54" t="s">
        <v>2041</v>
      </c>
      <c r="D54">
        <v>10</v>
      </c>
      <c r="E54">
        <v>-1.12794210946405E-2</v>
      </c>
      <c r="F54">
        <v>0.102895301546417</v>
      </c>
      <c r="G54">
        <v>0.91271045456905697</v>
      </c>
      <c r="H54">
        <f t="shared" si="3"/>
        <v>0.98878395307702027</v>
      </c>
      <c r="I54">
        <f t="shared" si="4"/>
        <v>0.80819314181535495</v>
      </c>
      <c r="J54">
        <f t="shared" si="5"/>
        <v>1.2097277931195181</v>
      </c>
    </row>
    <row r="55" spans="1:10" x14ac:dyDescent="0.2">
      <c r="A55" t="s">
        <v>2207</v>
      </c>
      <c r="B55" t="s">
        <v>101</v>
      </c>
      <c r="C55" t="s">
        <v>2043</v>
      </c>
      <c r="D55">
        <v>4</v>
      </c>
      <c r="E55">
        <v>-4.0456399666097198</v>
      </c>
      <c r="F55">
        <v>1.42593233202272</v>
      </c>
      <c r="G55">
        <v>0.10502069360878601</v>
      </c>
      <c r="H55">
        <f t="shared" si="3"/>
        <v>1.7498502614317086E-2</v>
      </c>
      <c r="I55">
        <f t="shared" si="4"/>
        <v>1.069603417165987E-3</v>
      </c>
      <c r="J55">
        <f t="shared" si="5"/>
        <v>0.28627207881829742</v>
      </c>
    </row>
    <row r="56" spans="1:10" x14ac:dyDescent="0.2">
      <c r="A56" t="s">
        <v>2207</v>
      </c>
      <c r="B56" t="s">
        <v>101</v>
      </c>
      <c r="C56" t="s">
        <v>2041</v>
      </c>
      <c r="D56">
        <v>4</v>
      </c>
      <c r="E56">
        <v>0.434464147460839</v>
      </c>
      <c r="F56">
        <v>0.291248504830387</v>
      </c>
      <c r="G56">
        <v>0.13576992733986501</v>
      </c>
      <c r="H56">
        <f t="shared" si="3"/>
        <v>1.5441354083424337</v>
      </c>
      <c r="I56">
        <f t="shared" si="4"/>
        <v>0.87250846582030528</v>
      </c>
      <c r="J56">
        <f t="shared" si="5"/>
        <v>2.732757620930542</v>
      </c>
    </row>
    <row r="57" spans="1:10" x14ac:dyDescent="0.2">
      <c r="A57" t="s">
        <v>2207</v>
      </c>
      <c r="B57" t="s">
        <v>101</v>
      </c>
      <c r="C57" t="s">
        <v>2042</v>
      </c>
      <c r="D57">
        <v>4</v>
      </c>
      <c r="E57">
        <v>0.54483509449338696</v>
      </c>
      <c r="F57">
        <v>0.34945429546687001</v>
      </c>
      <c r="G57">
        <v>0.21686652283909699</v>
      </c>
      <c r="H57">
        <f t="shared" si="3"/>
        <v>1.7243240084054918</v>
      </c>
      <c r="I57">
        <f t="shared" si="4"/>
        <v>0.86927536810362305</v>
      </c>
      <c r="J57">
        <f t="shared" si="5"/>
        <v>3.4204273985699172</v>
      </c>
    </row>
    <row r="58" spans="1:10" x14ac:dyDescent="0.2">
      <c r="A58" t="s">
        <v>2207</v>
      </c>
      <c r="B58" t="s">
        <v>101</v>
      </c>
      <c r="C58" t="s">
        <v>316</v>
      </c>
      <c r="D58">
        <v>4</v>
      </c>
      <c r="E58">
        <v>0.109498382896538</v>
      </c>
      <c r="F58">
        <v>0.39481695123022198</v>
      </c>
      <c r="G58">
        <v>0.78151934052520999</v>
      </c>
      <c r="H58">
        <f t="shared" si="3"/>
        <v>1.1157182667018173</v>
      </c>
      <c r="I58">
        <f t="shared" si="4"/>
        <v>0.51461159798984224</v>
      </c>
      <c r="J58">
        <f t="shared" si="5"/>
        <v>2.418964624028312</v>
      </c>
    </row>
    <row r="59" spans="1:10" x14ac:dyDescent="0.2">
      <c r="A59" t="s">
        <v>2208</v>
      </c>
      <c r="B59" t="s">
        <v>123</v>
      </c>
      <c r="C59" t="s">
        <v>316</v>
      </c>
      <c r="D59">
        <v>6</v>
      </c>
      <c r="E59">
        <v>0.30860674608976502</v>
      </c>
      <c r="F59">
        <v>0.13224104475171899</v>
      </c>
      <c r="G59">
        <v>1.9613092450569001E-2</v>
      </c>
      <c r="H59">
        <f t="shared" si="3"/>
        <v>1.3615268394569782</v>
      </c>
      <c r="I59">
        <f t="shared" si="4"/>
        <v>1.0506555454702078</v>
      </c>
      <c r="J59">
        <f t="shared" si="5"/>
        <v>1.7643797175525144</v>
      </c>
    </row>
    <row r="60" spans="1:10" x14ac:dyDescent="0.2">
      <c r="A60" t="s">
        <v>2208</v>
      </c>
      <c r="B60" t="s">
        <v>109</v>
      </c>
      <c r="C60" t="s">
        <v>316</v>
      </c>
      <c r="D60">
        <v>8</v>
      </c>
      <c r="E60">
        <v>-0.32414857694172799</v>
      </c>
      <c r="F60">
        <v>0.15875849838578901</v>
      </c>
      <c r="G60">
        <v>4.1174202825723101E-2</v>
      </c>
      <c r="H60">
        <f t="shared" si="3"/>
        <v>0.72314279205324372</v>
      </c>
      <c r="I60">
        <f t="shared" si="4"/>
        <v>0.52976846107925324</v>
      </c>
      <c r="J60">
        <f t="shared" si="5"/>
        <v>0.98710198155856221</v>
      </c>
    </row>
    <row r="61" spans="1:10" x14ac:dyDescent="0.2">
      <c r="A61" t="s">
        <v>2208</v>
      </c>
      <c r="B61" t="s">
        <v>109</v>
      </c>
      <c r="C61" t="s">
        <v>2041</v>
      </c>
      <c r="D61">
        <v>8</v>
      </c>
      <c r="E61">
        <v>-0.30974846531051903</v>
      </c>
      <c r="F61">
        <v>0.18347690892607099</v>
      </c>
      <c r="G61">
        <v>9.1369969525187097E-2</v>
      </c>
      <c r="H61">
        <f t="shared" si="3"/>
        <v>0.73363146678110391</v>
      </c>
      <c r="I61">
        <f t="shared" si="4"/>
        <v>0.51203453409874966</v>
      </c>
      <c r="J61">
        <f t="shared" si="5"/>
        <v>1.0511305257930028</v>
      </c>
    </row>
    <row r="62" spans="1:10" x14ac:dyDescent="0.2">
      <c r="A62" t="s">
        <v>2208</v>
      </c>
      <c r="B62" t="s">
        <v>123</v>
      </c>
      <c r="C62" t="s">
        <v>2041</v>
      </c>
      <c r="D62">
        <v>6</v>
      </c>
      <c r="E62">
        <v>0.238816680783632</v>
      </c>
      <c r="F62">
        <v>0.16574003088643599</v>
      </c>
      <c r="G62">
        <v>0.149609747669327</v>
      </c>
      <c r="H62">
        <f t="shared" si="3"/>
        <v>1.26974574645181</v>
      </c>
      <c r="I62">
        <f t="shared" si="4"/>
        <v>0.91756323563646269</v>
      </c>
      <c r="J62">
        <f t="shared" si="5"/>
        <v>1.7571042496206086</v>
      </c>
    </row>
    <row r="63" spans="1:10" x14ac:dyDescent="0.2">
      <c r="A63" t="s">
        <v>2208</v>
      </c>
      <c r="B63" t="s">
        <v>109</v>
      </c>
      <c r="C63" t="s">
        <v>2042</v>
      </c>
      <c r="D63">
        <v>8</v>
      </c>
      <c r="E63">
        <v>-0.40704913170977503</v>
      </c>
      <c r="F63">
        <v>0.26179280042268599</v>
      </c>
      <c r="G63">
        <v>0.16393108170045501</v>
      </c>
      <c r="H63">
        <f t="shared" si="3"/>
        <v>0.6656114868677443</v>
      </c>
      <c r="I63">
        <f t="shared" si="4"/>
        <v>0.39845407959111051</v>
      </c>
      <c r="J63">
        <f t="shared" si="5"/>
        <v>1.1118938772190035</v>
      </c>
    </row>
    <row r="64" spans="1:10" x14ac:dyDescent="0.2">
      <c r="A64" t="s">
        <v>2208</v>
      </c>
      <c r="B64" t="s">
        <v>70</v>
      </c>
      <c r="C64" t="s">
        <v>2043</v>
      </c>
      <c r="D64">
        <v>11</v>
      </c>
      <c r="E64">
        <v>-0.37914399544008598</v>
      </c>
      <c r="F64">
        <v>0.34017411265847702</v>
      </c>
      <c r="G64">
        <v>0.29391663561217901</v>
      </c>
      <c r="H64">
        <f t="shared" si="3"/>
        <v>0.68444704831610226</v>
      </c>
      <c r="I64">
        <f t="shared" si="4"/>
        <v>0.35138061976266782</v>
      </c>
      <c r="J64">
        <f t="shared" si="5"/>
        <v>1.3332202620196891</v>
      </c>
    </row>
    <row r="65" spans="1:10" x14ac:dyDescent="0.2">
      <c r="A65" t="s">
        <v>2208</v>
      </c>
      <c r="B65" t="s">
        <v>123</v>
      </c>
      <c r="C65" t="s">
        <v>2043</v>
      </c>
      <c r="D65">
        <v>6</v>
      </c>
      <c r="E65">
        <v>0.64203100178094796</v>
      </c>
      <c r="F65">
        <v>0.81334714877955305</v>
      </c>
      <c r="G65">
        <v>0.47405397421286899</v>
      </c>
      <c r="H65">
        <f t="shared" si="3"/>
        <v>1.9003365494594524</v>
      </c>
      <c r="I65">
        <f t="shared" si="4"/>
        <v>0.38591836951320835</v>
      </c>
      <c r="J65">
        <f t="shared" si="5"/>
        <v>9.3576240119553535</v>
      </c>
    </row>
    <row r="66" spans="1:10" x14ac:dyDescent="0.2">
      <c r="A66" t="s">
        <v>2208</v>
      </c>
      <c r="B66" t="s">
        <v>123</v>
      </c>
      <c r="C66" t="s">
        <v>2042</v>
      </c>
      <c r="D66">
        <v>6</v>
      </c>
      <c r="E66">
        <v>0.11048042399014101</v>
      </c>
      <c r="F66">
        <v>0.251721040205582</v>
      </c>
      <c r="G66">
        <v>0.67905142028532905</v>
      </c>
      <c r="H66">
        <f t="shared" si="3"/>
        <v>1.1168144860667339</v>
      </c>
      <c r="I66">
        <f t="shared" si="4"/>
        <v>0.68188598344593587</v>
      </c>
      <c r="J66">
        <f t="shared" si="5"/>
        <v>1.8291541790980295</v>
      </c>
    </row>
    <row r="67" spans="1:10" x14ac:dyDescent="0.2">
      <c r="A67" t="s">
        <v>2208</v>
      </c>
      <c r="B67" t="s">
        <v>70</v>
      </c>
      <c r="C67" t="s">
        <v>316</v>
      </c>
      <c r="D67">
        <v>11</v>
      </c>
      <c r="E67">
        <v>3.9302085850408702E-2</v>
      </c>
      <c r="F67">
        <v>0.112978759636538</v>
      </c>
      <c r="G67">
        <v>0.72793672121712205</v>
      </c>
      <c r="H67">
        <f t="shared" si="3"/>
        <v>1.0400846310482941</v>
      </c>
      <c r="I67">
        <f t="shared" si="4"/>
        <v>0.83348774243415946</v>
      </c>
      <c r="J67">
        <f t="shared" si="5"/>
        <v>1.2978907603171141</v>
      </c>
    </row>
    <row r="68" spans="1:10" x14ac:dyDescent="0.2">
      <c r="A68" t="s">
        <v>2208</v>
      </c>
      <c r="B68" t="s">
        <v>109</v>
      </c>
      <c r="C68" t="s">
        <v>2043</v>
      </c>
      <c r="D68">
        <v>8</v>
      </c>
      <c r="E68">
        <v>0.144957471359387</v>
      </c>
      <c r="F68">
        <v>0.45796581935910102</v>
      </c>
      <c r="G68">
        <v>0.76232718341872896</v>
      </c>
      <c r="H68">
        <f t="shared" si="3"/>
        <v>1.1559904065220443</v>
      </c>
      <c r="I68">
        <f t="shared" si="4"/>
        <v>0.47111383108268573</v>
      </c>
      <c r="J68">
        <f t="shared" si="5"/>
        <v>2.8364988073051571</v>
      </c>
    </row>
    <row r="69" spans="1:10" ht="19" customHeight="1" x14ac:dyDescent="0.2">
      <c r="A69" t="s">
        <v>2208</v>
      </c>
      <c r="B69" t="s">
        <v>70</v>
      </c>
      <c r="C69" t="s">
        <v>2042</v>
      </c>
      <c r="D69">
        <v>11</v>
      </c>
      <c r="E69">
        <v>-3.3942110614524297E-2</v>
      </c>
      <c r="F69">
        <v>0.221709572946686</v>
      </c>
      <c r="G69">
        <v>0.88137031050346804</v>
      </c>
      <c r="H69">
        <f t="shared" si="3"/>
        <v>0.96662746048753767</v>
      </c>
      <c r="I69">
        <f t="shared" si="4"/>
        <v>0.62594493588871036</v>
      </c>
      <c r="J69">
        <f t="shared" si="5"/>
        <v>1.4927329766507003</v>
      </c>
    </row>
    <row r="70" spans="1:10" x14ac:dyDescent="0.2">
      <c r="A70" t="s">
        <v>2208</v>
      </c>
      <c r="B70" t="s">
        <v>70</v>
      </c>
      <c r="C70" t="s">
        <v>2041</v>
      </c>
      <c r="D70">
        <v>11</v>
      </c>
      <c r="E70">
        <v>-1.69027264017515E-2</v>
      </c>
      <c r="F70">
        <v>0.152000667094606</v>
      </c>
      <c r="G70">
        <v>0.91145643583232705</v>
      </c>
      <c r="H70">
        <f t="shared" si="3"/>
        <v>0.98323932321018814</v>
      </c>
      <c r="I70">
        <f t="shared" si="4"/>
        <v>0.72991730366512408</v>
      </c>
      <c r="J70">
        <f t="shared" si="5"/>
        <v>1.3244782139736264</v>
      </c>
    </row>
    <row r="72" spans="1:10" ht="97.5" customHeight="1" x14ac:dyDescent="0.2">
      <c r="A72" s="98" t="s">
        <v>2218</v>
      </c>
      <c r="B72" s="98"/>
      <c r="C72" s="98"/>
      <c r="D72" s="98"/>
      <c r="E72" s="98"/>
      <c r="F72" s="98"/>
      <c r="G72" s="98"/>
      <c r="H72" s="98"/>
      <c r="I72" s="98"/>
      <c r="J72" s="98"/>
    </row>
  </sheetData>
  <mergeCells count="1">
    <mergeCell ref="A72:J72"/>
  </mergeCell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04F95-CEFC-4445-B743-0869878E81AB}">
  <dimension ref="A1:AD11"/>
  <sheetViews>
    <sheetView topLeftCell="Q1" zoomScale="94" zoomScaleNormal="38" workbookViewId="0">
      <selection activeCell="G20" sqref="G20"/>
    </sheetView>
  </sheetViews>
  <sheetFormatPr baseColWidth="10" defaultColWidth="11" defaultRowHeight="16" x14ac:dyDescent="0.2"/>
  <cols>
    <col min="1" max="1" width="37" customWidth="1"/>
    <col min="2" max="2" width="19.83203125" customWidth="1"/>
    <col min="4" max="4" width="22.5" customWidth="1"/>
    <col min="5" max="6" width="22" customWidth="1"/>
    <col min="7" max="7" width="21.5" customWidth="1"/>
    <col min="8" max="8" width="15.83203125" customWidth="1"/>
    <col min="9" max="9" width="15.33203125" customWidth="1"/>
    <col min="10" max="10" width="14.5" customWidth="1"/>
    <col min="11" max="11" width="14" customWidth="1"/>
    <col min="13" max="13" width="13.5" customWidth="1"/>
    <col min="15" max="15" width="14.83203125" customWidth="1"/>
    <col min="17" max="17" width="16" customWidth="1"/>
    <col min="19" max="19" width="14" customWidth="1"/>
    <col min="20" max="20" width="15.33203125" customWidth="1"/>
    <col min="21" max="21" width="21.33203125" customWidth="1"/>
    <col min="23" max="23" width="16.83203125" customWidth="1"/>
    <col min="25" max="25" width="16.5" customWidth="1"/>
    <col min="26" max="26" width="18.5" customWidth="1"/>
    <col min="27" max="27" width="20.83203125" customWidth="1"/>
    <col min="28" max="28" width="15.83203125" customWidth="1"/>
    <col min="29" max="29" width="16" customWidth="1"/>
    <col min="30" max="30" width="14.5" customWidth="1"/>
    <col min="31" max="31" width="21.5" customWidth="1"/>
    <col min="32" max="32" width="14" customWidth="1"/>
    <col min="33" max="33" width="21" customWidth="1"/>
    <col min="34" max="34" width="12.5" customWidth="1"/>
    <col min="35" max="35" width="13.5" customWidth="1"/>
    <col min="36" max="36" width="15.83203125" customWidth="1"/>
    <col min="37" max="37" width="20.5" customWidth="1"/>
  </cols>
  <sheetData>
    <row r="1" spans="1:30" x14ac:dyDescent="0.2">
      <c r="A1" s="1" t="s">
        <v>2220</v>
      </c>
      <c r="B1" s="11"/>
      <c r="D1" s="11"/>
      <c r="E1" s="11"/>
      <c r="F1" s="11"/>
      <c r="G1" s="11"/>
      <c r="H1" s="11"/>
      <c r="I1" s="11"/>
      <c r="J1" s="11"/>
      <c r="K1" s="11"/>
      <c r="L1" s="11"/>
      <c r="M1" s="11"/>
      <c r="N1" s="11"/>
      <c r="O1" s="11"/>
      <c r="P1" s="11"/>
      <c r="Q1" s="11"/>
      <c r="R1" s="11"/>
      <c r="S1" s="11"/>
      <c r="T1" s="11"/>
      <c r="U1" s="11"/>
      <c r="V1" s="11"/>
      <c r="W1" s="11"/>
    </row>
    <row r="2" spans="1:30" x14ac:dyDescent="0.2">
      <c r="A2" t="s">
        <v>66</v>
      </c>
      <c r="B2" t="s">
        <v>292</v>
      </c>
      <c r="C2" t="s">
        <v>57</v>
      </c>
      <c r="D2" t="s">
        <v>61</v>
      </c>
      <c r="E2" t="s">
        <v>60</v>
      </c>
      <c r="F2" t="s">
        <v>2047</v>
      </c>
      <c r="G2" t="s">
        <v>2048</v>
      </c>
      <c r="H2" t="s">
        <v>62</v>
      </c>
      <c r="I2" t="s">
        <v>2049</v>
      </c>
      <c r="J2" t="s">
        <v>2050</v>
      </c>
      <c r="K2" t="s">
        <v>2051</v>
      </c>
      <c r="L2" t="s">
        <v>63</v>
      </c>
      <c r="M2" t="s">
        <v>2052</v>
      </c>
      <c r="N2" t="s">
        <v>64</v>
      </c>
      <c r="O2" t="s">
        <v>2053</v>
      </c>
      <c r="P2" t="s">
        <v>65</v>
      </c>
      <c r="Q2" s="6" t="s">
        <v>2054</v>
      </c>
      <c r="R2" t="s">
        <v>2055</v>
      </c>
      <c r="S2" t="s">
        <v>2056</v>
      </c>
      <c r="T2" t="s">
        <v>2057</v>
      </c>
      <c r="U2" t="s">
        <v>2058</v>
      </c>
      <c r="V2" t="s">
        <v>2059</v>
      </c>
      <c r="W2" t="s">
        <v>2060</v>
      </c>
      <c r="X2" t="s">
        <v>67</v>
      </c>
      <c r="Y2" t="s">
        <v>2061</v>
      </c>
      <c r="Z2" t="s">
        <v>2062</v>
      </c>
      <c r="AA2" t="s">
        <v>2063</v>
      </c>
      <c r="AB2" t="s">
        <v>2064</v>
      </c>
      <c r="AC2" t="s">
        <v>2065</v>
      </c>
      <c r="AD2" t="s">
        <v>2066</v>
      </c>
    </row>
    <row r="3" spans="1:30" x14ac:dyDescent="0.2">
      <c r="A3" t="s">
        <v>306</v>
      </c>
      <c r="B3" t="s">
        <v>226</v>
      </c>
      <c r="C3" t="s">
        <v>33</v>
      </c>
      <c r="D3" t="s">
        <v>14</v>
      </c>
      <c r="E3" t="s">
        <v>15</v>
      </c>
      <c r="F3" t="s">
        <v>14</v>
      </c>
      <c r="G3" t="s">
        <v>15</v>
      </c>
      <c r="H3">
        <v>-0.17977799999999999</v>
      </c>
      <c r="I3">
        <v>3.2245500000000003E-2</v>
      </c>
      <c r="J3">
        <v>0.22850811900000001</v>
      </c>
      <c r="K3">
        <v>0.23866299999999999</v>
      </c>
      <c r="L3">
        <v>3.1029999999999999E-2</v>
      </c>
      <c r="M3">
        <v>1.5450999999999999E-2</v>
      </c>
      <c r="N3">
        <v>6.89E-9</v>
      </c>
      <c r="O3">
        <v>3.6893500000000003E-2</v>
      </c>
      <c r="P3">
        <v>2223</v>
      </c>
      <c r="Q3">
        <f>Table17[[#This Row],[ncase.outcome]]+Table17[[#This Row],[ncontrol.outcome]]</f>
        <v>85449</v>
      </c>
      <c r="R3">
        <v>2223</v>
      </c>
      <c r="S3">
        <v>2223</v>
      </c>
      <c r="T3">
        <v>1</v>
      </c>
      <c r="U3">
        <v>29863</v>
      </c>
      <c r="V3">
        <v>55586</v>
      </c>
      <c r="W3">
        <v>0.1</v>
      </c>
      <c r="X3">
        <v>1.4888345438781401E-2</v>
      </c>
      <c r="Y3">
        <v>2223</v>
      </c>
      <c r="Z3">
        <v>5.7181723669441598E-5</v>
      </c>
      <c r="AA3">
        <v>38852.759376938302</v>
      </c>
      <c r="AB3" t="b">
        <v>1</v>
      </c>
      <c r="AC3">
        <v>1.34194584813054E-7</v>
      </c>
      <c r="AD3">
        <v>21.4307421239427</v>
      </c>
    </row>
    <row r="4" spans="1:30" x14ac:dyDescent="0.2">
      <c r="A4" t="s">
        <v>308</v>
      </c>
      <c r="B4" t="s">
        <v>241</v>
      </c>
      <c r="C4" t="s">
        <v>46</v>
      </c>
      <c r="D4" t="s">
        <v>14</v>
      </c>
      <c r="E4" t="s">
        <v>15</v>
      </c>
      <c r="F4" t="s">
        <v>14</v>
      </c>
      <c r="G4" t="s">
        <v>15</v>
      </c>
      <c r="H4">
        <v>-1.22465</v>
      </c>
      <c r="I4">
        <v>-9.3579999999999997E-2</v>
      </c>
      <c r="J4">
        <v>2.1526766999999999E-2</v>
      </c>
      <c r="K4">
        <v>2.2749999999999999E-2</v>
      </c>
      <c r="L4">
        <v>0.217589</v>
      </c>
      <c r="M4">
        <v>4.5199999999999997E-2</v>
      </c>
      <c r="N4">
        <v>1.8200000000000001E-8</v>
      </c>
      <c r="O4">
        <v>3.84397E-2</v>
      </c>
      <c r="P4">
        <v>2223</v>
      </c>
      <c r="Q4">
        <v>66450</v>
      </c>
      <c r="R4">
        <v>1905.044721255</v>
      </c>
      <c r="S4">
        <v>317.95527874499999</v>
      </c>
      <c r="T4">
        <v>0.856970185</v>
      </c>
      <c r="U4">
        <v>25509</v>
      </c>
      <c r="V4">
        <v>40941</v>
      </c>
      <c r="W4">
        <v>0.1</v>
      </c>
      <c r="X4">
        <v>1.40621294359447E-2</v>
      </c>
      <c r="Y4">
        <v>2223</v>
      </c>
      <c r="Z4">
        <v>6.0659692953427498E-5</v>
      </c>
      <c r="AA4">
        <v>31433.076568848799</v>
      </c>
      <c r="AB4" t="b">
        <v>1</v>
      </c>
      <c r="AC4">
        <v>3.9632416188089801E-7</v>
      </c>
      <c r="AD4">
        <v>31.6774417635114</v>
      </c>
    </row>
    <row r="5" spans="1:30" x14ac:dyDescent="0.2">
      <c r="A5" t="s">
        <v>306</v>
      </c>
      <c r="B5" t="s">
        <v>287</v>
      </c>
      <c r="C5" t="s">
        <v>33</v>
      </c>
      <c r="D5" t="s">
        <v>14</v>
      </c>
      <c r="E5" t="s">
        <v>15</v>
      </c>
      <c r="F5" t="s">
        <v>14</v>
      </c>
      <c r="G5" t="s">
        <v>15</v>
      </c>
      <c r="H5">
        <v>-0.17977799999999999</v>
      </c>
      <c r="I5">
        <v>-2.8500000000000001E-2</v>
      </c>
      <c r="J5">
        <v>0.22850811900000001</v>
      </c>
      <c r="K5">
        <v>0.22289999999999999</v>
      </c>
      <c r="L5">
        <v>3.1029999999999999E-2</v>
      </c>
      <c r="M5">
        <v>0.01</v>
      </c>
      <c r="N5">
        <v>6.89E-9</v>
      </c>
      <c r="O5">
        <v>4.2300000000000003E-3</v>
      </c>
      <c r="P5">
        <v>2223</v>
      </c>
      <c r="Q5">
        <v>140254</v>
      </c>
      <c r="R5">
        <v>2223</v>
      </c>
      <c r="S5">
        <v>2223</v>
      </c>
      <c r="T5">
        <v>1</v>
      </c>
      <c r="U5">
        <v>79148</v>
      </c>
      <c r="V5">
        <v>61106</v>
      </c>
      <c r="W5">
        <v>0.1</v>
      </c>
      <c r="X5">
        <v>1.4888345438781401E-2</v>
      </c>
      <c r="Y5">
        <v>2223</v>
      </c>
      <c r="Z5">
        <v>4.3076740335410603E-5</v>
      </c>
      <c r="AA5">
        <v>68966.556219430495</v>
      </c>
      <c r="AB5" t="b">
        <v>1</v>
      </c>
      <c r="AC5">
        <v>7.3380698620828395E-8</v>
      </c>
      <c r="AD5">
        <v>21.4307421239427</v>
      </c>
    </row>
    <row r="6" spans="1:30" x14ac:dyDescent="0.2">
      <c r="A6" t="s">
        <v>309</v>
      </c>
      <c r="B6" t="s">
        <v>287</v>
      </c>
      <c r="C6" t="s">
        <v>30</v>
      </c>
      <c r="D6" t="s">
        <v>26</v>
      </c>
      <c r="E6" t="s">
        <v>15</v>
      </c>
      <c r="F6" t="s">
        <v>26</v>
      </c>
      <c r="G6" t="s">
        <v>15</v>
      </c>
      <c r="H6">
        <v>0.19633300000000001</v>
      </c>
      <c r="I6">
        <v>-1.9E-2</v>
      </c>
      <c r="J6">
        <v>0.25861861000000003</v>
      </c>
      <c r="K6">
        <v>0.30099999999999999</v>
      </c>
      <c r="L6">
        <v>3.3591700000000002E-2</v>
      </c>
      <c r="M6">
        <v>9.1999999999999998E-3</v>
      </c>
      <c r="N6">
        <v>5.0700000000000001E-9</v>
      </c>
      <c r="O6">
        <v>3.9860199999999998E-2</v>
      </c>
      <c r="P6">
        <v>1420</v>
      </c>
      <c r="Q6">
        <v>140254</v>
      </c>
      <c r="R6">
        <v>1420</v>
      </c>
      <c r="S6">
        <v>1420</v>
      </c>
      <c r="T6">
        <v>1</v>
      </c>
      <c r="U6">
        <v>79148</v>
      </c>
      <c r="V6">
        <v>61106</v>
      </c>
      <c r="W6">
        <v>0.1</v>
      </c>
      <c r="X6">
        <v>2.35238313466542E-2</v>
      </c>
      <c r="Y6">
        <v>1420</v>
      </c>
      <c r="Z6">
        <v>2.3167445838953501E-5</v>
      </c>
      <c r="AA6">
        <v>68966.556219430495</v>
      </c>
      <c r="AB6" t="b">
        <v>1</v>
      </c>
      <c r="AC6">
        <v>2.3888606260992599E-8</v>
      </c>
      <c r="AD6">
        <v>45.820193730933902</v>
      </c>
    </row>
    <row r="7" spans="1:30" x14ac:dyDescent="0.2">
      <c r="A7" t="s">
        <v>311</v>
      </c>
      <c r="B7" t="s">
        <v>287</v>
      </c>
      <c r="C7" t="s">
        <v>42</v>
      </c>
      <c r="D7" t="s">
        <v>45</v>
      </c>
      <c r="E7" t="s">
        <v>26</v>
      </c>
      <c r="F7" t="s">
        <v>45</v>
      </c>
      <c r="G7" t="s">
        <v>26</v>
      </c>
      <c r="H7">
        <v>-0.14334</v>
      </c>
      <c r="I7">
        <v>2.0400000000000001E-2</v>
      </c>
      <c r="J7">
        <v>0.27260609099999999</v>
      </c>
      <c r="K7">
        <v>0.28570000000000001</v>
      </c>
      <c r="L7">
        <v>2.5395500000000001E-2</v>
      </c>
      <c r="M7">
        <v>8.6999999999999994E-3</v>
      </c>
      <c r="N7">
        <v>1.66E-8</v>
      </c>
      <c r="O7">
        <v>1.9410199999999999E-2</v>
      </c>
      <c r="P7">
        <v>1904</v>
      </c>
      <c r="Q7">
        <v>140254</v>
      </c>
      <c r="R7">
        <v>1904</v>
      </c>
      <c r="S7">
        <v>1904</v>
      </c>
      <c r="T7">
        <v>1</v>
      </c>
      <c r="U7">
        <v>79148</v>
      </c>
      <c r="V7">
        <v>61106</v>
      </c>
      <c r="W7">
        <v>0.1</v>
      </c>
      <c r="X7">
        <v>1.6473908054263998E-2</v>
      </c>
      <c r="Y7">
        <v>1904</v>
      </c>
      <c r="Z7">
        <v>2.5709161929022698E-5</v>
      </c>
      <c r="AA7">
        <v>68966.556219430495</v>
      </c>
      <c r="AB7" t="b">
        <v>1</v>
      </c>
      <c r="AC7">
        <v>9.6545466205049794E-8</v>
      </c>
      <c r="AD7">
        <v>31.858202213245299</v>
      </c>
    </row>
    <row r="8" spans="1:30" ht="12" customHeight="1" x14ac:dyDescent="0.2"/>
    <row r="9" spans="1:30" s="36" customFormat="1" ht="82" customHeight="1" x14ac:dyDescent="0.2">
      <c r="A9" s="96" t="s">
        <v>2219</v>
      </c>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row>
    <row r="10" spans="1:30" x14ac:dyDescent="0.2">
      <c r="A10" s="71"/>
      <c r="B10" s="71"/>
      <c r="C10" s="71"/>
      <c r="D10" s="71"/>
      <c r="E10" s="71"/>
      <c r="F10" s="71"/>
      <c r="G10" s="71"/>
      <c r="H10" s="71"/>
      <c r="I10" s="71"/>
      <c r="J10" s="71"/>
      <c r="K10" s="71"/>
      <c r="M10" s="71"/>
      <c r="O10" s="71"/>
      <c r="Q10" s="71"/>
      <c r="S10" s="71"/>
      <c r="T10" s="71"/>
      <c r="U10" s="71"/>
      <c r="W10" s="71"/>
    </row>
    <row r="11" spans="1:30" x14ac:dyDescent="0.2">
      <c r="A11" s="71"/>
      <c r="B11" s="71"/>
      <c r="C11" s="71"/>
      <c r="D11" s="71"/>
      <c r="E11" s="71"/>
      <c r="F11" s="71"/>
      <c r="G11" s="71"/>
      <c r="H11" s="71"/>
      <c r="I11" s="71"/>
      <c r="J11" s="71"/>
      <c r="K11" s="71"/>
      <c r="M11" s="71"/>
      <c r="O11" s="71"/>
      <c r="Q11" s="71"/>
      <c r="S11" s="71"/>
      <c r="T11" s="71"/>
      <c r="U11" s="71"/>
      <c r="W11" s="71"/>
    </row>
  </sheetData>
  <mergeCells count="1">
    <mergeCell ref="A9:AD9"/>
  </mergeCell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D8279-1F0C-F141-80C3-9C0548BA06BD}">
  <dimension ref="A1:Z27"/>
  <sheetViews>
    <sheetView topLeftCell="G1" zoomScale="88" workbookViewId="0">
      <selection activeCell="C10" sqref="C10"/>
    </sheetView>
  </sheetViews>
  <sheetFormatPr baseColWidth="10" defaultColWidth="11" defaultRowHeight="16" x14ac:dyDescent="0.2"/>
  <cols>
    <col min="1" max="1" width="43" customWidth="1"/>
    <col min="2" max="2" width="25.5" customWidth="1"/>
    <col min="4" max="4" width="23" customWidth="1"/>
    <col min="5" max="5" width="22.33203125" customWidth="1"/>
    <col min="6" max="6" width="22.5" customWidth="1"/>
    <col min="7" max="7" width="22" customWidth="1"/>
    <col min="8" max="8" width="16" customWidth="1"/>
    <col min="9" max="9" width="15.5" customWidth="1"/>
    <col min="10" max="10" width="15" customWidth="1"/>
    <col min="11" max="11" width="14.5" customWidth="1"/>
    <col min="13" max="13" width="14" customWidth="1"/>
    <col min="15" max="15" width="15.5" customWidth="1"/>
    <col min="17" max="17" width="14.33203125" customWidth="1"/>
    <col min="18" max="18" width="22.33203125" customWidth="1"/>
    <col min="20" max="20" width="17" customWidth="1"/>
    <col min="21" max="21" width="19" customWidth="1"/>
    <col min="22" max="22" width="21.33203125" customWidth="1"/>
    <col min="23" max="23" width="16.33203125" customWidth="1"/>
    <col min="24" max="24" width="15" customWidth="1"/>
    <col min="25" max="25" width="21.5" customWidth="1"/>
    <col min="26" max="26" width="14.5" customWidth="1"/>
    <col min="27" max="27" width="21.33203125" customWidth="1"/>
    <col min="28" max="28" width="13" customWidth="1"/>
    <col min="29" max="29" width="14.33203125" customWidth="1"/>
    <col min="30" max="30" width="21.33203125" customWidth="1"/>
  </cols>
  <sheetData>
    <row r="1" spans="1:26" x14ac:dyDescent="0.2">
      <c r="A1" s="1" t="s">
        <v>2221</v>
      </c>
      <c r="B1" s="11"/>
      <c r="D1" s="11"/>
      <c r="E1" s="11"/>
      <c r="F1" s="11"/>
      <c r="G1" s="11"/>
      <c r="H1" s="11"/>
      <c r="I1" s="11"/>
      <c r="J1" s="11"/>
      <c r="K1" s="11"/>
      <c r="L1" s="11"/>
      <c r="M1" s="11"/>
      <c r="N1" s="11"/>
      <c r="O1" s="11"/>
      <c r="P1" s="11"/>
      <c r="Q1" s="11"/>
      <c r="R1" s="11"/>
      <c r="S1" s="11"/>
      <c r="T1" s="11"/>
      <c r="U1" s="11"/>
      <c r="V1" s="11"/>
    </row>
    <row r="2" spans="1:26" x14ac:dyDescent="0.2">
      <c r="A2" t="s">
        <v>66</v>
      </c>
      <c r="B2" t="s">
        <v>292</v>
      </c>
      <c r="C2" t="s">
        <v>57</v>
      </c>
      <c r="D2" t="s">
        <v>61</v>
      </c>
      <c r="E2" t="s">
        <v>60</v>
      </c>
      <c r="F2" t="s">
        <v>2047</v>
      </c>
      <c r="G2" t="s">
        <v>2048</v>
      </c>
      <c r="H2" t="s">
        <v>62</v>
      </c>
      <c r="I2" t="s">
        <v>2049</v>
      </c>
      <c r="J2" t="s">
        <v>2050</v>
      </c>
      <c r="K2" t="s">
        <v>2051</v>
      </c>
      <c r="L2" t="s">
        <v>63</v>
      </c>
      <c r="M2" t="s">
        <v>2052</v>
      </c>
      <c r="N2" t="s">
        <v>64</v>
      </c>
      <c r="O2" t="s">
        <v>2053</v>
      </c>
      <c r="P2" t="s">
        <v>65</v>
      </c>
      <c r="Q2" t="s">
        <v>2054</v>
      </c>
      <c r="R2" t="s">
        <v>2058</v>
      </c>
      <c r="S2" t="s">
        <v>2059</v>
      </c>
      <c r="T2" t="s">
        <v>67</v>
      </c>
      <c r="U2" t="s">
        <v>2061</v>
      </c>
      <c r="V2" t="s">
        <v>2062</v>
      </c>
      <c r="W2" t="s">
        <v>2063</v>
      </c>
      <c r="X2" t="s">
        <v>2064</v>
      </c>
      <c r="Y2" t="s">
        <v>2065</v>
      </c>
      <c r="Z2" s="72" t="s">
        <v>68</v>
      </c>
    </row>
    <row r="3" spans="1:26" x14ac:dyDescent="0.2">
      <c r="A3" t="s">
        <v>73</v>
      </c>
      <c r="B3" t="s">
        <v>264</v>
      </c>
      <c r="C3" t="s">
        <v>72</v>
      </c>
      <c r="D3" t="s">
        <v>15</v>
      </c>
      <c r="E3" t="s">
        <v>14</v>
      </c>
      <c r="F3" t="s">
        <v>15</v>
      </c>
      <c r="G3" t="s">
        <v>14</v>
      </c>
      <c r="H3">
        <v>0.12560969</v>
      </c>
      <c r="I3">
        <v>-1.6823909499563999E-2</v>
      </c>
      <c r="J3">
        <v>0.27700000000000002</v>
      </c>
      <c r="K3">
        <v>0.23273199999999999</v>
      </c>
      <c r="L3">
        <v>2.300526E-2</v>
      </c>
      <c r="M3">
        <v>7.3299001331031798E-3</v>
      </c>
      <c r="N3" s="30">
        <v>4.88E-8</v>
      </c>
      <c r="O3">
        <v>2.1719100000000002E-2</v>
      </c>
      <c r="P3">
        <v>5167</v>
      </c>
      <c r="Q3">
        <f>Table26[[#This Row],[ncase.outcome]]+Table26[[#This Row],[ncontrol.outcome]]</f>
        <v>247175</v>
      </c>
      <c r="R3">
        <v>136062</v>
      </c>
      <c r="S3">
        <v>111113</v>
      </c>
      <c r="T3">
        <v>5.7366054953874902E-3</v>
      </c>
      <c r="U3">
        <v>5167</v>
      </c>
      <c r="V3" s="30">
        <v>1.5424954112154399E-5</v>
      </c>
      <c r="W3">
        <v>122328.366590472</v>
      </c>
      <c r="X3" t="b">
        <v>1</v>
      </c>
      <c r="Y3" s="30">
        <v>9.7583491130927393E-8</v>
      </c>
      <c r="Z3" s="72">
        <v>29.800521217457899</v>
      </c>
    </row>
    <row r="4" spans="1:26" x14ac:dyDescent="0.2">
      <c r="A4" t="s">
        <v>126</v>
      </c>
      <c r="B4" t="s">
        <v>264</v>
      </c>
      <c r="C4" t="s">
        <v>125</v>
      </c>
      <c r="D4" t="s">
        <v>26</v>
      </c>
      <c r="E4" t="s">
        <v>14</v>
      </c>
      <c r="F4" t="s">
        <v>26</v>
      </c>
      <c r="G4" t="s">
        <v>14</v>
      </c>
      <c r="H4">
        <v>-9.6600800000000001E-2</v>
      </c>
      <c r="I4">
        <v>1.5762668389681999E-2</v>
      </c>
      <c r="J4">
        <v>0.42899999999999999</v>
      </c>
      <c r="K4">
        <v>0.49716300000000002</v>
      </c>
      <c r="L4">
        <v>1.62677E-2</v>
      </c>
      <c r="M4">
        <v>6.2379166902407201E-3</v>
      </c>
      <c r="N4" s="30">
        <v>3.0600000000000002E-9</v>
      </c>
      <c r="O4">
        <v>1.1507E-2</v>
      </c>
      <c r="P4">
        <v>7524</v>
      </c>
      <c r="Q4">
        <f>Table26[[#This Row],[ncase.outcome]]+Table26[[#This Row],[ncontrol.outcome]]</f>
        <v>247175</v>
      </c>
      <c r="R4">
        <v>136062</v>
      </c>
      <c r="S4">
        <v>111113</v>
      </c>
      <c r="T4">
        <v>4.6647645527987296E-3</v>
      </c>
      <c r="U4">
        <v>7524</v>
      </c>
      <c r="V4" s="30">
        <v>1.8878863382933901E-5</v>
      </c>
      <c r="W4">
        <v>122328.366590472</v>
      </c>
      <c r="X4" t="b">
        <v>1</v>
      </c>
      <c r="Y4" s="30">
        <v>9.5852374505645394E-8</v>
      </c>
      <c r="Z4" s="72">
        <v>35.2528050013089</v>
      </c>
    </row>
    <row r="5" spans="1:26" x14ac:dyDescent="0.2">
      <c r="A5" s="8" t="s">
        <v>137</v>
      </c>
      <c r="B5" s="8" t="s">
        <v>267</v>
      </c>
      <c r="C5" s="8" t="s">
        <v>135</v>
      </c>
      <c r="D5" s="8" t="s">
        <v>45</v>
      </c>
      <c r="E5" s="8" t="s">
        <v>26</v>
      </c>
      <c r="F5" s="8" t="s">
        <v>45</v>
      </c>
      <c r="G5" s="8" t="s">
        <v>26</v>
      </c>
      <c r="H5" s="8">
        <v>0.11148946</v>
      </c>
      <c r="I5" s="8">
        <v>3.6884500000000001E-2</v>
      </c>
      <c r="J5">
        <v>9.2999999999999999E-2</v>
      </c>
      <c r="K5" s="8">
        <v>0.50894600000000001</v>
      </c>
      <c r="L5" s="8">
        <v>1.206599E-2</v>
      </c>
      <c r="M5" s="8">
        <v>8.5543300000000006E-3</v>
      </c>
      <c r="N5" s="9">
        <v>3.79E-20</v>
      </c>
      <c r="O5" s="9">
        <v>1.6200000000000001E-5</v>
      </c>
      <c r="P5" s="8">
        <v>16313</v>
      </c>
      <c r="Q5" s="8">
        <v>185616</v>
      </c>
      <c r="R5" s="8">
        <v>78473</v>
      </c>
      <c r="S5" s="8">
        <v>107143</v>
      </c>
      <c r="T5" s="8">
        <v>5.2070800000000002E-3</v>
      </c>
      <c r="U5" s="8">
        <v>16313</v>
      </c>
      <c r="V5" s="8">
        <v>1.0336E-4</v>
      </c>
      <c r="W5" s="8">
        <v>90593.835000000006</v>
      </c>
      <c r="X5" s="8" t="b">
        <v>1</v>
      </c>
      <c r="Y5" s="9">
        <v>2.8100000000000001E-13</v>
      </c>
      <c r="Z5" s="73">
        <v>85.377167200000002</v>
      </c>
    </row>
    <row r="6" spans="1:26" x14ac:dyDescent="0.2">
      <c r="A6" s="8" t="s">
        <v>73</v>
      </c>
      <c r="B6" s="8" t="s">
        <v>267</v>
      </c>
      <c r="C6" s="8" t="s">
        <v>72</v>
      </c>
      <c r="D6" s="8" t="s">
        <v>15</v>
      </c>
      <c r="E6" s="8" t="s">
        <v>14</v>
      </c>
      <c r="F6" s="8" t="s">
        <v>15</v>
      </c>
      <c r="G6" s="8" t="s">
        <v>14</v>
      </c>
      <c r="H6" s="8">
        <v>0.12560969</v>
      </c>
      <c r="I6" s="8">
        <v>-2.8803800000000001E-2</v>
      </c>
      <c r="J6">
        <v>0.27700000000000002</v>
      </c>
      <c r="K6" s="8">
        <v>0.26043699999999997</v>
      </c>
      <c r="L6" s="8">
        <v>2.300526E-2</v>
      </c>
      <c r="M6" s="8">
        <v>8.7139399999999999E-3</v>
      </c>
      <c r="N6" s="9">
        <v>4.88E-8</v>
      </c>
      <c r="O6" s="8">
        <v>9.4810999999999995E-4</v>
      </c>
      <c r="P6" s="8">
        <v>5167</v>
      </c>
      <c r="Q6" s="8">
        <v>185616</v>
      </c>
      <c r="R6" s="8">
        <v>78473</v>
      </c>
      <c r="S6" s="8">
        <v>107143</v>
      </c>
      <c r="T6" s="8">
        <v>5.7388099999999996E-3</v>
      </c>
      <c r="U6" s="8">
        <v>5167</v>
      </c>
      <c r="V6" s="9">
        <v>4.88E-5</v>
      </c>
      <c r="W6" s="8">
        <v>90593.835000000006</v>
      </c>
      <c r="X6" s="8" t="b">
        <v>1</v>
      </c>
      <c r="Y6" s="9">
        <v>1.46E-6</v>
      </c>
      <c r="Z6" s="73">
        <v>29.812053500000001</v>
      </c>
    </row>
    <row r="7" spans="1:26" x14ac:dyDescent="0.2">
      <c r="A7" s="8" t="s">
        <v>101</v>
      </c>
      <c r="B7" s="8" t="s">
        <v>267</v>
      </c>
      <c r="C7" s="8" t="s">
        <v>100</v>
      </c>
      <c r="D7" s="8" t="s">
        <v>26</v>
      </c>
      <c r="E7" s="8" t="s">
        <v>45</v>
      </c>
      <c r="F7" s="8" t="s">
        <v>26</v>
      </c>
      <c r="G7" s="8" t="s">
        <v>45</v>
      </c>
      <c r="H7" s="8">
        <v>-6.1202399999999997E-2</v>
      </c>
      <c r="I7" s="8">
        <v>3.3346800000000003E-2</v>
      </c>
      <c r="J7">
        <v>0.34</v>
      </c>
      <c r="K7" s="8">
        <v>0.44035800000000003</v>
      </c>
      <c r="L7" s="8">
        <v>1.094212E-2</v>
      </c>
      <c r="M7" s="8">
        <v>7.4800999999999999E-3</v>
      </c>
      <c r="N7" s="9">
        <v>2.2099999999999999E-8</v>
      </c>
      <c r="O7" s="9">
        <v>8.2700000000000004E-6</v>
      </c>
      <c r="P7" s="8">
        <v>17240</v>
      </c>
      <c r="Q7" s="8">
        <v>185616</v>
      </c>
      <c r="R7" s="8">
        <v>78473</v>
      </c>
      <c r="S7" s="8">
        <v>107143</v>
      </c>
      <c r="T7" s="8">
        <v>1.8115900000000001E-3</v>
      </c>
      <c r="U7" s="8">
        <v>17240</v>
      </c>
      <c r="V7" s="9">
        <v>8.3200000000000003E-5</v>
      </c>
      <c r="W7" s="8">
        <v>90593.835000000006</v>
      </c>
      <c r="X7" s="8" t="b">
        <v>1</v>
      </c>
      <c r="Y7" s="9">
        <v>5.6400000000000002E-5</v>
      </c>
      <c r="Z7" s="73">
        <v>31.2847975</v>
      </c>
    </row>
    <row r="8" spans="1:26" x14ac:dyDescent="0.2">
      <c r="A8" s="8" t="s">
        <v>133</v>
      </c>
      <c r="B8" s="8" t="s">
        <v>267</v>
      </c>
      <c r="C8" s="8" t="s">
        <v>132</v>
      </c>
      <c r="D8" s="8" t="s">
        <v>14</v>
      </c>
      <c r="E8" s="8" t="s">
        <v>45</v>
      </c>
      <c r="F8" s="8" t="s">
        <v>14</v>
      </c>
      <c r="G8" s="8" t="s">
        <v>45</v>
      </c>
      <c r="H8" s="8">
        <v>8.6653040000000001E-2</v>
      </c>
      <c r="I8" s="8">
        <v>3.0320300000000001E-2</v>
      </c>
      <c r="J8">
        <v>0.156</v>
      </c>
      <c r="K8" s="8">
        <v>0.49006</v>
      </c>
      <c r="L8" s="8">
        <v>1.1362290000000001E-2</v>
      </c>
      <c r="M8" s="8">
        <v>8.3707199999999999E-3</v>
      </c>
      <c r="N8" s="9">
        <v>1.41E-14</v>
      </c>
      <c r="O8" s="8">
        <v>2.9211999999999999E-4</v>
      </c>
      <c r="P8" s="8">
        <v>17782</v>
      </c>
      <c r="Q8" s="8">
        <v>185616</v>
      </c>
      <c r="R8" s="8">
        <v>78473</v>
      </c>
      <c r="S8" s="8">
        <v>107143</v>
      </c>
      <c r="T8" s="8">
        <v>3.2605099999999999E-3</v>
      </c>
      <c r="U8" s="8">
        <v>17782</v>
      </c>
      <c r="V8" s="9">
        <v>6.9800000000000003E-5</v>
      </c>
      <c r="W8" s="8">
        <v>90593.835000000006</v>
      </c>
      <c r="X8" s="8" t="b">
        <v>1</v>
      </c>
      <c r="Y8" s="9">
        <v>2.6799999999999998E-9</v>
      </c>
      <c r="Z8" s="73">
        <v>58.161533599999999</v>
      </c>
    </row>
    <row r="9" spans="1:26" x14ac:dyDescent="0.2">
      <c r="A9" t="s">
        <v>73</v>
      </c>
      <c r="B9" t="s">
        <v>289</v>
      </c>
      <c r="C9" t="s">
        <v>72</v>
      </c>
      <c r="D9" t="s">
        <v>15</v>
      </c>
      <c r="E9" t="s">
        <v>14</v>
      </c>
      <c r="F9" t="s">
        <v>15</v>
      </c>
      <c r="G9" t="s">
        <v>14</v>
      </c>
      <c r="H9">
        <v>0.12560968710453499</v>
      </c>
      <c r="I9">
        <v>4.4433300000000002E-2</v>
      </c>
      <c r="J9">
        <v>0.27700000000000002</v>
      </c>
      <c r="K9">
        <v>0.22959399999999999</v>
      </c>
      <c r="L9">
        <v>2.3005262227804399E-2</v>
      </c>
      <c r="M9">
        <v>1.82685E-2</v>
      </c>
      <c r="N9" s="30">
        <v>4.8793137059849799E-8</v>
      </c>
      <c r="O9">
        <v>1.50058E-2</v>
      </c>
      <c r="P9" s="30">
        <v>5167</v>
      </c>
      <c r="Q9">
        <v>121885</v>
      </c>
      <c r="R9">
        <v>12906</v>
      </c>
      <c r="S9">
        <v>108979</v>
      </c>
      <c r="T9">
        <v>5.7388127174261803E-3</v>
      </c>
      <c r="U9" s="67">
        <v>5167</v>
      </c>
      <c r="V9" s="67">
        <v>1.06123293444037E-4</v>
      </c>
      <c r="W9" s="67">
        <v>23078.8525905567</v>
      </c>
      <c r="X9" s="67" t="b">
        <v>1</v>
      </c>
      <c r="Y9" s="34">
        <v>2.0331410357960701E-5</v>
      </c>
      <c r="Z9" s="72">
        <v>29.8120534771334</v>
      </c>
    </row>
    <row r="10" spans="1:26" x14ac:dyDescent="0.2">
      <c r="A10" t="s">
        <v>131</v>
      </c>
      <c r="B10" t="s">
        <v>289</v>
      </c>
      <c r="C10" t="s">
        <v>113</v>
      </c>
      <c r="D10" t="s">
        <v>26</v>
      </c>
      <c r="E10" t="s">
        <v>45</v>
      </c>
      <c r="F10" t="s">
        <v>26</v>
      </c>
      <c r="G10" t="s">
        <v>45</v>
      </c>
      <c r="H10">
        <v>-0.13055405909807999</v>
      </c>
      <c r="I10">
        <v>-7.4068099999999998E-2</v>
      </c>
      <c r="J10">
        <v>4.9000000000000002E-2</v>
      </c>
      <c r="K10">
        <v>6.3847899999999999E-2</v>
      </c>
      <c r="L10">
        <v>2.2594297536979901E-2</v>
      </c>
      <c r="M10">
        <v>3.1447700000000002E-2</v>
      </c>
      <c r="N10" s="30">
        <v>1.40136963379066E-8</v>
      </c>
      <c r="O10">
        <v>1.8508899999999998E-2</v>
      </c>
      <c r="P10" s="30">
        <v>15316</v>
      </c>
      <c r="Q10">
        <v>121885</v>
      </c>
      <c r="R10">
        <v>12906</v>
      </c>
      <c r="S10">
        <v>108979</v>
      </c>
      <c r="T10">
        <v>2.1754475376507898E-3</v>
      </c>
      <c r="U10" s="67">
        <v>15316</v>
      </c>
      <c r="V10" s="34">
        <v>9.9699876196148197E-5</v>
      </c>
      <c r="W10" s="67">
        <v>23078.8525905567</v>
      </c>
      <c r="X10" s="67" t="b">
        <v>1</v>
      </c>
      <c r="Y10" s="67">
        <v>4.3135689185254102E-4</v>
      </c>
      <c r="Z10" s="72">
        <v>33.387436207470202</v>
      </c>
    </row>
    <row r="11" spans="1:26" x14ac:dyDescent="0.2">
      <c r="A11" t="s">
        <v>126</v>
      </c>
      <c r="B11" t="s">
        <v>289</v>
      </c>
      <c r="C11" t="s">
        <v>125</v>
      </c>
      <c r="D11" t="s">
        <v>26</v>
      </c>
      <c r="E11" t="s">
        <v>14</v>
      </c>
      <c r="F11" t="s">
        <v>26</v>
      </c>
      <c r="G11" t="s">
        <v>14</v>
      </c>
      <c r="H11">
        <v>-9.6600831113655694E-2</v>
      </c>
      <c r="I11">
        <v>4.0485899999999998E-2</v>
      </c>
      <c r="J11">
        <v>0.42899999999999999</v>
      </c>
      <c r="K11">
        <v>0.50446000000000002</v>
      </c>
      <c r="L11">
        <v>1.6267700958577699E-2</v>
      </c>
      <c r="M11">
        <v>1.54559E-2</v>
      </c>
      <c r="N11" s="30">
        <v>3.0564579715541002E-9</v>
      </c>
      <c r="O11">
        <v>8.8072399999999992E-3</v>
      </c>
      <c r="P11" s="30">
        <v>7524</v>
      </c>
      <c r="Q11">
        <v>121885</v>
      </c>
      <c r="R11">
        <v>12906</v>
      </c>
      <c r="S11">
        <v>108979</v>
      </c>
      <c r="T11">
        <v>4.6660015089151699E-3</v>
      </c>
      <c r="U11" s="67">
        <v>7524</v>
      </c>
      <c r="V11" s="67">
        <v>1.24532121691844E-4</v>
      </c>
      <c r="W11" s="67">
        <v>23078.8525905567</v>
      </c>
      <c r="X11" s="67" t="b">
        <v>1</v>
      </c>
      <c r="Y11" s="34">
        <v>1.6170032205179E-5</v>
      </c>
      <c r="Z11" s="72">
        <v>35.2621968135998</v>
      </c>
    </row>
    <row r="12" spans="1:26" x14ac:dyDescent="0.2">
      <c r="A12" t="s">
        <v>114</v>
      </c>
      <c r="B12" t="s">
        <v>289</v>
      </c>
      <c r="C12" t="s">
        <v>113</v>
      </c>
      <c r="D12" t="s">
        <v>26</v>
      </c>
      <c r="E12" t="s">
        <v>45</v>
      </c>
      <c r="F12" t="s">
        <v>26</v>
      </c>
      <c r="G12" t="s">
        <v>45</v>
      </c>
      <c r="H12">
        <v>-0.13751888425123801</v>
      </c>
      <c r="I12">
        <v>-7.4068099999999998E-2</v>
      </c>
      <c r="J12">
        <v>4.9000000000000002E-2</v>
      </c>
      <c r="K12">
        <v>6.3847899999999999E-2</v>
      </c>
      <c r="L12">
        <v>2.2739814042457101E-2</v>
      </c>
      <c r="M12">
        <v>3.1447700000000002E-2</v>
      </c>
      <c r="N12" s="30">
        <v>2.5831448603127801E-9</v>
      </c>
      <c r="O12">
        <v>1.8508899999999998E-2</v>
      </c>
      <c r="P12" s="30">
        <v>15120</v>
      </c>
      <c r="Q12">
        <v>121885</v>
      </c>
      <c r="R12">
        <v>12906</v>
      </c>
      <c r="S12">
        <v>108979</v>
      </c>
      <c r="T12">
        <v>2.4132770444554499E-3</v>
      </c>
      <c r="U12" s="67">
        <v>15120</v>
      </c>
      <c r="V12" s="34">
        <v>9.9699876196148197E-5</v>
      </c>
      <c r="W12" s="67">
        <v>23078.8525905567</v>
      </c>
      <c r="X12" s="67" t="b">
        <v>1</v>
      </c>
      <c r="Y12" s="67">
        <v>1.80850700834424E-4</v>
      </c>
      <c r="Z12" s="72">
        <v>36.572181163344702</v>
      </c>
    </row>
    <row r="13" spans="1:26" x14ac:dyDescent="0.2">
      <c r="A13" t="s">
        <v>131</v>
      </c>
      <c r="B13" t="s">
        <v>226</v>
      </c>
      <c r="C13" t="s">
        <v>113</v>
      </c>
      <c r="D13" t="s">
        <v>26</v>
      </c>
      <c r="E13" t="s">
        <v>45</v>
      </c>
      <c r="F13" t="s">
        <v>26</v>
      </c>
      <c r="G13" t="s">
        <v>45</v>
      </c>
      <c r="H13">
        <v>-0.13055410000000001</v>
      </c>
      <c r="I13">
        <v>-5.04789E-2</v>
      </c>
      <c r="J13">
        <v>4.9000000000000002E-2</v>
      </c>
      <c r="K13">
        <v>6.3728000000000007E-2</v>
      </c>
      <c r="L13">
        <v>2.2594300000000001E-2</v>
      </c>
      <c r="M13">
        <v>2.4268000000000001E-2</v>
      </c>
      <c r="N13" s="30">
        <v>1.4E-8</v>
      </c>
      <c r="O13">
        <v>3.7520600000000001E-2</v>
      </c>
      <c r="P13">
        <v>15316</v>
      </c>
      <c r="Q13">
        <f>Table26[[#This Row],[ncase.outcome]]+Table26[[#This Row],[ncontrol.outcome]]</f>
        <v>85449</v>
      </c>
      <c r="R13">
        <v>29863</v>
      </c>
      <c r="S13">
        <v>55586</v>
      </c>
      <c r="T13">
        <v>2.1751649671759902E-3</v>
      </c>
      <c r="U13">
        <v>15316</v>
      </c>
      <c r="V13" s="30">
        <v>4.6715754354336797E-5</v>
      </c>
      <c r="W13" s="30">
        <v>38852.759376938302</v>
      </c>
      <c r="X13" s="30" t="b">
        <v>1</v>
      </c>
      <c r="Y13" s="30">
        <v>5.3435434934193701E-4</v>
      </c>
      <c r="Z13" s="72">
        <v>33.383090035273902</v>
      </c>
    </row>
    <row r="14" spans="1:26" x14ac:dyDescent="0.2">
      <c r="A14" t="s">
        <v>85</v>
      </c>
      <c r="B14" t="s">
        <v>226</v>
      </c>
      <c r="C14" t="s">
        <v>84</v>
      </c>
      <c r="D14" t="s">
        <v>15</v>
      </c>
      <c r="E14" t="s">
        <v>14</v>
      </c>
      <c r="F14" t="s">
        <v>15</v>
      </c>
      <c r="G14" t="s">
        <v>14</v>
      </c>
      <c r="H14">
        <v>7.7515059999999997E-2</v>
      </c>
      <c r="I14">
        <v>-2.75572E-2</v>
      </c>
      <c r="J14">
        <v>0.45400000000000001</v>
      </c>
      <c r="K14">
        <v>0.29755900000000002</v>
      </c>
      <c r="L14">
        <v>1.396647E-2</v>
      </c>
      <c r="M14">
        <v>1.2985E-2</v>
      </c>
      <c r="N14" s="30">
        <v>3.55E-8</v>
      </c>
      <c r="O14">
        <v>3.3813500000000003E-2</v>
      </c>
      <c r="P14">
        <v>12303</v>
      </c>
      <c r="Q14">
        <f>Table26[[#This Row],[ncase.outcome]]+Table26[[#This Row],[ncontrol.outcome]]</f>
        <v>85449</v>
      </c>
      <c r="R14">
        <v>29863</v>
      </c>
      <c r="S14">
        <v>55586</v>
      </c>
      <c r="T14">
        <v>2.4974790124939299E-3</v>
      </c>
      <c r="U14">
        <v>12303</v>
      </c>
      <c r="V14" s="30">
        <v>4.8378740073675997E-5</v>
      </c>
      <c r="W14" s="30">
        <v>38852.759376938302</v>
      </c>
      <c r="X14" s="30" t="b">
        <v>1</v>
      </c>
      <c r="Y14" s="30">
        <v>1.13646785068789E-5</v>
      </c>
      <c r="Z14" s="72">
        <v>30.798407709560699</v>
      </c>
    </row>
    <row r="15" spans="1:26" x14ac:dyDescent="0.2">
      <c r="A15" t="s">
        <v>114</v>
      </c>
      <c r="B15" t="s">
        <v>226</v>
      </c>
      <c r="C15" t="s">
        <v>113</v>
      </c>
      <c r="D15" t="s">
        <v>26</v>
      </c>
      <c r="E15" t="s">
        <v>45</v>
      </c>
      <c r="F15" t="s">
        <v>26</v>
      </c>
      <c r="G15" t="s">
        <v>45</v>
      </c>
      <c r="H15">
        <v>-0.1375189</v>
      </c>
      <c r="I15">
        <v>-5.04789E-2</v>
      </c>
      <c r="J15">
        <v>4.9000000000000002E-2</v>
      </c>
      <c r="K15">
        <v>6.3728000000000007E-2</v>
      </c>
      <c r="L15">
        <v>2.2739809999999999E-2</v>
      </c>
      <c r="M15">
        <v>2.4268000000000001E-2</v>
      </c>
      <c r="N15" s="30">
        <v>2.5800000000000002E-9</v>
      </c>
      <c r="O15">
        <v>3.7520600000000001E-2</v>
      </c>
      <c r="P15">
        <v>15120</v>
      </c>
      <c r="Q15">
        <f>Table26[[#This Row],[ncase.outcome]]+Table26[[#This Row],[ncontrol.outcome]]</f>
        <v>85449</v>
      </c>
      <c r="R15">
        <v>29863</v>
      </c>
      <c r="S15">
        <v>55586</v>
      </c>
      <c r="T15">
        <v>2.4129600053391801E-3</v>
      </c>
      <c r="U15">
        <v>15120</v>
      </c>
      <c r="V15" s="30">
        <v>4.6715754354336797E-5</v>
      </c>
      <c r="W15" s="30">
        <v>38852.759376938302</v>
      </c>
      <c r="X15" s="30" t="b">
        <v>1</v>
      </c>
      <c r="Y15" s="30">
        <v>2.43401249133307E-4</v>
      </c>
      <c r="Z15" s="72">
        <v>36.5673649498423</v>
      </c>
    </row>
    <row r="16" spans="1:26" ht="15" customHeight="1" x14ac:dyDescent="0.2">
      <c r="A16" t="s">
        <v>101</v>
      </c>
      <c r="B16" t="s">
        <v>288</v>
      </c>
      <c r="C16" t="s">
        <v>100</v>
      </c>
      <c r="D16" t="s">
        <v>26</v>
      </c>
      <c r="E16" t="s">
        <v>45</v>
      </c>
      <c r="F16" t="s">
        <v>26</v>
      </c>
      <c r="G16" t="s">
        <v>45</v>
      </c>
      <c r="H16">
        <v>-6.1202384147769601E-2</v>
      </c>
      <c r="I16">
        <v>-5.7700000000000001E-2</v>
      </c>
      <c r="J16">
        <v>0.34</v>
      </c>
      <c r="K16">
        <v>0.26043699999999997</v>
      </c>
      <c r="L16" s="30">
        <v>1.09421248685838E-2</v>
      </c>
      <c r="M16">
        <v>2.46E-2</v>
      </c>
      <c r="N16" s="30">
        <v>2.2133700158478702E-8</v>
      </c>
      <c r="O16">
        <v>1.915E-2</v>
      </c>
      <c r="P16" s="30">
        <v>17240</v>
      </c>
      <c r="Q16">
        <f>Table26[[#This Row],[ncase.outcome]]+Table26[[#This Row],[ncontrol.outcome]]</f>
        <v>38058</v>
      </c>
      <c r="R16">
        <v>5582</v>
      </c>
      <c r="S16">
        <v>32476</v>
      </c>
      <c r="T16">
        <v>1.81158616843127E-3</v>
      </c>
      <c r="U16">
        <v>17240</v>
      </c>
      <c r="V16">
        <v>1.9512823246103201E-4</v>
      </c>
      <c r="W16">
        <v>9526.5663986546897</v>
      </c>
      <c r="X16" t="b">
        <v>1</v>
      </c>
      <c r="Y16">
        <v>2.4995541966788801E-2</v>
      </c>
      <c r="Z16" s="72">
        <v>31.284797477811299</v>
      </c>
    </row>
    <row r="17" spans="1:26" x14ac:dyDescent="0.2">
      <c r="A17" t="s">
        <v>70</v>
      </c>
      <c r="B17" t="s">
        <v>233</v>
      </c>
      <c r="C17" t="s">
        <v>69</v>
      </c>
      <c r="D17" t="s">
        <v>15</v>
      </c>
      <c r="E17" t="s">
        <v>14</v>
      </c>
      <c r="F17" t="s">
        <v>15</v>
      </c>
      <c r="G17" t="s">
        <v>14</v>
      </c>
      <c r="H17">
        <v>9.1965839040710498E-2</v>
      </c>
      <c r="I17">
        <v>-6.6887945541631702E-2</v>
      </c>
      <c r="J17">
        <v>0.11700000000000001</v>
      </c>
      <c r="K17">
        <v>0.15532520154373899</v>
      </c>
      <c r="L17">
        <v>1.6133103075845399E-2</v>
      </c>
      <c r="M17">
        <v>3.1545224571734698E-2</v>
      </c>
      <c r="N17" s="30">
        <v>9.8012022087642692E-9</v>
      </c>
      <c r="O17">
        <v>3.3680000000000002E-2</v>
      </c>
      <c r="P17">
        <v>15333</v>
      </c>
      <c r="Q17">
        <f>Table26[[#This Row],[ncase.outcome]]+Table26[[#This Row],[ncontrol.outcome]]</f>
        <v>16258</v>
      </c>
      <c r="R17">
        <v>9055</v>
      </c>
      <c r="S17">
        <v>7203</v>
      </c>
      <c r="T17">
        <v>2.1150821147019202E-3</v>
      </c>
      <c r="U17">
        <v>15333</v>
      </c>
      <c r="V17">
        <v>1.8213538417450001E-4</v>
      </c>
      <c r="W17">
        <v>8023.5164226842198</v>
      </c>
      <c r="X17" t="b">
        <v>1</v>
      </c>
      <c r="Y17">
        <v>1.8263828123328201E-2</v>
      </c>
      <c r="Z17" s="72">
        <v>32.495053607195999</v>
      </c>
    </row>
    <row r="18" spans="1:26" x14ac:dyDescent="0.2">
      <c r="A18" t="s">
        <v>123</v>
      </c>
      <c r="B18" t="s">
        <v>233</v>
      </c>
      <c r="C18" t="s">
        <v>122</v>
      </c>
      <c r="D18" t="s">
        <v>14</v>
      </c>
      <c r="E18" t="s">
        <v>15</v>
      </c>
      <c r="F18" t="s">
        <v>14</v>
      </c>
      <c r="G18" t="s">
        <v>15</v>
      </c>
      <c r="H18">
        <v>8.3986052294357294E-2</v>
      </c>
      <c r="I18">
        <v>5.8688996348679599E-2</v>
      </c>
      <c r="J18">
        <v>0.38400000000000001</v>
      </c>
      <c r="K18">
        <v>0.52438532590051501</v>
      </c>
      <c r="L18">
        <v>1.4274140177116999E-2</v>
      </c>
      <c r="M18">
        <v>2.2578510436990901E-2</v>
      </c>
      <c r="N18" s="30">
        <v>4.3095130591713904E-9</v>
      </c>
      <c r="O18">
        <v>9.3290000000000005E-3</v>
      </c>
      <c r="P18">
        <v>9781</v>
      </c>
      <c r="Q18">
        <f>Table26[[#This Row],[ncase.outcome]]+Table26[[#This Row],[ncontrol.outcome]]</f>
        <v>16258</v>
      </c>
      <c r="R18">
        <v>9055</v>
      </c>
      <c r="S18">
        <v>7203</v>
      </c>
      <c r="T18">
        <v>3.52764788014445E-3</v>
      </c>
      <c r="U18">
        <v>9781</v>
      </c>
      <c r="V18">
        <v>2.6134670282680899E-4</v>
      </c>
      <c r="W18">
        <v>8023.5164226842198</v>
      </c>
      <c r="X18" t="b">
        <v>1</v>
      </c>
      <c r="Y18">
        <v>4.0531790372196003E-3</v>
      </c>
      <c r="Z18" s="72">
        <v>34.618992234501398</v>
      </c>
    </row>
    <row r="19" spans="1:26" x14ac:dyDescent="0.2">
      <c r="A19" t="s">
        <v>109</v>
      </c>
      <c r="B19" t="s">
        <v>233</v>
      </c>
      <c r="C19" t="s">
        <v>69</v>
      </c>
      <c r="D19" t="s">
        <v>15</v>
      </c>
      <c r="E19" t="s">
        <v>14</v>
      </c>
      <c r="F19" t="s">
        <v>15</v>
      </c>
      <c r="G19" t="s">
        <v>14</v>
      </c>
      <c r="H19">
        <v>9.28879777394645E-2</v>
      </c>
      <c r="I19">
        <v>-6.6887945541631702E-2</v>
      </c>
      <c r="J19">
        <v>0.11700000000000001</v>
      </c>
      <c r="K19">
        <v>0.15532520154373899</v>
      </c>
      <c r="L19">
        <v>1.7145405782710801E-2</v>
      </c>
      <c r="M19">
        <v>3.1545224571734698E-2</v>
      </c>
      <c r="N19" s="30">
        <v>3.9959705831715902E-8</v>
      </c>
      <c r="O19">
        <v>3.3680000000000002E-2</v>
      </c>
      <c r="P19">
        <v>13568</v>
      </c>
      <c r="Q19">
        <f>Table26[[#This Row],[ncase.outcome]]+Table26[[#This Row],[ncontrol.outcome]]</f>
        <v>16258</v>
      </c>
      <c r="R19">
        <v>9055</v>
      </c>
      <c r="S19">
        <v>7203</v>
      </c>
      <c r="T19">
        <v>2.1589026231188099E-3</v>
      </c>
      <c r="U19">
        <v>13568</v>
      </c>
      <c r="V19">
        <v>1.8213538417450001E-4</v>
      </c>
      <c r="W19">
        <v>8023.5164226842198</v>
      </c>
      <c r="X19" t="b">
        <v>1</v>
      </c>
      <c r="Y19">
        <v>1.9133993965608401E-2</v>
      </c>
      <c r="Z19" s="72">
        <v>29.351039020362101</v>
      </c>
    </row>
    <row r="20" spans="1:26" x14ac:dyDescent="0.2">
      <c r="A20" t="s">
        <v>107</v>
      </c>
      <c r="B20" t="s">
        <v>287</v>
      </c>
      <c r="C20" t="s">
        <v>106</v>
      </c>
      <c r="D20" t="s">
        <v>14</v>
      </c>
      <c r="E20" t="s">
        <v>15</v>
      </c>
      <c r="F20" t="s">
        <v>14</v>
      </c>
      <c r="G20" t="s">
        <v>15</v>
      </c>
      <c r="H20">
        <v>0.16897427696282999</v>
      </c>
      <c r="I20">
        <v>-1.89E-2</v>
      </c>
      <c r="J20">
        <v>0.73199999999999998</v>
      </c>
      <c r="K20">
        <v>0.25440000000000002</v>
      </c>
      <c r="L20">
        <v>2.96975656667402E-2</v>
      </c>
      <c r="M20">
        <v>9.1000000000000004E-3</v>
      </c>
      <c r="N20" s="30">
        <v>3.56574877520196E-8</v>
      </c>
      <c r="O20">
        <v>3.9059799999999999E-2</v>
      </c>
      <c r="P20">
        <v>3212</v>
      </c>
      <c r="Q20">
        <f>Table26[[#This Row],[ncase.outcome]]+Table26[[#This Row],[ncontrol.outcome]]</f>
        <v>140254</v>
      </c>
      <c r="R20">
        <v>79148</v>
      </c>
      <c r="S20">
        <v>61106</v>
      </c>
      <c r="T20">
        <v>9.9847305979377608E-3</v>
      </c>
      <c r="U20">
        <v>3212</v>
      </c>
      <c r="V20" s="30">
        <v>2.0683403641989599E-5</v>
      </c>
      <c r="W20">
        <v>68966.556219430495</v>
      </c>
      <c r="X20" t="b">
        <v>1</v>
      </c>
      <c r="Y20" s="30">
        <v>1.15870016622167E-7</v>
      </c>
      <c r="Z20" s="72">
        <v>32.374233216360402</v>
      </c>
    </row>
    <row r="22" spans="1:26" ht="101.5" customHeight="1" x14ac:dyDescent="0.2">
      <c r="A22" s="96" t="s">
        <v>2210</v>
      </c>
      <c r="B22" s="96"/>
      <c r="C22" s="96"/>
      <c r="D22" s="96"/>
      <c r="E22" s="96"/>
      <c r="F22" s="96"/>
      <c r="G22" s="96"/>
      <c r="H22" s="96"/>
      <c r="I22" s="96"/>
      <c r="J22" s="96"/>
      <c r="K22" s="96"/>
      <c r="L22" s="96"/>
      <c r="M22" s="96"/>
      <c r="N22" s="96"/>
      <c r="O22" s="96"/>
      <c r="P22" s="96"/>
      <c r="Q22" s="96"/>
      <c r="R22" s="96"/>
      <c r="S22" s="96"/>
      <c r="T22" s="96"/>
      <c r="U22" s="96"/>
      <c r="V22" s="96"/>
      <c r="W22" s="96"/>
      <c r="X22" s="96"/>
      <c r="Y22" s="96"/>
      <c r="Z22" s="96"/>
    </row>
    <row r="23" spans="1:26" x14ac:dyDescent="0.2">
      <c r="A23" s="71"/>
      <c r="B23" s="71"/>
      <c r="C23" s="71"/>
      <c r="D23" s="71"/>
      <c r="E23" s="71"/>
      <c r="F23" s="71"/>
      <c r="G23" s="71"/>
      <c r="H23" s="71"/>
      <c r="I23" s="71"/>
      <c r="J23" s="71"/>
      <c r="K23" s="71"/>
      <c r="M23" s="71"/>
      <c r="O23" s="71"/>
      <c r="Q23" s="71"/>
      <c r="R23" s="71"/>
    </row>
    <row r="25" spans="1:26" ht="72.75" customHeight="1" x14ac:dyDescent="0.2"/>
    <row r="27" spans="1:26" ht="53.5" customHeight="1" x14ac:dyDescent="0.2"/>
  </sheetData>
  <mergeCells count="1">
    <mergeCell ref="A22:Z22"/>
  </mergeCell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AE1B7-49C6-C246-9A80-8FF9CDECAF68}">
  <dimension ref="A1:AF131"/>
  <sheetViews>
    <sheetView topLeftCell="I1" zoomScale="73" zoomScaleNormal="100" workbookViewId="0">
      <selection activeCell="A19" sqref="A19"/>
    </sheetView>
  </sheetViews>
  <sheetFormatPr baseColWidth="10" defaultColWidth="11" defaultRowHeight="16" x14ac:dyDescent="0.2"/>
  <cols>
    <col min="1" max="1" width="39.83203125" customWidth="1"/>
    <col min="2" max="2" width="16.83203125" customWidth="1"/>
    <col min="3" max="3" width="17.33203125" customWidth="1"/>
    <col min="4" max="4" width="26.5" customWidth="1"/>
    <col min="5" max="6" width="23.5" customWidth="1"/>
    <col min="7" max="7" width="23" customWidth="1"/>
    <col min="8" max="8" width="21.5" customWidth="1"/>
    <col min="9" max="9" width="21" customWidth="1"/>
    <col min="10" max="10" width="15.5" customWidth="1"/>
    <col min="11" max="11" width="15" customWidth="1"/>
    <col min="12" max="12" width="16.33203125" customWidth="1"/>
    <col min="13" max="13" width="21" customWidth="1"/>
    <col min="14" max="14" width="15.5" customWidth="1"/>
    <col min="15" max="15" width="16" customWidth="1"/>
    <col min="16" max="16" width="15" customWidth="1"/>
    <col min="17" max="17" width="16" customWidth="1"/>
    <col min="18" max="18" width="23" customWidth="1"/>
    <col min="19" max="19" width="20.83203125" customWidth="1"/>
    <col min="20" max="20" width="15.5" customWidth="1"/>
    <col min="21" max="21" width="17.33203125" customWidth="1"/>
    <col min="22" max="22" width="18" customWidth="1"/>
    <col min="23" max="23" width="20" customWidth="1"/>
    <col min="24" max="24" width="22.33203125" customWidth="1"/>
    <col min="25" max="25" width="17" customWidth="1"/>
    <col min="26" max="26" width="15.5" customWidth="1"/>
    <col min="27" max="27" width="22.5" customWidth="1"/>
    <col min="28" max="28" width="15" customWidth="1"/>
    <col min="29" max="29" width="22.33203125" customWidth="1"/>
    <col min="30" max="30" width="13" customWidth="1"/>
    <col min="31" max="31" width="14.33203125" customWidth="1"/>
    <col min="32" max="32" width="21.5" style="32" customWidth="1"/>
  </cols>
  <sheetData>
    <row r="1" spans="1:32" x14ac:dyDescent="0.2">
      <c r="A1" s="1" t="s">
        <v>2222</v>
      </c>
      <c r="B1" s="11"/>
      <c r="D1" s="11"/>
      <c r="E1" s="11"/>
      <c r="F1" s="11"/>
      <c r="G1" s="11"/>
      <c r="H1" s="11"/>
      <c r="I1" s="11"/>
      <c r="J1" s="11"/>
      <c r="K1" s="11"/>
      <c r="L1" s="11"/>
      <c r="M1" s="11"/>
      <c r="N1" s="11"/>
      <c r="O1" s="11"/>
      <c r="P1" s="11"/>
      <c r="Q1" s="11"/>
      <c r="R1" s="11"/>
      <c r="S1" s="11"/>
      <c r="T1" s="11"/>
      <c r="U1" s="11"/>
      <c r="AF1"/>
    </row>
    <row r="2" spans="1:32" x14ac:dyDescent="0.2">
      <c r="A2" t="s">
        <v>66</v>
      </c>
      <c r="B2" t="s">
        <v>292</v>
      </c>
      <c r="C2" t="s">
        <v>57</v>
      </c>
      <c r="D2" t="s">
        <v>394</v>
      </c>
      <c r="E2" t="s">
        <v>393</v>
      </c>
      <c r="F2" t="s">
        <v>61</v>
      </c>
      <c r="G2" t="s">
        <v>60</v>
      </c>
      <c r="H2" t="s">
        <v>2047</v>
      </c>
      <c r="I2" t="s">
        <v>2048</v>
      </c>
      <c r="J2" t="s">
        <v>62</v>
      </c>
      <c r="K2" t="s">
        <v>63</v>
      </c>
      <c r="L2" t="s">
        <v>64</v>
      </c>
      <c r="M2" t="s">
        <v>65</v>
      </c>
      <c r="N2" t="s">
        <v>2192</v>
      </c>
      <c r="O2" t="s">
        <v>2050</v>
      </c>
      <c r="P2" t="s">
        <v>2049</v>
      </c>
      <c r="Q2" t="s">
        <v>2052</v>
      </c>
      <c r="R2" t="s">
        <v>2053</v>
      </c>
      <c r="S2" t="s">
        <v>2054</v>
      </c>
      <c r="T2" t="s">
        <v>2193</v>
      </c>
      <c r="U2" t="s">
        <v>2058</v>
      </c>
      <c r="V2" t="s">
        <v>2059</v>
      </c>
      <c r="W2" t="s">
        <v>2051</v>
      </c>
      <c r="X2" t="s">
        <v>2194</v>
      </c>
      <c r="Y2" t="s">
        <v>2195</v>
      </c>
      <c r="Z2" t="s">
        <v>67</v>
      </c>
      <c r="AA2" t="s">
        <v>2061</v>
      </c>
      <c r="AB2" t="s">
        <v>2062</v>
      </c>
      <c r="AC2" t="s">
        <v>2063</v>
      </c>
      <c r="AD2" t="s">
        <v>2064</v>
      </c>
      <c r="AE2" t="s">
        <v>2065</v>
      </c>
      <c r="AF2" t="s">
        <v>68</v>
      </c>
    </row>
    <row r="3" spans="1:32" x14ac:dyDescent="0.2">
      <c r="A3" t="s">
        <v>70</v>
      </c>
      <c r="B3" t="s">
        <v>233</v>
      </c>
      <c r="C3" t="s">
        <v>69</v>
      </c>
      <c r="D3">
        <v>10</v>
      </c>
      <c r="E3">
        <v>17019559</v>
      </c>
      <c r="F3" t="s">
        <v>15</v>
      </c>
      <c r="G3" t="s">
        <v>14</v>
      </c>
      <c r="H3" t="s">
        <v>15</v>
      </c>
      <c r="I3" t="s">
        <v>14</v>
      </c>
      <c r="J3">
        <v>9.1247599120338405E-2</v>
      </c>
      <c r="K3">
        <v>1.6653460732526802E-2</v>
      </c>
      <c r="L3" s="30">
        <v>3.2349058669784698E-8</v>
      </c>
      <c r="M3">
        <v>13922</v>
      </c>
      <c r="N3" t="s">
        <v>2196</v>
      </c>
      <c r="O3">
        <v>0.15239243074928899</v>
      </c>
      <c r="P3">
        <v>-6.6887945541631702E-2</v>
      </c>
      <c r="Q3">
        <v>3.1545224571734698E-2</v>
      </c>
      <c r="R3">
        <v>3.3680000000000002E-2</v>
      </c>
      <c r="S3">
        <v>16258</v>
      </c>
      <c r="T3" t="s">
        <v>2197</v>
      </c>
      <c r="U3">
        <v>9055</v>
      </c>
      <c r="V3">
        <v>7203</v>
      </c>
      <c r="W3">
        <v>0.15532520154373899</v>
      </c>
      <c r="X3" t="b">
        <v>0</v>
      </c>
      <c r="Y3" t="b">
        <v>0</v>
      </c>
      <c r="Z3">
        <v>2.1509539414106102E-3</v>
      </c>
      <c r="AA3">
        <v>13922</v>
      </c>
      <c r="AB3">
        <v>1.8213538417450001E-4</v>
      </c>
      <c r="AC3">
        <v>8023.5164226842198</v>
      </c>
      <c r="AD3" t="b">
        <v>1</v>
      </c>
      <c r="AE3">
        <v>1.8877605945738299E-2</v>
      </c>
      <c r="AF3">
        <v>30.0058200012326</v>
      </c>
    </row>
    <row r="4" spans="1:32" x14ac:dyDescent="0.2">
      <c r="A4" t="s">
        <v>123</v>
      </c>
      <c r="B4" t="s">
        <v>233</v>
      </c>
      <c r="C4" t="s">
        <v>122</v>
      </c>
      <c r="D4">
        <v>17</v>
      </c>
      <c r="E4">
        <v>10177708</v>
      </c>
      <c r="F4" t="s">
        <v>15</v>
      </c>
      <c r="G4" t="s">
        <v>14</v>
      </c>
      <c r="H4" t="s">
        <v>15</v>
      </c>
      <c r="I4" t="s">
        <v>14</v>
      </c>
      <c r="J4">
        <v>-8.1413589845546003E-2</v>
      </c>
      <c r="K4">
        <v>1.4985907159332601E-2</v>
      </c>
      <c r="L4" s="30">
        <v>5.8770106122796097E-8</v>
      </c>
      <c r="M4">
        <v>8874</v>
      </c>
      <c r="N4" t="s">
        <v>2196</v>
      </c>
      <c r="O4">
        <v>0.48242363184180498</v>
      </c>
      <c r="P4">
        <v>-5.8688996348679599E-2</v>
      </c>
      <c r="Q4">
        <v>2.2578510436990901E-2</v>
      </c>
      <c r="R4">
        <v>9.3290000000000005E-3</v>
      </c>
      <c r="S4">
        <v>16258</v>
      </c>
      <c r="T4" t="s">
        <v>2197</v>
      </c>
      <c r="U4">
        <v>9055</v>
      </c>
      <c r="V4">
        <v>7203</v>
      </c>
      <c r="W4">
        <v>0.47561467409948499</v>
      </c>
      <c r="X4" t="b">
        <v>0</v>
      </c>
      <c r="Y4" t="b">
        <v>0</v>
      </c>
      <c r="Z4">
        <v>3.3099910400391399E-3</v>
      </c>
      <c r="AA4">
        <v>8874</v>
      </c>
      <c r="AB4">
        <v>2.6134670282680899E-4</v>
      </c>
      <c r="AC4">
        <v>8023.5164226842198</v>
      </c>
      <c r="AD4" t="b">
        <v>1</v>
      </c>
      <c r="AE4">
        <v>7.1717613028225002E-3</v>
      </c>
      <c r="AF4">
        <v>29.4637653063972</v>
      </c>
    </row>
    <row r="5" spans="1:32" x14ac:dyDescent="0.2">
      <c r="A5" t="s">
        <v>109</v>
      </c>
      <c r="B5" t="s">
        <v>233</v>
      </c>
      <c r="C5" t="s">
        <v>69</v>
      </c>
      <c r="D5">
        <v>10</v>
      </c>
      <c r="E5">
        <v>17019559</v>
      </c>
      <c r="F5" t="s">
        <v>15</v>
      </c>
      <c r="G5" t="s">
        <v>14</v>
      </c>
      <c r="H5" t="s">
        <v>15</v>
      </c>
      <c r="I5" t="s">
        <v>14</v>
      </c>
      <c r="J5">
        <v>8.9750781870232596E-2</v>
      </c>
      <c r="K5">
        <v>1.7707993154764901E-2</v>
      </c>
      <c r="L5" s="30">
        <v>3.1621898861888398E-7</v>
      </c>
      <c r="M5">
        <v>12310</v>
      </c>
      <c r="N5" t="s">
        <v>2196</v>
      </c>
      <c r="O5">
        <v>0.152449164589325</v>
      </c>
      <c r="P5">
        <v>-6.6887945541631702E-2</v>
      </c>
      <c r="Q5">
        <v>3.1545224571734698E-2</v>
      </c>
      <c r="R5">
        <v>3.3680000000000002E-2</v>
      </c>
      <c r="S5">
        <v>16258</v>
      </c>
      <c r="T5" t="s">
        <v>2197</v>
      </c>
      <c r="U5">
        <v>9055</v>
      </c>
      <c r="V5">
        <v>7203</v>
      </c>
      <c r="W5">
        <v>0.15532520154373899</v>
      </c>
      <c r="X5" t="b">
        <v>0</v>
      </c>
      <c r="Y5" t="b">
        <v>0</v>
      </c>
      <c r="Z5">
        <v>2.08160001363728E-3</v>
      </c>
      <c r="AA5">
        <v>12310</v>
      </c>
      <c r="AB5">
        <v>1.8213538417450001E-4</v>
      </c>
      <c r="AC5">
        <v>8023.5164226842198</v>
      </c>
      <c r="AD5" t="b">
        <v>1</v>
      </c>
      <c r="AE5">
        <v>2.5024422711459899E-2</v>
      </c>
      <c r="AF5">
        <v>25.673775499277099</v>
      </c>
    </row>
    <row r="6" spans="1:32" x14ac:dyDescent="0.2">
      <c r="A6" t="s">
        <v>114</v>
      </c>
      <c r="B6" t="s">
        <v>2198</v>
      </c>
      <c r="C6" t="s">
        <v>113</v>
      </c>
      <c r="D6">
        <v>12</v>
      </c>
      <c r="E6">
        <v>100584014</v>
      </c>
      <c r="F6" t="s">
        <v>26</v>
      </c>
      <c r="G6" t="s">
        <v>45</v>
      </c>
      <c r="H6" t="s">
        <v>26</v>
      </c>
      <c r="I6" t="s">
        <v>45</v>
      </c>
      <c r="J6">
        <v>-0.134817899535739</v>
      </c>
      <c r="K6">
        <v>2.3832523755571801E-2</v>
      </c>
      <c r="L6" s="30">
        <v>2.8743009054989201E-8</v>
      </c>
      <c r="M6">
        <v>13815</v>
      </c>
      <c r="N6" t="s">
        <v>2196</v>
      </c>
      <c r="O6">
        <v>6.8151496631935093E-2</v>
      </c>
      <c r="P6">
        <v>-7.4068099999999998E-2</v>
      </c>
      <c r="Q6">
        <v>3.1447700000000002E-2</v>
      </c>
      <c r="R6">
        <v>1.8508899999999998E-2</v>
      </c>
      <c r="S6">
        <v>121885</v>
      </c>
      <c r="T6" t="s">
        <v>2197</v>
      </c>
      <c r="U6">
        <v>12906</v>
      </c>
      <c r="V6">
        <v>108979</v>
      </c>
      <c r="W6">
        <v>6.3847899999999999E-2</v>
      </c>
      <c r="X6" t="b">
        <v>0</v>
      </c>
      <c r="Y6" t="b">
        <v>0</v>
      </c>
      <c r="Z6">
        <v>2.3085847279176101E-3</v>
      </c>
      <c r="AA6">
        <v>13815</v>
      </c>
      <c r="AB6" s="30">
        <v>9.9699876196148197E-5</v>
      </c>
      <c r="AC6">
        <v>23078.8525905567</v>
      </c>
      <c r="AD6" t="b">
        <v>1</v>
      </c>
      <c r="AE6">
        <v>3.9789726174350201E-4</v>
      </c>
      <c r="AF6">
        <v>31.962268451542801</v>
      </c>
    </row>
    <row r="7" spans="1:32" ht="18" customHeight="1" x14ac:dyDescent="0.2">
      <c r="A7" t="s">
        <v>131</v>
      </c>
      <c r="B7" t="s">
        <v>2198</v>
      </c>
      <c r="C7" t="s">
        <v>113</v>
      </c>
      <c r="D7">
        <v>12</v>
      </c>
      <c r="E7">
        <v>100584014</v>
      </c>
      <c r="F7" t="s">
        <v>26</v>
      </c>
      <c r="G7" t="s">
        <v>45</v>
      </c>
      <c r="H7" t="s">
        <v>26</v>
      </c>
      <c r="I7" t="s">
        <v>45</v>
      </c>
      <c r="J7">
        <v>-0.127864701640277</v>
      </c>
      <c r="K7">
        <v>2.3702393368444898E-2</v>
      </c>
      <c r="L7" s="30">
        <v>1.2463152169189699E-7</v>
      </c>
      <c r="M7">
        <v>13970</v>
      </c>
      <c r="N7" t="s">
        <v>2196</v>
      </c>
      <c r="O7">
        <v>6.8161744458302198E-2</v>
      </c>
      <c r="P7">
        <v>-7.4068099999999998E-2</v>
      </c>
      <c r="Q7">
        <v>3.1447700000000002E-2</v>
      </c>
      <c r="R7">
        <v>1.8508899999999998E-2</v>
      </c>
      <c r="S7">
        <v>121885</v>
      </c>
      <c r="T7" t="s">
        <v>2197</v>
      </c>
      <c r="U7">
        <v>12906</v>
      </c>
      <c r="V7">
        <v>108979</v>
      </c>
      <c r="W7">
        <v>6.3847899999999999E-2</v>
      </c>
      <c r="X7" t="b">
        <v>0</v>
      </c>
      <c r="Y7" t="b">
        <v>0</v>
      </c>
      <c r="Z7">
        <v>2.0768855634701799E-3</v>
      </c>
      <c r="AA7">
        <v>13970</v>
      </c>
      <c r="AB7" s="30">
        <v>9.9699876196148197E-5</v>
      </c>
      <c r="AC7">
        <v>23078.8525905567</v>
      </c>
      <c r="AD7" t="b">
        <v>1</v>
      </c>
      <c r="AE7">
        <v>8.9222966510909098E-4</v>
      </c>
      <c r="AF7">
        <v>29.0703132644961</v>
      </c>
    </row>
    <row r="8" spans="1:32" x14ac:dyDescent="0.2">
      <c r="A8" t="s">
        <v>126</v>
      </c>
      <c r="B8" t="s">
        <v>2198</v>
      </c>
      <c r="C8" t="s">
        <v>125</v>
      </c>
      <c r="D8">
        <v>4</v>
      </c>
      <c r="E8">
        <v>127336602</v>
      </c>
      <c r="F8" t="s">
        <v>14</v>
      </c>
      <c r="G8" t="s">
        <v>26</v>
      </c>
      <c r="H8" t="s">
        <v>14</v>
      </c>
      <c r="I8" t="s">
        <v>26</v>
      </c>
      <c r="J8">
        <v>8.8879468489181004E-2</v>
      </c>
      <c r="K8">
        <v>1.6780570641150599E-2</v>
      </c>
      <c r="L8" s="30">
        <v>1.2263336009220699E-7</v>
      </c>
      <c r="M8">
        <v>7072</v>
      </c>
      <c r="N8" t="s">
        <v>2196</v>
      </c>
      <c r="O8">
        <v>0.489660556933394</v>
      </c>
      <c r="P8">
        <v>-4.0485899999999998E-2</v>
      </c>
      <c r="Q8">
        <v>1.54559E-2</v>
      </c>
      <c r="R8">
        <v>8.8072399999999992E-3</v>
      </c>
      <c r="S8">
        <v>121885</v>
      </c>
      <c r="T8" t="s">
        <v>2197</v>
      </c>
      <c r="U8">
        <v>12906</v>
      </c>
      <c r="V8">
        <v>108979</v>
      </c>
      <c r="W8">
        <v>0.49553999999999998</v>
      </c>
      <c r="X8" t="b">
        <v>1</v>
      </c>
      <c r="Y8" t="b">
        <v>1</v>
      </c>
      <c r="Z8">
        <v>3.9480909690423303E-3</v>
      </c>
      <c r="AA8">
        <v>7072</v>
      </c>
      <c r="AB8">
        <v>1.24532121691844E-4</v>
      </c>
      <c r="AC8">
        <v>23078.8525905567</v>
      </c>
      <c r="AD8" t="b">
        <v>1</v>
      </c>
      <c r="AE8">
        <v>1.4048159410452499E-4</v>
      </c>
      <c r="AF8">
        <v>28.023643043147601</v>
      </c>
    </row>
    <row r="9" spans="1:32" x14ac:dyDescent="0.2">
      <c r="A9" t="s">
        <v>73</v>
      </c>
      <c r="B9" t="s">
        <v>2198</v>
      </c>
      <c r="C9" t="s">
        <v>72</v>
      </c>
      <c r="D9">
        <v>3</v>
      </c>
      <c r="E9">
        <v>171947435</v>
      </c>
      <c r="F9" t="s">
        <v>15</v>
      </c>
      <c r="G9" t="s">
        <v>14</v>
      </c>
      <c r="H9" t="s">
        <v>15</v>
      </c>
      <c r="I9" t="s">
        <v>14</v>
      </c>
      <c r="J9">
        <v>0.13564022589576399</v>
      </c>
      <c r="K9">
        <v>2.4269800598611301E-2</v>
      </c>
      <c r="L9" s="30">
        <v>2.8694542217745102E-8</v>
      </c>
      <c r="M9">
        <v>4724</v>
      </c>
      <c r="N9" t="s">
        <v>2196</v>
      </c>
      <c r="O9">
        <v>0.23115161352705901</v>
      </c>
      <c r="P9">
        <v>4.4433300000000002E-2</v>
      </c>
      <c r="Q9">
        <v>1.82685E-2</v>
      </c>
      <c r="R9">
        <v>1.50058E-2</v>
      </c>
      <c r="S9">
        <v>121885</v>
      </c>
      <c r="T9" t="s">
        <v>2197</v>
      </c>
      <c r="U9">
        <v>12906</v>
      </c>
      <c r="V9">
        <v>108979</v>
      </c>
      <c r="W9">
        <v>0.22959399999999999</v>
      </c>
      <c r="X9" t="b">
        <v>0</v>
      </c>
      <c r="Y9" t="b">
        <v>0</v>
      </c>
      <c r="Z9">
        <v>6.5395014594217199E-3</v>
      </c>
      <c r="AA9">
        <v>4724</v>
      </c>
      <c r="AB9">
        <v>1.06123293444037E-4</v>
      </c>
      <c r="AC9">
        <v>23078.8525905567</v>
      </c>
      <c r="AD9" t="b">
        <v>1</v>
      </c>
      <c r="AE9" s="30">
        <v>9.4801816836037702E-6</v>
      </c>
      <c r="AF9">
        <v>31.082791854082</v>
      </c>
    </row>
    <row r="10" spans="1:32" x14ac:dyDescent="0.2">
      <c r="A10" t="s">
        <v>101</v>
      </c>
      <c r="B10" t="s">
        <v>288</v>
      </c>
      <c r="C10" t="s">
        <v>100</v>
      </c>
      <c r="D10">
        <v>19</v>
      </c>
      <c r="E10">
        <v>49218060</v>
      </c>
      <c r="F10" t="s">
        <v>26</v>
      </c>
      <c r="G10" t="s">
        <v>45</v>
      </c>
      <c r="H10" t="s">
        <v>26</v>
      </c>
      <c r="I10" t="s">
        <v>45</v>
      </c>
      <c r="J10">
        <v>-6.3808146489636494E-2</v>
      </c>
      <c r="K10">
        <v>1.1528481422232501E-2</v>
      </c>
      <c r="L10" s="30">
        <v>3.0501637671993798E-8</v>
      </c>
      <c r="M10">
        <v>15332</v>
      </c>
      <c r="N10" t="s">
        <v>2196</v>
      </c>
      <c r="O10">
        <v>0.43605838241686501</v>
      </c>
      <c r="P10">
        <v>-5.7700000000000001E-2</v>
      </c>
      <c r="Q10">
        <v>2.46E-2</v>
      </c>
      <c r="R10">
        <v>1.915E-2</v>
      </c>
      <c r="S10">
        <v>140254</v>
      </c>
      <c r="T10" t="s">
        <v>2197</v>
      </c>
      <c r="U10">
        <v>79148</v>
      </c>
      <c r="V10">
        <v>61106</v>
      </c>
      <c r="W10">
        <v>0.49105399999999999</v>
      </c>
      <c r="X10" t="b">
        <v>0</v>
      </c>
      <c r="Y10" t="b">
        <v>0</v>
      </c>
      <c r="Z10">
        <v>2.0024470428444698E-3</v>
      </c>
      <c r="AA10">
        <v>15332</v>
      </c>
      <c r="AB10">
        <v>2.5292658965888498E-4</v>
      </c>
      <c r="AC10">
        <v>68966.556219430495</v>
      </c>
      <c r="AD10" t="b">
        <v>1</v>
      </c>
      <c r="AE10">
        <v>1.22282335690645E-3</v>
      </c>
      <c r="AF10">
        <v>30.759106648955498</v>
      </c>
    </row>
    <row r="11" spans="1:32" x14ac:dyDescent="0.2">
      <c r="A11" t="s">
        <v>101</v>
      </c>
      <c r="B11" t="s">
        <v>267</v>
      </c>
      <c r="C11" t="s">
        <v>100</v>
      </c>
      <c r="D11">
        <v>19</v>
      </c>
      <c r="E11">
        <v>49218060</v>
      </c>
      <c r="F11" t="s">
        <v>26</v>
      </c>
      <c r="G11" t="s">
        <v>45</v>
      </c>
      <c r="H11" t="s">
        <v>26</v>
      </c>
      <c r="I11" t="s">
        <v>45</v>
      </c>
      <c r="J11">
        <v>-6.3808146489636494E-2</v>
      </c>
      <c r="K11">
        <v>1.1528481422232501E-2</v>
      </c>
      <c r="L11" s="30">
        <v>3.0501637671993798E-8</v>
      </c>
      <c r="M11">
        <v>15332</v>
      </c>
      <c r="N11" t="s">
        <v>2196</v>
      </c>
      <c r="O11">
        <v>0.43605838241686501</v>
      </c>
      <c r="P11">
        <v>3.3346800000000003E-2</v>
      </c>
      <c r="Q11">
        <v>7.4800999999999999E-3</v>
      </c>
      <c r="R11" s="30">
        <v>8.2699899999999997E-6</v>
      </c>
      <c r="S11">
        <v>185616</v>
      </c>
      <c r="T11" t="s">
        <v>2197</v>
      </c>
      <c r="U11">
        <v>78473</v>
      </c>
      <c r="V11">
        <v>107143</v>
      </c>
      <c r="W11">
        <v>0.44035800000000003</v>
      </c>
      <c r="X11" t="b">
        <v>0</v>
      </c>
      <c r="Y11" t="b">
        <v>0</v>
      </c>
      <c r="Z11">
        <v>2.0024470428444698E-3</v>
      </c>
      <c r="AA11">
        <v>15332</v>
      </c>
      <c r="AB11" s="30">
        <v>8.3183920018830101E-5</v>
      </c>
      <c r="AC11">
        <v>90593.835003447995</v>
      </c>
      <c r="AD11" t="b">
        <v>1</v>
      </c>
      <c r="AE11" s="30">
        <v>4.4483132349512298E-5</v>
      </c>
      <c r="AF11">
        <v>30.759106648955498</v>
      </c>
    </row>
    <row r="12" spans="1:32" x14ac:dyDescent="0.2">
      <c r="A12" t="s">
        <v>133</v>
      </c>
      <c r="B12" t="s">
        <v>267</v>
      </c>
      <c r="C12" t="s">
        <v>132</v>
      </c>
      <c r="D12">
        <v>2</v>
      </c>
      <c r="E12">
        <v>135837906</v>
      </c>
      <c r="F12" t="s">
        <v>14</v>
      </c>
      <c r="G12" t="s">
        <v>45</v>
      </c>
      <c r="H12" t="s">
        <v>14</v>
      </c>
      <c r="I12" t="s">
        <v>45</v>
      </c>
      <c r="J12">
        <v>7.6497759454389497E-2</v>
      </c>
      <c r="K12">
        <v>1.1942988522970901E-2</v>
      </c>
      <c r="L12" s="30">
        <v>2.8049285392344401E-10</v>
      </c>
      <c r="M12">
        <v>15595</v>
      </c>
      <c r="N12" t="s">
        <v>2196</v>
      </c>
      <c r="O12">
        <v>0.35764613344719498</v>
      </c>
      <c r="P12">
        <v>3.0320300000000001E-2</v>
      </c>
      <c r="Q12">
        <v>8.3707199999999999E-3</v>
      </c>
      <c r="R12">
        <v>2.9211900000000003E-4</v>
      </c>
      <c r="S12">
        <v>185616</v>
      </c>
      <c r="T12" t="s">
        <v>2197</v>
      </c>
      <c r="U12">
        <v>78473</v>
      </c>
      <c r="V12">
        <v>107143</v>
      </c>
      <c r="W12">
        <v>0.49006</v>
      </c>
      <c r="X12" t="b">
        <v>0</v>
      </c>
      <c r="Y12" t="b">
        <v>0</v>
      </c>
      <c r="Z12">
        <v>2.6887802104554898E-3</v>
      </c>
      <c r="AA12">
        <v>15595</v>
      </c>
      <c r="AB12" s="30">
        <v>6.9812246012889193E-5</v>
      </c>
      <c r="AC12">
        <v>90593.835003447995</v>
      </c>
      <c r="AD12" t="b">
        <v>1</v>
      </c>
      <c r="AE12" s="30">
        <v>5.1069070628161399E-7</v>
      </c>
      <c r="AF12">
        <v>42.039183947494202</v>
      </c>
    </row>
    <row r="13" spans="1:32" x14ac:dyDescent="0.2">
      <c r="A13" t="s">
        <v>73</v>
      </c>
      <c r="B13" t="s">
        <v>267</v>
      </c>
      <c r="C13" t="s">
        <v>72</v>
      </c>
      <c r="D13">
        <v>3</v>
      </c>
      <c r="E13">
        <v>171947435</v>
      </c>
      <c r="F13" t="s">
        <v>15</v>
      </c>
      <c r="G13" t="s">
        <v>14</v>
      </c>
      <c r="H13" t="s">
        <v>15</v>
      </c>
      <c r="I13" t="s">
        <v>14</v>
      </c>
      <c r="J13">
        <v>0.13564022589576399</v>
      </c>
      <c r="K13">
        <v>2.4269800598611301E-2</v>
      </c>
      <c r="L13" s="30">
        <v>2.8694542217745102E-8</v>
      </c>
      <c r="M13">
        <v>4724</v>
      </c>
      <c r="N13" t="s">
        <v>2196</v>
      </c>
      <c r="O13">
        <v>0.23115161352705901</v>
      </c>
      <c r="P13">
        <v>-2.8803800000000001E-2</v>
      </c>
      <c r="Q13">
        <v>8.7139399999999999E-3</v>
      </c>
      <c r="R13">
        <v>9.4811199999999998E-4</v>
      </c>
      <c r="S13">
        <v>185616</v>
      </c>
      <c r="T13" t="s">
        <v>2197</v>
      </c>
      <c r="U13">
        <v>78473</v>
      </c>
      <c r="V13">
        <v>107143</v>
      </c>
      <c r="W13">
        <v>0.26043699999999997</v>
      </c>
      <c r="X13" t="b">
        <v>0</v>
      </c>
      <c r="Y13" t="b">
        <v>0</v>
      </c>
      <c r="Z13">
        <v>6.5395014594217199E-3</v>
      </c>
      <c r="AA13">
        <v>4724</v>
      </c>
      <c r="AB13" s="30">
        <v>4.8786393818605903E-5</v>
      </c>
      <c r="AC13">
        <v>90593.835003447995</v>
      </c>
      <c r="AD13" t="b">
        <v>1</v>
      </c>
      <c r="AE13" s="30">
        <v>7.0146910737331499E-7</v>
      </c>
      <c r="AF13">
        <v>31.082791854082</v>
      </c>
    </row>
    <row r="14" spans="1:32" x14ac:dyDescent="0.2">
      <c r="A14" t="s">
        <v>137</v>
      </c>
      <c r="B14" t="s">
        <v>267</v>
      </c>
      <c r="C14" t="s">
        <v>135</v>
      </c>
      <c r="D14">
        <v>2</v>
      </c>
      <c r="E14">
        <v>136616754</v>
      </c>
      <c r="F14" t="s">
        <v>45</v>
      </c>
      <c r="G14" t="s">
        <v>26</v>
      </c>
      <c r="H14" t="s">
        <v>45</v>
      </c>
      <c r="I14" t="s">
        <v>26</v>
      </c>
      <c r="J14">
        <v>0.103635461923233</v>
      </c>
      <c r="K14">
        <v>1.28067247862552E-2</v>
      </c>
      <c r="L14" s="30">
        <v>1.72002970354626E-15</v>
      </c>
      <c r="M14">
        <v>14174</v>
      </c>
      <c r="N14" t="s">
        <v>2196</v>
      </c>
      <c r="O14">
        <v>0.32349234209042599</v>
      </c>
      <c r="P14">
        <v>3.6884500000000001E-2</v>
      </c>
      <c r="Q14">
        <v>8.5543300000000006E-3</v>
      </c>
      <c r="R14" s="30">
        <v>1.61933E-5</v>
      </c>
      <c r="S14">
        <v>185616</v>
      </c>
      <c r="T14" t="s">
        <v>2197</v>
      </c>
      <c r="U14">
        <v>78473</v>
      </c>
      <c r="V14">
        <v>107143</v>
      </c>
      <c r="W14">
        <v>0.50894600000000001</v>
      </c>
      <c r="X14" t="b">
        <v>0</v>
      </c>
      <c r="Y14" t="b">
        <v>0</v>
      </c>
      <c r="Z14">
        <v>4.7009268353515703E-3</v>
      </c>
      <c r="AA14">
        <v>14174</v>
      </c>
      <c r="AB14">
        <v>1.03357617981385E-4</v>
      </c>
      <c r="AC14">
        <v>90593.835003447995</v>
      </c>
      <c r="AD14" t="b">
        <v>1</v>
      </c>
      <c r="AE14" s="30">
        <v>9.39904521519045E-11</v>
      </c>
      <c r="AF14">
        <v>66.936197276636605</v>
      </c>
    </row>
    <row r="15" spans="1:32" x14ac:dyDescent="0.2">
      <c r="A15" t="s">
        <v>126</v>
      </c>
      <c r="B15" t="s">
        <v>264</v>
      </c>
      <c r="C15" t="s">
        <v>125</v>
      </c>
      <c r="D15">
        <v>4</v>
      </c>
      <c r="E15">
        <v>127336602</v>
      </c>
      <c r="F15" t="s">
        <v>14</v>
      </c>
      <c r="G15" t="s">
        <v>26</v>
      </c>
      <c r="H15" t="s">
        <v>14</v>
      </c>
      <c r="I15" t="s">
        <v>26</v>
      </c>
      <c r="J15">
        <v>8.8879468489181004E-2</v>
      </c>
      <c r="K15">
        <v>1.6780570641150599E-2</v>
      </c>
      <c r="L15" s="30">
        <v>1.2263336009220699E-7</v>
      </c>
      <c r="M15">
        <v>7072</v>
      </c>
      <c r="N15" t="s">
        <v>2196</v>
      </c>
      <c r="O15">
        <v>0.489660556933394</v>
      </c>
      <c r="P15">
        <v>-1.5762668389681999E-2</v>
      </c>
      <c r="Q15">
        <v>6.2379166902407201E-3</v>
      </c>
      <c r="R15">
        <v>1.1507E-2</v>
      </c>
      <c r="S15">
        <v>247175</v>
      </c>
      <c r="T15" t="s">
        <v>2197</v>
      </c>
      <c r="U15">
        <v>136062</v>
      </c>
      <c r="V15">
        <v>111113</v>
      </c>
      <c r="W15">
        <v>0.51319999999999999</v>
      </c>
      <c r="X15" t="b">
        <v>1</v>
      </c>
      <c r="Y15" t="b">
        <v>1</v>
      </c>
      <c r="Z15">
        <v>3.9480909690423303E-3</v>
      </c>
      <c r="AA15">
        <v>7072</v>
      </c>
      <c r="AB15" s="30">
        <v>1.88635368505824E-5</v>
      </c>
      <c r="AC15">
        <v>122328.366590472</v>
      </c>
      <c r="AD15" t="b">
        <v>1</v>
      </c>
      <c r="AE15" s="30">
        <v>1.68207113601195E-6</v>
      </c>
      <c r="AF15">
        <v>28.023643043147601</v>
      </c>
    </row>
    <row r="16" spans="1:32" x14ac:dyDescent="0.2">
      <c r="A16" t="s">
        <v>73</v>
      </c>
      <c r="B16" t="s">
        <v>264</v>
      </c>
      <c r="C16" t="s">
        <v>72</v>
      </c>
      <c r="D16">
        <v>3</v>
      </c>
      <c r="E16">
        <v>171947435</v>
      </c>
      <c r="F16" t="s">
        <v>15</v>
      </c>
      <c r="G16" t="s">
        <v>14</v>
      </c>
      <c r="H16" t="s">
        <v>15</v>
      </c>
      <c r="I16" t="s">
        <v>14</v>
      </c>
      <c r="J16">
        <v>0.13564022589576399</v>
      </c>
      <c r="K16">
        <v>2.4269800598611301E-2</v>
      </c>
      <c r="L16" s="30">
        <v>2.8694542217745102E-8</v>
      </c>
      <c r="M16">
        <v>4724</v>
      </c>
      <c r="N16" t="s">
        <v>2196</v>
      </c>
      <c r="O16">
        <v>0.23115161352705901</v>
      </c>
      <c r="P16">
        <v>-1.6823909499563999E-2</v>
      </c>
      <c r="Q16">
        <v>7.3299001331031798E-3</v>
      </c>
      <c r="R16">
        <v>2.1719100000000002E-2</v>
      </c>
      <c r="S16">
        <v>247175</v>
      </c>
      <c r="T16" t="s">
        <v>2197</v>
      </c>
      <c r="U16">
        <v>136062</v>
      </c>
      <c r="V16">
        <v>111113</v>
      </c>
      <c r="W16">
        <v>0.22389999999999999</v>
      </c>
      <c r="X16" t="b">
        <v>0</v>
      </c>
      <c r="Y16" t="b">
        <v>0</v>
      </c>
      <c r="Z16">
        <v>6.5395014594217199E-3</v>
      </c>
      <c r="AA16">
        <v>4724</v>
      </c>
      <c r="AB16" s="30">
        <v>1.50124238708278E-5</v>
      </c>
      <c r="AC16">
        <v>122328.366590472</v>
      </c>
      <c r="AD16" t="b">
        <v>1</v>
      </c>
      <c r="AE16" s="30">
        <v>1.96270468187228E-7</v>
      </c>
      <c r="AF16">
        <v>31.082791854082</v>
      </c>
    </row>
    <row r="17" spans="1:32" x14ac:dyDescent="0.2">
      <c r="A17" t="s">
        <v>85</v>
      </c>
      <c r="B17" t="s">
        <v>226</v>
      </c>
      <c r="C17" t="s">
        <v>84</v>
      </c>
      <c r="D17">
        <v>4</v>
      </c>
      <c r="E17">
        <v>14324623</v>
      </c>
      <c r="F17" t="s">
        <v>15</v>
      </c>
      <c r="G17" t="s">
        <v>14</v>
      </c>
      <c r="H17" t="s">
        <v>15</v>
      </c>
      <c r="I17" t="s">
        <v>14</v>
      </c>
      <c r="J17">
        <v>7.7496400780557695E-2</v>
      </c>
      <c r="K17">
        <v>1.45871577223493E-2</v>
      </c>
      <c r="L17" s="30">
        <v>1.13019950988241E-7</v>
      </c>
      <c r="M17">
        <v>11070</v>
      </c>
      <c r="N17" t="s">
        <v>2196</v>
      </c>
      <c r="O17">
        <v>0.30426132813378098</v>
      </c>
      <c r="P17">
        <v>-2.75572E-2</v>
      </c>
      <c r="Q17">
        <v>1.2985E-2</v>
      </c>
      <c r="R17">
        <v>3.3813500000000003E-2</v>
      </c>
      <c r="S17">
        <v>85449</v>
      </c>
      <c r="T17" t="s">
        <v>2197</v>
      </c>
      <c r="U17">
        <v>29863</v>
      </c>
      <c r="V17">
        <v>55586</v>
      </c>
      <c r="W17">
        <v>0.29755900000000002</v>
      </c>
      <c r="X17" t="b">
        <v>0</v>
      </c>
      <c r="Y17" t="b">
        <v>0</v>
      </c>
      <c r="Z17">
        <v>2.5426463624021499E-3</v>
      </c>
      <c r="AA17">
        <v>11070</v>
      </c>
      <c r="AB17" s="30">
        <v>4.8378740073675997E-5</v>
      </c>
      <c r="AC17">
        <v>38852.759376938302</v>
      </c>
      <c r="AD17" t="b">
        <v>1</v>
      </c>
      <c r="AE17" s="30">
        <v>5.3850468932884901E-5</v>
      </c>
      <c r="AF17">
        <v>28.2137475215725</v>
      </c>
    </row>
    <row r="18" spans="1:32" x14ac:dyDescent="0.2">
      <c r="A18" t="s">
        <v>131</v>
      </c>
      <c r="B18" t="s">
        <v>226</v>
      </c>
      <c r="C18" t="s">
        <v>113</v>
      </c>
      <c r="D18">
        <v>12</v>
      </c>
      <c r="E18">
        <v>100584014</v>
      </c>
      <c r="F18" t="s">
        <v>26</v>
      </c>
      <c r="G18" t="s">
        <v>45</v>
      </c>
      <c r="H18" t="s">
        <v>26</v>
      </c>
      <c r="I18" t="s">
        <v>45</v>
      </c>
      <c r="J18">
        <v>-0.127864701640277</v>
      </c>
      <c r="K18">
        <v>2.3702393368444898E-2</v>
      </c>
      <c r="L18" s="30">
        <v>1.2463152169189699E-7</v>
      </c>
      <c r="M18">
        <v>13970</v>
      </c>
      <c r="N18" t="s">
        <v>2196</v>
      </c>
      <c r="O18">
        <v>6.8161744458302198E-2</v>
      </c>
      <c r="P18">
        <v>-5.04789E-2</v>
      </c>
      <c r="Q18">
        <v>2.4268000000000001E-2</v>
      </c>
      <c r="R18">
        <v>3.7520600000000001E-2</v>
      </c>
      <c r="S18">
        <v>85449</v>
      </c>
      <c r="T18" t="s">
        <v>2197</v>
      </c>
      <c r="U18">
        <v>29863</v>
      </c>
      <c r="V18">
        <v>55586</v>
      </c>
      <c r="W18">
        <v>6.3728000000000007E-2</v>
      </c>
      <c r="X18" t="b">
        <v>0</v>
      </c>
      <c r="Y18" t="b">
        <v>0</v>
      </c>
      <c r="Z18">
        <v>2.0768855634701799E-3</v>
      </c>
      <c r="AA18">
        <v>13970</v>
      </c>
      <c r="AB18" s="30">
        <v>4.6715754354336797E-5</v>
      </c>
      <c r="AC18">
        <v>38852.759376938302</v>
      </c>
      <c r="AD18" t="b">
        <v>1</v>
      </c>
      <c r="AE18" s="30">
        <v>8.5083584076077093E-5</v>
      </c>
      <c r="AF18">
        <v>29.0703132644961</v>
      </c>
    </row>
    <row r="19" spans="1:32" x14ac:dyDescent="0.2">
      <c r="A19" t="s">
        <v>114</v>
      </c>
      <c r="B19" t="s">
        <v>226</v>
      </c>
      <c r="C19" t="s">
        <v>113</v>
      </c>
      <c r="D19">
        <v>12</v>
      </c>
      <c r="E19">
        <v>100584014</v>
      </c>
      <c r="F19" t="s">
        <v>26</v>
      </c>
      <c r="G19" t="s">
        <v>45</v>
      </c>
      <c r="H19" t="s">
        <v>26</v>
      </c>
      <c r="I19" t="s">
        <v>45</v>
      </c>
      <c r="J19">
        <v>-0.134817899535739</v>
      </c>
      <c r="K19">
        <v>2.3832523755571801E-2</v>
      </c>
      <c r="L19" s="30">
        <v>2.8743009054989201E-8</v>
      </c>
      <c r="M19">
        <v>13815</v>
      </c>
      <c r="N19" t="s">
        <v>2196</v>
      </c>
      <c r="O19">
        <v>6.8151496631935093E-2</v>
      </c>
      <c r="P19">
        <v>-5.04789E-2</v>
      </c>
      <c r="Q19">
        <v>2.4268000000000001E-2</v>
      </c>
      <c r="R19">
        <v>3.7520600000000001E-2</v>
      </c>
      <c r="S19">
        <v>85449</v>
      </c>
      <c r="T19" t="s">
        <v>2197</v>
      </c>
      <c r="U19">
        <v>29863</v>
      </c>
      <c r="V19">
        <v>55586</v>
      </c>
      <c r="W19">
        <v>6.3728000000000007E-2</v>
      </c>
      <c r="X19" t="b">
        <v>0</v>
      </c>
      <c r="Y19" t="b">
        <v>0</v>
      </c>
      <c r="Z19">
        <v>2.3085847279176101E-3</v>
      </c>
      <c r="AA19">
        <v>13815</v>
      </c>
      <c r="AB19" s="30">
        <v>4.6715754354336797E-5</v>
      </c>
      <c r="AC19">
        <v>38852.759376938302</v>
      </c>
      <c r="AD19" t="b">
        <v>1</v>
      </c>
      <c r="AE19" s="30">
        <v>3.1291096709464299E-5</v>
      </c>
      <c r="AF19">
        <v>31.962268451542801</v>
      </c>
    </row>
    <row r="20" spans="1:32" x14ac:dyDescent="0.2">
      <c r="AF20"/>
    </row>
    <row r="21" spans="1:32" ht="16" customHeight="1" x14ac:dyDescent="0.2">
      <c r="A21" s="96" t="s">
        <v>2199</v>
      </c>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row>
    <row r="22" spans="1:32" ht="58" customHeight="1" x14ac:dyDescent="0.2">
      <c r="A22" s="96"/>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row>
    <row r="23" spans="1:32" x14ac:dyDescent="0.2">
      <c r="AF23"/>
    </row>
    <row r="24" spans="1:32" x14ac:dyDescent="0.2">
      <c r="AF24"/>
    </row>
    <row r="25" spans="1:32" x14ac:dyDescent="0.2">
      <c r="AF25"/>
    </row>
    <row r="26" spans="1:32" x14ac:dyDescent="0.2">
      <c r="AF26"/>
    </row>
    <row r="27" spans="1:32" x14ac:dyDescent="0.2">
      <c r="AF27"/>
    </row>
    <row r="28" spans="1:32" x14ac:dyDescent="0.2">
      <c r="AF28"/>
    </row>
    <row r="29" spans="1:32" x14ac:dyDescent="0.2">
      <c r="AF29"/>
    </row>
    <row r="30" spans="1:32" x14ac:dyDescent="0.2">
      <c r="AF30"/>
    </row>
    <row r="31" spans="1:32" x14ac:dyDescent="0.2">
      <c r="AF31"/>
    </row>
    <row r="32" spans="1:32" x14ac:dyDescent="0.2">
      <c r="AF32"/>
    </row>
    <row r="33" spans="32:32" x14ac:dyDescent="0.2">
      <c r="AF33"/>
    </row>
    <row r="34" spans="32:32" x14ac:dyDescent="0.2">
      <c r="AF34"/>
    </row>
    <row r="35" spans="32:32" x14ac:dyDescent="0.2">
      <c r="AF35"/>
    </row>
    <row r="36" spans="32:32" x14ac:dyDescent="0.2">
      <c r="AF36"/>
    </row>
    <row r="37" spans="32:32" x14ac:dyDescent="0.2">
      <c r="AF37"/>
    </row>
    <row r="38" spans="32:32" x14ac:dyDescent="0.2">
      <c r="AF38"/>
    </row>
    <row r="39" spans="32:32" x14ac:dyDescent="0.2">
      <c r="AF39"/>
    </row>
    <row r="40" spans="32:32" x14ac:dyDescent="0.2">
      <c r="AF40"/>
    </row>
    <row r="41" spans="32:32" x14ac:dyDescent="0.2">
      <c r="AF41"/>
    </row>
    <row r="42" spans="32:32" x14ac:dyDescent="0.2">
      <c r="AF42"/>
    </row>
    <row r="43" spans="32:32" x14ac:dyDescent="0.2">
      <c r="AF43"/>
    </row>
    <row r="44" spans="32:32" x14ac:dyDescent="0.2">
      <c r="AF44"/>
    </row>
    <row r="45" spans="32:32" x14ac:dyDescent="0.2">
      <c r="AF45"/>
    </row>
    <row r="46" spans="32:32" x14ac:dyDescent="0.2">
      <c r="AF46"/>
    </row>
    <row r="47" spans="32:32" x14ac:dyDescent="0.2">
      <c r="AF47"/>
    </row>
    <row r="48" spans="32:32" x14ac:dyDescent="0.2">
      <c r="AF48"/>
    </row>
    <row r="49" spans="32:32" x14ac:dyDescent="0.2">
      <c r="AF49"/>
    </row>
    <row r="50" spans="32:32" x14ac:dyDescent="0.2">
      <c r="AF50"/>
    </row>
    <row r="51" spans="32:32" x14ac:dyDescent="0.2">
      <c r="AF51"/>
    </row>
    <row r="52" spans="32:32" x14ac:dyDescent="0.2">
      <c r="AF52"/>
    </row>
    <row r="53" spans="32:32" x14ac:dyDescent="0.2">
      <c r="AF53"/>
    </row>
    <row r="54" spans="32:32" x14ac:dyDescent="0.2">
      <c r="AF54"/>
    </row>
    <row r="55" spans="32:32" x14ac:dyDescent="0.2">
      <c r="AF55"/>
    </row>
    <row r="56" spans="32:32" x14ac:dyDescent="0.2">
      <c r="AF56"/>
    </row>
    <row r="57" spans="32:32" x14ac:dyDescent="0.2">
      <c r="AF57"/>
    </row>
    <row r="58" spans="32:32" x14ac:dyDescent="0.2">
      <c r="AF58"/>
    </row>
    <row r="59" spans="32:32" x14ac:dyDescent="0.2">
      <c r="AF59"/>
    </row>
    <row r="60" spans="32:32" x14ac:dyDescent="0.2">
      <c r="AF60"/>
    </row>
    <row r="61" spans="32:32" x14ac:dyDescent="0.2">
      <c r="AF61"/>
    </row>
    <row r="62" spans="32:32" x14ac:dyDescent="0.2">
      <c r="AF62"/>
    </row>
    <row r="63" spans="32:32" x14ac:dyDescent="0.2">
      <c r="AF63"/>
    </row>
    <row r="64" spans="32:32" x14ac:dyDescent="0.2">
      <c r="AF64"/>
    </row>
    <row r="65" spans="32:32" x14ac:dyDescent="0.2">
      <c r="AF65"/>
    </row>
    <row r="66" spans="32:32" x14ac:dyDescent="0.2">
      <c r="AF66"/>
    </row>
    <row r="67" spans="32:32" x14ac:dyDescent="0.2">
      <c r="AF67"/>
    </row>
    <row r="68" spans="32:32" x14ac:dyDescent="0.2">
      <c r="AF68"/>
    </row>
    <row r="69" spans="32:32" x14ac:dyDescent="0.2">
      <c r="AF69"/>
    </row>
    <row r="70" spans="32:32" x14ac:dyDescent="0.2">
      <c r="AF70"/>
    </row>
    <row r="71" spans="32:32" x14ac:dyDescent="0.2">
      <c r="AF71"/>
    </row>
    <row r="72" spans="32:32" x14ac:dyDescent="0.2">
      <c r="AF72"/>
    </row>
    <row r="73" spans="32:32" x14ac:dyDescent="0.2">
      <c r="AF73"/>
    </row>
    <row r="74" spans="32:32" x14ac:dyDescent="0.2">
      <c r="AF74"/>
    </row>
    <row r="75" spans="32:32" x14ac:dyDescent="0.2">
      <c r="AF75"/>
    </row>
    <row r="76" spans="32:32" x14ac:dyDescent="0.2">
      <c r="AF76"/>
    </row>
    <row r="77" spans="32:32" x14ac:dyDescent="0.2">
      <c r="AF77"/>
    </row>
    <row r="78" spans="32:32" x14ac:dyDescent="0.2">
      <c r="AF78"/>
    </row>
    <row r="79" spans="32:32" x14ac:dyDescent="0.2">
      <c r="AF79"/>
    </row>
    <row r="80" spans="32:32" x14ac:dyDescent="0.2">
      <c r="AF80"/>
    </row>
    <row r="81" spans="32:32" x14ac:dyDescent="0.2">
      <c r="AF81"/>
    </row>
    <row r="82" spans="32:32" x14ac:dyDescent="0.2">
      <c r="AF82"/>
    </row>
    <row r="83" spans="32:32" x14ac:dyDescent="0.2">
      <c r="AF83"/>
    </row>
    <row r="84" spans="32:32" x14ac:dyDescent="0.2">
      <c r="AF84"/>
    </row>
    <row r="85" spans="32:32" x14ac:dyDescent="0.2">
      <c r="AF85"/>
    </row>
    <row r="86" spans="32:32" x14ac:dyDescent="0.2">
      <c r="AF86"/>
    </row>
    <row r="87" spans="32:32" x14ac:dyDescent="0.2">
      <c r="AF87"/>
    </row>
    <row r="88" spans="32:32" x14ac:dyDescent="0.2">
      <c r="AF88"/>
    </row>
    <row r="89" spans="32:32" x14ac:dyDescent="0.2">
      <c r="AF89"/>
    </row>
    <row r="90" spans="32:32" x14ac:dyDescent="0.2">
      <c r="AF90"/>
    </row>
    <row r="91" spans="32:32" x14ac:dyDescent="0.2">
      <c r="AF91"/>
    </row>
    <row r="92" spans="32:32" x14ac:dyDescent="0.2">
      <c r="AF92"/>
    </row>
    <row r="93" spans="32:32" x14ac:dyDescent="0.2">
      <c r="AF93"/>
    </row>
    <row r="94" spans="32:32" x14ac:dyDescent="0.2">
      <c r="AF94"/>
    </row>
    <row r="95" spans="32:32" x14ac:dyDescent="0.2">
      <c r="AF95"/>
    </row>
    <row r="96" spans="32:32" x14ac:dyDescent="0.2">
      <c r="AF96"/>
    </row>
    <row r="97" spans="32:32" x14ac:dyDescent="0.2">
      <c r="AF97"/>
    </row>
    <row r="98" spans="32:32" x14ac:dyDescent="0.2">
      <c r="AF98"/>
    </row>
    <row r="99" spans="32:32" x14ac:dyDescent="0.2">
      <c r="AF99"/>
    </row>
    <row r="100" spans="32:32" x14ac:dyDescent="0.2">
      <c r="AF100"/>
    </row>
    <row r="101" spans="32:32" x14ac:dyDescent="0.2">
      <c r="AF101"/>
    </row>
    <row r="102" spans="32:32" x14ac:dyDescent="0.2">
      <c r="AF102"/>
    </row>
    <row r="103" spans="32:32" x14ac:dyDescent="0.2">
      <c r="AF103"/>
    </row>
    <row r="104" spans="32:32" x14ac:dyDescent="0.2">
      <c r="AF104"/>
    </row>
    <row r="105" spans="32:32" x14ac:dyDescent="0.2">
      <c r="AF105"/>
    </row>
    <row r="106" spans="32:32" x14ac:dyDescent="0.2">
      <c r="AF106"/>
    </row>
    <row r="107" spans="32:32" x14ac:dyDescent="0.2">
      <c r="AF107"/>
    </row>
    <row r="108" spans="32:32" x14ac:dyDescent="0.2">
      <c r="AF108"/>
    </row>
    <row r="109" spans="32:32" x14ac:dyDescent="0.2">
      <c r="AF109"/>
    </row>
    <row r="110" spans="32:32" x14ac:dyDescent="0.2">
      <c r="AF110"/>
    </row>
    <row r="111" spans="32:32" x14ac:dyDescent="0.2">
      <c r="AF111"/>
    </row>
    <row r="112" spans="32:32" x14ac:dyDescent="0.2">
      <c r="AF112"/>
    </row>
    <row r="113" spans="32:32" x14ac:dyDescent="0.2">
      <c r="AF113"/>
    </row>
    <row r="114" spans="32:32" x14ac:dyDescent="0.2">
      <c r="AF114"/>
    </row>
    <row r="115" spans="32:32" x14ac:dyDescent="0.2">
      <c r="AF115"/>
    </row>
    <row r="116" spans="32:32" x14ac:dyDescent="0.2">
      <c r="AF116"/>
    </row>
    <row r="117" spans="32:32" x14ac:dyDescent="0.2">
      <c r="AF117"/>
    </row>
    <row r="118" spans="32:32" x14ac:dyDescent="0.2">
      <c r="AF118"/>
    </row>
    <row r="119" spans="32:32" x14ac:dyDescent="0.2">
      <c r="AF119"/>
    </row>
    <row r="120" spans="32:32" x14ac:dyDescent="0.2">
      <c r="AF120"/>
    </row>
    <row r="121" spans="32:32" x14ac:dyDescent="0.2">
      <c r="AF121"/>
    </row>
    <row r="122" spans="32:32" x14ac:dyDescent="0.2">
      <c r="AF122"/>
    </row>
    <row r="123" spans="32:32" x14ac:dyDescent="0.2">
      <c r="AF123"/>
    </row>
    <row r="124" spans="32:32" x14ac:dyDescent="0.2">
      <c r="AF124"/>
    </row>
    <row r="125" spans="32:32" x14ac:dyDescent="0.2">
      <c r="AF125"/>
    </row>
    <row r="126" spans="32:32" x14ac:dyDescent="0.2">
      <c r="AF126"/>
    </row>
    <row r="127" spans="32:32" x14ac:dyDescent="0.2">
      <c r="AF127"/>
    </row>
    <row r="129" spans="1:19" ht="60.75" customHeight="1" x14ac:dyDescent="0.2"/>
    <row r="130" spans="1:19" x14ac:dyDescent="0.2">
      <c r="A130" s="71"/>
      <c r="B130" s="71"/>
      <c r="C130" s="71"/>
      <c r="D130" s="71"/>
      <c r="E130" s="71"/>
      <c r="F130" s="71"/>
      <c r="G130" s="71"/>
      <c r="H130" s="71"/>
      <c r="I130" s="71"/>
      <c r="J130" s="71"/>
      <c r="K130" s="71"/>
      <c r="L130" s="71"/>
      <c r="M130" s="71"/>
      <c r="N130" s="71"/>
      <c r="O130" s="71"/>
      <c r="Q130" s="71"/>
      <c r="R130" s="71"/>
      <c r="S130" s="71"/>
    </row>
    <row r="131" spans="1:19" ht="47.5" customHeight="1" x14ac:dyDescent="0.2">
      <c r="A131" s="71"/>
      <c r="B131" s="71"/>
      <c r="C131" s="71"/>
      <c r="D131" s="71"/>
      <c r="E131" s="71"/>
      <c r="F131" s="71"/>
      <c r="G131" s="71"/>
      <c r="H131" s="71"/>
      <c r="I131" s="71"/>
      <c r="J131" s="71"/>
      <c r="K131" s="71"/>
      <c r="L131" s="71"/>
      <c r="M131" s="71"/>
      <c r="N131" s="71"/>
      <c r="O131" s="71"/>
      <c r="Q131" s="71"/>
      <c r="R131" s="71"/>
      <c r="S131" s="71"/>
    </row>
  </sheetData>
  <mergeCells count="1">
    <mergeCell ref="A21:AF22"/>
  </mergeCell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49392-7BBB-C44F-9C50-8DB15EEFF58D}">
  <dimension ref="A1:AB23"/>
  <sheetViews>
    <sheetView zoomScale="40" zoomScaleNormal="100" workbookViewId="0">
      <selection activeCell="AJ38" sqref="A23:AJ38"/>
    </sheetView>
  </sheetViews>
  <sheetFormatPr baseColWidth="10" defaultColWidth="11" defaultRowHeight="16" x14ac:dyDescent="0.2"/>
  <cols>
    <col min="1" max="1" width="38.6640625" customWidth="1"/>
    <col min="2" max="2" width="25.33203125" customWidth="1"/>
    <col min="4" max="4" width="21.83203125" customWidth="1"/>
    <col min="5" max="5" width="21" customWidth="1"/>
    <col min="6" max="6" width="21.5" customWidth="1"/>
    <col min="7" max="7" width="21" customWidth="1"/>
    <col min="8" max="9" width="15" customWidth="1"/>
    <col min="10" max="11" width="14" customWidth="1"/>
    <col min="12" max="12" width="11.1640625" bestFit="1" customWidth="1"/>
    <col min="13" max="13" width="13.33203125" customWidth="1"/>
    <col min="14" max="14" width="15.6640625" bestFit="1" customWidth="1"/>
    <col min="15" max="15" width="14.5" customWidth="1"/>
    <col min="16" max="17" width="11.1640625" bestFit="1" customWidth="1"/>
    <col min="18" max="18" width="20.83203125" customWidth="1"/>
    <col min="19" max="19" width="13.5" customWidth="1"/>
    <col min="20" max="20" width="14.83203125" customWidth="1"/>
    <col min="21" max="21" width="11.1640625" bestFit="1" customWidth="1"/>
    <col min="22" max="22" width="18" customWidth="1"/>
    <col min="23" max="23" width="20.33203125" customWidth="1"/>
    <col min="24" max="24" width="15.5" customWidth="1"/>
    <col min="25" max="25" width="20.5" customWidth="1"/>
    <col min="26" max="26" width="15.5" customWidth="1"/>
    <col min="27" max="27" width="14" customWidth="1"/>
    <col min="28" max="28" width="20.5" customWidth="1"/>
    <col min="29" max="29" width="14" customWidth="1"/>
    <col min="30" max="30" width="20.5" customWidth="1"/>
    <col min="31" max="31" width="12.33203125" customWidth="1"/>
  </cols>
  <sheetData>
    <row r="1" spans="1:28" s="11" customFormat="1" x14ac:dyDescent="0.2">
      <c r="A1" s="1" t="s">
        <v>2223</v>
      </c>
    </row>
    <row r="2" spans="1:28" x14ac:dyDescent="0.2">
      <c r="A2" t="s">
        <v>66</v>
      </c>
      <c r="B2" t="s">
        <v>292</v>
      </c>
      <c r="C2" t="s">
        <v>57</v>
      </c>
      <c r="D2" t="s">
        <v>61</v>
      </c>
      <c r="E2" t="s">
        <v>60</v>
      </c>
      <c r="F2" t="s">
        <v>2047</v>
      </c>
      <c r="G2" t="s">
        <v>2048</v>
      </c>
      <c r="H2" t="s">
        <v>62</v>
      </c>
      <c r="I2" t="s">
        <v>2049</v>
      </c>
      <c r="J2" t="s">
        <v>2050</v>
      </c>
      <c r="K2" t="s">
        <v>2051</v>
      </c>
      <c r="L2" t="s">
        <v>63</v>
      </c>
      <c r="M2" t="s">
        <v>2052</v>
      </c>
      <c r="N2" t="s">
        <v>64</v>
      </c>
      <c r="O2" t="s">
        <v>2053</v>
      </c>
      <c r="P2" t="s">
        <v>2054</v>
      </c>
      <c r="Q2" t="s">
        <v>65</v>
      </c>
      <c r="R2" t="s">
        <v>2058</v>
      </c>
      <c r="S2" t="s">
        <v>2059</v>
      </c>
      <c r="T2" t="s">
        <v>2060</v>
      </c>
      <c r="U2" t="s">
        <v>2057</v>
      </c>
      <c r="V2" t="s">
        <v>67</v>
      </c>
      <c r="W2" t="s">
        <v>2061</v>
      </c>
      <c r="X2" t="s">
        <v>2062</v>
      </c>
      <c r="Y2" t="s">
        <v>2063</v>
      </c>
      <c r="Z2" t="s">
        <v>2064</v>
      </c>
      <c r="AA2" s="6" t="s">
        <v>2065</v>
      </c>
      <c r="AB2" s="6" t="s">
        <v>2066</v>
      </c>
    </row>
    <row r="3" spans="1:28" x14ac:dyDescent="0.2">
      <c r="A3" t="s">
        <v>306</v>
      </c>
      <c r="B3" t="s">
        <v>226</v>
      </c>
      <c r="C3" t="s">
        <v>33</v>
      </c>
      <c r="D3" t="s">
        <v>14</v>
      </c>
      <c r="E3" t="s">
        <v>15</v>
      </c>
      <c r="F3" t="s">
        <v>14</v>
      </c>
      <c r="G3" t="s">
        <v>15</v>
      </c>
      <c r="H3">
        <v>-0.17977799999999999</v>
      </c>
      <c r="I3">
        <v>3.2245500000000003E-2</v>
      </c>
      <c r="J3">
        <v>0.22850811921637401</v>
      </c>
      <c r="K3">
        <v>0.23866299999999999</v>
      </c>
      <c r="L3">
        <v>3.1029999999999999E-2</v>
      </c>
      <c r="M3">
        <v>1.5450999999999999E-2</v>
      </c>
      <c r="N3">
        <v>6.8856700000000003E-9</v>
      </c>
      <c r="O3">
        <v>3.6893500000000003E-2</v>
      </c>
      <c r="P3">
        <v>85449</v>
      </c>
      <c r="Q3">
        <v>2223</v>
      </c>
      <c r="R3">
        <v>29863</v>
      </c>
      <c r="S3">
        <v>55586</v>
      </c>
      <c r="T3">
        <v>0.1</v>
      </c>
      <c r="U3">
        <v>1</v>
      </c>
      <c r="V3">
        <v>1.48751498660696E-2</v>
      </c>
      <c r="W3">
        <v>2223</v>
      </c>
      <c r="X3">
        <v>5.7181723669441598E-5</v>
      </c>
      <c r="Y3">
        <v>38852.759376938302</v>
      </c>
      <c r="Z3" t="b">
        <v>1</v>
      </c>
      <c r="AA3" s="33">
        <v>1.34194584813054E-7</v>
      </c>
      <c r="AB3" s="37">
        <v>33.5365693475798</v>
      </c>
    </row>
    <row r="4" spans="1:28" x14ac:dyDescent="0.2">
      <c r="A4" t="s">
        <v>306</v>
      </c>
      <c r="B4" t="s">
        <v>287</v>
      </c>
      <c r="C4" t="s">
        <v>33</v>
      </c>
      <c r="D4" t="s">
        <v>14</v>
      </c>
      <c r="E4" t="s">
        <v>15</v>
      </c>
      <c r="F4" t="s">
        <v>14</v>
      </c>
      <c r="G4" t="s">
        <v>15</v>
      </c>
      <c r="H4">
        <v>-0.17977799999999999</v>
      </c>
      <c r="I4">
        <v>-2.8500000000000001E-2</v>
      </c>
      <c r="J4">
        <v>0.22850811921637401</v>
      </c>
      <c r="K4">
        <v>0.22289999999999999</v>
      </c>
      <c r="L4">
        <v>3.1029999999999999E-2</v>
      </c>
      <c r="M4">
        <v>0.01</v>
      </c>
      <c r="N4">
        <v>6.8856700000000003E-9</v>
      </c>
      <c r="O4">
        <v>4.2300000000000003E-3</v>
      </c>
      <c r="P4">
        <v>140254</v>
      </c>
      <c r="Q4">
        <v>3890</v>
      </c>
      <c r="R4">
        <v>79148</v>
      </c>
      <c r="S4">
        <v>61106</v>
      </c>
      <c r="T4">
        <v>0.1</v>
      </c>
      <c r="U4" t="s">
        <v>150</v>
      </c>
      <c r="V4">
        <v>1.48751498660696E-2</v>
      </c>
      <c r="W4">
        <v>3890</v>
      </c>
      <c r="X4">
        <v>4.3076740335410603E-5</v>
      </c>
      <c r="Y4">
        <v>68966.556219430495</v>
      </c>
      <c r="Z4" t="b">
        <v>1</v>
      </c>
      <c r="AA4" s="74">
        <v>1.6945065201774E-7</v>
      </c>
      <c r="AB4" s="75">
        <v>33.5365693475798</v>
      </c>
    </row>
    <row r="5" spans="1:28" x14ac:dyDescent="0.2">
      <c r="A5" t="s">
        <v>309</v>
      </c>
      <c r="B5" t="s">
        <v>287</v>
      </c>
      <c r="C5" t="s">
        <v>2068</v>
      </c>
      <c r="D5" t="s">
        <v>45</v>
      </c>
      <c r="E5" t="s">
        <v>26</v>
      </c>
      <c r="F5" t="s">
        <v>45</v>
      </c>
      <c r="G5" t="s">
        <v>26</v>
      </c>
      <c r="H5">
        <v>0.54258399999999996</v>
      </c>
      <c r="I5">
        <v>-3.2800000000000003E-2</v>
      </c>
      <c r="J5">
        <v>1.76793426103647E-2</v>
      </c>
      <c r="K5">
        <v>1.4500000000000001E-2</v>
      </c>
      <c r="L5">
        <v>0.116482</v>
      </c>
      <c r="M5">
        <v>3.8199999999999998E-2</v>
      </c>
      <c r="N5">
        <v>3.1916800000000002E-6</v>
      </c>
      <c r="O5">
        <v>0.39090000000000003</v>
      </c>
      <c r="P5">
        <v>140254</v>
      </c>
      <c r="Q5">
        <v>2094</v>
      </c>
      <c r="R5">
        <v>79148</v>
      </c>
      <c r="S5">
        <v>61106</v>
      </c>
      <c r="T5">
        <v>0.1</v>
      </c>
      <c r="U5" t="s">
        <v>150</v>
      </c>
      <c r="V5">
        <v>1.50501934728731E-2</v>
      </c>
      <c r="W5">
        <v>2094</v>
      </c>
      <c r="X5">
        <v>4.7421589344863498E-6</v>
      </c>
      <c r="Y5">
        <v>68966.556219430495</v>
      </c>
      <c r="Z5" t="b">
        <v>1</v>
      </c>
      <c r="AA5" s="34">
        <v>7.3964606804762899E-6</v>
      </c>
      <c r="AB5" s="38">
        <v>21.667270964580201</v>
      </c>
    </row>
    <row r="6" spans="1:28" x14ac:dyDescent="0.2">
      <c r="A6" t="s">
        <v>309</v>
      </c>
      <c r="B6" t="s">
        <v>287</v>
      </c>
      <c r="C6" t="s">
        <v>2069</v>
      </c>
      <c r="D6" t="s">
        <v>15</v>
      </c>
      <c r="E6" t="s">
        <v>45</v>
      </c>
      <c r="F6" t="s">
        <v>15</v>
      </c>
      <c r="G6" t="s">
        <v>45</v>
      </c>
      <c r="H6">
        <v>0.37914900000000001</v>
      </c>
      <c r="I6">
        <v>4.7000000000000002E-3</v>
      </c>
      <c r="J6">
        <v>4.3906361866386197E-2</v>
      </c>
      <c r="K6">
        <v>4.4900000000000002E-2</v>
      </c>
      <c r="L6">
        <v>7.1176500000000004E-2</v>
      </c>
      <c r="M6">
        <v>2.1399999999999999E-2</v>
      </c>
      <c r="N6">
        <v>9.9906999999999996E-8</v>
      </c>
      <c r="O6">
        <v>0.82530000000000003</v>
      </c>
      <c r="P6">
        <v>140254</v>
      </c>
      <c r="Q6">
        <v>2094</v>
      </c>
      <c r="R6">
        <v>79148</v>
      </c>
      <c r="S6">
        <v>61106</v>
      </c>
      <c r="T6">
        <v>0.1</v>
      </c>
      <c r="U6" t="s">
        <v>150</v>
      </c>
      <c r="V6">
        <v>1.9591394205620699E-2</v>
      </c>
      <c r="W6">
        <v>2094</v>
      </c>
      <c r="X6">
        <v>2.8737460134330899E-7</v>
      </c>
      <c r="Y6">
        <v>68966.556219430495</v>
      </c>
      <c r="Z6" t="b">
        <v>1</v>
      </c>
      <c r="AA6" s="74">
        <v>1.8810320780340899E-7</v>
      </c>
      <c r="AB6" s="75">
        <v>28.335733508847301</v>
      </c>
    </row>
    <row r="7" spans="1:28" x14ac:dyDescent="0.2">
      <c r="A7" t="s">
        <v>309</v>
      </c>
      <c r="B7" t="s">
        <v>287</v>
      </c>
      <c r="C7" t="s">
        <v>30</v>
      </c>
      <c r="D7" t="s">
        <v>26</v>
      </c>
      <c r="E7" t="s">
        <v>15</v>
      </c>
      <c r="F7" t="s">
        <v>26</v>
      </c>
      <c r="G7" t="s">
        <v>15</v>
      </c>
      <c r="H7">
        <v>0.19633300000000001</v>
      </c>
      <c r="I7">
        <v>-1.9E-2</v>
      </c>
      <c r="J7">
        <v>0.258618609818979</v>
      </c>
      <c r="K7">
        <v>0.30099999999999999</v>
      </c>
      <c r="L7">
        <v>3.3591700000000002E-2</v>
      </c>
      <c r="M7">
        <v>9.1999999999999998E-3</v>
      </c>
      <c r="N7">
        <v>5.0749000000000003E-9</v>
      </c>
      <c r="O7">
        <v>3.9860199999999998E-2</v>
      </c>
      <c r="P7">
        <v>140254</v>
      </c>
      <c r="Q7">
        <v>2094</v>
      </c>
      <c r="R7">
        <v>79148</v>
      </c>
      <c r="S7">
        <v>61106</v>
      </c>
      <c r="T7">
        <v>0.1</v>
      </c>
      <c r="U7" t="s">
        <v>150</v>
      </c>
      <c r="V7">
        <v>2.3491477513144999E-2</v>
      </c>
      <c r="W7">
        <v>2094</v>
      </c>
      <c r="X7">
        <v>2.3167445838953501E-5</v>
      </c>
      <c r="Y7">
        <v>68966.556219430495</v>
      </c>
      <c r="Z7" t="b">
        <v>1</v>
      </c>
      <c r="AA7" s="34">
        <v>3.3083855962034197E-8</v>
      </c>
      <c r="AB7" s="38">
        <v>34.112262562550299</v>
      </c>
    </row>
    <row r="8" spans="1:28" x14ac:dyDescent="0.2">
      <c r="A8" t="s">
        <v>308</v>
      </c>
      <c r="B8" t="s">
        <v>287</v>
      </c>
      <c r="C8" t="s">
        <v>2070</v>
      </c>
      <c r="D8" t="s">
        <v>14</v>
      </c>
      <c r="E8" t="s">
        <v>15</v>
      </c>
      <c r="F8" t="s">
        <v>14</v>
      </c>
      <c r="G8" t="s">
        <v>15</v>
      </c>
      <c r="H8">
        <v>-1.3143499999999999</v>
      </c>
      <c r="I8">
        <v>-4.82E-2</v>
      </c>
      <c r="J8">
        <v>1.4555800637672801E-2</v>
      </c>
      <c r="K8">
        <v>1.4E-2</v>
      </c>
      <c r="L8">
        <v>0.27758300000000002</v>
      </c>
      <c r="M8">
        <v>4.3299999999999998E-2</v>
      </c>
      <c r="N8">
        <v>2.1909200000000002E-6</v>
      </c>
      <c r="O8">
        <v>0.26529999999999998</v>
      </c>
      <c r="P8">
        <v>140254</v>
      </c>
      <c r="Q8">
        <v>3890</v>
      </c>
      <c r="R8">
        <v>79148</v>
      </c>
      <c r="S8">
        <v>61106</v>
      </c>
      <c r="T8">
        <v>0.1</v>
      </c>
      <c r="U8" t="s">
        <v>150</v>
      </c>
      <c r="V8">
        <v>7.4757167685192399E-3</v>
      </c>
      <c r="W8">
        <v>3890</v>
      </c>
      <c r="X8">
        <v>9.9606240824663398E-6</v>
      </c>
      <c r="Y8">
        <v>68966.556219430495</v>
      </c>
      <c r="Z8" t="b">
        <v>1</v>
      </c>
      <c r="AA8" s="74">
        <v>1.0314379712907801E-5</v>
      </c>
      <c r="AB8" s="75">
        <v>16.728625408360799</v>
      </c>
    </row>
    <row r="9" spans="1:28" x14ac:dyDescent="0.2">
      <c r="A9" t="s">
        <v>308</v>
      </c>
      <c r="B9" t="s">
        <v>287</v>
      </c>
      <c r="C9" t="s">
        <v>2071</v>
      </c>
      <c r="D9" t="s">
        <v>15</v>
      </c>
      <c r="E9" t="s">
        <v>14</v>
      </c>
      <c r="F9" t="s">
        <v>15</v>
      </c>
      <c r="G9" t="s">
        <v>14</v>
      </c>
      <c r="H9">
        <v>-0.97904000000000002</v>
      </c>
      <c r="I9">
        <v>2.76E-2</v>
      </c>
      <c r="J9">
        <v>2.9154541187350301E-2</v>
      </c>
      <c r="K9">
        <v>3.0599999999999999E-2</v>
      </c>
      <c r="L9">
        <v>0.211671</v>
      </c>
      <c r="M9">
        <v>2.7099999999999999E-2</v>
      </c>
      <c r="N9">
        <v>3.74076E-6</v>
      </c>
      <c r="O9">
        <v>0.30890000000000001</v>
      </c>
      <c r="P9">
        <v>140254</v>
      </c>
      <c r="Q9">
        <v>3890</v>
      </c>
      <c r="R9">
        <v>79148</v>
      </c>
      <c r="S9">
        <v>61106</v>
      </c>
      <c r="T9">
        <v>0.1</v>
      </c>
      <c r="U9" t="s">
        <v>150</v>
      </c>
      <c r="V9">
        <v>8.1792361942003601E-3</v>
      </c>
      <c r="W9">
        <v>3890</v>
      </c>
      <c r="X9">
        <v>6.7859659848691898E-6</v>
      </c>
      <c r="Y9">
        <v>68966.556219430495</v>
      </c>
      <c r="Z9" t="b">
        <v>1</v>
      </c>
      <c r="AA9" s="34">
        <v>1.44116904837036E-5</v>
      </c>
      <c r="AB9" s="38">
        <v>18.315893607240501</v>
      </c>
    </row>
    <row r="10" spans="1:28" x14ac:dyDescent="0.2">
      <c r="A10" t="s">
        <v>308</v>
      </c>
      <c r="B10" t="s">
        <v>287</v>
      </c>
      <c r="C10" t="s">
        <v>2072</v>
      </c>
      <c r="D10" t="s">
        <v>15</v>
      </c>
      <c r="E10" t="s">
        <v>14</v>
      </c>
      <c r="F10" t="s">
        <v>15</v>
      </c>
      <c r="G10" t="s">
        <v>14</v>
      </c>
      <c r="H10">
        <v>-1.61015</v>
      </c>
      <c r="I10">
        <v>8.0000000000000004E-4</v>
      </c>
      <c r="J10">
        <v>8.0645370677496896E-3</v>
      </c>
      <c r="K10">
        <v>8.6999999999999994E-3</v>
      </c>
      <c r="L10">
        <v>0.29981099999999999</v>
      </c>
      <c r="M10">
        <v>4.7399999999999998E-2</v>
      </c>
      <c r="N10">
        <v>7.8500400000000003E-8</v>
      </c>
      <c r="O10">
        <v>0.98580000000000001</v>
      </c>
      <c r="P10">
        <v>140254</v>
      </c>
      <c r="Q10">
        <v>3890</v>
      </c>
      <c r="R10">
        <v>79148</v>
      </c>
      <c r="S10">
        <v>61106</v>
      </c>
      <c r="T10">
        <v>0.1</v>
      </c>
      <c r="U10" t="s">
        <v>150</v>
      </c>
      <c r="V10">
        <v>6.2645670115585497E-3</v>
      </c>
      <c r="W10">
        <v>3890</v>
      </c>
      <c r="X10">
        <v>1.67712195754702E-9</v>
      </c>
      <c r="Y10">
        <v>68966.556219430495</v>
      </c>
      <c r="Z10" t="b">
        <v>1</v>
      </c>
      <c r="AA10" s="74">
        <v>1.8310783030881399E-7</v>
      </c>
      <c r="AB10" s="75">
        <v>14.0013155119461</v>
      </c>
    </row>
    <row r="11" spans="1:28" x14ac:dyDescent="0.2">
      <c r="A11" t="s">
        <v>308</v>
      </c>
      <c r="B11" t="s">
        <v>287</v>
      </c>
      <c r="C11" t="s">
        <v>2073</v>
      </c>
      <c r="D11" t="s">
        <v>26</v>
      </c>
      <c r="E11" t="s">
        <v>45</v>
      </c>
      <c r="F11" t="s">
        <v>26</v>
      </c>
      <c r="G11" t="s">
        <v>45</v>
      </c>
      <c r="H11">
        <v>-1.4944900000000001</v>
      </c>
      <c r="I11">
        <v>4.3200000000000002E-2</v>
      </c>
      <c r="J11">
        <v>1.37212312439246E-2</v>
      </c>
      <c r="K11">
        <v>9.7000000000000003E-3</v>
      </c>
      <c r="L11">
        <v>0.27050099999999999</v>
      </c>
      <c r="M11">
        <v>4.87E-2</v>
      </c>
      <c r="N11">
        <v>3.2969600000000002E-8</v>
      </c>
      <c r="O11">
        <v>0.37509999999999999</v>
      </c>
      <c r="P11">
        <v>140254</v>
      </c>
      <c r="Q11">
        <v>3890</v>
      </c>
      <c r="R11">
        <v>79148</v>
      </c>
      <c r="S11">
        <v>61106</v>
      </c>
      <c r="T11">
        <v>0.1</v>
      </c>
      <c r="U11" t="s">
        <v>150</v>
      </c>
      <c r="V11">
        <v>9.1039618891030193E-3</v>
      </c>
      <c r="W11">
        <v>3890</v>
      </c>
      <c r="X11">
        <v>5.3422410844916703E-6</v>
      </c>
      <c r="Y11">
        <v>68966.556219430495</v>
      </c>
      <c r="Z11" t="b">
        <v>1</v>
      </c>
      <c r="AA11" s="34">
        <v>1.7174397353956699E-7</v>
      </c>
      <c r="AB11" s="38">
        <v>20.405671814215999</v>
      </c>
    </row>
    <row r="12" spans="1:28" x14ac:dyDescent="0.2">
      <c r="A12" t="s">
        <v>308</v>
      </c>
      <c r="B12" t="s">
        <v>287</v>
      </c>
      <c r="C12" t="s">
        <v>2074</v>
      </c>
      <c r="D12" t="s">
        <v>15</v>
      </c>
      <c r="E12" t="s">
        <v>26</v>
      </c>
      <c r="F12" t="s">
        <v>15</v>
      </c>
      <c r="G12" t="s">
        <v>26</v>
      </c>
      <c r="H12">
        <v>-1.10907</v>
      </c>
      <c r="I12">
        <v>-1.26E-2</v>
      </c>
      <c r="J12">
        <v>1.5931996636088901E-2</v>
      </c>
      <c r="K12">
        <v>1.5900000000000001E-2</v>
      </c>
      <c r="L12">
        <v>0.23972499999999999</v>
      </c>
      <c r="M12">
        <v>3.44E-2</v>
      </c>
      <c r="N12">
        <v>3.7202899999999999E-6</v>
      </c>
      <c r="O12">
        <v>0.71450000000000002</v>
      </c>
      <c r="P12">
        <v>140254</v>
      </c>
      <c r="Q12">
        <v>3890</v>
      </c>
      <c r="R12">
        <v>79148</v>
      </c>
      <c r="S12">
        <v>61106</v>
      </c>
      <c r="T12">
        <v>0.1</v>
      </c>
      <c r="U12" t="s">
        <v>150</v>
      </c>
      <c r="V12">
        <v>5.8276895299795997E-3</v>
      </c>
      <c r="W12">
        <v>3890</v>
      </c>
      <c r="X12">
        <v>7.5936660609385705E-7</v>
      </c>
      <c r="Y12">
        <v>68966.556219430495</v>
      </c>
      <c r="Z12" t="b">
        <v>1</v>
      </c>
      <c r="AA12" s="74">
        <v>8.8403147025800203E-6</v>
      </c>
      <c r="AB12" s="75">
        <v>13.0191701275259</v>
      </c>
    </row>
    <row r="13" spans="1:28" x14ac:dyDescent="0.2">
      <c r="A13" t="s">
        <v>308</v>
      </c>
      <c r="B13" t="s">
        <v>287</v>
      </c>
      <c r="C13" t="s">
        <v>2075</v>
      </c>
      <c r="D13" t="s">
        <v>45</v>
      </c>
      <c r="E13" t="s">
        <v>26</v>
      </c>
      <c r="F13" t="s">
        <v>45</v>
      </c>
      <c r="G13" t="s">
        <v>26</v>
      </c>
      <c r="H13">
        <v>-1.19357</v>
      </c>
      <c r="I13">
        <v>2.5000000000000001E-3</v>
      </c>
      <c r="J13">
        <v>1.66295925078177E-2</v>
      </c>
      <c r="K13">
        <v>1.5100000000000001E-2</v>
      </c>
      <c r="L13">
        <v>0.228018</v>
      </c>
      <c r="M13">
        <v>3.4299999999999997E-2</v>
      </c>
      <c r="N13">
        <v>1.6539E-7</v>
      </c>
      <c r="O13">
        <v>0.94130000000000003</v>
      </c>
      <c r="P13">
        <v>140254</v>
      </c>
      <c r="Q13">
        <v>3890</v>
      </c>
      <c r="R13">
        <v>79148</v>
      </c>
      <c r="S13">
        <v>61106</v>
      </c>
      <c r="T13">
        <v>0.1</v>
      </c>
      <c r="U13" t="s">
        <v>150</v>
      </c>
      <c r="V13">
        <v>7.0315600317513499E-3</v>
      </c>
      <c r="W13">
        <v>3890</v>
      </c>
      <c r="X13">
        <v>2.82214450759264E-8</v>
      </c>
      <c r="Y13">
        <v>68966.556219430495</v>
      </c>
      <c r="Z13" t="b">
        <v>1</v>
      </c>
      <c r="AA13" s="34">
        <v>3.8511002875776E-7</v>
      </c>
      <c r="AB13" s="38">
        <v>15.7276849916994</v>
      </c>
    </row>
    <row r="14" spans="1:28" x14ac:dyDescent="0.2">
      <c r="A14" t="s">
        <v>308</v>
      </c>
      <c r="B14" t="s">
        <v>287</v>
      </c>
      <c r="C14" t="s">
        <v>2076</v>
      </c>
      <c r="D14" t="s">
        <v>14</v>
      </c>
      <c r="E14" t="s">
        <v>15</v>
      </c>
      <c r="F14" t="s">
        <v>14</v>
      </c>
      <c r="G14" t="s">
        <v>15</v>
      </c>
      <c r="H14">
        <v>-0.83536699999999997</v>
      </c>
      <c r="I14">
        <v>-3.3599999999999998E-2</v>
      </c>
      <c r="J14">
        <v>3.2268022223783402E-2</v>
      </c>
      <c r="K14">
        <v>3.4000000000000002E-2</v>
      </c>
      <c r="L14">
        <v>0.17865800000000001</v>
      </c>
      <c r="M14">
        <v>2.52E-2</v>
      </c>
      <c r="N14">
        <v>2.9280900000000001E-6</v>
      </c>
      <c r="O14">
        <v>0.18190000000000001</v>
      </c>
      <c r="P14">
        <v>140254</v>
      </c>
      <c r="Q14">
        <v>3890</v>
      </c>
      <c r="R14">
        <v>79148</v>
      </c>
      <c r="S14">
        <v>61106</v>
      </c>
      <c r="T14">
        <v>0.1</v>
      </c>
      <c r="U14" t="s">
        <v>150</v>
      </c>
      <c r="V14">
        <v>6.5801550601681099E-3</v>
      </c>
      <c r="W14">
        <v>3890</v>
      </c>
      <c r="X14">
        <v>1.1434810017962599E-5</v>
      </c>
      <c r="Y14">
        <v>68966.556219430495</v>
      </c>
      <c r="Z14" t="b">
        <v>1</v>
      </c>
      <c r="AA14" s="74">
        <v>1.4288737760367999E-5</v>
      </c>
      <c r="AB14" s="75">
        <v>14.7113272027685</v>
      </c>
    </row>
    <row r="15" spans="1:28" x14ac:dyDescent="0.2">
      <c r="A15" t="s">
        <v>308</v>
      </c>
      <c r="B15" t="s">
        <v>287</v>
      </c>
      <c r="C15" t="s">
        <v>2077</v>
      </c>
      <c r="D15" t="s">
        <v>45</v>
      </c>
      <c r="E15" t="s">
        <v>26</v>
      </c>
      <c r="F15" t="s">
        <v>45</v>
      </c>
      <c r="G15" t="s">
        <v>26</v>
      </c>
      <c r="H15">
        <v>-1.3900399999999999</v>
      </c>
      <c r="I15">
        <v>4.1300000000000003E-2</v>
      </c>
      <c r="J15">
        <v>1.08965784877482E-2</v>
      </c>
      <c r="K15">
        <v>7.9000000000000008E-3</v>
      </c>
      <c r="L15">
        <v>0.30132199999999998</v>
      </c>
      <c r="M15">
        <v>5.0700000000000002E-2</v>
      </c>
      <c r="N15">
        <v>3.9660699999999996E-6</v>
      </c>
      <c r="O15">
        <v>0.41460000000000002</v>
      </c>
      <c r="P15">
        <v>140254</v>
      </c>
      <c r="Q15">
        <v>3890</v>
      </c>
      <c r="R15">
        <v>79148</v>
      </c>
      <c r="S15">
        <v>61106</v>
      </c>
      <c r="T15">
        <v>0.1</v>
      </c>
      <c r="U15" t="s">
        <v>150</v>
      </c>
      <c r="V15">
        <v>6.29025671096658E-3</v>
      </c>
      <c r="W15">
        <v>3890</v>
      </c>
      <c r="X15">
        <v>3.9870128519514198E-6</v>
      </c>
      <c r="Y15">
        <v>68966.556219430495</v>
      </c>
      <c r="Z15" t="b">
        <v>1</v>
      </c>
      <c r="AA15" s="34">
        <v>1.2852665054142199E-5</v>
      </c>
      <c r="AB15" s="38">
        <v>14.059095474716701</v>
      </c>
    </row>
    <row r="16" spans="1:28" x14ac:dyDescent="0.2">
      <c r="A16" t="s">
        <v>308</v>
      </c>
      <c r="B16" t="s">
        <v>287</v>
      </c>
      <c r="C16" t="s">
        <v>2078</v>
      </c>
      <c r="D16" t="s">
        <v>45</v>
      </c>
      <c r="E16" t="s">
        <v>15</v>
      </c>
      <c r="F16" t="s">
        <v>45</v>
      </c>
      <c r="G16" t="s">
        <v>15</v>
      </c>
      <c r="H16">
        <v>-1.5388200000000001</v>
      </c>
      <c r="I16">
        <v>-3.3000000000000002E-2</v>
      </c>
      <c r="J16">
        <v>1.0996432251040999E-2</v>
      </c>
      <c r="K16">
        <v>5.3E-3</v>
      </c>
      <c r="L16">
        <v>0.30302800000000002</v>
      </c>
      <c r="M16">
        <v>7.0099999999999996E-2</v>
      </c>
      <c r="N16">
        <v>3.8111899999999999E-7</v>
      </c>
      <c r="O16">
        <v>0.63780099999999995</v>
      </c>
      <c r="P16">
        <v>140254</v>
      </c>
      <c r="Q16">
        <v>3890</v>
      </c>
      <c r="R16">
        <v>79148</v>
      </c>
      <c r="S16">
        <v>61106</v>
      </c>
      <c r="T16">
        <v>0.1</v>
      </c>
      <c r="U16" t="s">
        <v>150</v>
      </c>
      <c r="V16">
        <v>7.76710526783369E-3</v>
      </c>
      <c r="W16">
        <v>3890</v>
      </c>
      <c r="X16">
        <v>1.77161105668022E-6</v>
      </c>
      <c r="Y16">
        <v>68966.556219430495</v>
      </c>
      <c r="Z16" t="b">
        <v>1</v>
      </c>
      <c r="AA16" s="74">
        <v>1.2099950435422999E-6</v>
      </c>
      <c r="AB16" s="75">
        <v>17.385777967495301</v>
      </c>
    </row>
    <row r="17" spans="1:28" x14ac:dyDescent="0.2">
      <c r="A17" t="s">
        <v>308</v>
      </c>
      <c r="B17" t="s">
        <v>287</v>
      </c>
      <c r="C17" t="s">
        <v>2079</v>
      </c>
      <c r="D17" t="s">
        <v>45</v>
      </c>
      <c r="E17" t="s">
        <v>26</v>
      </c>
      <c r="F17" t="s">
        <v>45</v>
      </c>
      <c r="G17" t="s">
        <v>26</v>
      </c>
      <c r="H17">
        <v>-0.55772500000000003</v>
      </c>
      <c r="I17">
        <v>7.9000000000000008E-3</v>
      </c>
      <c r="J17">
        <v>0.114265496031173</v>
      </c>
      <c r="K17">
        <v>9.7500000000000003E-2</v>
      </c>
      <c r="L17">
        <v>0.12139</v>
      </c>
      <c r="M17">
        <v>1.72E-2</v>
      </c>
      <c r="N17">
        <v>4.3381400000000003E-6</v>
      </c>
      <c r="O17">
        <v>0.64670000000000005</v>
      </c>
      <c r="P17">
        <v>140254</v>
      </c>
      <c r="Q17">
        <v>3890</v>
      </c>
      <c r="R17">
        <v>79148</v>
      </c>
      <c r="S17">
        <v>61106</v>
      </c>
      <c r="T17">
        <v>0.1</v>
      </c>
      <c r="U17" t="s">
        <v>150</v>
      </c>
      <c r="V17">
        <v>9.4786014552245799E-3</v>
      </c>
      <c r="W17">
        <v>3890</v>
      </c>
      <c r="X17">
        <v>1.6643430362519501E-6</v>
      </c>
      <c r="Y17">
        <v>68966.556219430495</v>
      </c>
      <c r="Z17" t="b">
        <v>1</v>
      </c>
      <c r="AA17" s="34">
        <v>1.1472902724760099E-5</v>
      </c>
      <c r="AB17" s="38">
        <v>21.253426592279901</v>
      </c>
    </row>
    <row r="18" spans="1:28" x14ac:dyDescent="0.2">
      <c r="A18" t="s">
        <v>308</v>
      </c>
      <c r="B18" t="s">
        <v>287</v>
      </c>
      <c r="C18" t="s">
        <v>2080</v>
      </c>
      <c r="D18" t="s">
        <v>14</v>
      </c>
      <c r="E18" t="s">
        <v>15</v>
      </c>
      <c r="F18" t="s">
        <v>14</v>
      </c>
      <c r="G18" t="s">
        <v>15</v>
      </c>
      <c r="H18">
        <v>-1.2358199999999999</v>
      </c>
      <c r="I18">
        <v>-9.4299999999999995E-2</v>
      </c>
      <c r="J18">
        <v>1.2097955987199101E-2</v>
      </c>
      <c r="K18">
        <v>9.4000000000000004E-3</v>
      </c>
      <c r="L18">
        <v>0.27951300000000001</v>
      </c>
      <c r="M18">
        <v>4.6699999999999998E-2</v>
      </c>
      <c r="N18">
        <v>9.8097099999999993E-6</v>
      </c>
      <c r="O18">
        <v>4.3639499999999998E-2</v>
      </c>
      <c r="P18">
        <v>140254</v>
      </c>
      <c r="Q18">
        <v>3890</v>
      </c>
      <c r="R18">
        <v>79148</v>
      </c>
      <c r="S18">
        <v>61106</v>
      </c>
      <c r="T18">
        <v>0.1</v>
      </c>
      <c r="U18" t="s">
        <v>150</v>
      </c>
      <c r="V18">
        <v>5.5176795085037202E-3</v>
      </c>
      <c r="W18">
        <v>3890</v>
      </c>
      <c r="X18">
        <v>2.6255035258382099E-5</v>
      </c>
      <c r="Y18">
        <v>68966.556219430495</v>
      </c>
      <c r="Z18" t="b">
        <v>1</v>
      </c>
      <c r="AA18" s="74">
        <v>6.6972279532352094E-5</v>
      </c>
      <c r="AB18" s="75">
        <v>12.322759224447701</v>
      </c>
    </row>
    <row r="19" spans="1:28" x14ac:dyDescent="0.2">
      <c r="A19" t="s">
        <v>311</v>
      </c>
      <c r="B19" t="s">
        <v>241</v>
      </c>
      <c r="C19" t="s">
        <v>42</v>
      </c>
      <c r="D19" t="s">
        <v>45</v>
      </c>
      <c r="E19" t="s">
        <v>26</v>
      </c>
      <c r="F19" t="s">
        <v>45</v>
      </c>
      <c r="G19" t="s">
        <v>26</v>
      </c>
      <c r="H19">
        <v>-0.14334</v>
      </c>
      <c r="I19">
        <v>6.6880000000000004E-3</v>
      </c>
      <c r="J19">
        <v>0.27260609107429201</v>
      </c>
      <c r="K19">
        <v>0.28039999999999998</v>
      </c>
      <c r="L19">
        <v>2.5395500000000001E-2</v>
      </c>
      <c r="M19">
        <v>1.4619999999999999E-2</v>
      </c>
      <c r="N19">
        <v>1.65855E-8</v>
      </c>
      <c r="O19">
        <v>0.64730100000000002</v>
      </c>
      <c r="P19">
        <v>66450</v>
      </c>
      <c r="Q19">
        <v>3485</v>
      </c>
      <c r="R19">
        <v>25509</v>
      </c>
      <c r="S19">
        <v>40941</v>
      </c>
      <c r="T19">
        <v>0.1</v>
      </c>
      <c r="U19" t="s">
        <v>150</v>
      </c>
      <c r="V19">
        <v>1.6456888307636499E-2</v>
      </c>
      <c r="W19">
        <v>3485</v>
      </c>
      <c r="X19">
        <v>2.7410645751108502E-6</v>
      </c>
      <c r="Y19">
        <v>31433.076568848799</v>
      </c>
      <c r="Z19" t="b">
        <v>1</v>
      </c>
      <c r="AA19" s="33">
        <v>1.4895197778335599E-7</v>
      </c>
      <c r="AB19" s="37">
        <v>31.8247377151222</v>
      </c>
    </row>
    <row r="21" spans="1:28" ht="58.5" customHeight="1" x14ac:dyDescent="0.2">
      <c r="A21" s="96" t="s">
        <v>2200</v>
      </c>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row>
    <row r="22" spans="1:28" x14ac:dyDescent="0.2">
      <c r="B22" s="71"/>
      <c r="C22" s="71"/>
      <c r="D22" s="71"/>
      <c r="E22" s="71"/>
      <c r="F22" s="71"/>
      <c r="G22" s="71"/>
      <c r="H22" s="71"/>
      <c r="I22" s="71"/>
      <c r="J22" s="71"/>
      <c r="K22" s="71"/>
      <c r="M22" s="71"/>
      <c r="O22" s="71"/>
      <c r="R22" s="71"/>
      <c r="S22" s="71"/>
      <c r="T22" s="71"/>
    </row>
    <row r="23" spans="1:28" ht="59" customHeight="1" x14ac:dyDescent="0.2">
      <c r="B23" s="71"/>
      <c r="C23" s="71"/>
      <c r="D23" s="71"/>
      <c r="E23" s="71"/>
      <c r="F23" s="71"/>
      <c r="G23" s="71"/>
      <c r="H23" s="71"/>
      <c r="I23" s="71"/>
      <c r="J23" s="71"/>
      <c r="K23" s="71"/>
      <c r="M23" s="71"/>
      <c r="O23" s="71"/>
      <c r="R23" s="71"/>
      <c r="S23" s="71"/>
      <c r="T23" s="71"/>
    </row>
  </sheetData>
  <mergeCells count="1">
    <mergeCell ref="A21:AB21"/>
  </mergeCells>
  <phoneticPr fontId="22" type="noConversion"/>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3E60F-F2B7-DE44-9651-5DCC210EB97F}">
  <dimension ref="A1:AP9"/>
  <sheetViews>
    <sheetView zoomScale="89" workbookViewId="0">
      <selection activeCell="C1" sqref="C1"/>
    </sheetView>
  </sheetViews>
  <sheetFormatPr baseColWidth="10" defaultColWidth="11" defaultRowHeight="16" x14ac:dyDescent="0.2"/>
  <cols>
    <col min="1" max="1" width="21.33203125" customWidth="1"/>
    <col min="2" max="2" width="14.5" customWidth="1"/>
    <col min="4" max="4" width="23" customWidth="1"/>
    <col min="5" max="5" width="22.83203125" customWidth="1"/>
    <col min="6" max="7" width="22.5" customWidth="1"/>
    <col min="8" max="8" width="16.33203125" customWidth="1"/>
    <col min="9" max="9" width="16" customWidth="1"/>
    <col min="10" max="10" width="15" customWidth="1"/>
    <col min="11" max="11" width="14.5" customWidth="1"/>
    <col min="12" max="12" width="15.5" customWidth="1"/>
    <col min="13" max="13" width="14" customWidth="1"/>
    <col min="14" max="14" width="16" customWidth="1"/>
    <col min="15" max="15" width="15.5" customWidth="1"/>
    <col min="16" max="16" width="22.33203125" customWidth="1"/>
    <col min="17" max="17" width="21.83203125" customWidth="1"/>
    <col min="18" max="18" width="17" customWidth="1"/>
    <col min="19" max="19" width="19.5" customWidth="1"/>
    <col min="20" max="20" width="19" customWidth="1"/>
    <col min="21" max="21" width="21.83203125" customWidth="1"/>
    <col min="22" max="22" width="16" customWidth="1"/>
    <col min="23" max="23" width="21.5" customWidth="1"/>
    <col min="24" max="24" width="14.33203125" customWidth="1"/>
    <col min="25" max="25" width="14" customWidth="1"/>
    <col min="26" max="26" width="19.33203125" customWidth="1"/>
    <col min="27" max="27" width="21.5" customWidth="1"/>
    <col min="28" max="28" width="14" customWidth="1"/>
    <col min="29" max="29" width="20" customWidth="1"/>
    <col min="30" max="30" width="20.5" customWidth="1"/>
    <col min="31" max="31" width="16" customWidth="1"/>
    <col min="32" max="32" width="15.33203125" customWidth="1"/>
    <col min="33" max="33" width="17" customWidth="1"/>
    <col min="34" max="34" width="19" customWidth="1"/>
    <col min="35" max="35" width="21.33203125" customWidth="1"/>
    <col min="36" max="36" width="16.33203125" customWidth="1"/>
    <col min="37" max="37" width="16.5" customWidth="1"/>
    <col min="38" max="38" width="21.5" customWidth="1"/>
    <col min="39" max="39" width="14.5" customWidth="1"/>
    <col min="40" max="40" width="21.33203125" customWidth="1"/>
    <col min="41" max="41" width="13" customWidth="1"/>
    <col min="42" max="42" width="14.33203125" customWidth="1"/>
    <col min="43" max="43" width="15" customWidth="1"/>
    <col min="44" max="44" width="13" customWidth="1"/>
  </cols>
  <sheetData>
    <row r="1" spans="1:42" s="11" customFormat="1" x14ac:dyDescent="0.2">
      <c r="A1" s="1" t="s">
        <v>2224</v>
      </c>
    </row>
    <row r="2" spans="1:42" x14ac:dyDescent="0.2">
      <c r="A2" t="s">
        <v>66</v>
      </c>
      <c r="B2" t="s">
        <v>292</v>
      </c>
      <c r="C2" t="s">
        <v>57</v>
      </c>
      <c r="D2" t="s">
        <v>61</v>
      </c>
      <c r="E2" t="s">
        <v>60</v>
      </c>
      <c r="F2" t="s">
        <v>2047</v>
      </c>
      <c r="G2" t="s">
        <v>2048</v>
      </c>
      <c r="H2" t="s">
        <v>62</v>
      </c>
      <c r="I2" t="s">
        <v>2049</v>
      </c>
      <c r="J2" t="s">
        <v>2050</v>
      </c>
      <c r="K2" t="s">
        <v>2051</v>
      </c>
      <c r="L2" t="s">
        <v>63</v>
      </c>
      <c r="M2" t="s">
        <v>2052</v>
      </c>
      <c r="N2" t="s">
        <v>64</v>
      </c>
      <c r="O2" t="s">
        <v>2053</v>
      </c>
      <c r="P2" t="s">
        <v>65</v>
      </c>
      <c r="Q2" t="s">
        <v>2054</v>
      </c>
      <c r="R2" t="s">
        <v>2058</v>
      </c>
      <c r="S2" t="s">
        <v>2059</v>
      </c>
      <c r="T2" t="s">
        <v>67</v>
      </c>
      <c r="U2" t="s">
        <v>2061</v>
      </c>
      <c r="V2" t="s">
        <v>2062</v>
      </c>
      <c r="W2" t="s">
        <v>2063</v>
      </c>
      <c r="X2" t="s">
        <v>2064</v>
      </c>
      <c r="Y2" t="s">
        <v>2065</v>
      </c>
      <c r="Z2" t="s">
        <v>2066</v>
      </c>
    </row>
    <row r="3" spans="1:42" x14ac:dyDescent="0.2">
      <c r="A3" t="s">
        <v>114</v>
      </c>
      <c r="B3" t="s">
        <v>2203</v>
      </c>
      <c r="C3" t="s">
        <v>2081</v>
      </c>
      <c r="D3" t="s">
        <v>45</v>
      </c>
      <c r="E3" t="s">
        <v>26</v>
      </c>
      <c r="F3" t="s">
        <v>45</v>
      </c>
      <c r="G3" t="s">
        <v>26</v>
      </c>
      <c r="H3">
        <v>0.219294293749761</v>
      </c>
      <c r="I3">
        <v>5.2729100000000001E-2</v>
      </c>
      <c r="J3">
        <v>5.7736865719232901E-2</v>
      </c>
      <c r="K3">
        <v>4.9757999999999997E-2</v>
      </c>
      <c r="L3">
        <v>4.6148697325033898E-2</v>
      </c>
      <c r="M3">
        <v>2.8104000000000001E-2</v>
      </c>
      <c r="N3" s="30">
        <v>2.5514591379298702E-6</v>
      </c>
      <c r="O3">
        <v>6.0630299999999998E-2</v>
      </c>
      <c r="P3">
        <v>4293</v>
      </c>
      <c r="Q3">
        <f>R3+S3</f>
        <v>85449</v>
      </c>
      <c r="R3">
        <v>29863</v>
      </c>
      <c r="S3">
        <v>55586</v>
      </c>
      <c r="T3">
        <v>5.2347729614818502E-3</v>
      </c>
      <c r="U3">
        <v>4293</v>
      </c>
      <c r="V3" s="30">
        <v>3.9480849642411102E-5</v>
      </c>
      <c r="W3">
        <v>38852.759376938302</v>
      </c>
      <c r="X3" t="b">
        <v>1</v>
      </c>
      <c r="Y3" s="30">
        <v>3.8815471158870701E-5</v>
      </c>
      <c r="Z3">
        <v>22.580615171471901</v>
      </c>
    </row>
    <row r="4" spans="1:42" x14ac:dyDescent="0.2">
      <c r="A4" t="s">
        <v>114</v>
      </c>
      <c r="B4" t="s">
        <v>2202</v>
      </c>
      <c r="C4" t="s">
        <v>2081</v>
      </c>
      <c r="D4" t="s">
        <v>45</v>
      </c>
      <c r="E4" t="s">
        <v>26</v>
      </c>
      <c r="F4" t="s">
        <v>45</v>
      </c>
      <c r="G4" t="s">
        <v>26</v>
      </c>
      <c r="H4">
        <v>0.219294293749761</v>
      </c>
      <c r="I4">
        <v>-1.34316E-2</v>
      </c>
      <c r="J4">
        <v>5.7736865719232901E-2</v>
      </c>
      <c r="K4">
        <v>3.9787299999999998E-2</v>
      </c>
      <c r="L4">
        <v>4.6148697325033898E-2</v>
      </c>
      <c r="M4">
        <v>3.9791699999999999E-2</v>
      </c>
      <c r="N4" s="30">
        <v>2.5514591379298702E-6</v>
      </c>
      <c r="O4">
        <v>0.73570400000000002</v>
      </c>
      <c r="P4">
        <v>4293</v>
      </c>
      <c r="Q4">
        <f t="shared" ref="Q4:Q6" si="0">R4+S4</f>
        <v>121885</v>
      </c>
      <c r="R4">
        <v>12906</v>
      </c>
      <c r="S4">
        <v>108979</v>
      </c>
      <c r="T4">
        <v>5.2347729614818502E-3</v>
      </c>
      <c r="U4">
        <v>4293</v>
      </c>
      <c r="V4" s="30">
        <v>2.0951709546520199E-6</v>
      </c>
      <c r="W4">
        <v>23078.8525905567</v>
      </c>
      <c r="X4" t="b">
        <v>1</v>
      </c>
      <c r="Y4" s="30">
        <v>1.93564030582325E-5</v>
      </c>
      <c r="Z4">
        <v>22.580615171471901</v>
      </c>
    </row>
    <row r="5" spans="1:42" x14ac:dyDescent="0.2">
      <c r="A5" t="s">
        <v>73</v>
      </c>
      <c r="B5" t="s">
        <v>2202</v>
      </c>
      <c r="C5" t="s">
        <v>2082</v>
      </c>
      <c r="D5" t="s">
        <v>45</v>
      </c>
      <c r="E5" t="s">
        <v>26</v>
      </c>
      <c r="F5" t="s">
        <v>45</v>
      </c>
      <c r="G5" t="s">
        <v>26</v>
      </c>
      <c r="H5">
        <v>-0.16123930584166701</v>
      </c>
      <c r="I5">
        <v>-1.7144699999999999E-2</v>
      </c>
      <c r="J5">
        <v>8.8146422641038197E-2</v>
      </c>
      <c r="K5">
        <v>9.1434199999999993E-2</v>
      </c>
      <c r="L5">
        <v>3.6210495690631901E-2</v>
      </c>
      <c r="M5">
        <v>2.6446899999999999E-2</v>
      </c>
      <c r="N5" s="30">
        <v>7.6936666181917204E-6</v>
      </c>
      <c r="O5">
        <v>0.51681200000000005</v>
      </c>
      <c r="P5">
        <v>4724</v>
      </c>
      <c r="Q5">
        <f t="shared" si="0"/>
        <v>121885</v>
      </c>
      <c r="R5">
        <v>12906</v>
      </c>
      <c r="S5">
        <v>108979</v>
      </c>
      <c r="T5">
        <v>4.1814521173506904E-3</v>
      </c>
      <c r="U5">
        <v>4724</v>
      </c>
      <c r="V5" s="30">
        <v>7.4229874836873303E-6</v>
      </c>
      <c r="W5">
        <v>23078.8525905567</v>
      </c>
      <c r="X5" t="b">
        <v>1</v>
      </c>
      <c r="Y5">
        <v>1.0305290934209501E-4</v>
      </c>
      <c r="Z5">
        <v>19.827725583252299</v>
      </c>
    </row>
    <row r="6" spans="1:42" x14ac:dyDescent="0.2">
      <c r="A6" t="s">
        <v>73</v>
      </c>
      <c r="B6" t="s">
        <v>2205</v>
      </c>
      <c r="C6" t="s">
        <v>2082</v>
      </c>
      <c r="D6" t="s">
        <v>45</v>
      </c>
      <c r="E6" t="s">
        <v>26</v>
      </c>
      <c r="F6" t="s">
        <v>45</v>
      </c>
      <c r="G6" t="s">
        <v>26</v>
      </c>
      <c r="H6">
        <v>-0.16123930584166701</v>
      </c>
      <c r="I6">
        <v>1.0026798258113701E-2</v>
      </c>
      <c r="J6">
        <v>8.8146422641038197E-2</v>
      </c>
      <c r="K6">
        <v>9.50347E-2</v>
      </c>
      <c r="L6">
        <v>3.6210495690631901E-2</v>
      </c>
      <c r="M6">
        <v>1.0412302616519599E-2</v>
      </c>
      <c r="N6" s="30">
        <v>7.6936666181917204E-6</v>
      </c>
      <c r="O6">
        <v>0.33556000000000002</v>
      </c>
      <c r="P6">
        <v>4724</v>
      </c>
      <c r="Q6">
        <f t="shared" si="0"/>
        <v>247175</v>
      </c>
      <c r="R6">
        <v>136062</v>
      </c>
      <c r="S6">
        <v>111113</v>
      </c>
      <c r="T6">
        <v>4.1792815813519197E-3</v>
      </c>
      <c r="U6">
        <v>4724</v>
      </c>
      <c r="V6" s="30">
        <v>2.6185881599401301E-6</v>
      </c>
      <c r="W6">
        <v>122328.366590472</v>
      </c>
      <c r="X6" t="b">
        <v>1</v>
      </c>
      <c r="Y6" s="30">
        <v>2.08521150974422E-5</v>
      </c>
      <c r="Z6">
        <v>19.817390080497699</v>
      </c>
    </row>
    <row r="8" spans="1:42" ht="58.75" customHeight="1" x14ac:dyDescent="0.2">
      <c r="A8" s="96" t="s">
        <v>2206</v>
      </c>
      <c r="B8" s="96"/>
      <c r="C8" s="96"/>
      <c r="D8" s="96"/>
      <c r="E8" s="96"/>
      <c r="F8" s="96"/>
      <c r="G8" s="96"/>
      <c r="H8" s="96"/>
      <c r="I8" s="96"/>
      <c r="J8" s="96"/>
      <c r="K8" s="96"/>
      <c r="L8" s="96"/>
      <c r="M8" s="96"/>
      <c r="N8" s="96"/>
      <c r="O8" s="96"/>
      <c r="P8" s="96"/>
      <c r="Q8" s="96"/>
      <c r="R8" s="96"/>
      <c r="S8" s="96"/>
      <c r="T8" s="96"/>
      <c r="U8" s="96"/>
      <c r="V8" s="96"/>
      <c r="W8" s="96"/>
      <c r="X8" s="96"/>
      <c r="Y8" s="96"/>
      <c r="Z8" s="96"/>
      <c r="AA8" s="71"/>
      <c r="AB8" s="71"/>
      <c r="AC8" s="71"/>
      <c r="AD8" s="71"/>
      <c r="AE8" s="71"/>
      <c r="AF8" s="71"/>
    </row>
    <row r="9" spans="1:42" x14ac:dyDescent="0.2">
      <c r="AP9" t="s">
        <v>2157</v>
      </c>
    </row>
  </sheetData>
  <mergeCells count="1">
    <mergeCell ref="A8:Z8"/>
  </mergeCells>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F72D6-3BD6-3A48-A00C-4F9357480591}">
  <dimension ref="A1:AF151"/>
  <sheetViews>
    <sheetView topLeftCell="A85" zoomScale="50" zoomScaleNormal="70" workbookViewId="0">
      <selection activeCell="C38" sqref="C38"/>
    </sheetView>
  </sheetViews>
  <sheetFormatPr baseColWidth="10" defaultColWidth="11" defaultRowHeight="16" x14ac:dyDescent="0.2"/>
  <cols>
    <col min="1" max="1" width="40" customWidth="1"/>
    <col min="2" max="2" width="20.5" customWidth="1"/>
    <col min="3" max="3" width="16" customWidth="1"/>
    <col min="4" max="4" width="20.33203125" customWidth="1"/>
    <col min="5" max="5" width="19.83203125" customWidth="1"/>
    <col min="6" max="6" width="20" customWidth="1"/>
    <col min="7" max="7" width="19.5" customWidth="1"/>
    <col min="8" max="8" width="21.33203125" customWidth="1"/>
    <col min="9" max="9" width="21" customWidth="1"/>
    <col min="10" max="10" width="20.5" customWidth="1"/>
    <col min="11" max="11" width="19.5" customWidth="1"/>
    <col min="12" max="12" width="18.5" customWidth="1"/>
    <col min="13" max="13" width="15" customWidth="1"/>
    <col min="14" max="14" width="21.33203125" customWidth="1"/>
    <col min="15" max="15" width="19.83203125" customWidth="1"/>
    <col min="16" max="17" width="25" customWidth="1"/>
    <col min="18" max="18" width="22.83203125" customWidth="1"/>
    <col min="19" max="19" width="21.83203125" customWidth="1"/>
    <col min="20" max="20" width="17" customWidth="1"/>
    <col min="21" max="21" width="24.5" customWidth="1"/>
    <col min="22" max="22" width="17.5" customWidth="1"/>
    <col min="23" max="23" width="19.33203125" customWidth="1"/>
    <col min="24" max="24" width="19" customWidth="1"/>
    <col min="25" max="25" width="14" customWidth="1"/>
    <col min="26" max="26" width="13" customWidth="1"/>
    <col min="27" max="27" width="19" customWidth="1"/>
    <col min="28" max="28" width="18.83203125" customWidth="1"/>
    <col min="30" max="30" width="11.83203125" customWidth="1"/>
  </cols>
  <sheetData>
    <row r="1" spans="1:26" ht="20" customHeight="1" x14ac:dyDescent="0.2">
      <c r="A1" s="1" t="s">
        <v>2225</v>
      </c>
    </row>
    <row r="2" spans="1:26" x14ac:dyDescent="0.2">
      <c r="A2" t="s">
        <v>2213</v>
      </c>
      <c r="B2" t="s">
        <v>292</v>
      </c>
      <c r="C2" t="s">
        <v>57</v>
      </c>
      <c r="D2" t="s">
        <v>61</v>
      </c>
      <c r="E2" t="s">
        <v>60</v>
      </c>
      <c r="F2" t="s">
        <v>2047</v>
      </c>
      <c r="G2" t="s">
        <v>2048</v>
      </c>
      <c r="H2" t="s">
        <v>62</v>
      </c>
      <c r="I2" t="s">
        <v>2049</v>
      </c>
      <c r="J2" t="s">
        <v>2050</v>
      </c>
      <c r="K2" t="s">
        <v>2051</v>
      </c>
      <c r="L2" t="s">
        <v>63</v>
      </c>
      <c r="M2" t="s">
        <v>2052</v>
      </c>
      <c r="N2" t="s">
        <v>64</v>
      </c>
      <c r="O2" t="s">
        <v>2053</v>
      </c>
      <c r="P2" t="s">
        <v>65</v>
      </c>
      <c r="Q2" t="s">
        <v>2054</v>
      </c>
      <c r="R2" t="s">
        <v>2058</v>
      </c>
      <c r="S2" t="s">
        <v>2059</v>
      </c>
      <c r="T2" t="s">
        <v>67</v>
      </c>
      <c r="U2" t="s">
        <v>2061</v>
      </c>
      <c r="V2" t="s">
        <v>2062</v>
      </c>
      <c r="W2" t="s">
        <v>2063</v>
      </c>
      <c r="X2" t="s">
        <v>2064</v>
      </c>
      <c r="Y2" t="s">
        <v>2065</v>
      </c>
      <c r="Z2" t="s">
        <v>2066</v>
      </c>
    </row>
    <row r="3" spans="1:26" x14ac:dyDescent="0.2">
      <c r="A3" t="s">
        <v>131</v>
      </c>
      <c r="B3" t="s">
        <v>2202</v>
      </c>
      <c r="C3" t="s">
        <v>2099</v>
      </c>
      <c r="D3" t="s">
        <v>15</v>
      </c>
      <c r="E3" t="s">
        <v>45</v>
      </c>
      <c r="F3" t="s">
        <v>15</v>
      </c>
      <c r="G3" t="s">
        <v>45</v>
      </c>
      <c r="H3">
        <v>8.1996536563942193E-2</v>
      </c>
      <c r="I3">
        <v>-1.38437E-2</v>
      </c>
      <c r="J3">
        <v>0.121627843853419</v>
      </c>
      <c r="K3">
        <v>0.118405</v>
      </c>
      <c r="L3">
        <v>1.7961224351789502E-2</v>
      </c>
      <c r="M3">
        <v>2.38365E-2</v>
      </c>
      <c r="N3" s="30">
        <v>3.47365423290361E-6</v>
      </c>
      <c r="O3">
        <v>0.56138900000000003</v>
      </c>
      <c r="P3">
        <v>14504</v>
      </c>
      <c r="Q3">
        <f>Table1[[#This Row],[ncase.outcome]]+Table1[[#This Row],[ncontrol.outcome]]</f>
        <v>121885</v>
      </c>
      <c r="R3">
        <v>12906</v>
      </c>
      <c r="S3">
        <v>108979</v>
      </c>
      <c r="T3">
        <v>1.4350517369192599E-3</v>
      </c>
      <c r="U3">
        <v>14504</v>
      </c>
      <c r="V3" s="30">
        <v>6.0811998961295299E-6</v>
      </c>
      <c r="W3">
        <v>23078.8525905567</v>
      </c>
      <c r="X3" t="b">
        <v>1</v>
      </c>
      <c r="Y3">
        <v>8.2639325694521795E-4</v>
      </c>
      <c r="Z3">
        <v>20.841028242581899</v>
      </c>
    </row>
    <row r="4" spans="1:26" x14ac:dyDescent="0.2">
      <c r="A4" t="s">
        <v>131</v>
      </c>
      <c r="B4" t="s">
        <v>2202</v>
      </c>
      <c r="C4" t="s">
        <v>113</v>
      </c>
      <c r="D4" t="s">
        <v>26</v>
      </c>
      <c r="E4" t="s">
        <v>45</v>
      </c>
      <c r="F4" t="s">
        <v>26</v>
      </c>
      <c r="G4" t="s">
        <v>45</v>
      </c>
      <c r="H4">
        <v>-0.127864701640277</v>
      </c>
      <c r="I4">
        <v>-7.4068099999999998E-2</v>
      </c>
      <c r="J4">
        <v>6.8161744458302198E-2</v>
      </c>
      <c r="K4">
        <v>6.3847899999999999E-2</v>
      </c>
      <c r="L4">
        <v>2.3702393368444898E-2</v>
      </c>
      <c r="M4">
        <v>3.1447700000000002E-2</v>
      </c>
      <c r="N4" s="30">
        <v>1.2463152169189699E-7</v>
      </c>
      <c r="O4">
        <v>1.8508899999999998E-2</v>
      </c>
      <c r="P4">
        <v>13970</v>
      </c>
      <c r="Q4">
        <f>Table1[[#This Row],[ncase.outcome]]+Table1[[#This Row],[ncontrol.outcome]]</f>
        <v>121885</v>
      </c>
      <c r="R4">
        <v>12906</v>
      </c>
      <c r="S4">
        <v>108979</v>
      </c>
      <c r="T4">
        <v>2.0791164812540498E-3</v>
      </c>
      <c r="U4">
        <v>13970</v>
      </c>
      <c r="V4" s="30">
        <v>9.9699876196148197E-5</v>
      </c>
      <c r="W4">
        <v>23078.8525905567</v>
      </c>
      <c r="X4" t="b">
        <v>1</v>
      </c>
      <c r="Y4">
        <v>8.8494263469877596E-4</v>
      </c>
      <c r="Z4">
        <v>29.101604635986199</v>
      </c>
    </row>
    <row r="5" spans="1:26" x14ac:dyDescent="0.2">
      <c r="A5" t="s">
        <v>131</v>
      </c>
      <c r="B5" t="s">
        <v>2202</v>
      </c>
      <c r="C5" t="s">
        <v>2106</v>
      </c>
      <c r="D5" t="s">
        <v>14</v>
      </c>
      <c r="E5" t="s">
        <v>45</v>
      </c>
      <c r="F5" t="s">
        <v>14</v>
      </c>
      <c r="G5" t="s">
        <v>45</v>
      </c>
      <c r="H5">
        <v>6.8890948961562504E-2</v>
      </c>
      <c r="I5">
        <v>-6.6114299999999997E-3</v>
      </c>
      <c r="J5">
        <v>0.198020430601378</v>
      </c>
      <c r="K5">
        <v>0.19963900000000001</v>
      </c>
      <c r="L5">
        <v>1.47220668337152E-2</v>
      </c>
      <c r="M5">
        <v>1.9509599999999998E-2</v>
      </c>
      <c r="N5" s="30">
        <v>2.4434680453165701E-6</v>
      </c>
      <c r="O5">
        <v>0.73470000000000002</v>
      </c>
      <c r="P5">
        <v>14504</v>
      </c>
      <c r="Q5">
        <f>Table1[[#This Row],[ncase.outcome]]+Table1[[#This Row],[ncontrol.outcome]]</f>
        <v>121885</v>
      </c>
      <c r="R5">
        <v>12906</v>
      </c>
      <c r="S5">
        <v>108979</v>
      </c>
      <c r="T5">
        <v>1.5076606530372899E-3</v>
      </c>
      <c r="U5">
        <v>14504</v>
      </c>
      <c r="V5" s="30">
        <v>2.12301387633801E-6</v>
      </c>
      <c r="W5">
        <v>23078.8525905567</v>
      </c>
      <c r="X5" t="b">
        <v>1</v>
      </c>
      <c r="Y5">
        <v>4.1797920499381399E-4</v>
      </c>
      <c r="Z5">
        <v>21.897108198793301</v>
      </c>
    </row>
    <row r="6" spans="1:26" x14ac:dyDescent="0.2">
      <c r="A6" t="s">
        <v>131</v>
      </c>
      <c r="B6" t="s">
        <v>2202</v>
      </c>
      <c r="C6" t="s">
        <v>2107</v>
      </c>
      <c r="D6" t="s">
        <v>14</v>
      </c>
      <c r="E6" t="s">
        <v>15</v>
      </c>
      <c r="F6" t="s">
        <v>14</v>
      </c>
      <c r="G6" t="s">
        <v>15</v>
      </c>
      <c r="H6">
        <v>0.10756444478296499</v>
      </c>
      <c r="I6">
        <v>-4.62768E-2</v>
      </c>
      <c r="J6">
        <v>6.6011330160985204E-2</v>
      </c>
      <c r="K6">
        <v>6.3782000000000005E-2</v>
      </c>
      <c r="L6">
        <v>2.3857710771420401E-2</v>
      </c>
      <c r="M6">
        <v>3.2834299999999997E-2</v>
      </c>
      <c r="N6" s="30">
        <v>5.5035836276375203E-6</v>
      </c>
      <c r="O6">
        <v>0.158716</v>
      </c>
      <c r="P6">
        <v>14232</v>
      </c>
      <c r="Q6">
        <f>Table1[[#This Row],[ncase.outcome]]+Table1[[#This Row],[ncontrol.outcome]]</f>
        <v>121885</v>
      </c>
      <c r="R6">
        <v>12906</v>
      </c>
      <c r="S6">
        <v>108979</v>
      </c>
      <c r="T6">
        <v>1.4264452313243201E-3</v>
      </c>
      <c r="U6">
        <v>14232</v>
      </c>
      <c r="V6" s="30">
        <v>3.8878361091287001E-5</v>
      </c>
      <c r="W6">
        <v>23078.8525905567</v>
      </c>
      <c r="X6" t="b">
        <v>1</v>
      </c>
      <c r="Y6">
        <v>3.0761081035019801E-3</v>
      </c>
      <c r="Z6">
        <v>20.327311438211801</v>
      </c>
    </row>
    <row r="7" spans="1:26" x14ac:dyDescent="0.2">
      <c r="A7" t="s">
        <v>131</v>
      </c>
      <c r="B7" t="s">
        <v>2202</v>
      </c>
      <c r="C7" t="s">
        <v>2108</v>
      </c>
      <c r="D7" t="s">
        <v>14</v>
      </c>
      <c r="E7" t="s">
        <v>15</v>
      </c>
      <c r="F7" t="s">
        <v>14</v>
      </c>
      <c r="G7" t="s">
        <v>15</v>
      </c>
      <c r="H7">
        <v>-7.8820963999510898E-2</v>
      </c>
      <c r="I7">
        <v>2.53565E-3</v>
      </c>
      <c r="J7">
        <v>0.126658038884922</v>
      </c>
      <c r="K7">
        <v>0.133025</v>
      </c>
      <c r="L7">
        <v>1.76517906236053E-2</v>
      </c>
      <c r="M7">
        <v>2.34737E-2</v>
      </c>
      <c r="N7" s="30">
        <v>8.8825784209160707E-6</v>
      </c>
      <c r="O7">
        <v>0.91397899999999999</v>
      </c>
      <c r="P7">
        <v>14504</v>
      </c>
      <c r="Q7">
        <f>Table1[[#This Row],[ncase.outcome]]+Table1[[#This Row],[ncontrol.outcome]]</f>
        <v>121885</v>
      </c>
      <c r="R7">
        <v>12906</v>
      </c>
      <c r="S7">
        <v>108979</v>
      </c>
      <c r="T7">
        <v>1.37303414531622E-3</v>
      </c>
      <c r="U7">
        <v>14504</v>
      </c>
      <c r="V7" s="30">
        <v>2.2539023861096801E-7</v>
      </c>
      <c r="W7">
        <v>23078.8525905567</v>
      </c>
      <c r="X7" t="b">
        <v>1</v>
      </c>
      <c r="Y7">
        <v>5.53361223266301E-4</v>
      </c>
      <c r="Z7">
        <v>19.939118265582</v>
      </c>
    </row>
    <row r="8" spans="1:26" x14ac:dyDescent="0.2">
      <c r="A8" t="s">
        <v>131</v>
      </c>
      <c r="B8" t="s">
        <v>2202</v>
      </c>
      <c r="C8" t="s">
        <v>2109</v>
      </c>
      <c r="D8" t="s">
        <v>14</v>
      </c>
      <c r="E8" t="s">
        <v>26</v>
      </c>
      <c r="F8" t="s">
        <v>14</v>
      </c>
      <c r="G8" t="s">
        <v>26</v>
      </c>
      <c r="H8">
        <v>5.4744214678466997E-2</v>
      </c>
      <c r="I8">
        <v>9.2530300000000006E-3</v>
      </c>
      <c r="J8">
        <v>0.47949746994223202</v>
      </c>
      <c r="K8">
        <v>0.47559299999999999</v>
      </c>
      <c r="L8">
        <v>1.17381092759086E-2</v>
      </c>
      <c r="M8">
        <v>1.5264700000000001E-2</v>
      </c>
      <c r="N8" s="30">
        <v>3.2734868081537802E-6</v>
      </c>
      <c r="O8">
        <v>0.54440100000000002</v>
      </c>
      <c r="P8">
        <v>14504</v>
      </c>
      <c r="Q8">
        <f>Table1[[#This Row],[ncase.outcome]]+Table1[[#This Row],[ncontrol.outcome]]</f>
        <v>121885</v>
      </c>
      <c r="R8">
        <v>12906</v>
      </c>
      <c r="S8">
        <v>108979</v>
      </c>
      <c r="T8">
        <v>1.4976190909136899E-3</v>
      </c>
      <c r="U8">
        <v>14504</v>
      </c>
      <c r="V8" s="30">
        <v>6.4906682137394904E-6</v>
      </c>
      <c r="W8">
        <v>23078.8525905567</v>
      </c>
      <c r="X8" t="b">
        <v>1</v>
      </c>
      <c r="Y8">
        <v>6.4180260216252201E-4</v>
      </c>
      <c r="Z8">
        <v>21.7510468394245</v>
      </c>
    </row>
    <row r="9" spans="1:26" x14ac:dyDescent="0.2">
      <c r="A9" t="s">
        <v>131</v>
      </c>
      <c r="B9" t="s">
        <v>2202</v>
      </c>
      <c r="C9" t="s">
        <v>2110</v>
      </c>
      <c r="D9" t="s">
        <v>15</v>
      </c>
      <c r="E9" t="s">
        <v>45</v>
      </c>
      <c r="F9" t="s">
        <v>15</v>
      </c>
      <c r="G9" t="s">
        <v>45</v>
      </c>
      <c r="H9">
        <v>-5.5423161078032301E-2</v>
      </c>
      <c r="I9">
        <v>1.5639199999999999E-2</v>
      </c>
      <c r="J9">
        <v>0.33020032561630602</v>
      </c>
      <c r="K9">
        <v>0.33016299999999998</v>
      </c>
      <c r="L9">
        <v>1.2474406637091999E-2</v>
      </c>
      <c r="M9">
        <v>1.6230899999999999E-2</v>
      </c>
      <c r="N9" s="30">
        <v>8.7336973261196101E-6</v>
      </c>
      <c r="O9">
        <v>0.33527299999999999</v>
      </c>
      <c r="P9">
        <v>14504</v>
      </c>
      <c r="Q9">
        <f>Table1[[#This Row],[ncase.outcome]]+Table1[[#This Row],[ncontrol.outcome]]</f>
        <v>121885</v>
      </c>
      <c r="R9">
        <v>12906</v>
      </c>
      <c r="S9">
        <v>108979</v>
      </c>
      <c r="T9">
        <v>1.35932761505211E-3</v>
      </c>
      <c r="U9">
        <v>14504</v>
      </c>
      <c r="V9" s="30">
        <v>1.6440967136502599E-5</v>
      </c>
      <c r="W9">
        <v>23078.8525905567</v>
      </c>
      <c r="X9" t="b">
        <v>1</v>
      </c>
      <c r="Y9">
        <v>1.9473530639826501E-3</v>
      </c>
      <c r="Z9">
        <v>19.739801931366699</v>
      </c>
    </row>
    <row r="10" spans="1:26" x14ac:dyDescent="0.2">
      <c r="A10" t="s">
        <v>131</v>
      </c>
      <c r="B10" t="s">
        <v>2202</v>
      </c>
      <c r="C10" t="s">
        <v>2111</v>
      </c>
      <c r="D10" t="s">
        <v>45</v>
      </c>
      <c r="E10" t="s">
        <v>26</v>
      </c>
      <c r="F10" t="s">
        <v>45</v>
      </c>
      <c r="G10" t="s">
        <v>26</v>
      </c>
      <c r="H10">
        <v>-6.9888348064199093E-2</v>
      </c>
      <c r="I10">
        <v>2.1770000000000001E-2</v>
      </c>
      <c r="J10">
        <v>0.16418236570345701</v>
      </c>
      <c r="K10">
        <v>0.15801699999999999</v>
      </c>
      <c r="L10">
        <v>1.58408760527372E-2</v>
      </c>
      <c r="M10">
        <v>2.1283900000000001E-2</v>
      </c>
      <c r="N10" s="30">
        <v>9.0632896979196697E-6</v>
      </c>
      <c r="O10">
        <v>0.30638500000000002</v>
      </c>
      <c r="P10">
        <v>14504</v>
      </c>
      <c r="Q10">
        <f>Table1[[#This Row],[ncase.outcome]]+Table1[[#This Row],[ncontrol.outcome]]</f>
        <v>121885</v>
      </c>
      <c r="R10">
        <v>12906</v>
      </c>
      <c r="S10">
        <v>108979</v>
      </c>
      <c r="T10">
        <v>1.34041948025342E-3</v>
      </c>
      <c r="U10">
        <v>14504</v>
      </c>
      <c r="V10" s="30">
        <v>1.9164561663655901E-5</v>
      </c>
      <c r="W10">
        <v>23078.8525905567</v>
      </c>
      <c r="X10" t="b">
        <v>1</v>
      </c>
      <c r="Y10">
        <v>2.33959153538415E-3</v>
      </c>
      <c r="Z10">
        <v>19.4648543726165</v>
      </c>
    </row>
    <row r="11" spans="1:26" x14ac:dyDescent="0.2">
      <c r="A11" t="s">
        <v>131</v>
      </c>
      <c r="B11" t="s">
        <v>2202</v>
      </c>
      <c r="C11" t="s">
        <v>2103</v>
      </c>
      <c r="D11" t="s">
        <v>14</v>
      </c>
      <c r="E11" t="s">
        <v>15</v>
      </c>
      <c r="F11" t="s">
        <v>14</v>
      </c>
      <c r="G11" t="s">
        <v>15</v>
      </c>
      <c r="H11">
        <v>9.1977965763879899E-2</v>
      </c>
      <c r="I11">
        <v>-1.24656E-2</v>
      </c>
      <c r="J11">
        <v>9.9444052348736198E-2</v>
      </c>
      <c r="K11">
        <v>0.10251</v>
      </c>
      <c r="L11">
        <v>1.9602102301254001E-2</v>
      </c>
      <c r="M11">
        <v>2.54238E-2</v>
      </c>
      <c r="N11" s="30">
        <v>3.6521305244787501E-6</v>
      </c>
      <c r="O11">
        <v>0.62391200000000002</v>
      </c>
      <c r="P11">
        <v>14504</v>
      </c>
      <c r="Q11">
        <f>Table1[[#This Row],[ncase.outcome]]+Table1[[#This Row],[ncontrol.outcome]]</f>
        <v>121885</v>
      </c>
      <c r="R11">
        <v>12906</v>
      </c>
      <c r="S11">
        <v>108979</v>
      </c>
      <c r="T11">
        <v>1.5159174171446299E-3</v>
      </c>
      <c r="U11">
        <v>14504</v>
      </c>
      <c r="V11" s="30">
        <v>4.3457734384490202E-6</v>
      </c>
      <c r="W11">
        <v>23078.8525905567</v>
      </c>
      <c r="X11" t="b">
        <v>1</v>
      </c>
      <c r="Y11">
        <v>5.0277344611617404E-4</v>
      </c>
      <c r="Z11">
        <v>22.017210656542598</v>
      </c>
    </row>
    <row r="12" spans="1:26" x14ac:dyDescent="0.2">
      <c r="A12" t="s">
        <v>131</v>
      </c>
      <c r="B12" t="s">
        <v>2202</v>
      </c>
      <c r="C12" t="s">
        <v>2104</v>
      </c>
      <c r="D12" t="s">
        <v>26</v>
      </c>
      <c r="E12" t="s">
        <v>14</v>
      </c>
      <c r="F12" t="s">
        <v>26</v>
      </c>
      <c r="G12" t="s">
        <v>14</v>
      </c>
      <c r="H12">
        <v>0.171760240143806</v>
      </c>
      <c r="I12" s="30">
        <v>-7.9526399999999998E-5</v>
      </c>
      <c r="J12">
        <v>5.4545728154904702E-2</v>
      </c>
      <c r="K12">
        <v>5.9302000000000001E-2</v>
      </c>
      <c r="L12">
        <v>3.7153717098122999E-2</v>
      </c>
      <c r="M12">
        <v>3.2773499999999997E-2</v>
      </c>
      <c r="N12" s="30">
        <v>3.4654132832570901E-6</v>
      </c>
      <c r="O12">
        <v>0.99806399999999995</v>
      </c>
      <c r="P12">
        <v>7002</v>
      </c>
      <c r="Q12">
        <f>Table1[[#This Row],[ncase.outcome]]+Table1[[#This Row],[ncontrol.outcome]]</f>
        <v>121885</v>
      </c>
      <c r="R12">
        <v>12906</v>
      </c>
      <c r="S12">
        <v>108979</v>
      </c>
      <c r="T12">
        <v>3.0438186092990498E-3</v>
      </c>
      <c r="U12">
        <v>7002</v>
      </c>
      <c r="V12" s="30">
        <v>1.0724174811819499E-10</v>
      </c>
      <c r="W12">
        <v>23078.8525905567</v>
      </c>
      <c r="X12" t="b">
        <v>1</v>
      </c>
      <c r="Y12" s="30">
        <v>5.2020703047411798E-5</v>
      </c>
      <c r="Z12">
        <v>21.3717820931424</v>
      </c>
    </row>
    <row r="13" spans="1:26" x14ac:dyDescent="0.2">
      <c r="A13" t="s">
        <v>131</v>
      </c>
      <c r="B13" t="s">
        <v>2202</v>
      </c>
      <c r="C13" t="s">
        <v>2105</v>
      </c>
      <c r="D13" t="s">
        <v>14</v>
      </c>
      <c r="E13" t="s">
        <v>15</v>
      </c>
      <c r="F13" t="s">
        <v>14</v>
      </c>
      <c r="G13" t="s">
        <v>15</v>
      </c>
      <c r="H13">
        <v>-0.108268765057302</v>
      </c>
      <c r="I13">
        <v>6.3780100000000006E-2</v>
      </c>
      <c r="J13">
        <v>6.6928892983863703E-2</v>
      </c>
      <c r="K13">
        <v>6.9331599999999993E-2</v>
      </c>
      <c r="L13">
        <v>2.4267658277739801E-2</v>
      </c>
      <c r="M13">
        <v>3.32562E-2</v>
      </c>
      <c r="N13" s="30">
        <v>8.1919788670631592E-6</v>
      </c>
      <c r="O13">
        <v>5.51315E-2</v>
      </c>
      <c r="P13">
        <v>13577</v>
      </c>
      <c r="Q13">
        <f>Table1[[#This Row],[ncase.outcome]]+Table1[[#This Row],[ncontrol.outcome]]</f>
        <v>121885</v>
      </c>
      <c r="R13">
        <v>12906</v>
      </c>
      <c r="S13">
        <v>108979</v>
      </c>
      <c r="T13">
        <v>1.4641125535391399E-3</v>
      </c>
      <c r="U13">
        <v>13577</v>
      </c>
      <c r="V13" s="30">
        <v>7.9751694939117796E-5</v>
      </c>
      <c r="W13">
        <v>23078.8525905567</v>
      </c>
      <c r="X13" t="b">
        <v>1</v>
      </c>
      <c r="Y13">
        <v>6.65746285841738E-3</v>
      </c>
      <c r="Z13">
        <v>19.904470299130299</v>
      </c>
    </row>
    <row r="14" spans="1:26" x14ac:dyDescent="0.2">
      <c r="A14" t="s">
        <v>73</v>
      </c>
      <c r="B14" t="s">
        <v>2202</v>
      </c>
      <c r="C14" t="s">
        <v>2082</v>
      </c>
      <c r="D14" t="s">
        <v>45</v>
      </c>
      <c r="E14" t="s">
        <v>26</v>
      </c>
      <c r="F14" t="s">
        <v>45</v>
      </c>
      <c r="G14" t="s">
        <v>26</v>
      </c>
      <c r="H14">
        <v>-0.16123930584166701</v>
      </c>
      <c r="I14">
        <v>-1.7144699999999999E-2</v>
      </c>
      <c r="J14">
        <v>8.8146422641038197E-2</v>
      </c>
      <c r="K14">
        <v>9.1434199999999993E-2</v>
      </c>
      <c r="L14">
        <v>3.6210495690631901E-2</v>
      </c>
      <c r="M14">
        <v>2.6446899999999999E-2</v>
      </c>
      <c r="N14" s="30">
        <v>7.6936666181917204E-6</v>
      </c>
      <c r="O14">
        <v>0.51681200000000005</v>
      </c>
      <c r="P14">
        <v>4724</v>
      </c>
      <c r="Q14">
        <f>Table1[[#This Row],[ncase.outcome]]+Table1[[#This Row],[ncontrol.outcome]]</f>
        <v>121885</v>
      </c>
      <c r="R14">
        <v>12906</v>
      </c>
      <c r="S14">
        <v>108979</v>
      </c>
      <c r="T14">
        <v>4.1814521173506904E-3</v>
      </c>
      <c r="U14">
        <v>4724</v>
      </c>
      <c r="V14" s="30">
        <v>7.4229874836873303E-6</v>
      </c>
      <c r="W14">
        <v>23078.8525905567</v>
      </c>
      <c r="X14" t="b">
        <v>1</v>
      </c>
      <c r="Y14">
        <v>1.0305290934209501E-4</v>
      </c>
      <c r="Z14">
        <v>19.827725583252299</v>
      </c>
    </row>
    <row r="15" spans="1:26" x14ac:dyDescent="0.2">
      <c r="A15" t="s">
        <v>73</v>
      </c>
      <c r="B15" t="s">
        <v>2202</v>
      </c>
      <c r="C15" t="s">
        <v>2118</v>
      </c>
      <c r="D15" t="s">
        <v>26</v>
      </c>
      <c r="E15" t="s">
        <v>45</v>
      </c>
      <c r="F15" t="s">
        <v>26</v>
      </c>
      <c r="G15" t="s">
        <v>45</v>
      </c>
      <c r="H15">
        <v>0.20403106200635901</v>
      </c>
      <c r="I15">
        <v>7.81921E-3</v>
      </c>
      <c r="J15">
        <v>6.0628757600781701E-2</v>
      </c>
      <c r="K15">
        <v>6.07556E-2</v>
      </c>
      <c r="L15">
        <v>4.4574616393036302E-2</v>
      </c>
      <c r="M15">
        <v>3.2899699999999997E-2</v>
      </c>
      <c r="N15" s="30">
        <v>4.5631768124911003E-6</v>
      </c>
      <c r="O15">
        <v>0.81213800000000003</v>
      </c>
      <c r="P15">
        <v>4387</v>
      </c>
      <c r="Q15">
        <f>Table1[[#This Row],[ncase.outcome]]+Table1[[#This Row],[ncontrol.outcome]]</f>
        <v>121885</v>
      </c>
      <c r="R15">
        <v>12906</v>
      </c>
      <c r="S15">
        <v>108979</v>
      </c>
      <c r="T15">
        <v>4.7552968034723902E-3</v>
      </c>
      <c r="U15">
        <v>4387</v>
      </c>
      <c r="V15" s="30">
        <v>1.0604595537208699E-6</v>
      </c>
      <c r="W15">
        <v>23078.8525905567</v>
      </c>
      <c r="X15" t="b">
        <v>1</v>
      </c>
      <c r="Y15" s="30">
        <v>3.6321841013725302E-5</v>
      </c>
      <c r="Z15">
        <v>20.9516075958546</v>
      </c>
    </row>
    <row r="16" spans="1:26" x14ac:dyDescent="0.2">
      <c r="A16" t="s">
        <v>73</v>
      </c>
      <c r="B16" t="s">
        <v>2202</v>
      </c>
      <c r="C16" t="s">
        <v>2119</v>
      </c>
      <c r="D16" t="s">
        <v>14</v>
      </c>
      <c r="E16" t="s">
        <v>45</v>
      </c>
      <c r="F16" t="s">
        <v>14</v>
      </c>
      <c r="G16" t="s">
        <v>45</v>
      </c>
      <c r="H16">
        <v>0.229216052912006</v>
      </c>
      <c r="I16">
        <v>-9.4919199999999992E-3</v>
      </c>
      <c r="J16">
        <v>5.3453230782302401E-2</v>
      </c>
      <c r="K16">
        <v>5.5653800000000003E-2</v>
      </c>
      <c r="L16">
        <v>4.6866539929740998E-2</v>
      </c>
      <c r="M16">
        <v>3.3571400000000001E-2</v>
      </c>
      <c r="N16" s="30">
        <v>1.10433818223257E-6</v>
      </c>
      <c r="O16">
        <v>0.77737800000000001</v>
      </c>
      <c r="P16">
        <v>4456</v>
      </c>
      <c r="Q16">
        <f>Table1[[#This Row],[ncase.outcome]]+Table1[[#This Row],[ncontrol.outcome]]</f>
        <v>121885</v>
      </c>
      <c r="R16">
        <v>12906</v>
      </c>
      <c r="S16">
        <v>108979</v>
      </c>
      <c r="T16">
        <v>5.3418037588618397E-3</v>
      </c>
      <c r="U16">
        <v>4456</v>
      </c>
      <c r="V16" s="30">
        <v>1.43938372324006E-6</v>
      </c>
      <c r="W16">
        <v>23078.8525905567</v>
      </c>
      <c r="X16" t="b">
        <v>1</v>
      </c>
      <c r="Y16" s="30">
        <v>1.0823915383291E-5</v>
      </c>
      <c r="Z16">
        <v>23.920170800264099</v>
      </c>
    </row>
    <row r="17" spans="1:26" x14ac:dyDescent="0.2">
      <c r="A17" t="s">
        <v>73</v>
      </c>
      <c r="B17" t="s">
        <v>2202</v>
      </c>
      <c r="C17" t="s">
        <v>2120</v>
      </c>
      <c r="D17" t="s">
        <v>26</v>
      </c>
      <c r="E17" t="s">
        <v>45</v>
      </c>
      <c r="F17" t="s">
        <v>26</v>
      </c>
      <c r="G17" t="s">
        <v>45</v>
      </c>
      <c r="H17">
        <v>-0.13998466186219899</v>
      </c>
      <c r="I17">
        <v>-2.4460200000000001E-2</v>
      </c>
      <c r="J17">
        <v>0.14808625510208501</v>
      </c>
      <c r="K17">
        <v>0.14774699999999999</v>
      </c>
      <c r="L17">
        <v>2.88373991448641E-2</v>
      </c>
      <c r="M17">
        <v>2.15026E-2</v>
      </c>
      <c r="N17" s="30">
        <v>1.3505955670085499E-6</v>
      </c>
      <c r="O17">
        <v>0.25530900000000001</v>
      </c>
      <c r="P17">
        <v>4724</v>
      </c>
      <c r="Q17">
        <f>Table1[[#This Row],[ncase.outcome]]+Table1[[#This Row],[ncontrol.outcome]]</f>
        <v>121885</v>
      </c>
      <c r="R17">
        <v>12906</v>
      </c>
      <c r="S17">
        <v>108979</v>
      </c>
      <c r="T17">
        <v>4.9654760844547001E-3</v>
      </c>
      <c r="U17">
        <v>4724</v>
      </c>
      <c r="V17" s="30">
        <v>2.29014266580194E-5</v>
      </c>
      <c r="W17">
        <v>23078.8525905567</v>
      </c>
      <c r="X17" t="b">
        <v>1</v>
      </c>
      <c r="Y17" s="30">
        <v>3.8027119170775902E-5</v>
      </c>
      <c r="Z17">
        <v>23.563984472146</v>
      </c>
    </row>
    <row r="18" spans="1:26" x14ac:dyDescent="0.2">
      <c r="A18" t="s">
        <v>73</v>
      </c>
      <c r="B18" t="s">
        <v>2202</v>
      </c>
      <c r="C18" t="s">
        <v>2121</v>
      </c>
      <c r="D18" t="s">
        <v>15</v>
      </c>
      <c r="E18" t="s">
        <v>26</v>
      </c>
      <c r="F18" t="s">
        <v>15</v>
      </c>
      <c r="G18" t="s">
        <v>26</v>
      </c>
      <c r="H18">
        <v>-0.19721611529623401</v>
      </c>
      <c r="I18">
        <v>-3.0371200000000001E-2</v>
      </c>
      <c r="J18">
        <v>5.9129464697835497E-2</v>
      </c>
      <c r="K18">
        <v>5.6996199999999997E-2</v>
      </c>
      <c r="L18">
        <v>4.36705633612475E-2</v>
      </c>
      <c r="M18">
        <v>3.3349999999999998E-2</v>
      </c>
      <c r="N18" s="30">
        <v>5.4230567140317096E-6</v>
      </c>
      <c r="O18">
        <v>0.36246400000000001</v>
      </c>
      <c r="P18">
        <v>4682</v>
      </c>
      <c r="Q18">
        <f>Table1[[#This Row],[ncase.outcome]]+Table1[[#This Row],[ncontrol.outcome]]</f>
        <v>121885</v>
      </c>
      <c r="R18">
        <v>12906</v>
      </c>
      <c r="S18">
        <v>108979</v>
      </c>
      <c r="T18">
        <v>4.3388329231358099E-3</v>
      </c>
      <c r="U18">
        <v>4682</v>
      </c>
      <c r="V18" s="30">
        <v>1.5071840367476099E-5</v>
      </c>
      <c r="W18">
        <v>23078.8525905567</v>
      </c>
      <c r="X18" t="b">
        <v>1</v>
      </c>
      <c r="Y18">
        <v>1.0785219073180499E-4</v>
      </c>
      <c r="Z18">
        <v>20.394225216085001</v>
      </c>
    </row>
    <row r="19" spans="1:26" x14ac:dyDescent="0.2">
      <c r="A19" t="s">
        <v>73</v>
      </c>
      <c r="B19" t="s">
        <v>2202</v>
      </c>
      <c r="C19" t="s">
        <v>72</v>
      </c>
      <c r="D19" t="s">
        <v>15</v>
      </c>
      <c r="E19" t="s">
        <v>14</v>
      </c>
      <c r="F19" t="s">
        <v>15</v>
      </c>
      <c r="G19" t="s">
        <v>14</v>
      </c>
      <c r="H19">
        <v>0.13564022589576399</v>
      </c>
      <c r="I19">
        <v>4.4433300000000002E-2</v>
      </c>
      <c r="J19">
        <v>0.23115161352705901</v>
      </c>
      <c r="K19">
        <v>0.22959399999999999</v>
      </c>
      <c r="L19">
        <v>2.4269800598611301E-2</v>
      </c>
      <c r="M19">
        <v>1.82685E-2</v>
      </c>
      <c r="N19" s="30">
        <v>2.8694542217745102E-8</v>
      </c>
      <c r="O19">
        <v>1.50058E-2</v>
      </c>
      <c r="P19">
        <v>4724</v>
      </c>
      <c r="Q19">
        <f>Table1[[#This Row],[ncase.outcome]]+Table1[[#This Row],[ncontrol.outcome]]</f>
        <v>121885</v>
      </c>
      <c r="R19">
        <v>12906</v>
      </c>
      <c r="S19">
        <v>108979</v>
      </c>
      <c r="T19">
        <v>6.5713603925690199E-3</v>
      </c>
      <c r="U19">
        <v>4724</v>
      </c>
      <c r="V19">
        <v>1.06123293444037E-4</v>
      </c>
      <c r="W19">
        <v>23078.8525905567</v>
      </c>
      <c r="X19" t="b">
        <v>1</v>
      </c>
      <c r="Y19" s="30">
        <v>8.9500062490818699E-6</v>
      </c>
      <c r="Z19">
        <v>31.235221672261101</v>
      </c>
    </row>
    <row r="20" spans="1:26" x14ac:dyDescent="0.2">
      <c r="A20" t="s">
        <v>73</v>
      </c>
      <c r="B20" t="s">
        <v>2202</v>
      </c>
      <c r="C20" t="s">
        <v>2122</v>
      </c>
      <c r="D20" t="s">
        <v>45</v>
      </c>
      <c r="E20" t="s">
        <v>26</v>
      </c>
      <c r="F20" t="s">
        <v>45</v>
      </c>
      <c r="G20" t="s">
        <v>26</v>
      </c>
      <c r="H20">
        <v>-0.123244781824792</v>
      </c>
      <c r="I20">
        <v>3.7674600000000001E-4</v>
      </c>
      <c r="J20">
        <v>0.20715921196048101</v>
      </c>
      <c r="K20">
        <v>0.20629</v>
      </c>
      <c r="L20">
        <v>2.53179190976319E-2</v>
      </c>
      <c r="M20">
        <v>1.9488599999999998E-2</v>
      </c>
      <c r="N20" s="30">
        <v>1.0547854951892399E-6</v>
      </c>
      <c r="O20">
        <v>0.98457700000000004</v>
      </c>
      <c r="P20">
        <v>4724</v>
      </c>
      <c r="Q20">
        <f>Table1[[#This Row],[ncase.outcome]]+Table1[[#This Row],[ncontrol.outcome]]</f>
        <v>121885</v>
      </c>
      <c r="R20">
        <v>12906</v>
      </c>
      <c r="S20">
        <v>108979</v>
      </c>
      <c r="T20">
        <v>4.9932248171855797E-3</v>
      </c>
      <c r="U20">
        <v>4724</v>
      </c>
      <c r="V20" s="30">
        <v>7.0641232696400198E-9</v>
      </c>
      <c r="W20">
        <v>23078.8525905567</v>
      </c>
      <c r="X20" t="b">
        <v>1</v>
      </c>
      <c r="Y20" s="30">
        <v>9.6061720868381901E-6</v>
      </c>
      <c r="Z20">
        <v>23.696328683207501</v>
      </c>
    </row>
    <row r="21" spans="1:26" x14ac:dyDescent="0.2">
      <c r="A21" t="s">
        <v>73</v>
      </c>
      <c r="B21" t="s">
        <v>2202</v>
      </c>
      <c r="C21" t="s">
        <v>2123</v>
      </c>
      <c r="D21" t="s">
        <v>45</v>
      </c>
      <c r="E21" t="s">
        <v>14</v>
      </c>
      <c r="F21" t="s">
        <v>45</v>
      </c>
      <c r="G21" t="s">
        <v>14</v>
      </c>
      <c r="H21">
        <v>0.186453631656775</v>
      </c>
      <c r="I21">
        <v>-8.3091499999999995E-3</v>
      </c>
      <c r="J21">
        <v>6.9753309063615904E-2</v>
      </c>
      <c r="K21">
        <v>6.4288499999999998E-2</v>
      </c>
      <c r="L21">
        <v>4.0272482753792901E-2</v>
      </c>
      <c r="M21">
        <v>3.2615400000000003E-2</v>
      </c>
      <c r="N21" s="30">
        <v>4.5250595185331903E-6</v>
      </c>
      <c r="O21">
        <v>0.79890700000000003</v>
      </c>
      <c r="P21">
        <v>4724</v>
      </c>
      <c r="Q21">
        <f>Table1[[#This Row],[ncase.outcome]]+Table1[[#This Row],[ncontrol.outcome]]</f>
        <v>121885</v>
      </c>
      <c r="R21">
        <v>12906</v>
      </c>
      <c r="S21">
        <v>108979</v>
      </c>
      <c r="T21">
        <v>4.5188916159231403E-3</v>
      </c>
      <c r="U21">
        <v>4724</v>
      </c>
      <c r="V21" s="30">
        <v>1.26248980902766E-6</v>
      </c>
      <c r="W21">
        <v>23078.8525905567</v>
      </c>
      <c r="X21" t="b">
        <v>1</v>
      </c>
      <c r="Y21" s="30">
        <v>3.4072569872286799E-5</v>
      </c>
      <c r="Z21">
        <v>21.435068963816398</v>
      </c>
    </row>
    <row r="22" spans="1:26" x14ac:dyDescent="0.2">
      <c r="A22" t="s">
        <v>73</v>
      </c>
      <c r="B22" t="s">
        <v>2202</v>
      </c>
      <c r="C22" t="s">
        <v>2124</v>
      </c>
      <c r="D22" t="s">
        <v>15</v>
      </c>
      <c r="E22" t="s">
        <v>14</v>
      </c>
      <c r="F22" t="s">
        <v>15</v>
      </c>
      <c r="G22" t="s">
        <v>14</v>
      </c>
      <c r="H22">
        <v>-0.126068535100541</v>
      </c>
      <c r="I22">
        <v>-1.49306E-2</v>
      </c>
      <c r="J22">
        <v>0.153885421734309</v>
      </c>
      <c r="K22">
        <v>0.14200399999999999</v>
      </c>
      <c r="L22">
        <v>2.8437352558660201E-2</v>
      </c>
      <c r="M22">
        <v>2.2737199999999999E-2</v>
      </c>
      <c r="N22" s="30">
        <v>9.3142880968404607E-6</v>
      </c>
      <c r="O22">
        <v>0.51139999999999997</v>
      </c>
      <c r="P22">
        <v>4724</v>
      </c>
      <c r="Q22">
        <f>Table1[[#This Row],[ncase.outcome]]+Table1[[#This Row],[ncontrol.outcome]]</f>
        <v>121885</v>
      </c>
      <c r="R22">
        <v>12906</v>
      </c>
      <c r="S22">
        <v>108979</v>
      </c>
      <c r="T22">
        <v>4.1448163632445897E-3</v>
      </c>
      <c r="U22">
        <v>4724</v>
      </c>
      <c r="V22" s="30">
        <v>8.2563007630534295E-6</v>
      </c>
      <c r="W22">
        <v>23078.8525905567</v>
      </c>
      <c r="X22" t="b">
        <v>1</v>
      </c>
      <c r="Y22">
        <v>1.15199847199707E-4</v>
      </c>
      <c r="Z22">
        <v>19.653282112532501</v>
      </c>
    </row>
    <row r="23" spans="1:26" x14ac:dyDescent="0.2">
      <c r="A23" t="s">
        <v>73</v>
      </c>
      <c r="B23" t="s">
        <v>2202</v>
      </c>
      <c r="C23" t="s">
        <v>2125</v>
      </c>
      <c r="D23" t="s">
        <v>45</v>
      </c>
      <c r="E23" t="s">
        <v>15</v>
      </c>
      <c r="F23" t="s">
        <v>45</v>
      </c>
      <c r="G23" t="s">
        <v>15</v>
      </c>
      <c r="H23">
        <v>-0.110919609066743</v>
      </c>
      <c r="I23">
        <v>1.5805699999999999E-2</v>
      </c>
      <c r="J23">
        <v>0.23207303880213001</v>
      </c>
      <c r="K23">
        <v>0.227076</v>
      </c>
      <c r="L23">
        <v>2.4292338868463301E-2</v>
      </c>
      <c r="M23">
        <v>1.8323599999999999E-2</v>
      </c>
      <c r="N23" s="30">
        <v>5.2674403378509901E-6</v>
      </c>
      <c r="O23">
        <v>0.38836700000000002</v>
      </c>
      <c r="P23">
        <v>4724</v>
      </c>
      <c r="Q23">
        <f>Table1[[#This Row],[ncase.outcome]]+Table1[[#This Row],[ncontrol.outcome]]</f>
        <v>121885</v>
      </c>
      <c r="R23">
        <v>12906</v>
      </c>
      <c r="S23">
        <v>108979</v>
      </c>
      <c r="T23">
        <v>4.3958081791618296E-3</v>
      </c>
      <c r="U23">
        <v>4724</v>
      </c>
      <c r="V23" s="30">
        <v>1.3326898260987901E-5</v>
      </c>
      <c r="W23">
        <v>23078.8525905567</v>
      </c>
      <c r="X23" t="b">
        <v>1</v>
      </c>
      <c r="Y23" s="30">
        <v>8.55771512008231E-5</v>
      </c>
      <c r="Z23">
        <v>20.848652900948601</v>
      </c>
    </row>
    <row r="24" spans="1:26" x14ac:dyDescent="0.2">
      <c r="A24" t="s">
        <v>73</v>
      </c>
      <c r="B24" t="s">
        <v>2202</v>
      </c>
      <c r="C24" t="s">
        <v>91</v>
      </c>
      <c r="D24" t="s">
        <v>45</v>
      </c>
      <c r="E24" t="s">
        <v>26</v>
      </c>
      <c r="F24" t="s">
        <v>45</v>
      </c>
      <c r="G24" t="s">
        <v>26</v>
      </c>
      <c r="H24">
        <v>0.111672627270716</v>
      </c>
      <c r="I24">
        <v>1.1184299999999999E-2</v>
      </c>
      <c r="J24">
        <v>0.39900143619203399</v>
      </c>
      <c r="K24">
        <v>0.398484</v>
      </c>
      <c r="L24">
        <v>2.0959670340310901E-2</v>
      </c>
      <c r="M24">
        <v>1.5613999999999999E-2</v>
      </c>
      <c r="N24" s="30">
        <v>1.02659170661093E-7</v>
      </c>
      <c r="O24">
        <v>0.473806</v>
      </c>
      <c r="P24">
        <v>4724</v>
      </c>
      <c r="Q24">
        <f>Table1[[#This Row],[ncase.outcome]]+Table1[[#This Row],[ncontrol.outcome]]</f>
        <v>121885</v>
      </c>
      <c r="R24">
        <v>12906</v>
      </c>
      <c r="S24">
        <v>108979</v>
      </c>
      <c r="T24">
        <v>5.9757930661013398E-3</v>
      </c>
      <c r="U24">
        <v>4724</v>
      </c>
      <c r="V24" s="30">
        <v>9.1135467897084502E-6</v>
      </c>
      <c r="W24">
        <v>23078.8525905567</v>
      </c>
      <c r="X24" t="b">
        <v>1</v>
      </c>
      <c r="Y24" s="30">
        <v>3.1600843003341598E-6</v>
      </c>
      <c r="Z24">
        <v>28.3873316779367</v>
      </c>
    </row>
    <row r="25" spans="1:26" x14ac:dyDescent="0.2">
      <c r="A25" t="s">
        <v>73</v>
      </c>
      <c r="B25" t="s">
        <v>2202</v>
      </c>
      <c r="C25" t="s">
        <v>2126</v>
      </c>
      <c r="D25" t="s">
        <v>15</v>
      </c>
      <c r="E25" t="s">
        <v>14</v>
      </c>
      <c r="F25" t="s">
        <v>15</v>
      </c>
      <c r="G25" t="s">
        <v>14</v>
      </c>
      <c r="H25">
        <v>0.14099412017375801</v>
      </c>
      <c r="I25">
        <v>1.95086E-3</v>
      </c>
      <c r="J25">
        <v>0.12659441495816801</v>
      </c>
      <c r="K25">
        <v>0.127641</v>
      </c>
      <c r="L25">
        <v>3.0859855612078799E-2</v>
      </c>
      <c r="M25">
        <v>2.3670400000000001E-2</v>
      </c>
      <c r="N25" s="30">
        <v>5.4989520740793896E-6</v>
      </c>
      <c r="O25">
        <v>0.93431399999999998</v>
      </c>
      <c r="P25">
        <v>4724</v>
      </c>
      <c r="Q25">
        <f>Table1[[#This Row],[ncase.outcome]]+Table1[[#This Row],[ncontrol.outcome]]</f>
        <v>121885</v>
      </c>
      <c r="R25">
        <v>12906</v>
      </c>
      <c r="S25">
        <v>108979</v>
      </c>
      <c r="T25">
        <v>4.4012151502833803E-3</v>
      </c>
      <c r="U25">
        <v>4724</v>
      </c>
      <c r="V25" s="30">
        <v>1.2881172089369101E-7</v>
      </c>
      <c r="W25">
        <v>23078.8525905567</v>
      </c>
      <c r="X25" t="b">
        <v>1</v>
      </c>
      <c r="Y25" s="30">
        <v>3.5209820566164497E-5</v>
      </c>
      <c r="Z25">
        <v>20.874410712318401</v>
      </c>
    </row>
    <row r="26" spans="1:26" x14ac:dyDescent="0.2">
      <c r="A26" t="s">
        <v>73</v>
      </c>
      <c r="B26" t="s">
        <v>2202</v>
      </c>
      <c r="C26" t="s">
        <v>2127</v>
      </c>
      <c r="D26" t="s">
        <v>45</v>
      </c>
      <c r="E26" t="s">
        <v>14</v>
      </c>
      <c r="F26" t="s">
        <v>45</v>
      </c>
      <c r="G26" t="s">
        <v>14</v>
      </c>
      <c r="H26">
        <v>0.101114240688362</v>
      </c>
      <c r="I26">
        <v>8.5576699999999999E-3</v>
      </c>
      <c r="J26">
        <v>0.43496212788468802</v>
      </c>
      <c r="K26">
        <v>0.447687</v>
      </c>
      <c r="L26">
        <v>2.0667240441808801E-2</v>
      </c>
      <c r="M26">
        <v>1.6913899999999999E-2</v>
      </c>
      <c r="N26" s="30">
        <v>1.10262507955925E-6</v>
      </c>
      <c r="O26">
        <v>0.61288900000000002</v>
      </c>
      <c r="P26">
        <v>4724</v>
      </c>
      <c r="Q26">
        <f>Table1[[#This Row],[ncase.outcome]]+Table1[[#This Row],[ncontrol.outcome]]</f>
        <v>121885</v>
      </c>
      <c r="R26">
        <v>12906</v>
      </c>
      <c r="S26">
        <v>108979</v>
      </c>
      <c r="T26">
        <v>5.04356645444005E-3</v>
      </c>
      <c r="U26">
        <v>4724</v>
      </c>
      <c r="V26" s="30">
        <v>5.5041168888857599E-6</v>
      </c>
      <c r="W26">
        <v>23078.8525905567</v>
      </c>
      <c r="X26" t="b">
        <v>1</v>
      </c>
      <c r="Y26" s="30">
        <v>1.65784351346165E-5</v>
      </c>
      <c r="Z26">
        <v>23.936445853209701</v>
      </c>
    </row>
    <row r="27" spans="1:26" x14ac:dyDescent="0.2">
      <c r="A27" t="s">
        <v>73</v>
      </c>
      <c r="B27" t="s">
        <v>2202</v>
      </c>
      <c r="C27" t="s">
        <v>2128</v>
      </c>
      <c r="D27" t="s">
        <v>14</v>
      </c>
      <c r="E27" t="s">
        <v>45</v>
      </c>
      <c r="F27" t="s">
        <v>14</v>
      </c>
      <c r="G27" t="s">
        <v>45</v>
      </c>
      <c r="H27">
        <v>-0.19060153251280501</v>
      </c>
      <c r="I27">
        <v>5.40396E-2</v>
      </c>
      <c r="J27">
        <v>6.3361096433448602E-2</v>
      </c>
      <c r="K27">
        <v>6.4179399999999998E-2</v>
      </c>
      <c r="L27">
        <v>4.2514569259665999E-2</v>
      </c>
      <c r="M27">
        <v>3.1571700000000001E-2</v>
      </c>
      <c r="N27" s="30">
        <v>4.9191102419833699E-6</v>
      </c>
      <c r="O27">
        <v>8.6962100000000001E-2</v>
      </c>
      <c r="P27">
        <v>4634</v>
      </c>
      <c r="Q27">
        <f>Table1[[#This Row],[ncase.outcome]]+Table1[[#This Row],[ncontrol.outcome]]</f>
        <v>121885</v>
      </c>
      <c r="R27">
        <v>12906</v>
      </c>
      <c r="S27">
        <v>108979</v>
      </c>
      <c r="T27">
        <v>4.3204426991654598E-3</v>
      </c>
      <c r="U27">
        <v>4634</v>
      </c>
      <c r="V27" s="30">
        <v>5.3295208133592803E-5</v>
      </c>
      <c r="W27">
        <v>23078.8525905567</v>
      </c>
      <c r="X27" t="b">
        <v>1</v>
      </c>
      <c r="Y27">
        <v>2.7837858217003101E-4</v>
      </c>
      <c r="Z27">
        <v>20.099127712117799</v>
      </c>
    </row>
    <row r="28" spans="1:26" x14ac:dyDescent="0.2">
      <c r="A28" t="s">
        <v>73</v>
      </c>
      <c r="B28" t="s">
        <v>2202</v>
      </c>
      <c r="C28" t="s">
        <v>2129</v>
      </c>
      <c r="D28" t="s">
        <v>15</v>
      </c>
      <c r="E28" t="s">
        <v>14</v>
      </c>
      <c r="F28" t="s">
        <v>15</v>
      </c>
      <c r="G28" t="s">
        <v>14</v>
      </c>
      <c r="H28">
        <v>0.10944783001438201</v>
      </c>
      <c r="I28">
        <v>2.3569E-2</v>
      </c>
      <c r="J28">
        <v>0.233121583729656</v>
      </c>
      <c r="K28">
        <v>0.22086600000000001</v>
      </c>
      <c r="L28">
        <v>2.4233157485356E-2</v>
      </c>
      <c r="M28">
        <v>1.9510400000000001E-2</v>
      </c>
      <c r="N28" s="30">
        <v>6.70389876366012E-6</v>
      </c>
      <c r="O28">
        <v>0.22703699999999999</v>
      </c>
      <c r="P28">
        <v>4724</v>
      </c>
      <c r="Q28">
        <f>Table1[[#This Row],[ncase.outcome]]+Table1[[#This Row],[ncontrol.outcome]]</f>
        <v>121885</v>
      </c>
      <c r="R28">
        <v>12906</v>
      </c>
      <c r="S28">
        <v>108979</v>
      </c>
      <c r="T28">
        <v>4.3012657281185302E-3</v>
      </c>
      <c r="U28">
        <v>4724</v>
      </c>
      <c r="V28" s="30">
        <v>2.9053497115617101E-5</v>
      </c>
      <c r="W28">
        <v>23078.8525905567</v>
      </c>
      <c r="X28" t="b">
        <v>1</v>
      </c>
      <c r="Y28">
        <v>1.6049419805499101E-4</v>
      </c>
      <c r="Z28">
        <v>20.3983153428713</v>
      </c>
    </row>
    <row r="29" spans="1:26" x14ac:dyDescent="0.2">
      <c r="A29" t="s">
        <v>126</v>
      </c>
      <c r="B29" t="s">
        <v>2202</v>
      </c>
      <c r="C29" t="s">
        <v>125</v>
      </c>
      <c r="D29" t="s">
        <v>14</v>
      </c>
      <c r="E29" t="s">
        <v>26</v>
      </c>
      <c r="F29" t="s">
        <v>14</v>
      </c>
      <c r="G29" t="s">
        <v>26</v>
      </c>
      <c r="H29">
        <v>8.8879468489181004E-2</v>
      </c>
      <c r="I29">
        <v>-4.0485899999999998E-2</v>
      </c>
      <c r="J29">
        <v>0.489660556933394</v>
      </c>
      <c r="K29">
        <v>0.49553999999999998</v>
      </c>
      <c r="L29">
        <v>1.6780570641150599E-2</v>
      </c>
      <c r="M29">
        <v>1.54559E-2</v>
      </c>
      <c r="N29" s="30">
        <v>1.2263336009220699E-7</v>
      </c>
      <c r="O29">
        <v>8.8072399999999992E-3</v>
      </c>
      <c r="P29">
        <v>7072</v>
      </c>
      <c r="Q29">
        <f>Table1[[#This Row],[ncase.outcome]]+Table1[[#This Row],[ncontrol.outcome]]</f>
        <v>121885</v>
      </c>
      <c r="R29">
        <v>12906</v>
      </c>
      <c r="S29">
        <v>108979</v>
      </c>
      <c r="T29">
        <v>3.9523024259942498E-3</v>
      </c>
      <c r="U29">
        <v>7072</v>
      </c>
      <c r="V29">
        <v>1.24532121691844E-4</v>
      </c>
      <c r="W29">
        <v>23078.8525905567</v>
      </c>
      <c r="X29" t="b">
        <v>1</v>
      </c>
      <c r="Y29">
        <v>1.39083093551973E-4</v>
      </c>
      <c r="Z29">
        <v>28.053654679226099</v>
      </c>
    </row>
    <row r="30" spans="1:26" x14ac:dyDescent="0.2">
      <c r="A30" t="s">
        <v>126</v>
      </c>
      <c r="B30" t="s">
        <v>2202</v>
      </c>
      <c r="C30" t="s">
        <v>2112</v>
      </c>
      <c r="D30" t="s">
        <v>26</v>
      </c>
      <c r="E30" t="s">
        <v>15</v>
      </c>
      <c r="F30" t="s">
        <v>26</v>
      </c>
      <c r="G30" t="s">
        <v>15</v>
      </c>
      <c r="H30">
        <v>0.17977957113043899</v>
      </c>
      <c r="I30">
        <v>1.9506900000000001E-2</v>
      </c>
      <c r="J30">
        <v>5.9808990963999498E-2</v>
      </c>
      <c r="K30">
        <v>5.9611400000000002E-2</v>
      </c>
      <c r="L30">
        <v>3.9124540407125E-2</v>
      </c>
      <c r="M30">
        <v>3.2841799999999997E-2</v>
      </c>
      <c r="N30" s="30">
        <v>4.6688104558147402E-6</v>
      </c>
      <c r="O30">
        <v>0.552535</v>
      </c>
      <c r="P30">
        <v>5779</v>
      </c>
      <c r="Q30">
        <f>Table1[[#This Row],[ncase.outcome]]+Table1[[#This Row],[ncontrol.outcome]]</f>
        <v>121885</v>
      </c>
      <c r="R30">
        <v>12906</v>
      </c>
      <c r="S30">
        <v>108979</v>
      </c>
      <c r="T30">
        <v>3.64162640766485E-3</v>
      </c>
      <c r="U30">
        <v>5779</v>
      </c>
      <c r="V30" s="30">
        <v>6.4831736524364801E-6</v>
      </c>
      <c r="W30">
        <v>23078.8525905567</v>
      </c>
      <c r="X30" t="b">
        <v>1</v>
      </c>
      <c r="Y30" s="30">
        <v>8.3707960868520102E-5</v>
      </c>
      <c r="Z30">
        <v>21.114567122298801</v>
      </c>
    </row>
    <row r="31" spans="1:26" x14ac:dyDescent="0.2">
      <c r="A31" t="s">
        <v>126</v>
      </c>
      <c r="B31" t="s">
        <v>2202</v>
      </c>
      <c r="C31" t="s">
        <v>2113</v>
      </c>
      <c r="D31" t="s">
        <v>14</v>
      </c>
      <c r="E31" t="s">
        <v>15</v>
      </c>
      <c r="F31" t="s">
        <v>14</v>
      </c>
      <c r="G31" t="s">
        <v>15</v>
      </c>
      <c r="H31">
        <v>-8.3077033493336394E-2</v>
      </c>
      <c r="I31">
        <v>-1.22203E-2</v>
      </c>
      <c r="J31">
        <v>0.30335133018206301</v>
      </c>
      <c r="K31">
        <v>0.29864000000000002</v>
      </c>
      <c r="L31">
        <v>1.82528052959119E-2</v>
      </c>
      <c r="M31">
        <v>1.7479100000000001E-2</v>
      </c>
      <c r="N31" s="30">
        <v>6.1495243191219702E-6</v>
      </c>
      <c r="O31">
        <v>0.48446800000000001</v>
      </c>
      <c r="P31">
        <v>7072</v>
      </c>
      <c r="Q31">
        <f>Table1[[#This Row],[ncase.outcome]]+Table1[[#This Row],[ncontrol.outcome]]</f>
        <v>121885</v>
      </c>
      <c r="R31">
        <v>12906</v>
      </c>
      <c r="S31">
        <v>108979</v>
      </c>
      <c r="T31">
        <v>2.9215453800685702E-3</v>
      </c>
      <c r="U31">
        <v>7072</v>
      </c>
      <c r="V31" s="30">
        <v>9.5078570817568499E-6</v>
      </c>
      <c r="W31">
        <v>23078.8525905567</v>
      </c>
      <c r="X31" t="b">
        <v>1</v>
      </c>
      <c r="Y31">
        <v>1.74622716585543E-4</v>
      </c>
      <c r="Z31">
        <v>20.715848127475802</v>
      </c>
    </row>
    <row r="32" spans="1:26" x14ac:dyDescent="0.2">
      <c r="A32" t="s">
        <v>126</v>
      </c>
      <c r="B32" t="s">
        <v>2202</v>
      </c>
      <c r="C32" t="s">
        <v>2114</v>
      </c>
      <c r="D32" t="s">
        <v>14</v>
      </c>
      <c r="E32" t="s">
        <v>15</v>
      </c>
      <c r="F32" t="s">
        <v>14</v>
      </c>
      <c r="G32" t="s">
        <v>15</v>
      </c>
      <c r="H32">
        <v>9.8151426752311505E-2</v>
      </c>
      <c r="I32">
        <v>5.0023900000000003E-2</v>
      </c>
      <c r="J32">
        <v>0.18234308504872501</v>
      </c>
      <c r="K32">
        <v>0.18842100000000001</v>
      </c>
      <c r="L32">
        <v>2.1748620153561899E-2</v>
      </c>
      <c r="M32">
        <v>2.01719E-2</v>
      </c>
      <c r="N32" s="30">
        <v>6.8115285017705796E-6</v>
      </c>
      <c r="O32">
        <v>1.3142600000000001E-2</v>
      </c>
      <c r="P32">
        <v>7072</v>
      </c>
      <c r="Q32">
        <f>Table1[[#This Row],[ncase.outcome]]+Table1[[#This Row],[ncontrol.outcome]]</f>
        <v>121885</v>
      </c>
      <c r="R32">
        <v>12906</v>
      </c>
      <c r="S32">
        <v>108979</v>
      </c>
      <c r="T32">
        <v>2.8725069925563998E-3</v>
      </c>
      <c r="U32">
        <v>7072</v>
      </c>
      <c r="V32">
        <v>1.1628013275359E-4</v>
      </c>
      <c r="W32">
        <v>23078.8525905567</v>
      </c>
      <c r="X32" t="b">
        <v>1</v>
      </c>
      <c r="Y32">
        <v>1.6154434628953499E-3</v>
      </c>
      <c r="Z32">
        <v>20.367129158299299</v>
      </c>
    </row>
    <row r="33" spans="1:26" x14ac:dyDescent="0.2">
      <c r="A33" t="s">
        <v>126</v>
      </c>
      <c r="B33" t="s">
        <v>2202</v>
      </c>
      <c r="C33" t="s">
        <v>2116</v>
      </c>
      <c r="D33" t="s">
        <v>15</v>
      </c>
      <c r="E33" t="s">
        <v>14</v>
      </c>
      <c r="F33" t="s">
        <v>15</v>
      </c>
      <c r="G33" t="s">
        <v>14</v>
      </c>
      <c r="H33">
        <v>7.8345707986585397E-2</v>
      </c>
      <c r="I33">
        <v>-1.87581E-2</v>
      </c>
      <c r="J33">
        <v>0.34292744453756802</v>
      </c>
      <c r="K33">
        <v>0.34412999999999999</v>
      </c>
      <c r="L33">
        <v>1.76818957985291E-2</v>
      </c>
      <c r="M33">
        <v>1.6674999999999999E-2</v>
      </c>
      <c r="N33" s="30">
        <v>9.6649800218577598E-6</v>
      </c>
      <c r="O33">
        <v>0.26062299999999999</v>
      </c>
      <c r="P33">
        <v>7072</v>
      </c>
      <c r="Q33">
        <f>Table1[[#This Row],[ncase.outcome]]+Table1[[#This Row],[ncontrol.outcome]]</f>
        <v>121885</v>
      </c>
      <c r="R33">
        <v>12906</v>
      </c>
      <c r="S33">
        <v>108979</v>
      </c>
      <c r="T33">
        <v>2.7691663751485602E-3</v>
      </c>
      <c r="U33">
        <v>7072</v>
      </c>
      <c r="V33" s="30">
        <v>2.4140370589361399E-5</v>
      </c>
      <c r="W33">
        <v>23078.8525905567</v>
      </c>
      <c r="X33" t="b">
        <v>1</v>
      </c>
      <c r="Y33">
        <v>4.4279319246737702E-4</v>
      </c>
      <c r="Z33">
        <v>19.6323715755317</v>
      </c>
    </row>
    <row r="34" spans="1:26" x14ac:dyDescent="0.2">
      <c r="A34" t="s">
        <v>126</v>
      </c>
      <c r="B34" t="s">
        <v>2202</v>
      </c>
      <c r="C34" t="s">
        <v>2117</v>
      </c>
      <c r="D34" t="s">
        <v>14</v>
      </c>
      <c r="E34" t="s">
        <v>26</v>
      </c>
      <c r="F34" t="s">
        <v>14</v>
      </c>
      <c r="G34" t="s">
        <v>26</v>
      </c>
      <c r="H34">
        <v>8.9156003563719305E-2</v>
      </c>
      <c r="I34">
        <v>-3.21298E-2</v>
      </c>
      <c r="J34">
        <v>0.366783317445733</v>
      </c>
      <c r="K34">
        <v>0.37349599999999999</v>
      </c>
      <c r="L34">
        <v>1.7415262363776201E-2</v>
      </c>
      <c r="M34">
        <v>1.6108899999999999E-2</v>
      </c>
      <c r="N34" s="30">
        <v>4.43533826214837E-7</v>
      </c>
      <c r="O34">
        <v>4.6093500000000003E-2</v>
      </c>
      <c r="P34">
        <v>7072</v>
      </c>
      <c r="Q34">
        <f>Table1[[#This Row],[ncase.outcome]]+Table1[[#This Row],[ncontrol.outcome]]</f>
        <v>121885</v>
      </c>
      <c r="R34">
        <v>12906</v>
      </c>
      <c r="S34">
        <v>108979</v>
      </c>
      <c r="T34">
        <v>3.6933016415752599E-3</v>
      </c>
      <c r="U34">
        <v>7072</v>
      </c>
      <c r="V34" s="30">
        <v>7.3423685243497E-5</v>
      </c>
      <c r="W34">
        <v>23078.8525905567</v>
      </c>
      <c r="X34" t="b">
        <v>1</v>
      </c>
      <c r="Y34">
        <v>1.20211235960286E-4</v>
      </c>
      <c r="Z34">
        <v>26.2084382740377</v>
      </c>
    </row>
    <row r="35" spans="1:26" x14ac:dyDescent="0.2">
      <c r="A35" t="s">
        <v>114</v>
      </c>
      <c r="B35" t="s">
        <v>2202</v>
      </c>
      <c r="C35" t="s">
        <v>2098</v>
      </c>
      <c r="D35" t="s">
        <v>14</v>
      </c>
      <c r="E35" t="s">
        <v>15</v>
      </c>
      <c r="F35" t="s">
        <v>14</v>
      </c>
      <c r="G35" t="s">
        <v>15</v>
      </c>
      <c r="H35">
        <v>-5.3129007736088897E-2</v>
      </c>
      <c r="I35">
        <v>6.7243100000000003E-4</v>
      </c>
      <c r="J35">
        <v>0.441311593913783</v>
      </c>
      <c r="K35">
        <v>0.44054599999999999</v>
      </c>
      <c r="L35">
        <v>1.19075933944487E-2</v>
      </c>
      <c r="M35">
        <v>1.53224E-2</v>
      </c>
      <c r="N35" s="30">
        <v>8.0218573833458608E-6</v>
      </c>
      <c r="O35">
        <v>0.96499599999999996</v>
      </c>
      <c r="P35">
        <v>14329</v>
      </c>
      <c r="Q35">
        <f>Table1[[#This Row],[ncase.outcome]]+Table1[[#This Row],[ncontrol.outcome]]</f>
        <v>121885</v>
      </c>
      <c r="R35">
        <v>12906</v>
      </c>
      <c r="S35">
        <v>108979</v>
      </c>
      <c r="T35">
        <v>1.3875770889714501E-3</v>
      </c>
      <c r="U35">
        <v>14329</v>
      </c>
      <c r="V35" s="30">
        <v>3.3874460633723003E-8</v>
      </c>
      <c r="W35">
        <v>23078.8525905567</v>
      </c>
      <c r="X35" t="b">
        <v>1</v>
      </c>
      <c r="Y35">
        <v>4.8961245302905497E-4</v>
      </c>
      <c r="Z35">
        <v>19.907440061423198</v>
      </c>
    </row>
    <row r="36" spans="1:26" x14ac:dyDescent="0.2">
      <c r="A36" t="s">
        <v>114</v>
      </c>
      <c r="B36" t="s">
        <v>2202</v>
      </c>
      <c r="C36" t="s">
        <v>2099</v>
      </c>
      <c r="D36" t="s">
        <v>15</v>
      </c>
      <c r="E36" t="s">
        <v>45</v>
      </c>
      <c r="F36" t="s">
        <v>15</v>
      </c>
      <c r="G36" t="s">
        <v>45</v>
      </c>
      <c r="H36">
        <v>8.3158469413264893E-2</v>
      </c>
      <c r="I36">
        <v>-1.38437E-2</v>
      </c>
      <c r="J36">
        <v>0.121646389933035</v>
      </c>
      <c r="K36">
        <v>0.118405</v>
      </c>
      <c r="L36">
        <v>1.8067034436649601E-2</v>
      </c>
      <c r="M36">
        <v>2.38365E-2</v>
      </c>
      <c r="N36" s="30">
        <v>3.1035259648018202E-6</v>
      </c>
      <c r="O36">
        <v>0.56138900000000003</v>
      </c>
      <c r="P36">
        <v>14329</v>
      </c>
      <c r="Q36">
        <f>Table1[[#This Row],[ncase.outcome]]+Table1[[#This Row],[ncontrol.outcome]]</f>
        <v>121885</v>
      </c>
      <c r="R36">
        <v>12906</v>
      </c>
      <c r="S36">
        <v>108979</v>
      </c>
      <c r="T36">
        <v>1.47652990112507E-3</v>
      </c>
      <c r="U36">
        <v>14329</v>
      </c>
      <c r="V36" s="30">
        <v>6.0811998961295299E-6</v>
      </c>
      <c r="W36">
        <v>23078.8525905567</v>
      </c>
      <c r="X36" t="b">
        <v>1</v>
      </c>
      <c r="Y36">
        <v>7.1827808918561195E-4</v>
      </c>
      <c r="Z36">
        <v>21.185524954485299</v>
      </c>
    </row>
    <row r="37" spans="1:26" x14ac:dyDescent="0.2">
      <c r="A37" t="s">
        <v>114</v>
      </c>
      <c r="B37" t="s">
        <v>2202</v>
      </c>
      <c r="C37" t="s">
        <v>113</v>
      </c>
      <c r="D37" t="s">
        <v>26</v>
      </c>
      <c r="E37" t="s">
        <v>45</v>
      </c>
      <c r="F37" t="s">
        <v>26</v>
      </c>
      <c r="G37" t="s">
        <v>45</v>
      </c>
      <c r="H37">
        <v>-0.134817899535739</v>
      </c>
      <c r="I37">
        <v>-7.4068099999999998E-2</v>
      </c>
      <c r="J37">
        <v>6.8151496631935093E-2</v>
      </c>
      <c r="K37">
        <v>6.3847899999999999E-2</v>
      </c>
      <c r="L37">
        <v>2.3832523755571801E-2</v>
      </c>
      <c r="M37">
        <v>3.1447700000000002E-2</v>
      </c>
      <c r="N37" s="30">
        <v>2.8743009054989201E-8</v>
      </c>
      <c r="O37">
        <v>1.8508899999999998E-2</v>
      </c>
      <c r="P37">
        <v>13815</v>
      </c>
      <c r="Q37">
        <f>Table1[[#This Row],[ncase.outcome]]+Table1[[#This Row],[ncontrol.outcome]]</f>
        <v>121885</v>
      </c>
      <c r="R37">
        <v>12906</v>
      </c>
      <c r="S37">
        <v>108979</v>
      </c>
      <c r="T37">
        <v>2.3113306165510601E-3</v>
      </c>
      <c r="U37">
        <v>13815</v>
      </c>
      <c r="V37" s="30">
        <v>9.9699876196148197E-5</v>
      </c>
      <c r="W37">
        <v>23078.8525905567</v>
      </c>
      <c r="X37" t="b">
        <v>1</v>
      </c>
      <c r="Y37">
        <v>3.9390199839691603E-4</v>
      </c>
      <c r="Z37">
        <v>32.000373248850998</v>
      </c>
    </row>
    <row r="38" spans="1:26" x14ac:dyDescent="0.2">
      <c r="A38" t="s">
        <v>114</v>
      </c>
      <c r="B38" t="s">
        <v>2202</v>
      </c>
      <c r="C38" t="s">
        <v>2081</v>
      </c>
      <c r="D38" t="s">
        <v>45</v>
      </c>
      <c r="E38" t="s">
        <v>26</v>
      </c>
      <c r="F38" t="s">
        <v>45</v>
      </c>
      <c r="G38" t="s">
        <v>26</v>
      </c>
      <c r="H38">
        <v>0.219294293749761</v>
      </c>
      <c r="I38">
        <v>-1.34316E-2</v>
      </c>
      <c r="J38">
        <v>5.7736865719232901E-2</v>
      </c>
      <c r="K38">
        <v>3.9787299999999998E-2</v>
      </c>
      <c r="L38">
        <v>4.6148697325033898E-2</v>
      </c>
      <c r="M38">
        <v>3.9791699999999999E-2</v>
      </c>
      <c r="N38" s="30">
        <v>2.5514591379298702E-6</v>
      </c>
      <c r="O38">
        <v>0.73570400000000002</v>
      </c>
      <c r="P38">
        <v>4293</v>
      </c>
      <c r="Q38">
        <f>Table1[[#This Row],[ncase.outcome]]+Table1[[#This Row],[ncontrol.outcome]]</f>
        <v>121885</v>
      </c>
      <c r="R38">
        <v>12906</v>
      </c>
      <c r="S38">
        <v>108979</v>
      </c>
      <c r="T38">
        <v>5.2347729614818502E-3</v>
      </c>
      <c r="U38">
        <v>4293</v>
      </c>
      <c r="V38" s="30">
        <v>2.0951709546520199E-6</v>
      </c>
      <c r="W38">
        <v>23078.8525905567</v>
      </c>
      <c r="X38" t="b">
        <v>1</v>
      </c>
      <c r="Y38" s="30">
        <v>1.93564030582325E-5</v>
      </c>
      <c r="Z38">
        <v>22.580615171471901</v>
      </c>
    </row>
    <row r="39" spans="1:26" x14ac:dyDescent="0.2">
      <c r="A39" t="s">
        <v>114</v>
      </c>
      <c r="B39" t="s">
        <v>2202</v>
      </c>
      <c r="C39" t="s">
        <v>2100</v>
      </c>
      <c r="D39" t="s">
        <v>15</v>
      </c>
      <c r="E39" t="s">
        <v>14</v>
      </c>
      <c r="F39" t="s">
        <v>15</v>
      </c>
      <c r="G39" t="s">
        <v>14</v>
      </c>
      <c r="H39">
        <v>6.0350592555730199E-2</v>
      </c>
      <c r="I39">
        <v>-2.66044E-2</v>
      </c>
      <c r="J39">
        <v>0.27518877876259301</v>
      </c>
      <c r="K39">
        <v>0.26414300000000002</v>
      </c>
      <c r="L39">
        <v>1.32266627543241E-2</v>
      </c>
      <c r="M39">
        <v>1.8152700000000001E-2</v>
      </c>
      <c r="N39" s="30">
        <v>4.0739904999726901E-6</v>
      </c>
      <c r="O39">
        <v>0.14276</v>
      </c>
      <c r="P39">
        <v>14329</v>
      </c>
      <c r="Q39">
        <f>Table1[[#This Row],[ncase.outcome]]+Table1[[#This Row],[ncontrol.outcome]]</f>
        <v>121885</v>
      </c>
      <c r="R39">
        <v>12906</v>
      </c>
      <c r="S39">
        <v>108979</v>
      </c>
      <c r="T39">
        <v>1.4510307746315699E-3</v>
      </c>
      <c r="U39">
        <v>14329</v>
      </c>
      <c r="V39" s="30">
        <v>4.18191052947118E-5</v>
      </c>
      <c r="W39">
        <v>23078.8525905567</v>
      </c>
      <c r="X39" t="b">
        <v>1</v>
      </c>
      <c r="Y39">
        <v>2.9299567854400598E-3</v>
      </c>
      <c r="Z39">
        <v>20.819127102272901</v>
      </c>
    </row>
    <row r="40" spans="1:26" x14ac:dyDescent="0.2">
      <c r="A40" t="s">
        <v>114</v>
      </c>
      <c r="B40" t="s">
        <v>2202</v>
      </c>
      <c r="C40" t="s">
        <v>2101</v>
      </c>
      <c r="D40" t="s">
        <v>26</v>
      </c>
      <c r="E40" t="s">
        <v>45</v>
      </c>
      <c r="F40" t="s">
        <v>26</v>
      </c>
      <c r="G40" t="s">
        <v>45</v>
      </c>
      <c r="H40">
        <v>-6.3052599935171594E-2</v>
      </c>
      <c r="I40">
        <v>-2.8889300000000001E-3</v>
      </c>
      <c r="J40">
        <v>0.221769238182842</v>
      </c>
      <c r="K40">
        <v>0.22828899999999999</v>
      </c>
      <c r="L40">
        <v>1.42041710884295E-2</v>
      </c>
      <c r="M40">
        <v>1.8806699999999999E-2</v>
      </c>
      <c r="N40" s="30">
        <v>8.8900765612606793E-6</v>
      </c>
      <c r="O40">
        <v>0.87791600000000003</v>
      </c>
      <c r="P40">
        <v>14329</v>
      </c>
      <c r="Q40">
        <f>Table1[[#This Row],[ncase.outcome]]+Table1[[#This Row],[ncontrol.outcome]]</f>
        <v>121885</v>
      </c>
      <c r="R40">
        <v>12906</v>
      </c>
      <c r="S40">
        <v>108979</v>
      </c>
      <c r="T40">
        <v>1.3734790631914501E-3</v>
      </c>
      <c r="U40">
        <v>14329</v>
      </c>
      <c r="V40" s="30">
        <v>4.46929520508821E-7</v>
      </c>
      <c r="W40">
        <v>23078.8525905567</v>
      </c>
      <c r="X40" t="b">
        <v>1</v>
      </c>
      <c r="Y40">
        <v>6.1941563064939198E-4</v>
      </c>
      <c r="Z40">
        <v>19.704898804293901</v>
      </c>
    </row>
    <row r="41" spans="1:26" x14ac:dyDescent="0.2">
      <c r="A41" t="s">
        <v>114</v>
      </c>
      <c r="B41" t="s">
        <v>2202</v>
      </c>
      <c r="C41" t="s">
        <v>2102</v>
      </c>
      <c r="D41" t="s">
        <v>26</v>
      </c>
      <c r="E41" t="s">
        <v>15</v>
      </c>
      <c r="F41" t="s">
        <v>26</v>
      </c>
      <c r="G41" t="s">
        <v>15</v>
      </c>
      <c r="H41">
        <v>9.4035875701631105E-2</v>
      </c>
      <c r="I41">
        <v>-2.1261599999999999E-2</v>
      </c>
      <c r="J41">
        <v>8.7455249129649804E-2</v>
      </c>
      <c r="K41">
        <v>8.4255399999999994E-2</v>
      </c>
      <c r="L41">
        <v>2.0901918530211901E-2</v>
      </c>
      <c r="M41">
        <v>2.8504700000000001E-2</v>
      </c>
      <c r="N41" s="30">
        <v>5.6732363448681197E-6</v>
      </c>
      <c r="O41">
        <v>0.45572800000000002</v>
      </c>
      <c r="P41">
        <v>14329</v>
      </c>
      <c r="Q41">
        <f>Table1[[#This Row],[ncase.outcome]]+Table1[[#This Row],[ncontrol.outcome]]</f>
        <v>121885</v>
      </c>
      <c r="R41">
        <v>12906</v>
      </c>
      <c r="S41">
        <v>108979</v>
      </c>
      <c r="T41">
        <v>1.4107383608318699E-3</v>
      </c>
      <c r="U41">
        <v>14329</v>
      </c>
      <c r="V41" s="30">
        <v>1.0602927232013001E-5</v>
      </c>
      <c r="W41">
        <v>23078.8525905567</v>
      </c>
      <c r="X41" t="b">
        <v>1</v>
      </c>
      <c r="Y41">
        <v>1.25228979084344E-3</v>
      </c>
      <c r="Z41">
        <v>20.240202125207201</v>
      </c>
    </row>
    <row r="42" spans="1:26" x14ac:dyDescent="0.2">
      <c r="A42" t="s">
        <v>114</v>
      </c>
      <c r="B42" t="s">
        <v>2202</v>
      </c>
      <c r="C42" t="s">
        <v>2103</v>
      </c>
      <c r="D42" t="s">
        <v>14</v>
      </c>
      <c r="E42" t="s">
        <v>15</v>
      </c>
      <c r="F42" t="s">
        <v>14</v>
      </c>
      <c r="G42" t="s">
        <v>15</v>
      </c>
      <c r="H42">
        <v>9.5943215882170405E-2</v>
      </c>
      <c r="I42">
        <v>-1.24656E-2</v>
      </c>
      <c r="J42">
        <v>9.9473847895169096E-2</v>
      </c>
      <c r="K42">
        <v>0.10251</v>
      </c>
      <c r="L42">
        <v>1.97176059221424E-2</v>
      </c>
      <c r="M42">
        <v>2.54238E-2</v>
      </c>
      <c r="N42" s="30">
        <v>1.7473160316363401E-6</v>
      </c>
      <c r="O42">
        <v>0.62391200000000002</v>
      </c>
      <c r="P42">
        <v>14329</v>
      </c>
      <c r="Q42">
        <f>Table1[[#This Row],[ncase.outcome]]+Table1[[#This Row],[ncontrol.outcome]]</f>
        <v>121885</v>
      </c>
      <c r="R42">
        <v>12906</v>
      </c>
      <c r="S42">
        <v>108979</v>
      </c>
      <c r="T42">
        <v>1.64986267938213E-3</v>
      </c>
      <c r="U42">
        <v>14329</v>
      </c>
      <c r="V42" s="30">
        <v>4.3457734384490202E-6</v>
      </c>
      <c r="W42">
        <v>23078.8525905567</v>
      </c>
      <c r="X42" t="b">
        <v>1</v>
      </c>
      <c r="Y42">
        <v>2.8913798743265498E-4</v>
      </c>
      <c r="Z42">
        <v>23.676645821822198</v>
      </c>
    </row>
    <row r="43" spans="1:26" x14ac:dyDescent="0.2">
      <c r="A43" t="s">
        <v>114</v>
      </c>
      <c r="B43" t="s">
        <v>2202</v>
      </c>
      <c r="C43" t="s">
        <v>2104</v>
      </c>
      <c r="D43" t="s">
        <v>26</v>
      </c>
      <c r="E43" t="s">
        <v>14</v>
      </c>
      <c r="F43" t="s">
        <v>26</v>
      </c>
      <c r="G43" t="s">
        <v>14</v>
      </c>
      <c r="H43">
        <v>0.171400000316489</v>
      </c>
      <c r="I43" s="30">
        <v>-7.9526399999999998E-5</v>
      </c>
      <c r="J43">
        <v>5.4561351414579601E-2</v>
      </c>
      <c r="K43">
        <v>5.9302000000000001E-2</v>
      </c>
      <c r="L43">
        <v>3.7387082976624998E-2</v>
      </c>
      <c r="M43">
        <v>3.2773499999999997E-2</v>
      </c>
      <c r="N43" s="30">
        <v>4.3371296058077798E-6</v>
      </c>
      <c r="O43">
        <v>0.99806399999999995</v>
      </c>
      <c r="P43">
        <v>6913</v>
      </c>
      <c r="Q43">
        <f>Table1[[#This Row],[ncase.outcome]]+Table1[[#This Row],[ncontrol.outcome]]</f>
        <v>121885</v>
      </c>
      <c r="R43">
        <v>12906</v>
      </c>
      <c r="S43">
        <v>108979</v>
      </c>
      <c r="T43">
        <v>3.0319276278799301E-3</v>
      </c>
      <c r="U43">
        <v>6913</v>
      </c>
      <c r="V43" s="30">
        <v>1.0724174811819499E-10</v>
      </c>
      <c r="W43">
        <v>23078.8525905567</v>
      </c>
      <c r="X43" t="b">
        <v>1</v>
      </c>
      <c r="Y43" s="30">
        <v>5.85398424982277E-5</v>
      </c>
      <c r="Z43">
        <v>21.0173749961947</v>
      </c>
    </row>
    <row r="44" spans="1:26" x14ac:dyDescent="0.2">
      <c r="A44" t="s">
        <v>114</v>
      </c>
      <c r="B44" t="s">
        <v>2202</v>
      </c>
      <c r="C44" t="s">
        <v>2105</v>
      </c>
      <c r="D44" t="s">
        <v>14</v>
      </c>
      <c r="E44" t="s">
        <v>15</v>
      </c>
      <c r="F44" t="s">
        <v>14</v>
      </c>
      <c r="G44" t="s">
        <v>15</v>
      </c>
      <c r="H44">
        <v>-0.108401613842071</v>
      </c>
      <c r="I44">
        <v>6.3780100000000006E-2</v>
      </c>
      <c r="J44">
        <v>6.6924323444504205E-2</v>
      </c>
      <c r="K44">
        <v>6.9331599999999993E-2</v>
      </c>
      <c r="L44">
        <v>2.4414191652086699E-2</v>
      </c>
      <c r="M44">
        <v>3.32562E-2</v>
      </c>
      <c r="N44" s="30">
        <v>9.1956244748801394E-6</v>
      </c>
      <c r="O44">
        <v>5.51315E-2</v>
      </c>
      <c r="P44">
        <v>13414</v>
      </c>
      <c r="Q44">
        <f>Table1[[#This Row],[ncase.outcome]]+Table1[[#This Row],[ncontrol.outcome]]</f>
        <v>121885</v>
      </c>
      <c r="R44">
        <v>12906</v>
      </c>
      <c r="S44">
        <v>108979</v>
      </c>
      <c r="T44">
        <v>1.46776099800965E-3</v>
      </c>
      <c r="U44">
        <v>13414</v>
      </c>
      <c r="V44" s="30">
        <v>7.9751694939117796E-5</v>
      </c>
      <c r="W44">
        <v>23078.8525905567</v>
      </c>
      <c r="X44" t="b">
        <v>1</v>
      </c>
      <c r="Y44">
        <v>6.7775634803824104E-3</v>
      </c>
      <c r="Z44">
        <v>19.714546748115801</v>
      </c>
    </row>
    <row r="45" spans="1:26" x14ac:dyDescent="0.2">
      <c r="A45" t="s">
        <v>101</v>
      </c>
      <c r="B45" t="s">
        <v>2207</v>
      </c>
      <c r="C45" t="s">
        <v>2130</v>
      </c>
      <c r="D45" t="s">
        <v>15</v>
      </c>
      <c r="E45" t="s">
        <v>14</v>
      </c>
      <c r="F45" t="s">
        <v>15</v>
      </c>
      <c r="G45" t="s">
        <v>14</v>
      </c>
      <c r="H45">
        <v>6.24121747065269E-2</v>
      </c>
      <c r="I45">
        <v>3.2399999999999998E-2</v>
      </c>
      <c r="J45">
        <v>0.213178069859771</v>
      </c>
      <c r="K45">
        <v>0.93340000000000001</v>
      </c>
      <c r="L45">
        <v>1.39319670774501E-2</v>
      </c>
      <c r="M45">
        <v>2.98E-2</v>
      </c>
      <c r="N45" s="30">
        <v>6.5344215203412202E-6</v>
      </c>
      <c r="O45">
        <v>0.2762</v>
      </c>
      <c r="P45">
        <v>15332</v>
      </c>
      <c r="Q45">
        <f>Table1[[#This Row],[ncase.outcome]]+Table1[[#This Row],[ncontrol.outcome]]</f>
        <v>38058</v>
      </c>
      <c r="R45">
        <v>5582</v>
      </c>
      <c r="S45">
        <v>32476</v>
      </c>
      <c r="T45">
        <v>1.3073848127423699E-3</v>
      </c>
      <c r="U45">
        <v>15332</v>
      </c>
      <c r="V45" s="30">
        <v>1.9861319130003201E-5</v>
      </c>
      <c r="W45">
        <v>9526.5663986546897</v>
      </c>
      <c r="X45" t="b">
        <v>1</v>
      </c>
      <c r="Y45">
        <v>1.50625542785557E-2</v>
      </c>
      <c r="Z45">
        <v>20.0684463613287</v>
      </c>
    </row>
    <row r="46" spans="1:26" x14ac:dyDescent="0.2">
      <c r="A46" t="s">
        <v>101</v>
      </c>
      <c r="B46" t="s">
        <v>2207</v>
      </c>
      <c r="C46" t="s">
        <v>2131</v>
      </c>
      <c r="D46" t="s">
        <v>15</v>
      </c>
      <c r="E46" t="s">
        <v>14</v>
      </c>
      <c r="F46" t="s">
        <v>15</v>
      </c>
      <c r="G46" t="s">
        <v>14</v>
      </c>
      <c r="H46">
        <v>6.4527856172692299E-2</v>
      </c>
      <c r="I46">
        <v>4.3400000000000001E-2</v>
      </c>
      <c r="J46">
        <v>0.46616609120283198</v>
      </c>
      <c r="K46">
        <v>0.52087499999999998</v>
      </c>
      <c r="L46">
        <v>1.1438991057689999E-2</v>
      </c>
      <c r="M46">
        <v>2.4299999999999999E-2</v>
      </c>
      <c r="N46" s="30">
        <v>1.7134668501947401E-8</v>
      </c>
      <c r="O46">
        <v>7.3889999999999997E-2</v>
      </c>
      <c r="P46">
        <v>15332</v>
      </c>
      <c r="Q46">
        <f>Table1[[#This Row],[ncase.outcome]]+Table1[[#This Row],[ncontrol.outcome]]</f>
        <v>38058</v>
      </c>
      <c r="R46">
        <v>5582</v>
      </c>
      <c r="S46">
        <v>32476</v>
      </c>
      <c r="T46">
        <v>2.07145890197699E-3</v>
      </c>
      <c r="U46">
        <v>15332</v>
      </c>
      <c r="V46">
        <v>1.42875417696776E-4</v>
      </c>
      <c r="W46">
        <v>9526.5663986546897</v>
      </c>
      <c r="X46" t="b">
        <v>1</v>
      </c>
      <c r="Y46">
        <v>1.0038028290583E-2</v>
      </c>
      <c r="Z46">
        <v>31.8213816516026</v>
      </c>
    </row>
    <row r="47" spans="1:26" x14ac:dyDescent="0.2">
      <c r="A47" t="s">
        <v>101</v>
      </c>
      <c r="B47" t="s">
        <v>2207</v>
      </c>
      <c r="C47" t="s">
        <v>2132</v>
      </c>
      <c r="D47" t="s">
        <v>14</v>
      </c>
      <c r="E47" t="s">
        <v>15</v>
      </c>
      <c r="F47" t="s">
        <v>14</v>
      </c>
      <c r="G47" t="s">
        <v>15</v>
      </c>
      <c r="H47">
        <v>-6.7145381226269396E-2</v>
      </c>
      <c r="I47" s="30">
        <v>1E-4</v>
      </c>
      <c r="J47">
        <v>0.18171941361173199</v>
      </c>
      <c r="K47">
        <v>0.20775299999999999</v>
      </c>
      <c r="L47">
        <v>1.48335944815879E-2</v>
      </c>
      <c r="M47">
        <v>3.2300000000000002E-2</v>
      </c>
      <c r="N47" s="30">
        <v>4.9132292314949202E-6</v>
      </c>
      <c r="O47">
        <v>0.99839999999999995</v>
      </c>
      <c r="P47">
        <v>15332</v>
      </c>
      <c r="Q47">
        <f>Table1[[#This Row],[ncase.outcome]]+Table1[[#This Row],[ncontrol.outcome]]</f>
        <v>38058</v>
      </c>
      <c r="R47">
        <v>5582</v>
      </c>
      <c r="S47">
        <v>32476</v>
      </c>
      <c r="T47">
        <v>1.33480321421901E-3</v>
      </c>
      <c r="U47">
        <v>15332</v>
      </c>
      <c r="V47" s="30">
        <v>5.0029736987125998E-10</v>
      </c>
      <c r="W47">
        <v>9526.5663986546897</v>
      </c>
      <c r="X47" t="b">
        <v>1</v>
      </c>
      <c r="Y47">
        <v>5.1154489782791997E-3</v>
      </c>
      <c r="Z47">
        <v>20.4898832359798</v>
      </c>
    </row>
    <row r="48" spans="1:26" x14ac:dyDescent="0.2">
      <c r="A48" t="s">
        <v>101</v>
      </c>
      <c r="B48" t="s">
        <v>2207</v>
      </c>
      <c r="C48" t="s">
        <v>2133</v>
      </c>
      <c r="D48" t="s">
        <v>14</v>
      </c>
      <c r="E48" t="s">
        <v>15</v>
      </c>
      <c r="F48" t="s">
        <v>14</v>
      </c>
      <c r="G48" t="s">
        <v>15</v>
      </c>
      <c r="H48">
        <v>-9.9354771388202201E-2</v>
      </c>
      <c r="I48">
        <v>0.10920000000000001</v>
      </c>
      <c r="J48">
        <v>7.4007537124478801E-2</v>
      </c>
      <c r="K48">
        <v>0.20377700000000001</v>
      </c>
      <c r="L48">
        <v>2.21638173065495E-2</v>
      </c>
      <c r="M48">
        <v>4.7500000000000001E-2</v>
      </c>
      <c r="N48" s="30">
        <v>9.6877264338332992E-6</v>
      </c>
      <c r="O48">
        <v>2.163E-2</v>
      </c>
      <c r="P48">
        <v>14826</v>
      </c>
      <c r="Q48">
        <f>Table1[[#This Row],[ncase.outcome]]+Table1[[#This Row],[ncontrol.outcome]]</f>
        <v>38058</v>
      </c>
      <c r="R48">
        <v>5582</v>
      </c>
      <c r="S48">
        <v>32476</v>
      </c>
      <c r="T48">
        <v>1.35373796256643E-3</v>
      </c>
      <c r="U48">
        <v>14826</v>
      </c>
      <c r="V48">
        <v>5.8594546135724704E-4</v>
      </c>
      <c r="W48">
        <v>9526.5663986546897</v>
      </c>
      <c r="X48" t="b">
        <v>1</v>
      </c>
      <c r="Y48">
        <v>0.33738296921960798</v>
      </c>
      <c r="Z48">
        <v>20.0950149416696</v>
      </c>
    </row>
    <row r="49" spans="1:26" x14ac:dyDescent="0.2">
      <c r="A49" t="s">
        <v>123</v>
      </c>
      <c r="B49" t="s">
        <v>2208</v>
      </c>
      <c r="C49" t="s">
        <v>2151</v>
      </c>
      <c r="D49" t="s">
        <v>26</v>
      </c>
      <c r="E49" t="s">
        <v>45</v>
      </c>
      <c r="F49" t="s">
        <v>26</v>
      </c>
      <c r="G49" t="s">
        <v>45</v>
      </c>
      <c r="H49">
        <v>-8.4484883251534096E-2</v>
      </c>
      <c r="I49">
        <v>7.2734839664984697E-3</v>
      </c>
      <c r="J49">
        <v>0.205107308375616</v>
      </c>
      <c r="K49">
        <v>0.20815013722126899</v>
      </c>
      <c r="L49">
        <v>1.8552582529978601E-2</v>
      </c>
      <c r="M49">
        <v>2.61613256380335E-2</v>
      </c>
      <c r="N49" s="30">
        <v>5.9317816059209897E-6</v>
      </c>
      <c r="O49">
        <v>0.79330000000000001</v>
      </c>
      <c r="P49">
        <v>8874</v>
      </c>
      <c r="Q49">
        <f>Table1[[#This Row],[ncase.outcome]]+Table1[[#This Row],[ncontrol.outcome]]</f>
        <v>16258</v>
      </c>
      <c r="R49">
        <v>9055</v>
      </c>
      <c r="S49">
        <v>7203</v>
      </c>
      <c r="T49">
        <v>2.3274354859202399E-3</v>
      </c>
      <c r="U49">
        <v>8874</v>
      </c>
      <c r="V49" s="30">
        <v>2.6453366132069099E-6</v>
      </c>
      <c r="W49">
        <v>8023.5164226842198</v>
      </c>
      <c r="X49" t="b">
        <v>1</v>
      </c>
      <c r="Y49">
        <v>2.46228642865163E-3</v>
      </c>
      <c r="Z49">
        <v>20.697178979900599</v>
      </c>
    </row>
    <row r="50" spans="1:26" x14ac:dyDescent="0.2">
      <c r="A50" t="s">
        <v>123</v>
      </c>
      <c r="B50" t="s">
        <v>2208</v>
      </c>
      <c r="C50" t="s">
        <v>2152</v>
      </c>
      <c r="D50" t="s">
        <v>14</v>
      </c>
      <c r="E50" t="s">
        <v>15</v>
      </c>
      <c r="F50" t="s">
        <v>14</v>
      </c>
      <c r="G50" t="s">
        <v>15</v>
      </c>
      <c r="H50">
        <v>-8.7147001604758606E-2</v>
      </c>
      <c r="I50">
        <v>-4.9120443610206404E-3</v>
      </c>
      <c r="J50">
        <v>0.26038650453552697</v>
      </c>
      <c r="K50">
        <v>0.25455270154373899</v>
      </c>
      <c r="L50">
        <v>1.7080195822207201E-2</v>
      </c>
      <c r="M50">
        <v>2.4564874809139901E-2</v>
      </c>
      <c r="N50" s="30">
        <v>3.1626887577904803E-7</v>
      </c>
      <c r="O50">
        <v>0.85209999999999997</v>
      </c>
      <c r="P50">
        <v>8874</v>
      </c>
      <c r="Q50">
        <f>Table1[[#This Row],[ncase.outcome]]+Table1[[#This Row],[ncontrol.outcome]]</f>
        <v>16258</v>
      </c>
      <c r="R50">
        <v>9055</v>
      </c>
      <c r="S50">
        <v>7203</v>
      </c>
      <c r="T50">
        <v>2.92521770153199E-3</v>
      </c>
      <c r="U50">
        <v>8874</v>
      </c>
      <c r="V50" s="30">
        <v>1.3932145072588E-6</v>
      </c>
      <c r="W50">
        <v>8023.5164226842198</v>
      </c>
      <c r="X50" t="b">
        <v>1</v>
      </c>
      <c r="Y50">
        <v>5.8813958425434196E-4</v>
      </c>
      <c r="Z50">
        <v>26.028670977081301</v>
      </c>
    </row>
    <row r="51" spans="1:26" x14ac:dyDescent="0.2">
      <c r="A51" t="s">
        <v>123</v>
      </c>
      <c r="B51" t="s">
        <v>2208</v>
      </c>
      <c r="C51" t="s">
        <v>2153</v>
      </c>
      <c r="D51" t="s">
        <v>14</v>
      </c>
      <c r="E51" t="s">
        <v>15</v>
      </c>
      <c r="F51" t="s">
        <v>14</v>
      </c>
      <c r="G51" t="s">
        <v>15</v>
      </c>
      <c r="H51">
        <v>-7.2592791117512698E-2</v>
      </c>
      <c r="I51">
        <v>-1.17689835999989E-2</v>
      </c>
      <c r="J51">
        <v>0.42829251734811902</v>
      </c>
      <c r="K51">
        <v>0.41611633790737601</v>
      </c>
      <c r="L51">
        <v>1.5189103893865401E-2</v>
      </c>
      <c r="M51">
        <v>2.2398319930201398E-2</v>
      </c>
      <c r="N51" s="30">
        <v>1.81731312587998E-6</v>
      </c>
      <c r="O51">
        <v>0.61160000000000003</v>
      </c>
      <c r="P51">
        <v>8823</v>
      </c>
      <c r="Q51">
        <f>Table1[[#This Row],[ncase.outcome]]+Table1[[#This Row],[ncontrol.outcome]]</f>
        <v>16258</v>
      </c>
      <c r="R51">
        <v>9055</v>
      </c>
      <c r="S51">
        <v>7203</v>
      </c>
      <c r="T51">
        <v>2.58066331854885E-3</v>
      </c>
      <c r="U51">
        <v>8823</v>
      </c>
      <c r="V51" s="30">
        <v>1.0238226301419299E-5</v>
      </c>
      <c r="W51">
        <v>8023.5164226842198</v>
      </c>
      <c r="X51" t="b">
        <v>1</v>
      </c>
      <c r="Y51">
        <v>2.01551493648491E-3</v>
      </c>
      <c r="Z51">
        <v>22.822929429720599</v>
      </c>
    </row>
    <row r="52" spans="1:26" x14ac:dyDescent="0.2">
      <c r="A52" t="s">
        <v>123</v>
      </c>
      <c r="B52" t="s">
        <v>2208</v>
      </c>
      <c r="C52" t="s">
        <v>2154</v>
      </c>
      <c r="D52" t="s">
        <v>45</v>
      </c>
      <c r="E52" t="s">
        <v>26</v>
      </c>
      <c r="F52" t="s">
        <v>45</v>
      </c>
      <c r="G52" t="s">
        <v>26</v>
      </c>
      <c r="H52">
        <v>0.14645114645434401</v>
      </c>
      <c r="I52">
        <v>6.08128393965124E-2</v>
      </c>
      <c r="J52">
        <v>5.90572536872217E-2</v>
      </c>
      <c r="K52">
        <v>5.30794125214408E-2</v>
      </c>
      <c r="L52">
        <v>3.2315088705026598E-2</v>
      </c>
      <c r="M52">
        <v>4.9232600553786199E-2</v>
      </c>
      <c r="N52" s="30">
        <v>7.20446607174408E-6</v>
      </c>
      <c r="O52">
        <v>0.21859999999999999</v>
      </c>
      <c r="P52">
        <v>8586</v>
      </c>
      <c r="Q52">
        <f>Table1[[#This Row],[ncase.outcome]]+Table1[[#This Row],[ncontrol.outcome]]</f>
        <v>16258</v>
      </c>
      <c r="R52">
        <v>9055</v>
      </c>
      <c r="S52">
        <v>7203</v>
      </c>
      <c r="T52">
        <v>2.3837021774418699E-3</v>
      </c>
      <c r="U52">
        <v>8586</v>
      </c>
      <c r="V52" s="30">
        <v>5.5096544598165699E-5</v>
      </c>
      <c r="W52">
        <v>8023.5164226842198</v>
      </c>
      <c r="X52" t="b">
        <v>1</v>
      </c>
      <c r="Y52">
        <v>7.62400760777345E-3</v>
      </c>
      <c r="Z52">
        <v>20.510590630708101</v>
      </c>
    </row>
    <row r="53" spans="1:26" x14ac:dyDescent="0.2">
      <c r="A53" t="s">
        <v>123</v>
      </c>
      <c r="B53" t="s">
        <v>2208</v>
      </c>
      <c r="C53" t="s">
        <v>2155</v>
      </c>
      <c r="D53" t="s">
        <v>26</v>
      </c>
      <c r="E53" t="s">
        <v>45</v>
      </c>
      <c r="F53" t="s">
        <v>26</v>
      </c>
      <c r="G53" t="s">
        <v>45</v>
      </c>
      <c r="H53">
        <v>-8.2165893768456094E-2</v>
      </c>
      <c r="I53">
        <v>-6.2833309171569096E-2</v>
      </c>
      <c r="J53">
        <v>0.43873324695594401</v>
      </c>
      <c r="K53">
        <v>0.423687928816467</v>
      </c>
      <c r="L53">
        <v>1.5095660682077501E-2</v>
      </c>
      <c r="M53">
        <v>2.2775669832507998E-2</v>
      </c>
      <c r="N53" s="30">
        <v>5.7270891699001398E-8</v>
      </c>
      <c r="O53">
        <v>5.8320000000000004E-3</v>
      </c>
      <c r="P53">
        <v>8874</v>
      </c>
      <c r="Q53">
        <f>Table1[[#This Row],[ncase.outcome]]+Table1[[#This Row],[ncontrol.outcome]]</f>
        <v>16258</v>
      </c>
      <c r="R53">
        <v>9055</v>
      </c>
      <c r="S53">
        <v>7203</v>
      </c>
      <c r="T53">
        <v>3.3249339818356501E-3</v>
      </c>
      <c r="U53">
        <v>8874</v>
      </c>
      <c r="V53">
        <v>2.9416441432530998E-4</v>
      </c>
      <c r="W53">
        <v>8023.5164226842198</v>
      </c>
      <c r="X53" t="b">
        <v>1</v>
      </c>
      <c r="Y53">
        <v>8.4568830513576804E-3</v>
      </c>
      <c r="Z53">
        <v>29.597223099698098</v>
      </c>
    </row>
    <row r="54" spans="1:26" x14ac:dyDescent="0.2">
      <c r="A54" t="s">
        <v>123</v>
      </c>
      <c r="B54" t="s">
        <v>2208</v>
      </c>
      <c r="C54" t="s">
        <v>2156</v>
      </c>
      <c r="D54" t="s">
        <v>14</v>
      </c>
      <c r="E54" t="s">
        <v>15</v>
      </c>
      <c r="F54" t="s">
        <v>14</v>
      </c>
      <c r="G54" t="s">
        <v>15</v>
      </c>
      <c r="H54">
        <v>9.9642713886637299E-2</v>
      </c>
      <c r="I54">
        <v>4.84091392076876E-2</v>
      </c>
      <c r="J54">
        <v>0.17933672771446399</v>
      </c>
      <c r="K54">
        <v>0.173454223842196</v>
      </c>
      <c r="L54">
        <v>1.9517897191145502E-2</v>
      </c>
      <c r="M54">
        <v>3.00405217920304E-2</v>
      </c>
      <c r="N54" s="30">
        <v>3.7606248212302698E-7</v>
      </c>
      <c r="O54">
        <v>0.1069</v>
      </c>
      <c r="P54">
        <v>8874</v>
      </c>
      <c r="Q54">
        <f>Table1[[#This Row],[ncase.outcome]]+Table1[[#This Row],[ncontrol.outcome]]</f>
        <v>16258</v>
      </c>
      <c r="R54">
        <v>9055</v>
      </c>
      <c r="S54">
        <v>7203</v>
      </c>
      <c r="T54">
        <v>2.9225054480295099E-3</v>
      </c>
      <c r="U54">
        <v>8874</v>
      </c>
      <c r="V54">
        <v>1.0063424708854E-4</v>
      </c>
      <c r="W54">
        <v>8023.5164226842198</v>
      </c>
      <c r="X54" t="b">
        <v>1</v>
      </c>
      <c r="Y54">
        <v>4.2242712503282502E-3</v>
      </c>
      <c r="Z54">
        <v>26.004466530024899</v>
      </c>
    </row>
    <row r="55" spans="1:26" x14ac:dyDescent="0.2">
      <c r="A55" t="s">
        <v>70</v>
      </c>
      <c r="B55" t="s">
        <v>2208</v>
      </c>
      <c r="C55" t="s">
        <v>2141</v>
      </c>
      <c r="D55" t="s">
        <v>26</v>
      </c>
      <c r="E55" t="s">
        <v>15</v>
      </c>
      <c r="F55" t="s">
        <v>26</v>
      </c>
      <c r="G55" t="s">
        <v>15</v>
      </c>
      <c r="H55">
        <v>6.04685717395686E-2</v>
      </c>
      <c r="I55">
        <v>2.6934001240080999E-2</v>
      </c>
      <c r="J55">
        <v>0.28056354251005</v>
      </c>
      <c r="K55">
        <v>0.294653855060034</v>
      </c>
      <c r="L55">
        <v>1.3343015560668E-2</v>
      </c>
      <c r="M55">
        <v>2.4841632357221199E-2</v>
      </c>
      <c r="N55" s="30">
        <v>5.30175590422841E-6</v>
      </c>
      <c r="O55">
        <v>0.28179999999999999</v>
      </c>
      <c r="P55">
        <v>13922</v>
      </c>
      <c r="Q55">
        <f>Table1[[#This Row],[ncase.outcome]]+Table1[[#This Row],[ncontrol.outcome]]</f>
        <v>16258</v>
      </c>
      <c r="R55">
        <v>9055</v>
      </c>
      <c r="S55">
        <v>7203</v>
      </c>
      <c r="T55">
        <v>1.47609087529802E-3</v>
      </c>
      <c r="U55">
        <v>13922</v>
      </c>
      <c r="V55" s="30">
        <v>4.5593699666516498E-5</v>
      </c>
      <c r="W55">
        <v>8023.5164226842198</v>
      </c>
      <c r="X55" t="b">
        <v>1</v>
      </c>
      <c r="Y55">
        <v>2.38029745074365E-2</v>
      </c>
      <c r="Z55">
        <v>20.5775593317139</v>
      </c>
    </row>
    <row r="56" spans="1:26" x14ac:dyDescent="0.2">
      <c r="A56" t="s">
        <v>70</v>
      </c>
      <c r="B56" t="s">
        <v>2208</v>
      </c>
      <c r="C56" t="s">
        <v>2142</v>
      </c>
      <c r="D56" t="s">
        <v>14</v>
      </c>
      <c r="E56" t="s">
        <v>45</v>
      </c>
      <c r="F56" t="s">
        <v>14</v>
      </c>
      <c r="G56" t="s">
        <v>45</v>
      </c>
      <c r="H56">
        <v>6.4185174734610398E-2</v>
      </c>
      <c r="I56">
        <v>4.3538302014483402E-2</v>
      </c>
      <c r="J56">
        <v>0.22037632086276701</v>
      </c>
      <c r="K56">
        <v>0.23030670240137199</v>
      </c>
      <c r="L56">
        <v>1.44480598887243E-2</v>
      </c>
      <c r="M56">
        <v>2.7600838082722502E-2</v>
      </c>
      <c r="N56" s="30">
        <v>9.40637830299438E-6</v>
      </c>
      <c r="O56">
        <v>0.11459999999999999</v>
      </c>
      <c r="P56">
        <v>13922</v>
      </c>
      <c r="Q56">
        <f>Table1[[#This Row],[ncase.outcome]]+Table1[[#This Row],[ncontrol.outcome]]</f>
        <v>16258</v>
      </c>
      <c r="R56">
        <v>9055</v>
      </c>
      <c r="S56">
        <v>7203</v>
      </c>
      <c r="T56">
        <v>1.4156288373827701E-3</v>
      </c>
      <c r="U56">
        <v>13922</v>
      </c>
      <c r="V56">
        <v>1.01026446647709E-4</v>
      </c>
      <c r="W56">
        <v>8023.5164226842198</v>
      </c>
      <c r="X56" t="b">
        <v>1</v>
      </c>
      <c r="Y56">
        <v>4.90496292908787E-2</v>
      </c>
      <c r="Z56">
        <v>19.733488712051098</v>
      </c>
    </row>
    <row r="57" spans="1:26" x14ac:dyDescent="0.2">
      <c r="A57" t="s">
        <v>70</v>
      </c>
      <c r="B57" t="s">
        <v>2208</v>
      </c>
      <c r="C57" t="s">
        <v>2143</v>
      </c>
      <c r="D57" t="s">
        <v>14</v>
      </c>
      <c r="E57" t="s">
        <v>45</v>
      </c>
      <c r="F57" t="s">
        <v>14</v>
      </c>
      <c r="G57" t="s">
        <v>45</v>
      </c>
      <c r="H57">
        <v>8.7920302991083499E-2</v>
      </c>
      <c r="I57">
        <v>2.46926125903714E-2</v>
      </c>
      <c r="J57">
        <v>0.105174533265182</v>
      </c>
      <c r="K57">
        <v>0.113447778730703</v>
      </c>
      <c r="L57">
        <v>1.9519663999000299E-2</v>
      </c>
      <c r="M57">
        <v>3.5362299391062502E-2</v>
      </c>
      <c r="N57" s="30">
        <v>5.2967073891314198E-6</v>
      </c>
      <c r="O57">
        <v>0.49480000000000002</v>
      </c>
      <c r="P57">
        <v>13922</v>
      </c>
      <c r="Q57">
        <f>Table1[[#This Row],[ncase.outcome]]+Table1[[#This Row],[ncontrol.outcome]]</f>
        <v>16258</v>
      </c>
      <c r="R57">
        <v>9055</v>
      </c>
      <c r="S57">
        <v>7203</v>
      </c>
      <c r="T57">
        <v>1.4549808485261699E-3</v>
      </c>
      <c r="U57">
        <v>13922</v>
      </c>
      <c r="V57" s="30">
        <v>1.8477435947397599E-5</v>
      </c>
      <c r="W57">
        <v>8023.5164226842198</v>
      </c>
      <c r="X57" t="b">
        <v>1</v>
      </c>
      <c r="Y57">
        <v>1.5707636474661599E-2</v>
      </c>
      <c r="Z57">
        <v>20.2828445618754</v>
      </c>
    </row>
    <row r="58" spans="1:26" x14ac:dyDescent="0.2">
      <c r="A58" t="s">
        <v>70</v>
      </c>
      <c r="B58" t="s">
        <v>2208</v>
      </c>
      <c r="C58" t="s">
        <v>2144</v>
      </c>
      <c r="D58" t="s">
        <v>45</v>
      </c>
      <c r="E58" t="s">
        <v>14</v>
      </c>
      <c r="F58" t="s">
        <v>45</v>
      </c>
      <c r="G58" t="s">
        <v>14</v>
      </c>
      <c r="H58">
        <v>5.8637063470421698E-2</v>
      </c>
      <c r="I58">
        <v>-2.50313021811848E-3</v>
      </c>
      <c r="J58">
        <v>0.35182839378703201</v>
      </c>
      <c r="K58">
        <v>0.34804677101200698</v>
      </c>
      <c r="L58">
        <v>1.2534623956661901E-2</v>
      </c>
      <c r="M58">
        <v>2.1774072878846699E-2</v>
      </c>
      <c r="N58" s="30">
        <v>2.7776822061612701E-6</v>
      </c>
      <c r="O58">
        <v>0.91579999999999995</v>
      </c>
      <c r="P58">
        <v>13922</v>
      </c>
      <c r="Q58">
        <f>Table1[[#This Row],[ncase.outcome]]+Table1[[#This Row],[ncontrol.outcome]]</f>
        <v>16258</v>
      </c>
      <c r="R58">
        <v>9055</v>
      </c>
      <c r="S58">
        <v>7203</v>
      </c>
      <c r="T58">
        <v>1.5681778285179999E-3</v>
      </c>
      <c r="U58">
        <v>13922</v>
      </c>
      <c r="V58" s="30">
        <v>4.32307823901409E-7</v>
      </c>
      <c r="W58">
        <v>8023.5164226842198</v>
      </c>
      <c r="X58" t="b">
        <v>1</v>
      </c>
      <c r="Y58">
        <v>5.4461633923211699E-3</v>
      </c>
      <c r="Z58">
        <v>21.863320948139201</v>
      </c>
    </row>
    <row r="59" spans="1:26" x14ac:dyDescent="0.2">
      <c r="A59" t="s">
        <v>70</v>
      </c>
      <c r="B59" t="s">
        <v>2208</v>
      </c>
      <c r="C59" t="s">
        <v>2145</v>
      </c>
      <c r="D59" t="s">
        <v>15</v>
      </c>
      <c r="E59" t="s">
        <v>45</v>
      </c>
      <c r="F59" t="s">
        <v>15</v>
      </c>
      <c r="G59" t="s">
        <v>45</v>
      </c>
      <c r="H59">
        <v>0.117954423915138</v>
      </c>
      <c r="I59">
        <v>2.1565777914560599E-2</v>
      </c>
      <c r="J59">
        <v>5.5914617418987199E-2</v>
      </c>
      <c r="K59">
        <v>5.4117860205831897E-2</v>
      </c>
      <c r="L59">
        <v>2.6132665005804901E-2</v>
      </c>
      <c r="M59">
        <v>4.80904862399546E-2</v>
      </c>
      <c r="N59" s="30">
        <v>7.6359372303925504E-6</v>
      </c>
      <c r="O59">
        <v>0.66679999999999995</v>
      </c>
      <c r="P59">
        <v>13843</v>
      </c>
      <c r="Q59">
        <f>Table1[[#This Row],[ncase.outcome]]+Table1[[#This Row],[ncontrol.outcome]]</f>
        <v>16258</v>
      </c>
      <c r="R59">
        <v>9055</v>
      </c>
      <c r="S59">
        <v>7203</v>
      </c>
      <c r="T59">
        <v>1.4689096858542599E-3</v>
      </c>
      <c r="U59">
        <v>13843</v>
      </c>
      <c r="V59" s="30">
        <v>7.1729113911632604E-6</v>
      </c>
      <c r="W59">
        <v>8023.5164226842198</v>
      </c>
      <c r="X59" t="b">
        <v>1</v>
      </c>
      <c r="Y59">
        <v>1.1035151022023199E-2</v>
      </c>
      <c r="Z59">
        <v>20.361087560641199</v>
      </c>
    </row>
    <row r="60" spans="1:26" x14ac:dyDescent="0.2">
      <c r="A60" t="s">
        <v>70</v>
      </c>
      <c r="B60" t="s">
        <v>2208</v>
      </c>
      <c r="C60" t="s">
        <v>2146</v>
      </c>
      <c r="D60" t="s">
        <v>45</v>
      </c>
      <c r="E60" t="s">
        <v>26</v>
      </c>
      <c r="F60" t="s">
        <v>45</v>
      </c>
      <c r="G60" t="s">
        <v>26</v>
      </c>
      <c r="H60">
        <v>5.8841143534836701E-2</v>
      </c>
      <c r="I60">
        <v>1.9900661706336201E-2</v>
      </c>
      <c r="J60">
        <v>0.34881922491732398</v>
      </c>
      <c r="K60">
        <v>0.33257133361921098</v>
      </c>
      <c r="L60">
        <v>1.25591425735186E-2</v>
      </c>
      <c r="M60">
        <v>2.3611918059035401E-2</v>
      </c>
      <c r="N60" s="30">
        <v>2.7755431538537699E-6</v>
      </c>
      <c r="O60">
        <v>0.40660000000000002</v>
      </c>
      <c r="P60">
        <v>13922</v>
      </c>
      <c r="Q60">
        <f>Table1[[#This Row],[ncase.outcome]]+Table1[[#This Row],[ncontrol.outcome]]</f>
        <v>16258</v>
      </c>
      <c r="R60">
        <v>9055</v>
      </c>
      <c r="S60">
        <v>7203</v>
      </c>
      <c r="T60">
        <v>1.5728749195592E-3</v>
      </c>
      <c r="U60">
        <v>13922</v>
      </c>
      <c r="V60" s="30">
        <v>2.66380658334895E-5</v>
      </c>
      <c r="W60">
        <v>8023.5164226842198</v>
      </c>
      <c r="X60" t="b">
        <v>1</v>
      </c>
      <c r="Y60">
        <v>1.3802845000689601E-2</v>
      </c>
      <c r="Z60">
        <v>21.9289103133091</v>
      </c>
    </row>
    <row r="61" spans="1:26" x14ac:dyDescent="0.2">
      <c r="A61" t="s">
        <v>70</v>
      </c>
      <c r="B61" t="s">
        <v>2208</v>
      </c>
      <c r="C61" t="s">
        <v>69</v>
      </c>
      <c r="D61" t="s">
        <v>15</v>
      </c>
      <c r="E61" t="s">
        <v>14</v>
      </c>
      <c r="F61" t="s">
        <v>15</v>
      </c>
      <c r="G61" t="s">
        <v>14</v>
      </c>
      <c r="H61">
        <v>9.1247599120338405E-2</v>
      </c>
      <c r="I61">
        <v>-6.6887945541631702E-2</v>
      </c>
      <c r="J61">
        <v>0.15239243074928899</v>
      </c>
      <c r="K61">
        <v>0.15532520154373899</v>
      </c>
      <c r="L61">
        <v>1.6653460732526802E-2</v>
      </c>
      <c r="M61">
        <v>3.1545224571734698E-2</v>
      </c>
      <c r="N61" s="30">
        <v>3.2349058669784698E-8</v>
      </c>
      <c r="O61">
        <v>3.3680000000000002E-2</v>
      </c>
      <c r="P61">
        <v>13922</v>
      </c>
      <c r="Q61">
        <f>Table1[[#This Row],[ncase.outcome]]+Table1[[#This Row],[ncontrol.outcome]]</f>
        <v>16258</v>
      </c>
      <c r="R61">
        <v>9055</v>
      </c>
      <c r="S61">
        <v>7203</v>
      </c>
      <c r="T61">
        <v>2.1509539414106102E-3</v>
      </c>
      <c r="U61">
        <v>13922</v>
      </c>
      <c r="V61">
        <v>1.8213538417450101E-4</v>
      </c>
      <c r="W61">
        <v>8023.5164226842198</v>
      </c>
      <c r="X61" t="b">
        <v>1</v>
      </c>
      <c r="Y61">
        <v>1.8877605945738299E-2</v>
      </c>
      <c r="Z61">
        <v>30.0058200012326</v>
      </c>
    </row>
    <row r="62" spans="1:26" x14ac:dyDescent="0.2">
      <c r="A62" t="s">
        <v>70</v>
      </c>
      <c r="B62" t="s">
        <v>2208</v>
      </c>
      <c r="C62" t="s">
        <v>2147</v>
      </c>
      <c r="D62" t="s">
        <v>45</v>
      </c>
      <c r="E62" t="s">
        <v>26</v>
      </c>
      <c r="F62" t="s">
        <v>45</v>
      </c>
      <c r="G62" t="s">
        <v>26</v>
      </c>
      <c r="H62">
        <v>-0.14031413307146001</v>
      </c>
      <c r="I62">
        <v>-2.1022080918702002E-3</v>
      </c>
      <c r="J62">
        <v>5.5784719111814103E-2</v>
      </c>
      <c r="K62">
        <v>5.6134468267581498E-2</v>
      </c>
      <c r="L62">
        <v>2.9950942495470399E-2</v>
      </c>
      <c r="M62">
        <v>4.5455427805989802E-2</v>
      </c>
      <c r="N62" s="30">
        <v>2.7130536494180199E-6</v>
      </c>
      <c r="O62">
        <v>0.96650000000000003</v>
      </c>
      <c r="P62">
        <v>10547</v>
      </c>
      <c r="Q62">
        <f>Table1[[#This Row],[ncase.outcome]]+Table1[[#This Row],[ncontrol.outcome]]</f>
        <v>16258</v>
      </c>
      <c r="R62">
        <v>9055</v>
      </c>
      <c r="S62">
        <v>7203</v>
      </c>
      <c r="T62">
        <v>2.07404944464901E-3</v>
      </c>
      <c r="U62">
        <v>10547</v>
      </c>
      <c r="V62" s="30">
        <v>7.1233285741678197E-8</v>
      </c>
      <c r="W62">
        <v>8023.5164226842198</v>
      </c>
      <c r="X62" t="b">
        <v>1</v>
      </c>
      <c r="Y62">
        <v>2.2290465515043302E-3</v>
      </c>
      <c r="Z62">
        <v>21.916306897974302</v>
      </c>
    </row>
    <row r="63" spans="1:26" x14ac:dyDescent="0.2">
      <c r="A63" t="s">
        <v>70</v>
      </c>
      <c r="B63" t="s">
        <v>2208</v>
      </c>
      <c r="C63" t="s">
        <v>2148</v>
      </c>
      <c r="D63" t="s">
        <v>26</v>
      </c>
      <c r="E63" t="s">
        <v>15</v>
      </c>
      <c r="F63" t="s">
        <v>26</v>
      </c>
      <c r="G63" t="s">
        <v>15</v>
      </c>
      <c r="H63">
        <v>0.13338914476399499</v>
      </c>
      <c r="I63">
        <v>-1.5316704111893301E-2</v>
      </c>
      <c r="J63">
        <v>5.5383990684587901E-2</v>
      </c>
      <c r="K63">
        <v>6.2568057461406507E-2</v>
      </c>
      <c r="L63">
        <v>2.6716179969853201E-2</v>
      </c>
      <c r="M63">
        <v>4.55477428768108E-2</v>
      </c>
      <c r="N63" s="30">
        <v>7.41828049216886E-7</v>
      </c>
      <c r="O63">
        <v>0.74960000000000004</v>
      </c>
      <c r="P63">
        <v>13348</v>
      </c>
      <c r="Q63">
        <f>Table1[[#This Row],[ncase.outcome]]+Table1[[#This Row],[ncontrol.outcome]]</f>
        <v>16258</v>
      </c>
      <c r="R63">
        <v>9055</v>
      </c>
      <c r="S63">
        <v>7203</v>
      </c>
      <c r="T63">
        <v>1.8617035162669E-3</v>
      </c>
      <c r="U63">
        <v>13348</v>
      </c>
      <c r="V63" s="30">
        <v>4.2081816596573504E-6</v>
      </c>
      <c r="W63">
        <v>8023.5164226842198</v>
      </c>
      <c r="X63" t="b">
        <v>1</v>
      </c>
      <c r="Y63">
        <v>3.6069870766200201E-3</v>
      </c>
      <c r="Z63">
        <v>24.892637839492998</v>
      </c>
    </row>
    <row r="64" spans="1:26" x14ac:dyDescent="0.2">
      <c r="A64" t="s">
        <v>70</v>
      </c>
      <c r="B64" t="s">
        <v>2208</v>
      </c>
      <c r="C64" t="s">
        <v>2149</v>
      </c>
      <c r="D64" t="s">
        <v>26</v>
      </c>
      <c r="E64" t="s">
        <v>45</v>
      </c>
      <c r="F64" t="s">
        <v>26</v>
      </c>
      <c r="G64" t="s">
        <v>45</v>
      </c>
      <c r="H64">
        <v>0.13911062922110801</v>
      </c>
      <c r="I64">
        <v>-1.02523764643514E-2</v>
      </c>
      <c r="J64">
        <v>5.8117986931924201E-2</v>
      </c>
      <c r="K64">
        <v>6.1408233276157798E-2</v>
      </c>
      <c r="L64">
        <v>3.1596291098555197E-2</v>
      </c>
      <c r="M64">
        <v>4.6292312727066E-2</v>
      </c>
      <c r="N64" s="30">
        <v>9.7727348780539604E-6</v>
      </c>
      <c r="O64">
        <v>0.83589999999999998</v>
      </c>
      <c r="P64">
        <v>9131</v>
      </c>
      <c r="Q64">
        <f>Table1[[#This Row],[ncase.outcome]]+Table1[[#This Row],[ncontrol.outcome]]</f>
        <v>16258</v>
      </c>
      <c r="R64">
        <v>9055</v>
      </c>
      <c r="S64">
        <v>7203</v>
      </c>
      <c r="T64">
        <v>2.1186425585316901E-3</v>
      </c>
      <c r="U64">
        <v>9131</v>
      </c>
      <c r="V64" s="30">
        <v>1.84907510388444E-6</v>
      </c>
      <c r="W64">
        <v>8023.5164226842198</v>
      </c>
      <c r="X64" t="b">
        <v>1</v>
      </c>
      <c r="Y64">
        <v>3.4916751777259599E-3</v>
      </c>
      <c r="Z64">
        <v>19.382151768448399</v>
      </c>
    </row>
    <row r="65" spans="1:26" x14ac:dyDescent="0.2">
      <c r="A65" t="s">
        <v>70</v>
      </c>
      <c r="B65" t="s">
        <v>2208</v>
      </c>
      <c r="C65" t="s">
        <v>2150</v>
      </c>
      <c r="D65" t="s">
        <v>26</v>
      </c>
      <c r="E65" t="s">
        <v>15</v>
      </c>
      <c r="F65" t="s">
        <v>26</v>
      </c>
      <c r="G65" t="s">
        <v>15</v>
      </c>
      <c r="H65">
        <v>0.106725055025388</v>
      </c>
      <c r="I65">
        <v>-3.90762483101708E-3</v>
      </c>
      <c r="J65">
        <v>6.5760718490183598E-2</v>
      </c>
      <c r="K65">
        <v>5.5528259005145797E-2</v>
      </c>
      <c r="L65">
        <v>2.45637514452057E-2</v>
      </c>
      <c r="M65">
        <v>4.4129990523920297E-2</v>
      </c>
      <c r="N65" s="30">
        <v>8.1371227520479894E-6</v>
      </c>
      <c r="O65">
        <v>0.93540000000000001</v>
      </c>
      <c r="P65">
        <v>13495</v>
      </c>
      <c r="Q65">
        <f>Table1[[#This Row],[ncase.outcome]]+Table1[[#This Row],[ncontrol.outcome]]</f>
        <v>16258</v>
      </c>
      <c r="R65">
        <v>9055</v>
      </c>
      <c r="S65">
        <v>7203</v>
      </c>
      <c r="T65">
        <v>1.3995468591164E-3</v>
      </c>
      <c r="U65">
        <v>13495</v>
      </c>
      <c r="V65" s="30">
        <v>2.4380296251363601E-7</v>
      </c>
      <c r="W65">
        <v>8023.5164226842198</v>
      </c>
      <c r="X65" t="b">
        <v>1</v>
      </c>
      <c r="Y65">
        <v>8.8052126891202103E-3</v>
      </c>
      <c r="Z65">
        <v>18.910551973676501</v>
      </c>
    </row>
    <row r="66" spans="1:26" x14ac:dyDescent="0.2">
      <c r="A66" t="s">
        <v>109</v>
      </c>
      <c r="B66" t="s">
        <v>2208</v>
      </c>
      <c r="C66" t="s">
        <v>2134</v>
      </c>
      <c r="D66" t="s">
        <v>45</v>
      </c>
      <c r="E66" t="s">
        <v>26</v>
      </c>
      <c r="F66" t="s">
        <v>45</v>
      </c>
      <c r="G66" t="s">
        <v>26</v>
      </c>
      <c r="H66">
        <v>5.8352712129866001E-2</v>
      </c>
      <c r="I66">
        <v>-5.17144356866788E-2</v>
      </c>
      <c r="J66">
        <v>0.46640590212145</v>
      </c>
      <c r="K66">
        <v>0.44861328044596899</v>
      </c>
      <c r="L66">
        <v>1.2764551211239801E-2</v>
      </c>
      <c r="M66">
        <v>2.2818401589077601E-2</v>
      </c>
      <c r="N66" s="30">
        <v>4.9209523700237396E-6</v>
      </c>
      <c r="O66">
        <v>2.324E-2</v>
      </c>
      <c r="P66">
        <v>12310</v>
      </c>
      <c r="Q66">
        <f>Table1[[#This Row],[ncase.outcome]]+Table1[[#This Row],[ncontrol.outcome]]</f>
        <v>16258</v>
      </c>
      <c r="R66">
        <v>9055</v>
      </c>
      <c r="S66">
        <v>7203</v>
      </c>
      <c r="T66">
        <v>1.6948339015608301E-3</v>
      </c>
      <c r="U66">
        <v>12310</v>
      </c>
      <c r="V66">
        <v>2.01502227384799E-4</v>
      </c>
      <c r="W66">
        <v>8023.5164226842198</v>
      </c>
      <c r="X66" t="b">
        <v>1</v>
      </c>
      <c r="Y66">
        <v>5.9949334878895401E-2</v>
      </c>
      <c r="Z66">
        <v>20.895429943466599</v>
      </c>
    </row>
    <row r="67" spans="1:26" x14ac:dyDescent="0.2">
      <c r="A67" t="s">
        <v>109</v>
      </c>
      <c r="B67" t="s">
        <v>2208</v>
      </c>
      <c r="C67" t="s">
        <v>2135</v>
      </c>
      <c r="D67" t="s">
        <v>45</v>
      </c>
      <c r="E67" t="s">
        <v>26</v>
      </c>
      <c r="F67" t="s">
        <v>45</v>
      </c>
      <c r="G67" t="s">
        <v>26</v>
      </c>
      <c r="H67">
        <v>-0.10262444983547001</v>
      </c>
      <c r="I67">
        <v>5.0978244764629498E-2</v>
      </c>
      <c r="J67">
        <v>9.2340197406481903E-2</v>
      </c>
      <c r="K67">
        <v>9.9063644939965695E-2</v>
      </c>
      <c r="L67">
        <v>2.19976014117149E-2</v>
      </c>
      <c r="M67">
        <v>3.8553225555325699E-2</v>
      </c>
      <c r="N67" s="30">
        <v>4.6183061741574E-6</v>
      </c>
      <c r="O67">
        <v>0.18720000000000001</v>
      </c>
      <c r="P67">
        <v>12310</v>
      </c>
      <c r="Q67">
        <f>Table1[[#This Row],[ncase.outcome]]+Table1[[#This Row],[ncontrol.outcome]]</f>
        <v>16258</v>
      </c>
      <c r="R67">
        <v>9055</v>
      </c>
      <c r="S67">
        <v>7203</v>
      </c>
      <c r="T67">
        <v>1.76540999260049E-3</v>
      </c>
      <c r="U67">
        <v>12310</v>
      </c>
      <c r="V67" s="30">
        <v>6.9179883589848E-5</v>
      </c>
      <c r="W67">
        <v>8023.5164226842198</v>
      </c>
      <c r="X67" t="b">
        <v>1</v>
      </c>
      <c r="Y67">
        <v>1.8772044332094801E-2</v>
      </c>
      <c r="Z67">
        <v>21.767094034244799</v>
      </c>
    </row>
    <row r="68" spans="1:26" x14ac:dyDescent="0.2">
      <c r="A68" t="s">
        <v>109</v>
      </c>
      <c r="B68" t="s">
        <v>2208</v>
      </c>
      <c r="C68" t="s">
        <v>2136</v>
      </c>
      <c r="D68" t="s">
        <v>14</v>
      </c>
      <c r="E68" t="s">
        <v>15</v>
      </c>
      <c r="F68" t="s">
        <v>14</v>
      </c>
      <c r="G68" t="s">
        <v>15</v>
      </c>
      <c r="H68">
        <v>-8.6458330592781699E-2</v>
      </c>
      <c r="I68">
        <v>-5.3295297058223501E-2</v>
      </c>
      <c r="J68">
        <v>0.12624680280939499</v>
      </c>
      <c r="K68">
        <v>0.11898990137221301</v>
      </c>
      <c r="L68">
        <v>1.9170949830919898E-2</v>
      </c>
      <c r="M68">
        <v>3.4782625415849498E-2</v>
      </c>
      <c r="N68" s="30">
        <v>7.61734887256763E-6</v>
      </c>
      <c r="O68">
        <v>0.1255</v>
      </c>
      <c r="P68">
        <v>12310</v>
      </c>
      <c r="Q68">
        <f>Table1[[#This Row],[ncase.outcome]]+Table1[[#This Row],[ncontrol.outcome]]</f>
        <v>16258</v>
      </c>
      <c r="R68">
        <v>9055</v>
      </c>
      <c r="S68">
        <v>7203</v>
      </c>
      <c r="T68">
        <v>1.64912225731469E-3</v>
      </c>
      <c r="U68">
        <v>12310</v>
      </c>
      <c r="V68" s="30">
        <v>9.2177827615874604E-5</v>
      </c>
      <c r="W68">
        <v>8023.5164226842198</v>
      </c>
      <c r="X68" t="b">
        <v>1</v>
      </c>
      <c r="Y68">
        <v>3.05919738237335E-2</v>
      </c>
      <c r="Z68">
        <v>20.3309249238329</v>
      </c>
    </row>
    <row r="69" spans="1:26" x14ac:dyDescent="0.2">
      <c r="A69" t="s">
        <v>109</v>
      </c>
      <c r="B69" t="s">
        <v>2208</v>
      </c>
      <c r="C69" t="s">
        <v>69</v>
      </c>
      <c r="D69" t="s">
        <v>15</v>
      </c>
      <c r="E69" t="s">
        <v>14</v>
      </c>
      <c r="F69" t="s">
        <v>15</v>
      </c>
      <c r="G69" t="s">
        <v>14</v>
      </c>
      <c r="H69">
        <v>8.9750781870232596E-2</v>
      </c>
      <c r="I69">
        <v>-6.6887945541631702E-2</v>
      </c>
      <c r="J69">
        <v>0.152449164589325</v>
      </c>
      <c r="K69">
        <v>0.15532520154373899</v>
      </c>
      <c r="L69">
        <v>1.7707993154764901E-2</v>
      </c>
      <c r="M69">
        <v>3.1545224571734698E-2</v>
      </c>
      <c r="N69" s="30">
        <v>3.1621898861888398E-7</v>
      </c>
      <c r="O69">
        <v>3.3680000000000002E-2</v>
      </c>
      <c r="P69">
        <v>12310</v>
      </c>
      <c r="Q69">
        <f>Table1[[#This Row],[ncase.outcome]]+Table1[[#This Row],[ncontrol.outcome]]</f>
        <v>16258</v>
      </c>
      <c r="R69">
        <v>9055</v>
      </c>
      <c r="S69">
        <v>7203</v>
      </c>
      <c r="T69">
        <v>2.08160001363728E-3</v>
      </c>
      <c r="U69">
        <v>12310</v>
      </c>
      <c r="V69">
        <v>1.8213538417450101E-4</v>
      </c>
      <c r="W69">
        <v>8023.5164226842198</v>
      </c>
      <c r="X69" t="b">
        <v>1</v>
      </c>
      <c r="Y69">
        <v>2.5024422711459899E-2</v>
      </c>
      <c r="Z69">
        <v>25.673775499277099</v>
      </c>
    </row>
    <row r="70" spans="1:26" x14ac:dyDescent="0.2">
      <c r="A70" t="s">
        <v>109</v>
      </c>
      <c r="B70" t="s">
        <v>2208</v>
      </c>
      <c r="C70" t="s">
        <v>2137</v>
      </c>
      <c r="D70" t="s">
        <v>14</v>
      </c>
      <c r="E70" t="s">
        <v>15</v>
      </c>
      <c r="F70" t="s">
        <v>14</v>
      </c>
      <c r="G70" t="s">
        <v>15</v>
      </c>
      <c r="H70">
        <v>-7.4690957625868595E-2</v>
      </c>
      <c r="I70">
        <v>2.3228126119207201E-2</v>
      </c>
      <c r="J70">
        <v>0.17624324710192099</v>
      </c>
      <c r="K70">
        <v>0.17289527444253899</v>
      </c>
      <c r="L70">
        <v>1.6708815511319398E-2</v>
      </c>
      <c r="M70">
        <v>2.9401198025956699E-2</v>
      </c>
      <c r="N70" s="30">
        <v>4.9972072567974598E-6</v>
      </c>
      <c r="O70">
        <v>0.43769999999999998</v>
      </c>
      <c r="P70">
        <v>12310</v>
      </c>
      <c r="Q70">
        <f>Table1[[#This Row],[ncase.outcome]]+Table1[[#This Row],[ncontrol.outcome]]</f>
        <v>16258</v>
      </c>
      <c r="R70">
        <v>9055</v>
      </c>
      <c r="S70">
        <v>7203</v>
      </c>
      <c r="T70">
        <v>1.61986016083242E-3</v>
      </c>
      <c r="U70">
        <v>12310</v>
      </c>
      <c r="V70" s="30">
        <v>2.32891068270712E-5</v>
      </c>
      <c r="W70">
        <v>8023.5164226842198</v>
      </c>
      <c r="X70" t="b">
        <v>1</v>
      </c>
      <c r="Y70">
        <v>1.35171952050827E-2</v>
      </c>
      <c r="Z70">
        <v>19.969586797607199</v>
      </c>
    </row>
    <row r="71" spans="1:26" x14ac:dyDescent="0.2">
      <c r="A71" t="s">
        <v>109</v>
      </c>
      <c r="B71" t="s">
        <v>2208</v>
      </c>
      <c r="C71" t="s">
        <v>2138</v>
      </c>
      <c r="D71" t="s">
        <v>26</v>
      </c>
      <c r="E71" t="s">
        <v>15</v>
      </c>
      <c r="F71" t="s">
        <v>26</v>
      </c>
      <c r="G71" t="s">
        <v>15</v>
      </c>
      <c r="H71">
        <v>-0.19064437907717599</v>
      </c>
      <c r="I71">
        <v>5.0883210314569799E-2</v>
      </c>
      <c r="J71">
        <v>5.6756402565838499E-2</v>
      </c>
      <c r="K71">
        <v>4.9790493138936499E-2</v>
      </c>
      <c r="L71">
        <v>4.2106492939101597E-2</v>
      </c>
      <c r="M71">
        <v>5.3272086654817599E-2</v>
      </c>
      <c r="N71" s="30">
        <v>5.0655462493128901E-6</v>
      </c>
      <c r="O71">
        <v>0.34489999999999998</v>
      </c>
      <c r="P71">
        <v>5246</v>
      </c>
      <c r="Q71">
        <f>Table1[[#This Row],[ncase.outcome]]+Table1[[#This Row],[ncontrol.outcome]]</f>
        <v>16258</v>
      </c>
      <c r="R71">
        <v>9055</v>
      </c>
      <c r="S71">
        <v>7203</v>
      </c>
      <c r="T71">
        <v>3.8914972901217702E-3</v>
      </c>
      <c r="U71">
        <v>5246</v>
      </c>
      <c r="V71" s="30">
        <v>3.6454114250759502E-5</v>
      </c>
      <c r="W71">
        <v>8023.5164226842198</v>
      </c>
      <c r="X71" t="b">
        <v>1</v>
      </c>
      <c r="Y71">
        <v>1.4874143960497701E-3</v>
      </c>
      <c r="Z71">
        <v>20.4867358665065</v>
      </c>
    </row>
    <row r="72" spans="1:26" x14ac:dyDescent="0.2">
      <c r="A72" t="s">
        <v>109</v>
      </c>
      <c r="B72" t="s">
        <v>2208</v>
      </c>
      <c r="C72" t="s">
        <v>2139</v>
      </c>
      <c r="D72" t="s">
        <v>26</v>
      </c>
      <c r="E72" t="s">
        <v>15</v>
      </c>
      <c r="F72" t="s">
        <v>26</v>
      </c>
      <c r="G72" t="s">
        <v>15</v>
      </c>
      <c r="H72">
        <v>6.6352032073572001E-2</v>
      </c>
      <c r="I72">
        <v>-3.6975236124895297E-2</v>
      </c>
      <c r="J72">
        <v>0.29241884135641999</v>
      </c>
      <c r="K72">
        <v>0.309064729845626</v>
      </c>
      <c r="L72">
        <v>1.39929034292229E-2</v>
      </c>
      <c r="M72">
        <v>2.45647292074762E-2</v>
      </c>
      <c r="N72" s="30">
        <v>2.2262316815759401E-6</v>
      </c>
      <c r="O72">
        <v>0.13239999999999999</v>
      </c>
      <c r="P72">
        <v>12310</v>
      </c>
      <c r="Q72">
        <f>Table1[[#This Row],[ncase.outcome]]+Table1[[#This Row],[ncontrol.outcome]]</f>
        <v>16258</v>
      </c>
      <c r="R72">
        <v>9055</v>
      </c>
      <c r="S72">
        <v>7203</v>
      </c>
      <c r="T72">
        <v>1.82188123876705E-3</v>
      </c>
      <c r="U72">
        <v>12310</v>
      </c>
      <c r="V72" s="30">
        <v>8.9301820122532905E-5</v>
      </c>
      <c r="W72">
        <v>8023.5164226842198</v>
      </c>
      <c r="X72" t="b">
        <v>1</v>
      </c>
      <c r="Y72">
        <v>2.0468605420174001E-2</v>
      </c>
      <c r="Z72">
        <v>22.464642196899</v>
      </c>
    </row>
    <row r="73" spans="1:26" x14ac:dyDescent="0.2">
      <c r="A73" t="s">
        <v>109</v>
      </c>
      <c r="B73" t="s">
        <v>2208</v>
      </c>
      <c r="C73" t="s">
        <v>2140</v>
      </c>
      <c r="D73" t="s">
        <v>45</v>
      </c>
      <c r="E73" t="s">
        <v>26</v>
      </c>
      <c r="F73" t="s">
        <v>45</v>
      </c>
      <c r="G73" t="s">
        <v>26</v>
      </c>
      <c r="H73">
        <v>-0.13556157847736799</v>
      </c>
      <c r="I73">
        <v>-1.27813343647332E-2</v>
      </c>
      <c r="J73">
        <v>5.8355600297931999E-2</v>
      </c>
      <c r="K73">
        <v>5.0726410806175001E-2</v>
      </c>
      <c r="L73">
        <v>3.0309891736596001E-2</v>
      </c>
      <c r="M73">
        <v>4.7704611810791102E-2</v>
      </c>
      <c r="N73" s="30">
        <v>8.2946398266599094E-6</v>
      </c>
      <c r="O73">
        <v>0.80089999999999995</v>
      </c>
      <c r="P73">
        <v>9881</v>
      </c>
      <c r="Q73">
        <f>Table1[[#This Row],[ncase.outcome]]+Table1[[#This Row],[ncontrol.outcome]]</f>
        <v>16258</v>
      </c>
      <c r="R73">
        <v>9055</v>
      </c>
      <c r="S73">
        <v>7203</v>
      </c>
      <c r="T73">
        <v>2.0196341180186801E-3</v>
      </c>
      <c r="U73">
        <v>9881</v>
      </c>
      <c r="V73" s="30">
        <v>2.4036582945647301E-6</v>
      </c>
      <c r="W73">
        <v>8023.5164226842198</v>
      </c>
      <c r="X73" t="b">
        <v>1</v>
      </c>
      <c r="Y73">
        <v>3.8669808529448301E-3</v>
      </c>
      <c r="Z73">
        <v>19.992342669260498</v>
      </c>
    </row>
    <row r="74" spans="1:26" x14ac:dyDescent="0.2">
      <c r="A74" t="s">
        <v>126</v>
      </c>
      <c r="B74" t="s">
        <v>2205</v>
      </c>
      <c r="C74" t="s">
        <v>125</v>
      </c>
      <c r="D74" t="s">
        <v>14</v>
      </c>
      <c r="E74" t="s">
        <v>26</v>
      </c>
      <c r="F74" t="s">
        <v>14</v>
      </c>
      <c r="G74" t="s">
        <v>26</v>
      </c>
      <c r="H74">
        <v>8.8879468489181004E-2</v>
      </c>
      <c r="I74">
        <v>1.5762668389681999E-2</v>
      </c>
      <c r="J74">
        <v>0.489660556933394</v>
      </c>
      <c r="K74">
        <v>0.49716300000000002</v>
      </c>
      <c r="L74">
        <v>1.6780570641150599E-2</v>
      </c>
      <c r="M74">
        <v>6.2379166902407201E-3</v>
      </c>
      <c r="N74" s="30">
        <v>1.2263336009220699E-7</v>
      </c>
      <c r="O74">
        <v>1.1507E-2</v>
      </c>
      <c r="P74">
        <v>7072</v>
      </c>
      <c r="Q74">
        <f>Table1[[#This Row],[ncase.outcome]]+Table1[[#This Row],[ncontrol.outcome]]</f>
        <v>247175</v>
      </c>
      <c r="R74">
        <v>136062</v>
      </c>
      <c r="S74">
        <v>111113</v>
      </c>
      <c r="T74">
        <v>3.9480909690423303E-3</v>
      </c>
      <c r="U74">
        <v>7072</v>
      </c>
      <c r="V74" s="30">
        <v>1.8878863382933901E-5</v>
      </c>
      <c r="W74">
        <v>122328.366590472</v>
      </c>
      <c r="X74" t="b">
        <v>1</v>
      </c>
      <c r="Y74" s="30">
        <v>1.6832800550651301E-6</v>
      </c>
      <c r="Z74">
        <v>28.023643043147601</v>
      </c>
    </row>
    <row r="75" spans="1:26" x14ac:dyDescent="0.2">
      <c r="A75" t="s">
        <v>126</v>
      </c>
      <c r="B75" t="s">
        <v>2205</v>
      </c>
      <c r="C75" t="s">
        <v>2112</v>
      </c>
      <c r="D75" t="s">
        <v>26</v>
      </c>
      <c r="E75" t="s">
        <v>15</v>
      </c>
      <c r="F75" t="s">
        <v>26</v>
      </c>
      <c r="G75" t="s">
        <v>15</v>
      </c>
      <c r="H75">
        <v>0.17977957113043899</v>
      </c>
      <c r="I75">
        <v>-3.3672600417561302E-2</v>
      </c>
      <c r="J75">
        <v>5.9808990963999498E-2</v>
      </c>
      <c r="K75">
        <v>5.77598E-2</v>
      </c>
      <c r="L75">
        <v>3.9124540407125E-2</v>
      </c>
      <c r="M75">
        <v>1.3168707855322001E-2</v>
      </c>
      <c r="N75" s="30">
        <v>4.6688104558147402E-6</v>
      </c>
      <c r="O75">
        <v>1.05574E-2</v>
      </c>
      <c r="P75">
        <v>5779</v>
      </c>
      <c r="Q75">
        <f>Table1[[#This Row],[ncase.outcome]]+Table1[[#This Row],[ncontrol.outcome]]</f>
        <v>247175</v>
      </c>
      <c r="R75">
        <v>136062</v>
      </c>
      <c r="S75">
        <v>111113</v>
      </c>
      <c r="T75">
        <v>3.63490650831711E-3</v>
      </c>
      <c r="U75">
        <v>5779</v>
      </c>
      <c r="V75" s="30">
        <v>1.90083625541286E-5</v>
      </c>
      <c r="W75">
        <v>122328.366590472</v>
      </c>
      <c r="X75" t="b">
        <v>1</v>
      </c>
      <c r="Y75" s="30">
        <v>3.1935863997763001E-5</v>
      </c>
      <c r="Z75">
        <v>21.075462233385899</v>
      </c>
    </row>
    <row r="76" spans="1:26" x14ac:dyDescent="0.2">
      <c r="A76" t="s">
        <v>126</v>
      </c>
      <c r="B76" t="s">
        <v>2205</v>
      </c>
      <c r="C76" t="s">
        <v>2113</v>
      </c>
      <c r="D76" t="s">
        <v>14</v>
      </c>
      <c r="E76" t="s">
        <v>15</v>
      </c>
      <c r="F76" t="s">
        <v>14</v>
      </c>
      <c r="G76" t="s">
        <v>15</v>
      </c>
      <c r="H76">
        <v>-8.3077033493336394E-2</v>
      </c>
      <c r="I76">
        <v>-8.4492510644557407E-3</v>
      </c>
      <c r="J76">
        <v>0.30335133018206301</v>
      </c>
      <c r="K76">
        <v>0.31670500000000001</v>
      </c>
      <c r="L76">
        <v>1.82528052959119E-2</v>
      </c>
      <c r="M76">
        <v>7.0776600025143398E-3</v>
      </c>
      <c r="N76" s="30">
        <v>6.1495243191219702E-6</v>
      </c>
      <c r="O76">
        <v>0.23255899999999999</v>
      </c>
      <c r="P76">
        <v>7072</v>
      </c>
      <c r="Q76">
        <f>Table1[[#This Row],[ncase.outcome]]+Table1[[#This Row],[ncontrol.outcome]]</f>
        <v>247175</v>
      </c>
      <c r="R76">
        <v>136062</v>
      </c>
      <c r="S76">
        <v>111113</v>
      </c>
      <c r="T76">
        <v>2.91710238477982E-3</v>
      </c>
      <c r="U76">
        <v>7072</v>
      </c>
      <c r="V76" s="30">
        <v>4.7024413586249701E-6</v>
      </c>
      <c r="W76">
        <v>122328.366590472</v>
      </c>
      <c r="X76" t="b">
        <v>1</v>
      </c>
      <c r="Y76" s="30">
        <v>2.2126126453324399E-5</v>
      </c>
      <c r="Z76">
        <v>20.684251941058001</v>
      </c>
    </row>
    <row r="77" spans="1:26" x14ac:dyDescent="0.2">
      <c r="A77" t="s">
        <v>126</v>
      </c>
      <c r="B77" t="s">
        <v>2205</v>
      </c>
      <c r="C77" t="s">
        <v>2114</v>
      </c>
      <c r="D77" t="s">
        <v>14</v>
      </c>
      <c r="E77" t="s">
        <v>15</v>
      </c>
      <c r="F77" t="s">
        <v>14</v>
      </c>
      <c r="G77" t="s">
        <v>15</v>
      </c>
      <c r="H77">
        <v>9.8151426752311505E-2</v>
      </c>
      <c r="I77">
        <v>7.38257613682557E-3</v>
      </c>
      <c r="J77">
        <v>0.18234308504872501</v>
      </c>
      <c r="K77">
        <v>0.18631800000000001</v>
      </c>
      <c r="L77">
        <v>2.1748620153561899E-2</v>
      </c>
      <c r="M77">
        <v>8.0215792602892702E-3</v>
      </c>
      <c r="N77" s="30">
        <v>6.8115285017705796E-6</v>
      </c>
      <c r="O77">
        <v>0.35739500000000002</v>
      </c>
      <c r="P77">
        <v>7072</v>
      </c>
      <c r="Q77">
        <f>Table1[[#This Row],[ncase.outcome]]+Table1[[#This Row],[ncontrol.outcome]]</f>
        <v>247175</v>
      </c>
      <c r="R77">
        <v>136062</v>
      </c>
      <c r="S77">
        <v>111113</v>
      </c>
      <c r="T77">
        <v>2.8726561288448501E-3</v>
      </c>
      <c r="U77">
        <v>7072</v>
      </c>
      <c r="V77" s="30">
        <v>2.5063308042914399E-6</v>
      </c>
      <c r="W77">
        <v>122328.366590472</v>
      </c>
      <c r="X77" t="b">
        <v>1</v>
      </c>
      <c r="Y77" s="30">
        <v>2.0786655535186999E-5</v>
      </c>
      <c r="Z77">
        <v>20.368189635723599</v>
      </c>
    </row>
    <row r="78" spans="1:26" x14ac:dyDescent="0.2">
      <c r="A78" t="s">
        <v>126</v>
      </c>
      <c r="B78" t="s">
        <v>2205</v>
      </c>
      <c r="C78" t="s">
        <v>2115</v>
      </c>
      <c r="D78" t="s">
        <v>26</v>
      </c>
      <c r="E78" t="s">
        <v>45</v>
      </c>
      <c r="F78" t="s">
        <v>26</v>
      </c>
      <c r="G78" t="s">
        <v>45</v>
      </c>
      <c r="H78">
        <v>8.5929555159575899E-2</v>
      </c>
      <c r="I78">
        <v>1.2703724933434801E-3</v>
      </c>
      <c r="J78">
        <v>0.32144652152012798</v>
      </c>
      <c r="K78">
        <v>0.54242800000000002</v>
      </c>
      <c r="L78">
        <v>1.79607850915031E-2</v>
      </c>
      <c r="M78">
        <v>7.7129206977531502E-3</v>
      </c>
      <c r="N78" s="30">
        <v>1.8665004491595E-6</v>
      </c>
      <c r="O78">
        <v>0.86917500000000003</v>
      </c>
      <c r="P78">
        <v>7072</v>
      </c>
      <c r="Q78">
        <f>Table1[[#This Row],[ncase.outcome]]+Table1[[#This Row],[ncontrol.outcome]]</f>
        <v>247175</v>
      </c>
      <c r="R78">
        <v>136062</v>
      </c>
      <c r="S78">
        <v>111113</v>
      </c>
      <c r="T78">
        <v>3.2211276395004199E-3</v>
      </c>
      <c r="U78">
        <v>7072</v>
      </c>
      <c r="V78" s="30">
        <v>1.2176044163591201E-7</v>
      </c>
      <c r="W78">
        <v>122328.366590472</v>
      </c>
      <c r="X78" t="b">
        <v>1</v>
      </c>
      <c r="Y78" s="30">
        <v>3.9102269590462898E-6</v>
      </c>
      <c r="Z78">
        <v>22.846965403006301</v>
      </c>
    </row>
    <row r="79" spans="1:26" x14ac:dyDescent="0.2">
      <c r="A79" t="s">
        <v>126</v>
      </c>
      <c r="B79" t="s">
        <v>2205</v>
      </c>
      <c r="C79" t="s">
        <v>2116</v>
      </c>
      <c r="D79" t="s">
        <v>15</v>
      </c>
      <c r="E79" t="s">
        <v>14</v>
      </c>
      <c r="F79" t="s">
        <v>15</v>
      </c>
      <c r="G79" t="s">
        <v>14</v>
      </c>
      <c r="H79">
        <v>7.8345707986585397E-2</v>
      </c>
      <c r="I79">
        <v>-2.7727515893732299E-3</v>
      </c>
      <c r="J79">
        <v>0.34292744453756802</v>
      </c>
      <c r="K79">
        <v>0.35379699999999997</v>
      </c>
      <c r="L79">
        <v>1.76818957985291E-2</v>
      </c>
      <c r="M79">
        <v>6.8397515883511601E-3</v>
      </c>
      <c r="N79" s="30">
        <v>9.6649800218577598E-6</v>
      </c>
      <c r="O79">
        <v>0.68519300000000005</v>
      </c>
      <c r="P79">
        <v>7072</v>
      </c>
      <c r="Q79">
        <f>Table1[[#This Row],[ncase.outcome]]+Table1[[#This Row],[ncontrol.outcome]]</f>
        <v>247175</v>
      </c>
      <c r="R79">
        <v>136062</v>
      </c>
      <c r="S79">
        <v>111113</v>
      </c>
      <c r="T79">
        <v>2.76615164920508E-3</v>
      </c>
      <c r="U79">
        <v>7072</v>
      </c>
      <c r="V79" s="30">
        <v>5.3447170471071303E-7</v>
      </c>
      <c r="W79">
        <v>122328.366590472</v>
      </c>
      <c r="X79" t="b">
        <v>1</v>
      </c>
      <c r="Y79" s="30">
        <v>2.1986154293465499E-5</v>
      </c>
      <c r="Z79">
        <v>19.6109389911127</v>
      </c>
    </row>
    <row r="80" spans="1:26" x14ac:dyDescent="0.2">
      <c r="A80" t="s">
        <v>126</v>
      </c>
      <c r="B80" t="s">
        <v>2205</v>
      </c>
      <c r="C80" t="s">
        <v>2117</v>
      </c>
      <c r="D80" t="s">
        <v>14</v>
      </c>
      <c r="E80" t="s">
        <v>26</v>
      </c>
      <c r="F80" t="s">
        <v>14</v>
      </c>
      <c r="G80" t="s">
        <v>26</v>
      </c>
      <c r="H80">
        <v>8.9156003563719305E-2</v>
      </c>
      <c r="I80">
        <v>-7.2177836682191399E-3</v>
      </c>
      <c r="J80">
        <v>0.366783317445733</v>
      </c>
      <c r="K80">
        <v>0.37458799999999998</v>
      </c>
      <c r="L80">
        <v>1.7415262363776201E-2</v>
      </c>
      <c r="M80">
        <v>6.4951788456085301E-3</v>
      </c>
      <c r="N80" s="30">
        <v>4.43533826214837E-7</v>
      </c>
      <c r="O80">
        <v>0.26645999999999997</v>
      </c>
      <c r="P80">
        <v>7072</v>
      </c>
      <c r="Q80">
        <f>Table1[[#This Row],[ncase.outcome]]+Table1[[#This Row],[ncontrol.outcome]]</f>
        <v>247175</v>
      </c>
      <c r="R80">
        <v>136062</v>
      </c>
      <c r="S80">
        <v>111113</v>
      </c>
      <c r="T80">
        <v>3.6922670435154199E-3</v>
      </c>
      <c r="U80">
        <v>7072</v>
      </c>
      <c r="V80" s="30">
        <v>3.7127922168765698E-6</v>
      </c>
      <c r="W80">
        <v>122328.366590472</v>
      </c>
      <c r="X80" t="b">
        <v>1</v>
      </c>
      <c r="Y80" s="30">
        <v>1.4648311454634599E-6</v>
      </c>
      <c r="Z80">
        <v>26.201069342492101</v>
      </c>
    </row>
    <row r="81" spans="1:26" x14ac:dyDescent="0.2">
      <c r="A81" t="s">
        <v>73</v>
      </c>
      <c r="B81" t="s">
        <v>2205</v>
      </c>
      <c r="C81" t="s">
        <v>2082</v>
      </c>
      <c r="D81" t="s">
        <v>45</v>
      </c>
      <c r="E81" t="s">
        <v>26</v>
      </c>
      <c r="F81" t="s">
        <v>45</v>
      </c>
      <c r="G81" t="s">
        <v>26</v>
      </c>
      <c r="H81">
        <v>-0.16123930584166701</v>
      </c>
      <c r="I81">
        <v>1.0026798258113701E-2</v>
      </c>
      <c r="J81">
        <v>8.8146422641038197E-2</v>
      </c>
      <c r="K81">
        <v>9.50347E-2</v>
      </c>
      <c r="L81">
        <v>3.6210495690631901E-2</v>
      </c>
      <c r="M81">
        <v>1.0412302616519599E-2</v>
      </c>
      <c r="N81" s="30">
        <v>7.6936666181917204E-6</v>
      </c>
      <c r="O81">
        <v>0.33556000000000002</v>
      </c>
      <c r="P81">
        <v>4724</v>
      </c>
      <c r="Q81">
        <f>Table1[[#This Row],[ncase.outcome]]+Table1[[#This Row],[ncontrol.outcome]]</f>
        <v>247175</v>
      </c>
      <c r="R81">
        <v>136062</v>
      </c>
      <c r="S81">
        <v>111113</v>
      </c>
      <c r="T81">
        <v>4.1792815813519197E-3</v>
      </c>
      <c r="U81">
        <v>4724</v>
      </c>
      <c r="V81" s="30">
        <v>2.6185881599401301E-6</v>
      </c>
      <c r="W81">
        <v>122328.366590472</v>
      </c>
      <c r="X81" t="b">
        <v>1</v>
      </c>
      <c r="Y81" s="30">
        <v>2.08521150974422E-5</v>
      </c>
      <c r="Z81">
        <v>19.817390080497699</v>
      </c>
    </row>
    <row r="82" spans="1:26" x14ac:dyDescent="0.2">
      <c r="A82" t="s">
        <v>73</v>
      </c>
      <c r="B82" t="s">
        <v>2205</v>
      </c>
      <c r="C82" t="s">
        <v>2118</v>
      </c>
      <c r="D82" t="s">
        <v>26</v>
      </c>
      <c r="E82" t="s">
        <v>45</v>
      </c>
      <c r="F82" t="s">
        <v>26</v>
      </c>
      <c r="G82" t="s">
        <v>45</v>
      </c>
      <c r="H82">
        <v>0.20403106200635901</v>
      </c>
      <c r="I82">
        <v>-2.01989976975404E-2</v>
      </c>
      <c r="J82">
        <v>6.0628757600781701E-2</v>
      </c>
      <c r="K82">
        <v>5.9871000000000001E-2</v>
      </c>
      <c r="L82">
        <v>4.4574616393036302E-2</v>
      </c>
      <c r="M82">
        <v>1.36938483829647E-2</v>
      </c>
      <c r="N82" s="30">
        <v>4.5631768124911003E-6</v>
      </c>
      <c r="O82">
        <v>0.14020099999999999</v>
      </c>
      <c r="P82">
        <v>4387</v>
      </c>
      <c r="Q82">
        <f>Table1[[#This Row],[ncase.outcome]]+Table1[[#This Row],[ncontrol.outcome]]</f>
        <v>247175</v>
      </c>
      <c r="R82">
        <v>136062</v>
      </c>
      <c r="S82">
        <v>111113</v>
      </c>
      <c r="T82">
        <v>4.7417483901015097E-3</v>
      </c>
      <c r="U82">
        <v>4387</v>
      </c>
      <c r="V82" s="30">
        <v>7.03635486953793E-6</v>
      </c>
      <c r="W82">
        <v>122328.366590472</v>
      </c>
      <c r="X82" t="b">
        <v>1</v>
      </c>
      <c r="Y82" s="30">
        <v>1.6008812627659499E-5</v>
      </c>
      <c r="Z82">
        <v>20.891629541339402</v>
      </c>
    </row>
    <row r="83" spans="1:26" x14ac:dyDescent="0.2">
      <c r="A83" t="s">
        <v>73</v>
      </c>
      <c r="B83" t="s">
        <v>2205</v>
      </c>
      <c r="C83" t="s">
        <v>2119</v>
      </c>
      <c r="D83" t="s">
        <v>14</v>
      </c>
      <c r="E83" t="s">
        <v>45</v>
      </c>
      <c r="F83" t="s">
        <v>14</v>
      </c>
      <c r="G83" t="s">
        <v>45</v>
      </c>
      <c r="H83">
        <v>0.229216052912006</v>
      </c>
      <c r="I83">
        <v>-1.5048121174016899E-2</v>
      </c>
      <c r="J83">
        <v>5.3453230782302401E-2</v>
      </c>
      <c r="K83">
        <v>5.7974699999999997E-2</v>
      </c>
      <c r="L83">
        <v>4.6866539929740998E-2</v>
      </c>
      <c r="M83">
        <v>1.32543669127216E-2</v>
      </c>
      <c r="N83" s="30">
        <v>1.10433818223257E-6</v>
      </c>
      <c r="O83">
        <v>0.25623600000000002</v>
      </c>
      <c r="P83">
        <v>4456</v>
      </c>
      <c r="Q83">
        <f>Table1[[#This Row],[ncase.outcome]]+Table1[[#This Row],[ncontrol.outcome]]</f>
        <v>247175</v>
      </c>
      <c r="R83">
        <v>136062</v>
      </c>
      <c r="S83">
        <v>111113</v>
      </c>
      <c r="T83">
        <v>5.31662577322167E-3</v>
      </c>
      <c r="U83">
        <v>4456</v>
      </c>
      <c r="V83" s="30">
        <v>3.7816507014068299E-6</v>
      </c>
      <c r="W83">
        <v>122328.366590472</v>
      </c>
      <c r="X83" t="b">
        <v>1</v>
      </c>
      <c r="Y83" s="30">
        <v>3.1543836662842902E-6</v>
      </c>
      <c r="Z83">
        <v>23.8068231635391</v>
      </c>
    </row>
    <row r="84" spans="1:26" x14ac:dyDescent="0.2">
      <c r="A84" t="s">
        <v>73</v>
      </c>
      <c r="B84" t="s">
        <v>2205</v>
      </c>
      <c r="C84" t="s">
        <v>2120</v>
      </c>
      <c r="D84" t="s">
        <v>26</v>
      </c>
      <c r="E84" t="s">
        <v>45</v>
      </c>
      <c r="F84" t="s">
        <v>26</v>
      </c>
      <c r="G84" t="s">
        <v>45</v>
      </c>
      <c r="H84">
        <v>-0.13998466186219899</v>
      </c>
      <c r="I84">
        <v>4.58018286342563E-3</v>
      </c>
      <c r="J84">
        <v>0.14808625510208501</v>
      </c>
      <c r="K84">
        <v>0.14554900000000001</v>
      </c>
      <c r="L84">
        <v>2.88373991448641E-2</v>
      </c>
      <c r="M84">
        <v>8.5037795095172699E-3</v>
      </c>
      <c r="N84" s="30">
        <v>1.3505955670085499E-6</v>
      </c>
      <c r="O84">
        <v>0.59015899999999999</v>
      </c>
      <c r="P84">
        <v>4724</v>
      </c>
      <c r="Q84">
        <f>Table1[[#This Row],[ncase.outcome]]+Table1[[#This Row],[ncontrol.outcome]]</f>
        <v>247175</v>
      </c>
      <c r="R84">
        <v>136062</v>
      </c>
      <c r="S84">
        <v>111113</v>
      </c>
      <c r="T84">
        <v>4.9442597274201002E-3</v>
      </c>
      <c r="U84">
        <v>4724</v>
      </c>
      <c r="V84" s="30">
        <v>7.9185847065382103E-7</v>
      </c>
      <c r="W84">
        <v>122328.366590472</v>
      </c>
      <c r="X84" t="b">
        <v>1</v>
      </c>
      <c r="Y84" s="30">
        <v>2.7512602118831602E-6</v>
      </c>
      <c r="Z84">
        <v>23.462800613041299</v>
      </c>
    </row>
    <row r="85" spans="1:26" x14ac:dyDescent="0.2">
      <c r="A85" t="s">
        <v>73</v>
      </c>
      <c r="B85" t="s">
        <v>2205</v>
      </c>
      <c r="C85" t="s">
        <v>2121</v>
      </c>
      <c r="D85" t="s">
        <v>15</v>
      </c>
      <c r="E85" t="s">
        <v>26</v>
      </c>
      <c r="F85" t="s">
        <v>15</v>
      </c>
      <c r="G85" t="s">
        <v>26</v>
      </c>
      <c r="H85">
        <v>-0.19721611529623401</v>
      </c>
      <c r="I85">
        <v>1.33749243022871E-2</v>
      </c>
      <c r="J85">
        <v>5.9129464697835497E-2</v>
      </c>
      <c r="K85">
        <v>5.5625399999999998E-2</v>
      </c>
      <c r="L85">
        <v>4.36705633612475E-2</v>
      </c>
      <c r="M85">
        <v>1.3323529369159599E-2</v>
      </c>
      <c r="N85" s="30">
        <v>5.4230567140317096E-6</v>
      </c>
      <c r="O85">
        <v>0.31544699999999998</v>
      </c>
      <c r="P85">
        <v>4682</v>
      </c>
      <c r="Q85">
        <f>Table1[[#This Row],[ncase.outcome]]+Table1[[#This Row],[ncontrol.outcome]]</f>
        <v>247175</v>
      </c>
      <c r="R85">
        <v>136062</v>
      </c>
      <c r="S85">
        <v>111113</v>
      </c>
      <c r="T85">
        <v>4.3276149366621901E-3</v>
      </c>
      <c r="U85">
        <v>4682</v>
      </c>
      <c r="V85" s="30">
        <v>2.8411153547830601E-6</v>
      </c>
      <c r="W85">
        <v>122328.366590472</v>
      </c>
      <c r="X85" t="b">
        <v>1</v>
      </c>
      <c r="Y85" s="30">
        <v>1.6366584153825001E-5</v>
      </c>
      <c r="Z85">
        <v>20.341267074802602</v>
      </c>
    </row>
    <row r="86" spans="1:26" x14ac:dyDescent="0.2">
      <c r="A86" t="s">
        <v>73</v>
      </c>
      <c r="B86" t="s">
        <v>2205</v>
      </c>
      <c r="C86" t="s">
        <v>72</v>
      </c>
      <c r="D86" t="s">
        <v>15</v>
      </c>
      <c r="E86" t="s">
        <v>14</v>
      </c>
      <c r="F86" t="s">
        <v>15</v>
      </c>
      <c r="G86" t="s">
        <v>14</v>
      </c>
      <c r="H86">
        <v>0.13564022589576399</v>
      </c>
      <c r="I86">
        <v>-1.6823909499563999E-2</v>
      </c>
      <c r="J86">
        <v>0.23115161352705901</v>
      </c>
      <c r="K86">
        <v>0.23273199999999999</v>
      </c>
      <c r="L86">
        <v>2.4269800598611301E-2</v>
      </c>
      <c r="M86">
        <v>7.3299001331031798E-3</v>
      </c>
      <c r="N86" s="30">
        <v>2.8694542217745102E-8</v>
      </c>
      <c r="O86">
        <v>2.1719100000000002E-2</v>
      </c>
      <c r="P86">
        <v>4724</v>
      </c>
      <c r="Q86">
        <f>Table1[[#This Row],[ncase.outcome]]+Table1[[#This Row],[ncontrol.outcome]]</f>
        <v>247175</v>
      </c>
      <c r="R86">
        <v>136062</v>
      </c>
      <c r="S86">
        <v>111113</v>
      </c>
      <c r="T86">
        <v>6.5395014594217199E-3</v>
      </c>
      <c r="U86">
        <v>4724</v>
      </c>
      <c r="V86" s="30">
        <v>1.5424954112154399E-5</v>
      </c>
      <c r="W86">
        <v>122328.366590472</v>
      </c>
      <c r="X86" t="b">
        <v>1</v>
      </c>
      <c r="Y86" s="30">
        <v>2.00071958759761E-7</v>
      </c>
      <c r="Z86">
        <v>31.082791854082</v>
      </c>
    </row>
    <row r="87" spans="1:26" x14ac:dyDescent="0.2">
      <c r="A87" t="s">
        <v>73</v>
      </c>
      <c r="B87" t="s">
        <v>2205</v>
      </c>
      <c r="C87" t="s">
        <v>2122</v>
      </c>
      <c r="D87" t="s">
        <v>45</v>
      </c>
      <c r="E87" t="s">
        <v>26</v>
      </c>
      <c r="F87" t="s">
        <v>45</v>
      </c>
      <c r="G87" t="s">
        <v>26</v>
      </c>
      <c r="H87">
        <v>-0.123244781824792</v>
      </c>
      <c r="I87">
        <v>-1.3027482778289801E-2</v>
      </c>
      <c r="J87">
        <v>0.20715921196048101</v>
      </c>
      <c r="K87">
        <v>0.21416499999999999</v>
      </c>
      <c r="L87">
        <v>2.53179190976319E-2</v>
      </c>
      <c r="M87">
        <v>7.7827248753892303E-3</v>
      </c>
      <c r="N87" s="30">
        <v>1.0547854951892399E-6</v>
      </c>
      <c r="O87">
        <v>9.4150800000000007E-2</v>
      </c>
      <c r="P87">
        <v>4724</v>
      </c>
      <c r="Q87">
        <f>Table1[[#This Row],[ncase.outcome]]+Table1[[#This Row],[ncontrol.outcome]]</f>
        <v>247175</v>
      </c>
      <c r="R87">
        <v>136062</v>
      </c>
      <c r="S87">
        <v>111113</v>
      </c>
      <c r="T87">
        <v>4.9895032649416504E-3</v>
      </c>
      <c r="U87">
        <v>4724</v>
      </c>
      <c r="V87" s="30">
        <v>8.7110635305228903E-6</v>
      </c>
      <c r="W87">
        <v>122328.366590472</v>
      </c>
      <c r="X87" t="b">
        <v>1</v>
      </c>
      <c r="Y87" s="30">
        <v>4.8465963545409597E-6</v>
      </c>
      <c r="Z87">
        <v>23.678578763102202</v>
      </c>
    </row>
    <row r="88" spans="1:26" x14ac:dyDescent="0.2">
      <c r="A88" t="s">
        <v>73</v>
      </c>
      <c r="B88" t="s">
        <v>2205</v>
      </c>
      <c r="C88" t="s">
        <v>2123</v>
      </c>
      <c r="D88" t="s">
        <v>45</v>
      </c>
      <c r="E88" t="s">
        <v>14</v>
      </c>
      <c r="F88" t="s">
        <v>45</v>
      </c>
      <c r="G88" t="s">
        <v>14</v>
      </c>
      <c r="H88">
        <v>0.186453631656775</v>
      </c>
      <c r="I88">
        <v>1.93939764915215E-3</v>
      </c>
      <c r="J88">
        <v>6.9753309063615904E-2</v>
      </c>
      <c r="K88">
        <v>6.7256999999999997E-2</v>
      </c>
      <c r="L88">
        <v>4.0272482753792901E-2</v>
      </c>
      <c r="M88">
        <v>1.26582581365858E-2</v>
      </c>
      <c r="N88" s="30">
        <v>4.5250595185331903E-6</v>
      </c>
      <c r="O88">
        <v>0.87823099999999998</v>
      </c>
      <c r="P88">
        <v>4724</v>
      </c>
      <c r="Q88">
        <f>Table1[[#This Row],[ncase.outcome]]+Table1[[#This Row],[ncontrol.outcome]]</f>
        <v>247175</v>
      </c>
      <c r="R88">
        <v>136062</v>
      </c>
      <c r="S88">
        <v>111113</v>
      </c>
      <c r="T88">
        <v>4.5116420750042604E-3</v>
      </c>
      <c r="U88">
        <v>4724</v>
      </c>
      <c r="V88" s="30">
        <v>7.1668229829643997E-8</v>
      </c>
      <c r="W88">
        <v>122328.366590472</v>
      </c>
      <c r="X88" t="b">
        <v>1</v>
      </c>
      <c r="Y88" s="30">
        <v>6.2617281928418299E-6</v>
      </c>
      <c r="Z88">
        <v>21.4005253889421</v>
      </c>
    </row>
    <row r="89" spans="1:26" x14ac:dyDescent="0.2">
      <c r="A89" t="s">
        <v>73</v>
      </c>
      <c r="B89" t="s">
        <v>2205</v>
      </c>
      <c r="C89" t="s">
        <v>2124</v>
      </c>
      <c r="D89" t="s">
        <v>15</v>
      </c>
      <c r="E89" t="s">
        <v>14</v>
      </c>
      <c r="F89" t="s">
        <v>15</v>
      </c>
      <c r="G89" t="s">
        <v>14</v>
      </c>
      <c r="H89">
        <v>-0.126068535100541</v>
      </c>
      <c r="I89">
        <v>-1.01124365146611E-3</v>
      </c>
      <c r="J89">
        <v>0.153885421734309</v>
      </c>
      <c r="K89">
        <v>0.13459299999999999</v>
      </c>
      <c r="L89">
        <v>2.8437352558660201E-2</v>
      </c>
      <c r="M89">
        <v>9.4297693485653998E-3</v>
      </c>
      <c r="N89" s="30">
        <v>9.3142880968404607E-6</v>
      </c>
      <c r="O89">
        <v>0.91459900000000005</v>
      </c>
      <c r="P89">
        <v>4724</v>
      </c>
      <c r="Q89">
        <f>Table1[[#This Row],[ncase.outcome]]+Table1[[#This Row],[ncontrol.outcome]]</f>
        <v>247175</v>
      </c>
      <c r="R89">
        <v>136062</v>
      </c>
      <c r="S89">
        <v>111113</v>
      </c>
      <c r="T89">
        <v>4.1387583070878501E-3</v>
      </c>
      <c r="U89">
        <v>4724</v>
      </c>
      <c r="V89" s="30">
        <v>3.6217685858821901E-8</v>
      </c>
      <c r="W89">
        <v>122328.366590472</v>
      </c>
      <c r="X89" t="b">
        <v>1</v>
      </c>
      <c r="Y89" s="30">
        <v>1.4872732923363601E-5</v>
      </c>
      <c r="Z89">
        <v>19.624437529917699</v>
      </c>
    </row>
    <row r="90" spans="1:26" x14ac:dyDescent="0.2">
      <c r="A90" t="s">
        <v>73</v>
      </c>
      <c r="B90" t="s">
        <v>2205</v>
      </c>
      <c r="C90" t="s">
        <v>2125</v>
      </c>
      <c r="D90" t="s">
        <v>45</v>
      </c>
      <c r="E90" t="s">
        <v>15</v>
      </c>
      <c r="F90" t="s">
        <v>45</v>
      </c>
      <c r="G90" t="s">
        <v>15</v>
      </c>
      <c r="H90">
        <v>-0.110919609066743</v>
      </c>
      <c r="I90">
        <v>9.9327851138209704E-4</v>
      </c>
      <c r="J90">
        <v>0.23207303880213001</v>
      </c>
      <c r="K90">
        <v>0.22563800000000001</v>
      </c>
      <c r="L90">
        <v>2.4292338868463301E-2</v>
      </c>
      <c r="M90">
        <v>7.2588691066895698E-3</v>
      </c>
      <c r="N90" s="30">
        <v>5.2674403378509901E-6</v>
      </c>
      <c r="O90">
        <v>0.89115999999999995</v>
      </c>
      <c r="P90">
        <v>4724</v>
      </c>
      <c r="Q90">
        <f>Table1[[#This Row],[ncase.outcome]]+Table1[[#This Row],[ncontrol.outcome]]</f>
        <v>247175</v>
      </c>
      <c r="R90">
        <v>136062</v>
      </c>
      <c r="S90">
        <v>111113</v>
      </c>
      <c r="T90">
        <v>4.3852187332484296E-3</v>
      </c>
      <c r="U90">
        <v>4724</v>
      </c>
      <c r="V90" s="30">
        <v>5.2385755791701997E-8</v>
      </c>
      <c r="W90">
        <v>122328.366590472</v>
      </c>
      <c r="X90" t="b">
        <v>1</v>
      </c>
      <c r="Y90" s="30">
        <v>8.3586247633958694E-6</v>
      </c>
      <c r="Z90">
        <v>20.798207547755499</v>
      </c>
    </row>
    <row r="91" spans="1:26" x14ac:dyDescent="0.2">
      <c r="A91" t="s">
        <v>73</v>
      </c>
      <c r="B91" t="s">
        <v>2205</v>
      </c>
      <c r="C91" t="s">
        <v>91</v>
      </c>
      <c r="D91" t="s">
        <v>45</v>
      </c>
      <c r="E91" t="s">
        <v>26</v>
      </c>
      <c r="F91" t="s">
        <v>45</v>
      </c>
      <c r="G91" t="s">
        <v>26</v>
      </c>
      <c r="H91">
        <v>0.111672627270716</v>
      </c>
      <c r="I91">
        <v>-3.6924481738964199E-3</v>
      </c>
      <c r="J91">
        <v>0.39900143619203399</v>
      </c>
      <c r="K91">
        <v>0.40442299999999998</v>
      </c>
      <c r="L91">
        <v>2.0959670340310901E-2</v>
      </c>
      <c r="M91">
        <v>6.1643375261942798E-3</v>
      </c>
      <c r="N91" s="30">
        <v>1.02659170661093E-7</v>
      </c>
      <c r="O91">
        <v>0.54917199999999999</v>
      </c>
      <c r="P91">
        <v>4724</v>
      </c>
      <c r="Q91">
        <f>Table1[[#This Row],[ncase.outcome]]+Table1[[#This Row],[ncontrol.outcome]]</f>
        <v>247175</v>
      </c>
      <c r="R91">
        <v>136062</v>
      </c>
      <c r="S91">
        <v>111113</v>
      </c>
      <c r="T91">
        <v>5.9809663110790097E-3</v>
      </c>
      <c r="U91">
        <v>4724</v>
      </c>
      <c r="V91" s="30">
        <v>9.9853066388624507E-7</v>
      </c>
      <c r="W91">
        <v>122328.366590472</v>
      </c>
      <c r="X91" t="b">
        <v>1</v>
      </c>
      <c r="Y91" s="30">
        <v>2.5071442975117902E-7</v>
      </c>
      <c r="Z91">
        <v>28.412054461477702</v>
      </c>
    </row>
    <row r="92" spans="1:26" x14ac:dyDescent="0.2">
      <c r="A92" t="s">
        <v>73</v>
      </c>
      <c r="B92" t="s">
        <v>2205</v>
      </c>
      <c r="C92" t="s">
        <v>2126</v>
      </c>
      <c r="D92" t="s">
        <v>15</v>
      </c>
      <c r="E92" t="s">
        <v>14</v>
      </c>
      <c r="F92" t="s">
        <v>15</v>
      </c>
      <c r="G92" t="s">
        <v>14</v>
      </c>
      <c r="H92">
        <v>0.14099412017375801</v>
      </c>
      <c r="I92">
        <v>-3.0187477418465801E-2</v>
      </c>
      <c r="J92">
        <v>0.12659441495816801</v>
      </c>
      <c r="K92">
        <v>0.126163</v>
      </c>
      <c r="L92">
        <v>3.0859855612078799E-2</v>
      </c>
      <c r="M92">
        <v>9.5287654928752595E-3</v>
      </c>
      <c r="N92" s="30">
        <v>5.4989520740793896E-6</v>
      </c>
      <c r="O92">
        <v>1.5347200000000001E-3</v>
      </c>
      <c r="P92">
        <v>4724</v>
      </c>
      <c r="Q92">
        <f>Table1[[#This Row],[ncase.outcome]]+Table1[[#This Row],[ncontrol.outcome]]</f>
        <v>247175</v>
      </c>
      <c r="R92">
        <v>136062</v>
      </c>
      <c r="S92">
        <v>111113</v>
      </c>
      <c r="T92">
        <v>4.3960488530653099E-3</v>
      </c>
      <c r="U92">
        <v>4724</v>
      </c>
      <c r="V92" s="30">
        <v>3.0847037280363297E-5</v>
      </c>
      <c r="W92">
        <v>122328.366590472</v>
      </c>
      <c r="X92" t="b">
        <v>1</v>
      </c>
      <c r="Y92" s="30">
        <v>4.0907801763268901E-5</v>
      </c>
      <c r="Z92">
        <v>20.849799421005802</v>
      </c>
    </row>
    <row r="93" spans="1:26" x14ac:dyDescent="0.2">
      <c r="A93" t="s">
        <v>73</v>
      </c>
      <c r="B93" t="s">
        <v>2205</v>
      </c>
      <c r="C93" t="s">
        <v>2127</v>
      </c>
      <c r="D93" t="s">
        <v>45</v>
      </c>
      <c r="E93" t="s">
        <v>14</v>
      </c>
      <c r="F93" t="s">
        <v>45</v>
      </c>
      <c r="G93" t="s">
        <v>14</v>
      </c>
      <c r="H93">
        <v>0.101114240688362</v>
      </c>
      <c r="I93">
        <v>1.32887869807263E-3</v>
      </c>
      <c r="J93">
        <v>0.43496212788468802</v>
      </c>
      <c r="K93">
        <v>0.453204</v>
      </c>
      <c r="L93">
        <v>2.0667240441808801E-2</v>
      </c>
      <c r="M93">
        <v>6.8409987909253097E-3</v>
      </c>
      <c r="N93" s="30">
        <v>1.10262507955925E-6</v>
      </c>
      <c r="O93">
        <v>0.84597800000000001</v>
      </c>
      <c r="P93">
        <v>4724</v>
      </c>
      <c r="Q93">
        <f>Table1[[#This Row],[ncase.outcome]]+Table1[[#This Row],[ncontrol.outcome]]</f>
        <v>247175</v>
      </c>
      <c r="R93">
        <v>136062</v>
      </c>
      <c r="S93">
        <v>111113</v>
      </c>
      <c r="T93">
        <v>5.0255505738971097E-3</v>
      </c>
      <c r="U93">
        <v>4724</v>
      </c>
      <c r="V93" s="30">
        <v>1.3301077476229601E-7</v>
      </c>
      <c r="W93">
        <v>122328.366590472</v>
      </c>
      <c r="X93" t="b">
        <v>1</v>
      </c>
      <c r="Y93" s="30">
        <v>1.9075428000571402E-6</v>
      </c>
      <c r="Z93">
        <v>23.850511763020499</v>
      </c>
    </row>
    <row r="94" spans="1:26" x14ac:dyDescent="0.2">
      <c r="A94" t="s">
        <v>73</v>
      </c>
      <c r="B94" t="s">
        <v>2205</v>
      </c>
      <c r="C94" t="s">
        <v>2128</v>
      </c>
      <c r="D94" t="s">
        <v>14</v>
      </c>
      <c r="E94" t="s">
        <v>45</v>
      </c>
      <c r="F94" t="s">
        <v>14</v>
      </c>
      <c r="G94" t="s">
        <v>45</v>
      </c>
      <c r="H94">
        <v>-0.19060153251280501</v>
      </c>
      <c r="I94">
        <v>4.7931489103252402E-3</v>
      </c>
      <c r="J94">
        <v>6.3361096433448602E-2</v>
      </c>
      <c r="K94">
        <v>5.8602799999999997E-2</v>
      </c>
      <c r="L94">
        <v>4.2514569259665999E-2</v>
      </c>
      <c r="M94">
        <v>1.2833234815401001E-2</v>
      </c>
      <c r="N94" s="30">
        <v>4.9191102419833699E-6</v>
      </c>
      <c r="O94">
        <v>0.70877999999999997</v>
      </c>
      <c r="P94">
        <v>4634</v>
      </c>
      <c r="Q94">
        <f>Table1[[#This Row],[ncase.outcome]]+Table1[[#This Row],[ncontrol.outcome]]</f>
        <v>247175</v>
      </c>
      <c r="R94">
        <v>136062</v>
      </c>
      <c r="S94">
        <v>111113</v>
      </c>
      <c r="T94">
        <v>4.3119890405981503E-3</v>
      </c>
      <c r="U94">
        <v>4634</v>
      </c>
      <c r="V94" s="30">
        <v>3.8452623233350599E-7</v>
      </c>
      <c r="W94">
        <v>122328.366590472</v>
      </c>
      <c r="X94" t="b">
        <v>1</v>
      </c>
      <c r="Y94" s="30">
        <v>1.35339562539348E-5</v>
      </c>
      <c r="Z94">
        <v>20.059630141378701</v>
      </c>
    </row>
    <row r="95" spans="1:26" x14ac:dyDescent="0.2">
      <c r="A95" t="s">
        <v>73</v>
      </c>
      <c r="B95" t="s">
        <v>2205</v>
      </c>
      <c r="C95" t="s">
        <v>2129</v>
      </c>
      <c r="D95" t="s">
        <v>15</v>
      </c>
      <c r="E95" t="s">
        <v>14</v>
      </c>
      <c r="F95" t="s">
        <v>15</v>
      </c>
      <c r="G95" t="s">
        <v>14</v>
      </c>
      <c r="H95">
        <v>0.10944783001438201</v>
      </c>
      <c r="I95">
        <v>-1.06796228666184E-2</v>
      </c>
      <c r="J95">
        <v>0.233121583729656</v>
      </c>
      <c r="K95">
        <v>0.22151599999999999</v>
      </c>
      <c r="L95">
        <v>2.4233157485356E-2</v>
      </c>
      <c r="M95">
        <v>7.9515180719511198E-3</v>
      </c>
      <c r="N95" s="30">
        <v>6.70389876366012E-6</v>
      </c>
      <c r="O95">
        <v>0.17924200000000001</v>
      </c>
      <c r="P95">
        <v>4724</v>
      </c>
      <c r="Q95">
        <f>Table1[[#This Row],[ncase.outcome]]+Table1[[#This Row],[ncontrol.outcome]]</f>
        <v>247175</v>
      </c>
      <c r="R95">
        <v>136062</v>
      </c>
      <c r="S95">
        <v>111113</v>
      </c>
      <c r="T95">
        <v>4.2830515945096303E-3</v>
      </c>
      <c r="U95">
        <v>4724</v>
      </c>
      <c r="V95" s="30">
        <v>5.9944067582338098E-6</v>
      </c>
      <c r="W95">
        <v>122328.366590472</v>
      </c>
      <c r="X95" t="b">
        <v>1</v>
      </c>
      <c r="Y95" s="30">
        <v>2.1035697334766399E-5</v>
      </c>
      <c r="Z95">
        <v>20.311565110608498</v>
      </c>
    </row>
    <row r="96" spans="1:26" x14ac:dyDescent="0.2">
      <c r="A96" t="s">
        <v>114</v>
      </c>
      <c r="B96" t="s">
        <v>2203</v>
      </c>
      <c r="C96" t="s">
        <v>2098</v>
      </c>
      <c r="D96" t="s">
        <v>14</v>
      </c>
      <c r="E96" t="s">
        <v>15</v>
      </c>
      <c r="F96" t="s">
        <v>14</v>
      </c>
      <c r="G96" t="s">
        <v>15</v>
      </c>
      <c r="H96">
        <v>-5.3129007736088897E-2</v>
      </c>
      <c r="I96">
        <v>-1.0975E-2</v>
      </c>
      <c r="J96">
        <v>0.441311593913783</v>
      </c>
      <c r="K96">
        <v>0.44169799999999998</v>
      </c>
      <c r="L96">
        <v>1.19075933944487E-2</v>
      </c>
      <c r="M96">
        <v>1.1769999999999999E-2</v>
      </c>
      <c r="N96" s="30">
        <v>8.0218573833458608E-6</v>
      </c>
      <c r="O96">
        <v>0.35109600000000002</v>
      </c>
      <c r="P96">
        <v>14329</v>
      </c>
      <c r="Q96">
        <f>Table1[[#This Row],[ncase.outcome]]+Table1[[#This Row],[ncontrol.outcome]]</f>
        <v>85449</v>
      </c>
      <c r="R96">
        <v>29863</v>
      </c>
      <c r="S96">
        <v>55586</v>
      </c>
      <c r="T96">
        <v>1.3875770889714501E-3</v>
      </c>
      <c r="U96">
        <v>14329</v>
      </c>
      <c r="V96" s="30">
        <v>9.0314829640953796E-6</v>
      </c>
      <c r="W96">
        <v>38852.759376938302</v>
      </c>
      <c r="X96" t="b">
        <v>1</v>
      </c>
      <c r="Y96">
        <v>4.5623565974468698E-4</v>
      </c>
      <c r="Z96">
        <v>19.907440061423198</v>
      </c>
    </row>
    <row r="97" spans="1:26" x14ac:dyDescent="0.2">
      <c r="A97" t="s">
        <v>114</v>
      </c>
      <c r="B97" t="s">
        <v>2203</v>
      </c>
      <c r="C97" t="s">
        <v>2099</v>
      </c>
      <c r="D97" t="s">
        <v>15</v>
      </c>
      <c r="E97" t="s">
        <v>45</v>
      </c>
      <c r="F97" t="s">
        <v>15</v>
      </c>
      <c r="G97" t="s">
        <v>45</v>
      </c>
      <c r="H97">
        <v>8.3158469413264893E-2</v>
      </c>
      <c r="I97">
        <v>-2.7828699999999998E-3</v>
      </c>
      <c r="J97">
        <v>0.121646389933035</v>
      </c>
      <c r="K97">
        <v>0.12811900000000001</v>
      </c>
      <c r="L97">
        <v>1.8067034436649601E-2</v>
      </c>
      <c r="M97">
        <v>1.7625999999999999E-2</v>
      </c>
      <c r="N97" s="30">
        <v>3.1035259648018202E-6</v>
      </c>
      <c r="O97">
        <v>0.874525</v>
      </c>
      <c r="P97">
        <v>14329</v>
      </c>
      <c r="Q97">
        <f>Table1[[#This Row],[ncase.outcome]]+Table1[[#This Row],[ncontrol.outcome]]</f>
        <v>85449</v>
      </c>
      <c r="R97">
        <v>29863</v>
      </c>
      <c r="S97">
        <v>55586</v>
      </c>
      <c r="T97">
        <v>1.47652990112507E-3</v>
      </c>
      <c r="U97">
        <v>14329</v>
      </c>
      <c r="V97" s="30">
        <v>2.6308864168077801E-7</v>
      </c>
      <c r="W97">
        <v>38852.759376938302</v>
      </c>
      <c r="X97" t="b">
        <v>1</v>
      </c>
      <c r="Y97">
        <v>1.04189032884439E-4</v>
      </c>
      <c r="Z97">
        <v>21.185524954485299</v>
      </c>
    </row>
    <row r="98" spans="1:26" x14ac:dyDescent="0.2">
      <c r="A98" t="s">
        <v>114</v>
      </c>
      <c r="B98" t="s">
        <v>2203</v>
      </c>
      <c r="C98" t="s">
        <v>113</v>
      </c>
      <c r="D98" t="s">
        <v>26</v>
      </c>
      <c r="E98" t="s">
        <v>45</v>
      </c>
      <c r="F98" t="s">
        <v>26</v>
      </c>
      <c r="G98" t="s">
        <v>45</v>
      </c>
      <c r="H98">
        <v>-0.134817899535739</v>
      </c>
      <c r="I98">
        <v>-5.04789E-2</v>
      </c>
      <c r="J98">
        <v>6.8151496631935093E-2</v>
      </c>
      <c r="K98">
        <v>6.3728000000000007E-2</v>
      </c>
      <c r="L98">
        <v>2.3832523755571801E-2</v>
      </c>
      <c r="M98">
        <v>2.4268000000000001E-2</v>
      </c>
      <c r="N98" s="30">
        <v>2.8743009054989201E-8</v>
      </c>
      <c r="O98">
        <v>3.7520600000000001E-2</v>
      </c>
      <c r="P98">
        <v>13815</v>
      </c>
      <c r="Q98">
        <f>Table1[[#This Row],[ncase.outcome]]+Table1[[#This Row],[ncontrol.outcome]]</f>
        <v>85449</v>
      </c>
      <c r="R98">
        <v>29863</v>
      </c>
      <c r="S98">
        <v>55586</v>
      </c>
      <c r="T98">
        <v>2.3113306165510601E-3</v>
      </c>
      <c r="U98">
        <v>13815</v>
      </c>
      <c r="V98" s="30">
        <v>4.6715754354336797E-5</v>
      </c>
      <c r="W98">
        <v>38852.759376938302</v>
      </c>
      <c r="X98" t="b">
        <v>1</v>
      </c>
      <c r="Y98" s="30">
        <v>3.0897168352218497E-5</v>
      </c>
      <c r="Z98">
        <v>32.000373248850998</v>
      </c>
    </row>
    <row r="99" spans="1:26" x14ac:dyDescent="0.2">
      <c r="A99" t="s">
        <v>114</v>
      </c>
      <c r="B99" t="s">
        <v>2203</v>
      </c>
      <c r="C99" t="s">
        <v>2081</v>
      </c>
      <c r="D99" t="s">
        <v>45</v>
      </c>
      <c r="E99" t="s">
        <v>26</v>
      </c>
      <c r="F99" t="s">
        <v>45</v>
      </c>
      <c r="G99" t="s">
        <v>26</v>
      </c>
      <c r="H99">
        <v>0.219294293749761</v>
      </c>
      <c r="I99">
        <v>5.2729100000000001E-2</v>
      </c>
      <c r="J99">
        <v>5.7736865719232901E-2</v>
      </c>
      <c r="K99">
        <v>4.9757999999999997E-2</v>
      </c>
      <c r="L99">
        <v>4.6148697325033898E-2</v>
      </c>
      <c r="M99">
        <v>2.8104000000000001E-2</v>
      </c>
      <c r="N99" s="30">
        <v>2.5514591379298702E-6</v>
      </c>
      <c r="O99">
        <v>6.0630299999999998E-2</v>
      </c>
      <c r="P99">
        <v>4293</v>
      </c>
      <c r="Q99">
        <f>Table1[[#This Row],[ncase.outcome]]+Table1[[#This Row],[ncontrol.outcome]]</f>
        <v>85449</v>
      </c>
      <c r="R99">
        <v>29863</v>
      </c>
      <c r="S99">
        <v>55586</v>
      </c>
      <c r="T99">
        <v>5.2347729614818502E-3</v>
      </c>
      <c r="U99">
        <v>4293</v>
      </c>
      <c r="V99" s="30">
        <v>3.9480849642411102E-5</v>
      </c>
      <c r="W99">
        <v>38852.759376938302</v>
      </c>
      <c r="X99" t="b">
        <v>1</v>
      </c>
      <c r="Y99" s="30">
        <v>3.8815471158870701E-5</v>
      </c>
      <c r="Z99">
        <v>22.580615171471901</v>
      </c>
    </row>
    <row r="100" spans="1:26" x14ac:dyDescent="0.2">
      <c r="A100" t="s">
        <v>114</v>
      </c>
      <c r="B100" t="s">
        <v>2203</v>
      </c>
      <c r="C100" t="s">
        <v>2100</v>
      </c>
      <c r="D100" t="s">
        <v>15</v>
      </c>
      <c r="E100" t="s">
        <v>14</v>
      </c>
      <c r="F100" t="s">
        <v>15</v>
      </c>
      <c r="G100" t="s">
        <v>14</v>
      </c>
      <c r="H100">
        <v>6.0350592555730199E-2</v>
      </c>
      <c r="I100">
        <v>1.59737E-2</v>
      </c>
      <c r="J100">
        <v>0.27518877876259301</v>
      </c>
      <c r="K100">
        <v>0.25974799999999998</v>
      </c>
      <c r="L100">
        <v>1.32266627543241E-2</v>
      </c>
      <c r="M100">
        <v>1.3686E-2</v>
      </c>
      <c r="N100" s="30">
        <v>4.0739904999726901E-6</v>
      </c>
      <c r="O100">
        <v>0.243148</v>
      </c>
      <c r="P100">
        <v>14329</v>
      </c>
      <c r="Q100">
        <f>Table1[[#This Row],[ncase.outcome]]+Table1[[#This Row],[ncontrol.outcome]]</f>
        <v>85449</v>
      </c>
      <c r="R100">
        <v>29863</v>
      </c>
      <c r="S100">
        <v>55586</v>
      </c>
      <c r="T100">
        <v>1.4510307746315699E-3</v>
      </c>
      <c r="U100">
        <v>14329</v>
      </c>
      <c r="V100" s="30">
        <v>1.48841200004291E-5</v>
      </c>
      <c r="W100">
        <v>38852.759376938302</v>
      </c>
      <c r="X100" t="b">
        <v>1</v>
      </c>
      <c r="Y100">
        <v>4.5787998335903099E-4</v>
      </c>
      <c r="Z100">
        <v>20.819127102272901</v>
      </c>
    </row>
    <row r="101" spans="1:26" x14ac:dyDescent="0.2">
      <c r="A101" t="s">
        <v>114</v>
      </c>
      <c r="B101" t="s">
        <v>2203</v>
      </c>
      <c r="C101" t="s">
        <v>2101</v>
      </c>
      <c r="D101" t="s">
        <v>26</v>
      </c>
      <c r="E101" t="s">
        <v>45</v>
      </c>
      <c r="F101" t="s">
        <v>26</v>
      </c>
      <c r="G101" t="s">
        <v>45</v>
      </c>
      <c r="H101">
        <v>-6.3052599935171594E-2</v>
      </c>
      <c r="I101">
        <v>2.4413500000000001E-2</v>
      </c>
      <c r="J101">
        <v>0.221769238182842</v>
      </c>
      <c r="K101">
        <v>0.23135500000000001</v>
      </c>
      <c r="L101">
        <v>1.42041710884295E-2</v>
      </c>
      <c r="M101">
        <v>1.4567E-2</v>
      </c>
      <c r="N101" s="30">
        <v>8.8900765612606793E-6</v>
      </c>
      <c r="O101">
        <v>9.3751899999999999E-2</v>
      </c>
      <c r="P101">
        <v>14329</v>
      </c>
      <c r="Q101">
        <f>Table1[[#This Row],[ncase.outcome]]+Table1[[#This Row],[ncontrol.outcome]]</f>
        <v>85449</v>
      </c>
      <c r="R101">
        <v>29863</v>
      </c>
      <c r="S101">
        <v>55586</v>
      </c>
      <c r="T101">
        <v>1.3734790631914501E-3</v>
      </c>
      <c r="U101">
        <v>14329</v>
      </c>
      <c r="V101" s="30">
        <v>3.2110212590387598E-5</v>
      </c>
      <c r="W101">
        <v>38852.759376938302</v>
      </c>
      <c r="X101" t="b">
        <v>1</v>
      </c>
      <c r="Y101">
        <v>1.31125620465219E-3</v>
      </c>
      <c r="Z101">
        <v>19.704898804293901</v>
      </c>
    </row>
    <row r="102" spans="1:26" x14ac:dyDescent="0.2">
      <c r="A102" t="s">
        <v>114</v>
      </c>
      <c r="B102" t="s">
        <v>2203</v>
      </c>
      <c r="C102" t="s">
        <v>2102</v>
      </c>
      <c r="D102" t="s">
        <v>26</v>
      </c>
      <c r="E102" t="s">
        <v>15</v>
      </c>
      <c r="F102" t="s">
        <v>26</v>
      </c>
      <c r="G102" t="s">
        <v>15</v>
      </c>
      <c r="H102">
        <v>9.4035875701631105E-2</v>
      </c>
      <c r="I102">
        <v>-6.8796100000000004E-3</v>
      </c>
      <c r="J102">
        <v>8.7455249129649804E-2</v>
      </c>
      <c r="K102">
        <v>8.0337000000000006E-2</v>
      </c>
      <c r="L102">
        <v>2.0901918530211901E-2</v>
      </c>
      <c r="M102">
        <v>2.324E-2</v>
      </c>
      <c r="N102" s="30">
        <v>5.6732363448681197E-6</v>
      </c>
      <c r="O102">
        <v>0.76720999999999995</v>
      </c>
      <c r="P102">
        <v>14329</v>
      </c>
      <c r="Q102">
        <f>Table1[[#This Row],[ncase.outcome]]+Table1[[#This Row],[ncontrol.outcome]]</f>
        <v>85449</v>
      </c>
      <c r="R102">
        <v>29863</v>
      </c>
      <c r="S102">
        <v>55586</v>
      </c>
      <c r="T102">
        <v>1.4107383608318699E-3</v>
      </c>
      <c r="U102">
        <v>14329</v>
      </c>
      <c r="V102" s="30">
        <v>1.0644308925495501E-6</v>
      </c>
      <c r="W102">
        <v>38852.759376938302</v>
      </c>
      <c r="X102" t="b">
        <v>1</v>
      </c>
      <c r="Y102">
        <v>1.8487181303002099E-4</v>
      </c>
      <c r="Z102">
        <v>20.240202125207201</v>
      </c>
    </row>
    <row r="103" spans="1:26" x14ac:dyDescent="0.2">
      <c r="A103" t="s">
        <v>114</v>
      </c>
      <c r="B103" t="s">
        <v>2203</v>
      </c>
      <c r="C103" t="s">
        <v>2103</v>
      </c>
      <c r="D103" t="s">
        <v>14</v>
      </c>
      <c r="E103" t="s">
        <v>15</v>
      </c>
      <c r="F103" t="s">
        <v>14</v>
      </c>
      <c r="G103" t="s">
        <v>15</v>
      </c>
      <c r="H103">
        <v>9.5943215882170405E-2</v>
      </c>
      <c r="I103">
        <v>-3.8516300000000003E-2</v>
      </c>
      <c r="J103">
        <v>9.9473847895169096E-2</v>
      </c>
      <c r="K103">
        <v>0.10664</v>
      </c>
      <c r="L103">
        <v>1.97176059221424E-2</v>
      </c>
      <c r="M103">
        <v>2.0025999999999999E-2</v>
      </c>
      <c r="N103" s="30">
        <v>1.7473160316363401E-6</v>
      </c>
      <c r="O103">
        <v>5.4445300000000002E-2</v>
      </c>
      <c r="P103">
        <v>14329</v>
      </c>
      <c r="Q103">
        <f>Table1[[#This Row],[ncase.outcome]]+Table1[[#This Row],[ncontrol.outcome]]</f>
        <v>85449</v>
      </c>
      <c r="R103">
        <v>29863</v>
      </c>
      <c r="S103">
        <v>55586</v>
      </c>
      <c r="T103">
        <v>1.64986267938213E-3</v>
      </c>
      <c r="U103">
        <v>14329</v>
      </c>
      <c r="V103" s="30">
        <v>4.3280301629633501E-5</v>
      </c>
      <c r="W103">
        <v>38852.759376938302</v>
      </c>
      <c r="X103" t="b">
        <v>1</v>
      </c>
      <c r="Y103">
        <v>4.9262381556973997E-4</v>
      </c>
      <c r="Z103">
        <v>23.676645821822198</v>
      </c>
    </row>
    <row r="104" spans="1:26" x14ac:dyDescent="0.2">
      <c r="A104" t="s">
        <v>114</v>
      </c>
      <c r="B104" t="s">
        <v>2203</v>
      </c>
      <c r="C104" t="s">
        <v>2104</v>
      </c>
      <c r="D104" t="s">
        <v>26</v>
      </c>
      <c r="E104" t="s">
        <v>14</v>
      </c>
      <c r="F104" t="s">
        <v>26</v>
      </c>
      <c r="G104" t="s">
        <v>14</v>
      </c>
      <c r="H104">
        <v>0.171400000316489</v>
      </c>
      <c r="I104">
        <v>5.2186400000000003E-4</v>
      </c>
      <c r="J104">
        <v>5.4561351414579601E-2</v>
      </c>
      <c r="K104">
        <v>5.1305999999999997E-2</v>
      </c>
      <c r="L104">
        <v>3.7387082976624998E-2</v>
      </c>
      <c r="M104">
        <v>2.7156E-2</v>
      </c>
      <c r="N104" s="30">
        <v>4.3371296058077798E-6</v>
      </c>
      <c r="O104">
        <v>0.98466600000000004</v>
      </c>
      <c r="P104">
        <v>6913</v>
      </c>
      <c r="Q104">
        <f>Table1[[#This Row],[ncase.outcome]]+Table1[[#This Row],[ncontrol.outcome]]</f>
        <v>85449</v>
      </c>
      <c r="R104">
        <v>29863</v>
      </c>
      <c r="S104">
        <v>55586</v>
      </c>
      <c r="T104">
        <v>3.0319276278799301E-3</v>
      </c>
      <c r="U104">
        <v>6913</v>
      </c>
      <c r="V104" s="30">
        <v>4.0288350647778501E-9</v>
      </c>
      <c r="W104">
        <v>38852.759376938302</v>
      </c>
      <c r="X104" t="b">
        <v>1</v>
      </c>
      <c r="Y104" s="30">
        <v>2.4772082260298101E-5</v>
      </c>
      <c r="Z104">
        <v>21.0173749961947</v>
      </c>
    </row>
    <row r="105" spans="1:26" x14ac:dyDescent="0.2">
      <c r="A105" t="s">
        <v>114</v>
      </c>
      <c r="B105" t="s">
        <v>2203</v>
      </c>
      <c r="C105" t="s">
        <v>2105</v>
      </c>
      <c r="D105" t="s">
        <v>14</v>
      </c>
      <c r="E105" t="s">
        <v>15</v>
      </c>
      <c r="F105" t="s">
        <v>14</v>
      </c>
      <c r="G105" t="s">
        <v>15</v>
      </c>
      <c r="H105">
        <v>-0.108401613842071</v>
      </c>
      <c r="I105">
        <v>-2.0856E-2</v>
      </c>
      <c r="J105">
        <v>6.6924323444504205E-2</v>
      </c>
      <c r="K105">
        <v>6.2903000000000001E-2</v>
      </c>
      <c r="L105">
        <v>2.4414191652086699E-2</v>
      </c>
      <c r="M105">
        <v>2.7275000000000001E-2</v>
      </c>
      <c r="N105" s="30">
        <v>9.1956244748801394E-6</v>
      </c>
      <c r="O105">
        <v>0.44447999999999999</v>
      </c>
      <c r="P105">
        <v>13414</v>
      </c>
      <c r="Q105">
        <f>Table1[[#This Row],[ncase.outcome]]+Table1[[#This Row],[ncontrol.outcome]]</f>
        <v>85449</v>
      </c>
      <c r="R105">
        <v>29863</v>
      </c>
      <c r="S105">
        <v>55586</v>
      </c>
      <c r="T105">
        <v>1.46776099800965E-3</v>
      </c>
      <c r="U105">
        <v>13414</v>
      </c>
      <c r="V105" s="30">
        <v>7.8289061000130005E-6</v>
      </c>
      <c r="W105">
        <v>38852.759376938302</v>
      </c>
      <c r="X105" t="b">
        <v>1</v>
      </c>
      <c r="Y105">
        <v>3.8847891852648202E-4</v>
      </c>
      <c r="Z105">
        <v>19.714546748115801</v>
      </c>
    </row>
    <row r="106" spans="1:26" x14ac:dyDescent="0.2">
      <c r="A106" t="s">
        <v>131</v>
      </c>
      <c r="B106" t="s">
        <v>2203</v>
      </c>
      <c r="C106" t="s">
        <v>2099</v>
      </c>
      <c r="D106" t="s">
        <v>15</v>
      </c>
      <c r="E106" t="s">
        <v>45</v>
      </c>
      <c r="F106" t="s">
        <v>15</v>
      </c>
      <c r="G106" t="s">
        <v>45</v>
      </c>
      <c r="H106">
        <v>8.1996536563942193E-2</v>
      </c>
      <c r="I106">
        <v>-2.7828699999999998E-3</v>
      </c>
      <c r="J106">
        <v>0.121627843853419</v>
      </c>
      <c r="K106">
        <v>0.12811900000000001</v>
      </c>
      <c r="L106">
        <v>1.7961224351789502E-2</v>
      </c>
      <c r="M106">
        <v>1.7625999999999999E-2</v>
      </c>
      <c r="N106" s="30">
        <v>3.47365423290361E-6</v>
      </c>
      <c r="O106">
        <v>0.874525</v>
      </c>
      <c r="P106">
        <v>14504</v>
      </c>
      <c r="Q106">
        <f>Table1[[#This Row],[ncase.outcome]]+Table1[[#This Row],[ncontrol.outcome]]</f>
        <v>85449</v>
      </c>
      <c r="R106">
        <v>29863</v>
      </c>
      <c r="S106">
        <v>55586</v>
      </c>
      <c r="T106">
        <v>1.4350517369192599E-3</v>
      </c>
      <c r="U106">
        <v>14504</v>
      </c>
      <c r="V106" s="30">
        <v>2.6308864168077801E-7</v>
      </c>
      <c r="W106">
        <v>38852.759376938302</v>
      </c>
      <c r="X106" t="b">
        <v>1</v>
      </c>
      <c r="Y106">
        <v>1.2208210896468201E-4</v>
      </c>
      <c r="Z106">
        <v>20.841028242581899</v>
      </c>
    </row>
    <row r="107" spans="1:26" x14ac:dyDescent="0.2">
      <c r="A107" t="s">
        <v>131</v>
      </c>
      <c r="B107" t="s">
        <v>2203</v>
      </c>
      <c r="C107" t="s">
        <v>113</v>
      </c>
      <c r="D107" t="s">
        <v>26</v>
      </c>
      <c r="E107" t="s">
        <v>45</v>
      </c>
      <c r="F107" t="s">
        <v>26</v>
      </c>
      <c r="G107" t="s">
        <v>45</v>
      </c>
      <c r="H107">
        <v>-0.127864701640277</v>
      </c>
      <c r="I107">
        <v>-5.04789E-2</v>
      </c>
      <c r="J107">
        <v>6.8161744458302198E-2</v>
      </c>
      <c r="K107">
        <v>6.3728000000000007E-2</v>
      </c>
      <c r="L107">
        <v>2.3702393368444898E-2</v>
      </c>
      <c r="M107">
        <v>2.4268000000000001E-2</v>
      </c>
      <c r="N107" s="30">
        <v>1.2463152169189699E-7</v>
      </c>
      <c r="O107">
        <v>3.7520600000000001E-2</v>
      </c>
      <c r="P107">
        <v>13970</v>
      </c>
      <c r="Q107">
        <f>Table1[[#This Row],[ncase.outcome]]+Table1[[#This Row],[ncontrol.outcome]]</f>
        <v>85449</v>
      </c>
      <c r="R107">
        <v>29863</v>
      </c>
      <c r="S107">
        <v>55586</v>
      </c>
      <c r="T107">
        <v>2.0791164812540498E-3</v>
      </c>
      <c r="U107">
        <v>13970</v>
      </c>
      <c r="V107" s="30">
        <v>4.6715754354336797E-5</v>
      </c>
      <c r="W107">
        <v>38852.759376938302</v>
      </c>
      <c r="X107" t="b">
        <v>1</v>
      </c>
      <c r="Y107" s="30">
        <v>8.4208475542686803E-5</v>
      </c>
      <c r="Z107">
        <v>29.101604635986199</v>
      </c>
    </row>
    <row r="108" spans="1:26" x14ac:dyDescent="0.2">
      <c r="A108" t="s">
        <v>131</v>
      </c>
      <c r="B108" t="s">
        <v>2203</v>
      </c>
      <c r="C108" t="s">
        <v>2106</v>
      </c>
      <c r="D108" t="s">
        <v>14</v>
      </c>
      <c r="E108" t="s">
        <v>45</v>
      </c>
      <c r="F108" t="s">
        <v>14</v>
      </c>
      <c r="G108" t="s">
        <v>45</v>
      </c>
      <c r="H108">
        <v>6.8890948961562504E-2</v>
      </c>
      <c r="I108">
        <v>-8.5847400000000004E-3</v>
      </c>
      <c r="J108">
        <v>0.198020430601378</v>
      </c>
      <c r="K108">
        <v>0.227827</v>
      </c>
      <c r="L108">
        <v>1.47220668337152E-2</v>
      </c>
      <c r="M108">
        <v>1.4848E-2</v>
      </c>
      <c r="N108" s="30">
        <v>2.4434680453165701E-6</v>
      </c>
      <c r="O108">
        <v>0.56313299999999999</v>
      </c>
      <c r="P108">
        <v>14504</v>
      </c>
      <c r="Q108">
        <f>Table1[[#This Row],[ncase.outcome]]+Table1[[#This Row],[ncontrol.outcome]]</f>
        <v>85449</v>
      </c>
      <c r="R108">
        <v>29863</v>
      </c>
      <c r="S108">
        <v>55586</v>
      </c>
      <c r="T108">
        <v>1.5076606530372899E-3</v>
      </c>
      <c r="U108">
        <v>14504</v>
      </c>
      <c r="V108" s="30">
        <v>3.9454746353272598E-6</v>
      </c>
      <c r="W108">
        <v>38852.759376938302</v>
      </c>
      <c r="X108" t="b">
        <v>1</v>
      </c>
      <c r="Y108">
        <v>1.5192051253860999E-4</v>
      </c>
      <c r="Z108">
        <v>21.897108198793301</v>
      </c>
    </row>
    <row r="109" spans="1:26" x14ac:dyDescent="0.2">
      <c r="A109" t="s">
        <v>131</v>
      </c>
      <c r="B109" t="s">
        <v>2203</v>
      </c>
      <c r="C109" t="s">
        <v>2107</v>
      </c>
      <c r="D109" t="s">
        <v>14</v>
      </c>
      <c r="E109" t="s">
        <v>15</v>
      </c>
      <c r="F109" t="s">
        <v>14</v>
      </c>
      <c r="G109" t="s">
        <v>15</v>
      </c>
      <c r="H109">
        <v>0.10756444478296499</v>
      </c>
      <c r="I109">
        <v>5.54546E-2</v>
      </c>
      <c r="J109">
        <v>6.6011330160985204E-2</v>
      </c>
      <c r="K109">
        <v>6.6099000000000005E-2</v>
      </c>
      <c r="L109">
        <v>2.3857710771420401E-2</v>
      </c>
      <c r="M109">
        <v>2.4228E-2</v>
      </c>
      <c r="N109" s="30">
        <v>5.5035836276375203E-6</v>
      </c>
      <c r="O109">
        <v>2.2087699999999998E-2</v>
      </c>
      <c r="P109">
        <v>14232</v>
      </c>
      <c r="Q109">
        <f>Table1[[#This Row],[ncase.outcome]]+Table1[[#This Row],[ncontrol.outcome]]</f>
        <v>85449</v>
      </c>
      <c r="R109">
        <v>29863</v>
      </c>
      <c r="S109">
        <v>55586</v>
      </c>
      <c r="T109">
        <v>1.4264452313243201E-3</v>
      </c>
      <c r="U109">
        <v>14232</v>
      </c>
      <c r="V109" s="30">
        <v>5.7000547964404202E-5</v>
      </c>
      <c r="W109">
        <v>38852.759376938302</v>
      </c>
      <c r="X109" t="b">
        <v>1</v>
      </c>
      <c r="Y109">
        <v>2.0309554327166599E-3</v>
      </c>
      <c r="Z109">
        <v>20.327311438211801</v>
      </c>
    </row>
    <row r="110" spans="1:26" x14ac:dyDescent="0.2">
      <c r="A110" t="s">
        <v>131</v>
      </c>
      <c r="B110" t="s">
        <v>2203</v>
      </c>
      <c r="C110" t="s">
        <v>2108</v>
      </c>
      <c r="D110" t="s">
        <v>14</v>
      </c>
      <c r="E110" t="s">
        <v>15</v>
      </c>
      <c r="F110" t="s">
        <v>14</v>
      </c>
      <c r="G110" t="s">
        <v>15</v>
      </c>
      <c r="H110">
        <v>-7.8820963999510898E-2</v>
      </c>
      <c r="I110">
        <v>-1.4256100000000001E-2</v>
      </c>
      <c r="J110">
        <v>0.126658038884922</v>
      </c>
      <c r="K110">
        <v>0.13383</v>
      </c>
      <c r="L110">
        <v>1.76517906236053E-2</v>
      </c>
      <c r="M110">
        <v>1.7933000000000001E-2</v>
      </c>
      <c r="N110" s="30">
        <v>8.8825784209160707E-6</v>
      </c>
      <c r="O110">
        <v>0.42663899999999999</v>
      </c>
      <c r="P110">
        <v>14504</v>
      </c>
      <c r="Q110">
        <f>Table1[[#This Row],[ncase.outcome]]+Table1[[#This Row],[ncontrol.outcome]]</f>
        <v>85449</v>
      </c>
      <c r="R110">
        <v>29863</v>
      </c>
      <c r="S110">
        <v>55586</v>
      </c>
      <c r="T110">
        <v>1.37303414531622E-3</v>
      </c>
      <c r="U110">
        <v>14504</v>
      </c>
      <c r="V110" s="30">
        <v>7.1796606000844596E-6</v>
      </c>
      <c r="W110">
        <v>38852.759376938302</v>
      </c>
      <c r="X110" t="b">
        <v>1</v>
      </c>
      <c r="Y110">
        <v>4.0915558279973601E-4</v>
      </c>
      <c r="Z110">
        <v>19.939118265582</v>
      </c>
    </row>
    <row r="111" spans="1:26" x14ac:dyDescent="0.2">
      <c r="A111" t="s">
        <v>131</v>
      </c>
      <c r="B111" t="s">
        <v>2203</v>
      </c>
      <c r="C111" t="s">
        <v>2109</v>
      </c>
      <c r="D111" t="s">
        <v>14</v>
      </c>
      <c r="E111" t="s">
        <v>26</v>
      </c>
      <c r="F111" t="s">
        <v>14</v>
      </c>
      <c r="G111" t="s">
        <v>26</v>
      </c>
      <c r="H111">
        <v>5.4744214678466997E-2</v>
      </c>
      <c r="I111">
        <v>-2.0528299999999999E-2</v>
      </c>
      <c r="J111">
        <v>0.47949746994223202</v>
      </c>
      <c r="K111">
        <v>0.480958</v>
      </c>
      <c r="L111">
        <v>1.17381092759086E-2</v>
      </c>
      <c r="M111">
        <v>1.2009000000000001E-2</v>
      </c>
      <c r="N111" s="30">
        <v>3.2734868081537802E-6</v>
      </c>
      <c r="O111">
        <v>8.7385599999999994E-2</v>
      </c>
      <c r="P111">
        <v>14504</v>
      </c>
      <c r="Q111">
        <f>Table1[[#This Row],[ncase.outcome]]+Table1[[#This Row],[ncontrol.outcome]]</f>
        <v>85449</v>
      </c>
      <c r="R111">
        <v>29863</v>
      </c>
      <c r="S111">
        <v>55586</v>
      </c>
      <c r="T111">
        <v>1.4976190909136899E-3</v>
      </c>
      <c r="U111">
        <v>14504</v>
      </c>
      <c r="V111" s="30">
        <v>3.1981961073221302E-5</v>
      </c>
      <c r="W111">
        <v>38852.759376938302</v>
      </c>
      <c r="X111" t="b">
        <v>1</v>
      </c>
      <c r="Y111">
        <v>6.7991080022034305E-4</v>
      </c>
      <c r="Z111">
        <v>21.7510468394245</v>
      </c>
    </row>
    <row r="112" spans="1:26" x14ac:dyDescent="0.2">
      <c r="A112" t="s">
        <v>131</v>
      </c>
      <c r="B112" t="s">
        <v>2203</v>
      </c>
      <c r="C112" t="s">
        <v>2110</v>
      </c>
      <c r="D112" t="s">
        <v>15</v>
      </c>
      <c r="E112" t="s">
        <v>45</v>
      </c>
      <c r="F112" t="s">
        <v>15</v>
      </c>
      <c r="G112" t="s">
        <v>45</v>
      </c>
      <c r="H112">
        <v>-5.5423161078032301E-2</v>
      </c>
      <c r="I112">
        <v>1.1539199999999999E-2</v>
      </c>
      <c r="J112">
        <v>0.33020032561630602</v>
      </c>
      <c r="K112">
        <v>0.329175</v>
      </c>
      <c r="L112">
        <v>1.2474406637091999E-2</v>
      </c>
      <c r="M112">
        <v>1.2458E-2</v>
      </c>
      <c r="N112" s="30">
        <v>8.7336973261196101E-6</v>
      </c>
      <c r="O112">
        <v>0.35431499999999999</v>
      </c>
      <c r="P112">
        <v>14504</v>
      </c>
      <c r="Q112">
        <f>Table1[[#This Row],[ncase.outcome]]+Table1[[#This Row],[ncontrol.outcome]]</f>
        <v>85449</v>
      </c>
      <c r="R112">
        <v>29863</v>
      </c>
      <c r="S112">
        <v>55586</v>
      </c>
      <c r="T112">
        <v>1.35932761505211E-3</v>
      </c>
      <c r="U112">
        <v>14504</v>
      </c>
      <c r="V112" s="30">
        <v>8.9284630097080798E-6</v>
      </c>
      <c r="W112">
        <v>38852.759376938302</v>
      </c>
      <c r="X112" t="b">
        <v>1</v>
      </c>
      <c r="Y112">
        <v>4.9523717207537396E-4</v>
      </c>
      <c r="Z112">
        <v>19.739801931366699</v>
      </c>
    </row>
    <row r="113" spans="1:26" x14ac:dyDescent="0.2">
      <c r="A113" t="s">
        <v>131</v>
      </c>
      <c r="B113" t="s">
        <v>2203</v>
      </c>
      <c r="C113" t="s">
        <v>2111</v>
      </c>
      <c r="D113" t="s">
        <v>45</v>
      </c>
      <c r="E113" t="s">
        <v>26</v>
      </c>
      <c r="F113" t="s">
        <v>45</v>
      </c>
      <c r="G113" t="s">
        <v>26</v>
      </c>
      <c r="H113">
        <v>-6.9888348064199093E-2</v>
      </c>
      <c r="I113">
        <v>1.04294E-2</v>
      </c>
      <c r="J113">
        <v>0.16418236570345701</v>
      </c>
      <c r="K113">
        <v>0.15157399999999999</v>
      </c>
      <c r="L113">
        <v>1.58408760527372E-2</v>
      </c>
      <c r="M113">
        <v>1.6355999999999999E-2</v>
      </c>
      <c r="N113" s="30">
        <v>9.0632896979196697E-6</v>
      </c>
      <c r="O113">
        <v>0.52369699999999997</v>
      </c>
      <c r="P113">
        <v>14504</v>
      </c>
      <c r="Q113">
        <f>Table1[[#This Row],[ncase.outcome]]+Table1[[#This Row],[ncontrol.outcome]]</f>
        <v>85449</v>
      </c>
      <c r="R113">
        <v>29863</v>
      </c>
      <c r="S113">
        <v>55586</v>
      </c>
      <c r="T113">
        <v>1.34041948025342E-3</v>
      </c>
      <c r="U113">
        <v>14504</v>
      </c>
      <c r="V113" s="30">
        <v>4.2441201391229003E-6</v>
      </c>
      <c r="W113">
        <v>38852.759376938302</v>
      </c>
      <c r="X113" t="b">
        <v>1</v>
      </c>
      <c r="Y113">
        <v>3.8203080888617402E-4</v>
      </c>
      <c r="Z113">
        <v>19.4648543726165</v>
      </c>
    </row>
    <row r="114" spans="1:26" x14ac:dyDescent="0.2">
      <c r="A114" t="s">
        <v>131</v>
      </c>
      <c r="B114" t="s">
        <v>2203</v>
      </c>
      <c r="C114" t="s">
        <v>2103</v>
      </c>
      <c r="D114" t="s">
        <v>14</v>
      </c>
      <c r="E114" t="s">
        <v>15</v>
      </c>
      <c r="F114" t="s">
        <v>14</v>
      </c>
      <c r="G114" t="s">
        <v>15</v>
      </c>
      <c r="H114">
        <v>9.1977965763879899E-2</v>
      </c>
      <c r="I114">
        <v>-3.8516300000000003E-2</v>
      </c>
      <c r="J114">
        <v>9.9444052348736198E-2</v>
      </c>
      <c r="K114">
        <v>0.10664</v>
      </c>
      <c r="L114">
        <v>1.9602102301254001E-2</v>
      </c>
      <c r="M114">
        <v>2.0025999999999999E-2</v>
      </c>
      <c r="N114" s="30">
        <v>3.6521305244787501E-6</v>
      </c>
      <c r="O114">
        <v>5.4445300000000002E-2</v>
      </c>
      <c r="P114">
        <v>14504</v>
      </c>
      <c r="Q114">
        <f>Table1[[#This Row],[ncase.outcome]]+Table1[[#This Row],[ncontrol.outcome]]</f>
        <v>85449</v>
      </c>
      <c r="R114">
        <v>29863</v>
      </c>
      <c r="S114">
        <v>55586</v>
      </c>
      <c r="T114">
        <v>1.5159174171446299E-3</v>
      </c>
      <c r="U114">
        <v>14504</v>
      </c>
      <c r="V114" s="30">
        <v>4.3280301629633501E-5</v>
      </c>
      <c r="W114">
        <v>38852.759376938302</v>
      </c>
      <c r="X114" t="b">
        <v>1</v>
      </c>
      <c r="Y114">
        <v>8.7815517121330898E-4</v>
      </c>
      <c r="Z114">
        <v>22.017210656542598</v>
      </c>
    </row>
    <row r="115" spans="1:26" x14ac:dyDescent="0.2">
      <c r="A115" t="s">
        <v>131</v>
      </c>
      <c r="B115" t="s">
        <v>2203</v>
      </c>
      <c r="C115" t="s">
        <v>2104</v>
      </c>
      <c r="D115" t="s">
        <v>26</v>
      </c>
      <c r="E115" t="s">
        <v>14</v>
      </c>
      <c r="F115" t="s">
        <v>26</v>
      </c>
      <c r="G115" t="s">
        <v>14</v>
      </c>
      <c r="H115">
        <v>0.171760240143806</v>
      </c>
      <c r="I115">
        <v>5.2186400000000003E-4</v>
      </c>
      <c r="J115">
        <v>5.4545728154904702E-2</v>
      </c>
      <c r="K115">
        <v>5.1305999999999997E-2</v>
      </c>
      <c r="L115">
        <v>3.7153717098122999E-2</v>
      </c>
      <c r="M115">
        <v>2.7156E-2</v>
      </c>
      <c r="N115" s="30">
        <v>3.4654132832570901E-6</v>
      </c>
      <c r="O115">
        <v>0.98466600000000004</v>
      </c>
      <c r="P115">
        <v>7002</v>
      </c>
      <c r="Q115">
        <f>Table1[[#This Row],[ncase.outcome]]+Table1[[#This Row],[ncontrol.outcome]]</f>
        <v>85449</v>
      </c>
      <c r="R115">
        <v>29863</v>
      </c>
      <c r="S115">
        <v>55586</v>
      </c>
      <c r="T115">
        <v>3.0438186092990498E-3</v>
      </c>
      <c r="U115">
        <v>7002</v>
      </c>
      <c r="V115" s="30">
        <v>4.0288350647778501E-9</v>
      </c>
      <c r="W115">
        <v>38852.759376938302</v>
      </c>
      <c r="X115" t="b">
        <v>1</v>
      </c>
      <c r="Y115" s="30">
        <v>2.1554586853255001E-5</v>
      </c>
      <c r="Z115">
        <v>21.3717820931424</v>
      </c>
    </row>
    <row r="116" spans="1:26" x14ac:dyDescent="0.2">
      <c r="A116" t="s">
        <v>131</v>
      </c>
      <c r="B116" t="s">
        <v>2203</v>
      </c>
      <c r="C116" t="s">
        <v>2105</v>
      </c>
      <c r="D116" t="s">
        <v>14</v>
      </c>
      <c r="E116" t="s">
        <v>15</v>
      </c>
      <c r="F116" t="s">
        <v>14</v>
      </c>
      <c r="G116" t="s">
        <v>15</v>
      </c>
      <c r="H116">
        <v>-0.108268765057302</v>
      </c>
      <c r="I116">
        <v>-2.0856E-2</v>
      </c>
      <c r="J116">
        <v>6.6928892983863703E-2</v>
      </c>
      <c r="K116">
        <v>6.2903000000000001E-2</v>
      </c>
      <c r="L116">
        <v>2.4267658277739801E-2</v>
      </c>
      <c r="M116">
        <v>2.7275000000000001E-2</v>
      </c>
      <c r="N116" s="30">
        <v>8.1919788670631592E-6</v>
      </c>
      <c r="O116">
        <v>0.44447999999999999</v>
      </c>
      <c r="P116">
        <v>13577</v>
      </c>
      <c r="Q116">
        <f>Table1[[#This Row],[ncase.outcome]]+Table1[[#This Row],[ncontrol.outcome]]</f>
        <v>85449</v>
      </c>
      <c r="R116">
        <v>29863</v>
      </c>
      <c r="S116">
        <v>55586</v>
      </c>
      <c r="T116">
        <v>1.4641125535391399E-3</v>
      </c>
      <c r="U116">
        <v>13577</v>
      </c>
      <c r="V116" s="30">
        <v>7.8289061000130005E-6</v>
      </c>
      <c r="W116">
        <v>38852.759376938302</v>
      </c>
      <c r="X116" t="b">
        <v>1</v>
      </c>
      <c r="Y116">
        <v>3.7234678962506598E-4</v>
      </c>
      <c r="Z116">
        <v>19.904470299130299</v>
      </c>
    </row>
    <row r="117" spans="1:26" x14ac:dyDescent="0.2">
      <c r="A117" t="s">
        <v>85</v>
      </c>
      <c r="B117" t="s">
        <v>2203</v>
      </c>
      <c r="C117" t="s">
        <v>84</v>
      </c>
      <c r="D117" t="s">
        <v>15</v>
      </c>
      <c r="E117" t="s">
        <v>14</v>
      </c>
      <c r="F117" t="s">
        <v>15</v>
      </c>
      <c r="G117" t="s">
        <v>14</v>
      </c>
      <c r="H117">
        <v>7.7496400780557695E-2</v>
      </c>
      <c r="I117">
        <v>-2.75572E-2</v>
      </c>
      <c r="J117">
        <v>0.30426132813378098</v>
      </c>
      <c r="K117">
        <v>0.29755900000000002</v>
      </c>
      <c r="L117">
        <v>1.45871577223493E-2</v>
      </c>
      <c r="M117">
        <v>1.2985E-2</v>
      </c>
      <c r="N117" s="30">
        <v>1.13019950988241E-7</v>
      </c>
      <c r="O117">
        <v>3.3813500000000003E-2</v>
      </c>
      <c r="P117">
        <v>11070</v>
      </c>
      <c r="Q117">
        <f>Table1[[#This Row],[ncase.outcome]]+Table1[[#This Row],[ncontrol.outcome]]</f>
        <v>85449</v>
      </c>
      <c r="R117">
        <v>29863</v>
      </c>
      <c r="S117">
        <v>55586</v>
      </c>
      <c r="T117">
        <v>2.5435863440587802E-3</v>
      </c>
      <c r="U117">
        <v>11070</v>
      </c>
      <c r="V117" s="30">
        <v>4.8378740073675997E-5</v>
      </c>
      <c r="W117">
        <v>38852.759376938302</v>
      </c>
      <c r="X117" t="b">
        <v>1</v>
      </c>
      <c r="Y117" s="30">
        <v>5.3651790911690299E-5</v>
      </c>
      <c r="Z117">
        <v>28.2242043568165</v>
      </c>
    </row>
    <row r="118" spans="1:26" x14ac:dyDescent="0.2">
      <c r="A118" t="s">
        <v>85</v>
      </c>
      <c r="B118" t="s">
        <v>2203</v>
      </c>
      <c r="C118" t="s">
        <v>2083</v>
      </c>
      <c r="D118" t="s">
        <v>45</v>
      </c>
      <c r="E118" t="s">
        <v>26</v>
      </c>
      <c r="F118" t="s">
        <v>45</v>
      </c>
      <c r="G118" t="s">
        <v>26</v>
      </c>
      <c r="H118">
        <v>6.3811878883910406E-2</v>
      </c>
      <c r="I118">
        <v>1.4527E-2</v>
      </c>
      <c r="J118">
        <v>0.32306871358774097</v>
      </c>
      <c r="K118">
        <v>0.316216</v>
      </c>
      <c r="L118">
        <v>1.43895955109284E-2</v>
      </c>
      <c r="M118">
        <v>1.282E-2</v>
      </c>
      <c r="N118" s="30">
        <v>7.93716654535726E-6</v>
      </c>
      <c r="O118">
        <v>0.25714500000000001</v>
      </c>
      <c r="P118">
        <v>11070</v>
      </c>
      <c r="Q118">
        <f>Table1[[#This Row],[ncase.outcome]]+Table1[[#This Row],[ncontrol.outcome]]</f>
        <v>85449</v>
      </c>
      <c r="R118">
        <v>29863</v>
      </c>
      <c r="S118">
        <v>55586</v>
      </c>
      <c r="T118">
        <v>1.77364122724199E-3</v>
      </c>
      <c r="U118">
        <v>11070</v>
      </c>
      <c r="V118" s="30">
        <v>1.38512669565515E-5</v>
      </c>
      <c r="W118">
        <v>38852.759376938302</v>
      </c>
      <c r="X118" t="b">
        <v>1</v>
      </c>
      <c r="Y118">
        <v>3.63186227035656E-4</v>
      </c>
      <c r="Z118">
        <v>19.6655407168859</v>
      </c>
    </row>
    <row r="119" spans="1:26" x14ac:dyDescent="0.2">
      <c r="A119" t="s">
        <v>85</v>
      </c>
      <c r="B119" t="s">
        <v>2203</v>
      </c>
      <c r="C119" t="s">
        <v>2084</v>
      </c>
      <c r="D119" t="s">
        <v>45</v>
      </c>
      <c r="E119" t="s">
        <v>26</v>
      </c>
      <c r="F119" t="s">
        <v>45</v>
      </c>
      <c r="G119" t="s">
        <v>26</v>
      </c>
      <c r="H119">
        <v>8.6866807456171105E-2</v>
      </c>
      <c r="I119">
        <v>-4.6310699999999998E-4</v>
      </c>
      <c r="J119">
        <v>0.164398751474892</v>
      </c>
      <c r="K119">
        <v>0.17518700000000001</v>
      </c>
      <c r="L119">
        <v>1.8102941842904501E-2</v>
      </c>
      <c r="M119">
        <v>1.6004999999999998E-2</v>
      </c>
      <c r="N119" s="30">
        <v>1.7238138787581901E-6</v>
      </c>
      <c r="O119">
        <v>0.97692100000000004</v>
      </c>
      <c r="P119">
        <v>11070</v>
      </c>
      <c r="Q119">
        <f>Table1[[#This Row],[ncase.outcome]]+Table1[[#This Row],[ncontrol.outcome]]</f>
        <v>85449</v>
      </c>
      <c r="R119">
        <v>29863</v>
      </c>
      <c r="S119">
        <v>55586</v>
      </c>
      <c r="T119">
        <v>2.0760494990765899E-3</v>
      </c>
      <c r="U119">
        <v>11070</v>
      </c>
      <c r="V119" s="30">
        <v>9.4205053654186292E-9</v>
      </c>
      <c r="W119">
        <v>38852.759376938302</v>
      </c>
      <c r="X119" t="b">
        <v>1</v>
      </c>
      <c r="Y119" s="30">
        <v>2.4149837827265399E-5</v>
      </c>
      <c r="Z119">
        <v>23.025517970829</v>
      </c>
    </row>
    <row r="120" spans="1:26" x14ac:dyDescent="0.2">
      <c r="A120" t="s">
        <v>85</v>
      </c>
      <c r="B120" t="s">
        <v>2203</v>
      </c>
      <c r="C120" t="s">
        <v>2085</v>
      </c>
      <c r="D120" t="s">
        <v>15</v>
      </c>
      <c r="E120" t="s">
        <v>14</v>
      </c>
      <c r="F120" t="s">
        <v>15</v>
      </c>
      <c r="G120" t="s">
        <v>14</v>
      </c>
      <c r="H120">
        <v>-0.15182896987497599</v>
      </c>
      <c r="I120">
        <v>9.0419999999999997E-3</v>
      </c>
      <c r="J120">
        <v>5.6822130299459199E-2</v>
      </c>
      <c r="K120">
        <v>5.6083000000000001E-2</v>
      </c>
      <c r="L120">
        <v>3.2447116692579402E-2</v>
      </c>
      <c r="M120">
        <v>2.7439999999999999E-2</v>
      </c>
      <c r="N120" s="30">
        <v>2.6743890537969502E-6</v>
      </c>
      <c r="O120">
        <v>0.741761</v>
      </c>
      <c r="P120">
        <v>8830</v>
      </c>
      <c r="Q120">
        <f>Table1[[#This Row],[ncase.outcome]]+Table1[[#This Row],[ncontrol.outcome]]</f>
        <v>85449</v>
      </c>
      <c r="R120">
        <v>29863</v>
      </c>
      <c r="S120">
        <v>55586</v>
      </c>
      <c r="T120">
        <v>2.47410952646844E-3</v>
      </c>
      <c r="U120">
        <v>8830</v>
      </c>
      <c r="V120" s="30">
        <v>1.3129353454042299E-6</v>
      </c>
      <c r="W120">
        <v>38852.759376938302</v>
      </c>
      <c r="X120" t="b">
        <v>1</v>
      </c>
      <c r="Y120" s="30">
        <v>3.7106676973070002E-5</v>
      </c>
      <c r="Z120">
        <v>21.895611039524201</v>
      </c>
    </row>
    <row r="121" spans="1:26" x14ac:dyDescent="0.2">
      <c r="A121" t="s">
        <v>85</v>
      </c>
      <c r="B121" t="s">
        <v>2203</v>
      </c>
      <c r="C121" t="s">
        <v>2086</v>
      </c>
      <c r="D121" t="s">
        <v>14</v>
      </c>
      <c r="E121" t="s">
        <v>45</v>
      </c>
      <c r="F121" t="s">
        <v>14</v>
      </c>
      <c r="G121" t="s">
        <v>45</v>
      </c>
      <c r="H121">
        <v>7.0628669962059604E-2</v>
      </c>
      <c r="I121">
        <v>1.62867E-3</v>
      </c>
      <c r="J121">
        <v>0.25932698144691302</v>
      </c>
      <c r="K121">
        <v>0.25964599999999999</v>
      </c>
      <c r="L121">
        <v>1.5323410471846001E-2</v>
      </c>
      <c r="M121">
        <v>1.3511E-2</v>
      </c>
      <c r="N121" s="30">
        <v>3.9373110579989197E-6</v>
      </c>
      <c r="O121">
        <v>0.90403599999999995</v>
      </c>
      <c r="P121">
        <v>11070</v>
      </c>
      <c r="Q121">
        <f>Table1[[#This Row],[ncase.outcome]]+Table1[[#This Row],[ncontrol.outcome]]</f>
        <v>85449</v>
      </c>
      <c r="R121">
        <v>29863</v>
      </c>
      <c r="S121">
        <v>55586</v>
      </c>
      <c r="T121">
        <v>1.9157958021012299E-3</v>
      </c>
      <c r="U121">
        <v>11070</v>
      </c>
      <c r="V121" s="30">
        <v>1.5496152086556001E-7</v>
      </c>
      <c r="W121">
        <v>38852.759376938302</v>
      </c>
      <c r="X121" t="b">
        <v>1</v>
      </c>
      <c r="Y121" s="30">
        <v>5.6192161416119098E-5</v>
      </c>
      <c r="Z121">
        <v>21.244728499332201</v>
      </c>
    </row>
    <row r="122" spans="1:26" x14ac:dyDescent="0.2">
      <c r="A122" t="s">
        <v>85</v>
      </c>
      <c r="B122" t="s">
        <v>2203</v>
      </c>
      <c r="C122" t="s">
        <v>2087</v>
      </c>
      <c r="D122" t="s">
        <v>26</v>
      </c>
      <c r="E122" t="s">
        <v>15</v>
      </c>
      <c r="F122" t="s">
        <v>26</v>
      </c>
      <c r="G122" t="s">
        <v>15</v>
      </c>
      <c r="H122">
        <v>6.7997585257375204E-2</v>
      </c>
      <c r="I122">
        <v>7.7826400000000004E-3</v>
      </c>
      <c r="J122">
        <v>0.34797884421861203</v>
      </c>
      <c r="K122">
        <v>0.31774400000000003</v>
      </c>
      <c r="L122">
        <v>1.40956790741101E-2</v>
      </c>
      <c r="M122">
        <v>1.2585000000000001E-2</v>
      </c>
      <c r="N122" s="30">
        <v>1.49134951173058E-6</v>
      </c>
      <c r="O122">
        <v>0.53627800000000003</v>
      </c>
      <c r="P122">
        <v>11070</v>
      </c>
      <c r="Q122">
        <f>Table1[[#This Row],[ncase.outcome]]+Table1[[#This Row],[ncontrol.outcome]]</f>
        <v>85449</v>
      </c>
      <c r="R122">
        <v>29863</v>
      </c>
      <c r="S122">
        <v>55586</v>
      </c>
      <c r="T122">
        <v>2.0981361048750301E-3</v>
      </c>
      <c r="U122">
        <v>11070</v>
      </c>
      <c r="V122" s="30">
        <v>3.9883236990775104E-6</v>
      </c>
      <c r="W122">
        <v>38852.759376938302</v>
      </c>
      <c r="X122" t="b">
        <v>1</v>
      </c>
      <c r="Y122" s="30">
        <v>4.7266920108981103E-5</v>
      </c>
      <c r="Z122">
        <v>23.270996125924999</v>
      </c>
    </row>
    <row r="123" spans="1:26" x14ac:dyDescent="0.2">
      <c r="A123" t="s">
        <v>85</v>
      </c>
      <c r="B123" t="s">
        <v>2203</v>
      </c>
      <c r="C123" t="s">
        <v>2088</v>
      </c>
      <c r="D123" t="s">
        <v>15</v>
      </c>
      <c r="E123" t="s">
        <v>14</v>
      </c>
      <c r="F123" t="s">
        <v>15</v>
      </c>
      <c r="G123" t="s">
        <v>26</v>
      </c>
      <c r="H123">
        <v>-6.5590839292879496E-2</v>
      </c>
      <c r="I123">
        <v>-1.5687400000000001E-2</v>
      </c>
      <c r="J123">
        <v>0.29175786060147701</v>
      </c>
      <c r="K123">
        <v>0.28255000000000002</v>
      </c>
      <c r="L123">
        <v>1.4794226376386501E-2</v>
      </c>
      <c r="M123">
        <v>1.4080000000000001E-2</v>
      </c>
      <c r="N123" s="30">
        <v>6.77013075576521E-6</v>
      </c>
      <c r="O123">
        <v>0.265208</v>
      </c>
      <c r="P123">
        <v>11070</v>
      </c>
      <c r="Q123">
        <f>Table1[[#This Row],[ncase.outcome]]+Table1[[#This Row],[ncontrol.outcome]]</f>
        <v>85449</v>
      </c>
      <c r="R123">
        <v>29863</v>
      </c>
      <c r="S123">
        <v>55586</v>
      </c>
      <c r="T123">
        <v>1.7728096267372801E-3</v>
      </c>
      <c r="U123">
        <v>11070</v>
      </c>
      <c r="V123" s="30">
        <v>1.5189387327583901E-5</v>
      </c>
      <c r="W123">
        <v>38852.759376938302</v>
      </c>
      <c r="X123" t="b">
        <v>1</v>
      </c>
      <c r="Y123">
        <v>3.8777723750722798E-4</v>
      </c>
      <c r="Z123">
        <v>19.656303833390201</v>
      </c>
    </row>
    <row r="124" spans="1:26" x14ac:dyDescent="0.2">
      <c r="A124" t="s">
        <v>85</v>
      </c>
      <c r="B124" t="s">
        <v>2203</v>
      </c>
      <c r="C124" t="s">
        <v>2089</v>
      </c>
      <c r="D124" t="s">
        <v>26</v>
      </c>
      <c r="E124" t="s">
        <v>45</v>
      </c>
      <c r="F124" t="s">
        <v>26</v>
      </c>
      <c r="G124" t="s">
        <v>45</v>
      </c>
      <c r="H124">
        <v>-6.0358972450831501E-2</v>
      </c>
      <c r="I124">
        <v>-2.29882E-2</v>
      </c>
      <c r="J124">
        <v>0.42978643799960298</v>
      </c>
      <c r="K124">
        <v>0.44367899999999999</v>
      </c>
      <c r="L124">
        <v>1.3560273605135099E-2</v>
      </c>
      <c r="M124">
        <v>1.1920999999999999E-2</v>
      </c>
      <c r="N124" s="30">
        <v>8.9282238191714399E-6</v>
      </c>
      <c r="O124">
        <v>5.3798499999999999E-2</v>
      </c>
      <c r="P124">
        <v>11070</v>
      </c>
      <c r="Q124">
        <f>Table1[[#This Row],[ncase.outcome]]+Table1[[#This Row],[ncontrol.outcome]]</f>
        <v>85449</v>
      </c>
      <c r="R124">
        <v>29863</v>
      </c>
      <c r="S124">
        <v>55586</v>
      </c>
      <c r="T124">
        <v>1.78690261413191E-3</v>
      </c>
      <c r="U124">
        <v>11070</v>
      </c>
      <c r="V124" s="30">
        <v>3.96721180653768E-5</v>
      </c>
      <c r="W124">
        <v>38852.759376938302</v>
      </c>
      <c r="X124" t="b">
        <v>1</v>
      </c>
      <c r="Y124">
        <v>8.3496660547334402E-4</v>
      </c>
      <c r="Z124">
        <v>19.812841751931899</v>
      </c>
    </row>
    <row r="125" spans="1:26" x14ac:dyDescent="0.2">
      <c r="A125" t="s">
        <v>85</v>
      </c>
      <c r="B125" t="s">
        <v>2203</v>
      </c>
      <c r="C125" t="s">
        <v>2090</v>
      </c>
      <c r="D125" t="s">
        <v>26</v>
      </c>
      <c r="E125" t="s">
        <v>45</v>
      </c>
      <c r="F125" t="s">
        <v>26</v>
      </c>
      <c r="G125" t="s">
        <v>14</v>
      </c>
      <c r="H125">
        <v>-7.8406664781510094E-2</v>
      </c>
      <c r="I125">
        <v>-2.1523100000000002E-3</v>
      </c>
      <c r="J125">
        <v>0.27581482992451301</v>
      </c>
      <c r="K125">
        <v>0.28448299999999999</v>
      </c>
      <c r="L125">
        <v>1.50182566302822E-2</v>
      </c>
      <c r="M125">
        <v>1.345E-2</v>
      </c>
      <c r="N125" s="30">
        <v>1.9043500733589001E-7</v>
      </c>
      <c r="O125">
        <v>0.87285199999999996</v>
      </c>
      <c r="P125">
        <v>11070</v>
      </c>
      <c r="Q125">
        <f>Table1[[#This Row],[ncase.outcome]]+Table1[[#This Row],[ncontrol.outcome]]</f>
        <v>85449</v>
      </c>
      <c r="R125">
        <v>29863</v>
      </c>
      <c r="S125">
        <v>55586</v>
      </c>
      <c r="T125">
        <v>2.4565724645260602E-3</v>
      </c>
      <c r="U125">
        <v>11070</v>
      </c>
      <c r="V125" s="30">
        <v>2.8668683087431903E-7</v>
      </c>
      <c r="W125">
        <v>38852.759376938302</v>
      </c>
      <c r="X125" t="b">
        <v>1</v>
      </c>
      <c r="Y125" s="30">
        <v>5.2634220964359297E-6</v>
      </c>
      <c r="Z125">
        <v>27.256301116181302</v>
      </c>
    </row>
    <row r="126" spans="1:26" x14ac:dyDescent="0.2">
      <c r="A126" t="s">
        <v>85</v>
      </c>
      <c r="B126" t="s">
        <v>2203</v>
      </c>
      <c r="C126" t="s">
        <v>2091</v>
      </c>
      <c r="D126" t="s">
        <v>15</v>
      </c>
      <c r="E126" t="s">
        <v>14</v>
      </c>
      <c r="F126" t="s">
        <v>15</v>
      </c>
      <c r="G126" t="s">
        <v>14</v>
      </c>
      <c r="H126">
        <v>-7.5230856950396094E-2</v>
      </c>
      <c r="I126">
        <v>-3.59947E-3</v>
      </c>
      <c r="J126">
        <v>0.21215217906943101</v>
      </c>
      <c r="K126">
        <v>0.207591</v>
      </c>
      <c r="L126">
        <v>1.6418482927025201E-2</v>
      </c>
      <c r="M126">
        <v>1.4297000000000001E-2</v>
      </c>
      <c r="N126" s="30">
        <v>5.0980732761921202E-6</v>
      </c>
      <c r="O126">
        <v>0.80121699999999996</v>
      </c>
      <c r="P126">
        <v>11070</v>
      </c>
      <c r="Q126">
        <f>Table1[[#This Row],[ncase.outcome]]+Table1[[#This Row],[ncontrol.outcome]]</f>
        <v>85449</v>
      </c>
      <c r="R126">
        <v>29863</v>
      </c>
      <c r="S126">
        <v>55586</v>
      </c>
      <c r="T126">
        <v>1.8933624494004301E-3</v>
      </c>
      <c r="U126">
        <v>11070</v>
      </c>
      <c r="V126" s="30">
        <v>6.4816292613872703E-7</v>
      </c>
      <c r="W126">
        <v>38852.759376938302</v>
      </c>
      <c r="X126" t="b">
        <v>1</v>
      </c>
      <c r="Y126" s="30">
        <v>7.3036035626876202E-5</v>
      </c>
      <c r="Z126">
        <v>20.995487657902199</v>
      </c>
    </row>
    <row r="127" spans="1:26" x14ac:dyDescent="0.2">
      <c r="A127" t="s">
        <v>85</v>
      </c>
      <c r="B127" t="s">
        <v>2203</v>
      </c>
      <c r="C127" t="s">
        <v>2092</v>
      </c>
      <c r="D127" t="s">
        <v>14</v>
      </c>
      <c r="E127" t="s">
        <v>15</v>
      </c>
      <c r="F127" t="s">
        <v>14</v>
      </c>
      <c r="G127" t="s">
        <v>15</v>
      </c>
      <c r="H127">
        <v>6.4820421836780301E-2</v>
      </c>
      <c r="I127">
        <v>-1.55198E-2</v>
      </c>
      <c r="J127">
        <v>0.31951313873620701</v>
      </c>
      <c r="K127">
        <v>0.31482500000000002</v>
      </c>
      <c r="L127">
        <v>1.4405364676331E-2</v>
      </c>
      <c r="M127">
        <v>1.2676E-2</v>
      </c>
      <c r="N127" s="30">
        <v>7.2632723082502901E-6</v>
      </c>
      <c r="O127">
        <v>0.22081700000000001</v>
      </c>
      <c r="P127">
        <v>11070</v>
      </c>
      <c r="Q127">
        <f>Table1[[#This Row],[ncase.outcome]]+Table1[[#This Row],[ncontrol.outcome]]</f>
        <v>85449</v>
      </c>
      <c r="R127">
        <v>29863</v>
      </c>
      <c r="S127">
        <v>55586</v>
      </c>
      <c r="T127">
        <v>1.8260483548877199E-3</v>
      </c>
      <c r="U127">
        <v>11070</v>
      </c>
      <c r="V127" s="30">
        <v>1.5815321107657002E-5</v>
      </c>
      <c r="W127">
        <v>38852.759376938302</v>
      </c>
      <c r="X127" t="b">
        <v>1</v>
      </c>
      <c r="Y127">
        <v>3.1915624093215901E-4</v>
      </c>
      <c r="Z127">
        <v>20.2476764281292</v>
      </c>
    </row>
    <row r="128" spans="1:26" x14ac:dyDescent="0.2">
      <c r="A128" t="s">
        <v>85</v>
      </c>
      <c r="B128" t="s">
        <v>2203</v>
      </c>
      <c r="C128" t="s">
        <v>2093</v>
      </c>
      <c r="D128" t="s">
        <v>14</v>
      </c>
      <c r="E128" t="s">
        <v>15</v>
      </c>
      <c r="F128" t="s">
        <v>14</v>
      </c>
      <c r="G128" t="s">
        <v>15</v>
      </c>
      <c r="H128">
        <v>9.5042938647544997E-2</v>
      </c>
      <c r="I128">
        <v>-2.3079300000000001E-2</v>
      </c>
      <c r="J128">
        <v>0.114905730561998</v>
      </c>
      <c r="K128">
        <v>0.12121899999999999</v>
      </c>
      <c r="L128">
        <v>2.1120167629061101E-2</v>
      </c>
      <c r="M128">
        <v>1.9179999999999999E-2</v>
      </c>
      <c r="N128" s="30">
        <v>6.0598155667170997E-6</v>
      </c>
      <c r="O128">
        <v>0.22887299999999999</v>
      </c>
      <c r="P128">
        <v>11000</v>
      </c>
      <c r="Q128">
        <f>Table1[[#This Row],[ncase.outcome]]+Table1[[#This Row],[ncontrol.outcome]]</f>
        <v>85449</v>
      </c>
      <c r="R128">
        <v>29863</v>
      </c>
      <c r="S128">
        <v>55586</v>
      </c>
      <c r="T128">
        <v>1.8379442388145599E-3</v>
      </c>
      <c r="U128">
        <v>11000</v>
      </c>
      <c r="V128" s="30">
        <v>1.7321848317434002E-5</v>
      </c>
      <c r="W128">
        <v>38852.759376938302</v>
      </c>
      <c r="X128" t="b">
        <v>1</v>
      </c>
      <c r="Y128">
        <v>3.3565643216923398E-4</v>
      </c>
      <c r="Z128">
        <v>20.250930820114</v>
      </c>
    </row>
    <row r="129" spans="1:27" x14ac:dyDescent="0.2">
      <c r="A129" t="s">
        <v>85</v>
      </c>
      <c r="B129" t="s">
        <v>2203</v>
      </c>
      <c r="C129" t="s">
        <v>2094</v>
      </c>
      <c r="D129" t="s">
        <v>26</v>
      </c>
      <c r="E129" t="s">
        <v>45</v>
      </c>
      <c r="F129" t="s">
        <v>26</v>
      </c>
      <c r="G129" t="s">
        <v>45</v>
      </c>
      <c r="H129">
        <v>0.17742139018723799</v>
      </c>
      <c r="I129">
        <v>-7.5312900000000004E-3</v>
      </c>
      <c r="J129">
        <v>5.4423752471959901E-2</v>
      </c>
      <c r="K129">
        <v>5.3678999999999998E-2</v>
      </c>
      <c r="L129">
        <v>3.7571311338318703E-2</v>
      </c>
      <c r="M129">
        <v>2.6464999999999999E-2</v>
      </c>
      <c r="N129" s="30">
        <v>1.53793400673987E-6</v>
      </c>
      <c r="O129">
        <v>0.77597899999999997</v>
      </c>
      <c r="P129">
        <v>6854</v>
      </c>
      <c r="Q129">
        <f>Table1[[#This Row],[ncase.outcome]]+Table1[[#This Row],[ncontrol.outcome]]</f>
        <v>85449</v>
      </c>
      <c r="R129">
        <v>29863</v>
      </c>
      <c r="S129">
        <v>55586</v>
      </c>
      <c r="T129">
        <v>3.24392486033394E-3</v>
      </c>
      <c r="U129">
        <v>6854</v>
      </c>
      <c r="V129" s="30">
        <v>8.7726331151404603E-7</v>
      </c>
      <c r="W129">
        <v>38852.759376938302</v>
      </c>
      <c r="X129" t="b">
        <v>1</v>
      </c>
      <c r="Y129" s="30">
        <v>1.8707618693340601E-5</v>
      </c>
      <c r="Z129">
        <v>22.299711732274702</v>
      </c>
    </row>
    <row r="130" spans="1:27" x14ac:dyDescent="0.2">
      <c r="A130" t="s">
        <v>85</v>
      </c>
      <c r="B130" t="s">
        <v>2203</v>
      </c>
      <c r="C130" t="s">
        <v>2095</v>
      </c>
      <c r="D130" t="s">
        <v>45</v>
      </c>
      <c r="E130" t="s">
        <v>26</v>
      </c>
      <c r="F130" t="s">
        <v>45</v>
      </c>
      <c r="G130" t="s">
        <v>26</v>
      </c>
      <c r="H130">
        <v>9.4406864546401598E-2</v>
      </c>
      <c r="I130">
        <v>-2.7150299999999999E-2</v>
      </c>
      <c r="J130">
        <v>0.119519234792016</v>
      </c>
      <c r="K130">
        <v>0.110857</v>
      </c>
      <c r="L130">
        <v>2.0711699374022299E-2</v>
      </c>
      <c r="M130">
        <v>1.9678999999999999E-2</v>
      </c>
      <c r="N130" s="30">
        <v>4.8175081634635304E-6</v>
      </c>
      <c r="O130">
        <v>0.16769000000000001</v>
      </c>
      <c r="P130">
        <v>11070</v>
      </c>
      <c r="Q130">
        <f>Table1[[#This Row],[ncase.outcome]]+Table1[[#This Row],[ncontrol.outcome]]</f>
        <v>85449</v>
      </c>
      <c r="R130">
        <v>29863</v>
      </c>
      <c r="S130">
        <v>55586</v>
      </c>
      <c r="T130">
        <v>1.87366543112994E-3</v>
      </c>
      <c r="U130">
        <v>11070</v>
      </c>
      <c r="V130" s="30">
        <v>2.22008783676565E-5</v>
      </c>
      <c r="W130">
        <v>38852.759376938302</v>
      </c>
      <c r="X130" t="b">
        <v>1</v>
      </c>
      <c r="Y130">
        <v>3.4032717357242799E-4</v>
      </c>
      <c r="Z130">
        <v>20.7766574966722</v>
      </c>
    </row>
    <row r="131" spans="1:27" x14ac:dyDescent="0.2">
      <c r="A131" t="s">
        <v>85</v>
      </c>
      <c r="B131" t="s">
        <v>2203</v>
      </c>
      <c r="C131" t="s">
        <v>2096</v>
      </c>
      <c r="D131" t="s">
        <v>26</v>
      </c>
      <c r="E131" t="s">
        <v>45</v>
      </c>
      <c r="F131" t="s">
        <v>26</v>
      </c>
      <c r="G131" t="s">
        <v>45</v>
      </c>
      <c r="H131">
        <v>8.5799413663165805E-2</v>
      </c>
      <c r="I131">
        <v>4.1978399999999999E-2</v>
      </c>
      <c r="J131">
        <v>0.15445801320790101</v>
      </c>
      <c r="K131">
        <v>0.17883599999999999</v>
      </c>
      <c r="L131">
        <v>1.8887135816876201E-2</v>
      </c>
      <c r="M131">
        <v>1.934E-2</v>
      </c>
      <c r="N131" s="30">
        <v>5.0204868290470798E-6</v>
      </c>
      <c r="O131">
        <v>2.99695E-2</v>
      </c>
      <c r="P131">
        <v>10715</v>
      </c>
      <c r="Q131">
        <f>Table1[[#This Row],[ncase.outcome]]+Table1[[#This Row],[ncontrol.outcome]]</f>
        <v>85449</v>
      </c>
      <c r="R131">
        <v>29863</v>
      </c>
      <c r="S131">
        <v>55586</v>
      </c>
      <c r="T131">
        <v>1.9226027046847E-3</v>
      </c>
      <c r="U131">
        <v>10715</v>
      </c>
      <c r="V131" s="30">
        <v>7.8122108966191994E-5</v>
      </c>
      <c r="W131">
        <v>38852.759376938302</v>
      </c>
      <c r="X131" t="b">
        <v>1</v>
      </c>
      <c r="Y131">
        <v>1.32480671986638E-3</v>
      </c>
      <c r="Z131">
        <v>20.636518601766198</v>
      </c>
    </row>
    <row r="132" spans="1:27" x14ac:dyDescent="0.2">
      <c r="A132" t="s">
        <v>85</v>
      </c>
      <c r="B132" t="s">
        <v>2203</v>
      </c>
      <c r="C132" t="s">
        <v>2097</v>
      </c>
      <c r="D132" t="s">
        <v>26</v>
      </c>
      <c r="E132" t="s">
        <v>15</v>
      </c>
      <c r="F132" t="s">
        <v>26</v>
      </c>
      <c r="G132" t="s">
        <v>45</v>
      </c>
      <c r="H132">
        <v>0.114364820422954</v>
      </c>
      <c r="I132">
        <v>3.1888100000000003E-2</v>
      </c>
      <c r="J132">
        <v>7.2561741088080306E-2</v>
      </c>
      <c r="K132">
        <v>7.4731000000000006E-2</v>
      </c>
      <c r="L132">
        <v>2.5879538835892699E-2</v>
      </c>
      <c r="M132">
        <v>2.3317999999999998E-2</v>
      </c>
      <c r="N132" s="30">
        <v>8.6826535816495396E-6</v>
      </c>
      <c r="O132">
        <v>0.17147299999999999</v>
      </c>
      <c r="P132">
        <v>11070</v>
      </c>
      <c r="Q132">
        <f>Table1[[#This Row],[ncase.outcome]]+Table1[[#This Row],[ncontrol.outcome]]</f>
        <v>85449</v>
      </c>
      <c r="R132">
        <v>29863</v>
      </c>
      <c r="S132">
        <v>55586</v>
      </c>
      <c r="T132">
        <v>1.76131520468513E-3</v>
      </c>
      <c r="U132">
        <v>11070</v>
      </c>
      <c r="V132" s="30">
        <v>2.12263890992711E-5</v>
      </c>
      <c r="W132">
        <v>38852.759376938302</v>
      </c>
      <c r="X132" t="b">
        <v>1</v>
      </c>
      <c r="Y132">
        <v>5.2109268372886998E-4</v>
      </c>
      <c r="Z132">
        <v>19.528632763267701</v>
      </c>
    </row>
    <row r="134" spans="1:27" ht="93.5" customHeight="1" x14ac:dyDescent="0.2">
      <c r="A134" s="96" t="s">
        <v>2209</v>
      </c>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c r="AA134" s="76"/>
    </row>
    <row r="151" spans="28:32" ht="73.5" customHeight="1" x14ac:dyDescent="0.2">
      <c r="AB151" s="71"/>
      <c r="AC151" s="71"/>
      <c r="AD151" s="71"/>
      <c r="AE151" s="71"/>
      <c r="AF151" s="71"/>
    </row>
  </sheetData>
  <mergeCells count="1">
    <mergeCell ref="A134:Z134"/>
  </mergeCells>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CC937-27C3-3F49-937B-D8DEBAC32EE5}">
  <dimension ref="A1:L97"/>
  <sheetViews>
    <sheetView zoomScale="75" zoomScaleNormal="85" workbookViewId="0">
      <selection activeCell="E101" sqref="E101"/>
    </sheetView>
  </sheetViews>
  <sheetFormatPr baseColWidth="10" defaultColWidth="11" defaultRowHeight="16" x14ac:dyDescent="0.2"/>
  <cols>
    <col min="1" max="1" width="21.33203125" customWidth="1"/>
    <col min="2" max="2" width="31.33203125" customWidth="1"/>
    <col min="10" max="10" width="12.33203125" customWidth="1"/>
    <col min="11" max="11" width="13.83203125" customWidth="1"/>
    <col min="12" max="12" width="15.83203125" customWidth="1"/>
  </cols>
  <sheetData>
    <row r="1" spans="1:12" x14ac:dyDescent="0.2">
      <c r="A1" s="1" t="s">
        <v>2226</v>
      </c>
      <c r="B1" s="70"/>
      <c r="C1" s="70"/>
      <c r="D1" s="70"/>
      <c r="E1" s="70"/>
      <c r="F1" s="70"/>
      <c r="G1" s="70"/>
      <c r="H1" s="70"/>
      <c r="I1" s="70"/>
      <c r="J1" s="70"/>
    </row>
    <row r="2" spans="1:12" x14ac:dyDescent="0.2">
      <c r="A2" t="s">
        <v>323</v>
      </c>
      <c r="B2" t="s">
        <v>216</v>
      </c>
      <c r="C2" t="s">
        <v>223</v>
      </c>
      <c r="D2" t="s">
        <v>2158</v>
      </c>
      <c r="E2" t="s">
        <v>2159</v>
      </c>
      <c r="F2" t="s">
        <v>296</v>
      </c>
      <c r="G2" t="s">
        <v>2160</v>
      </c>
      <c r="H2" t="s">
        <v>299</v>
      </c>
      <c r="I2" t="s">
        <v>300</v>
      </c>
      <c r="J2" t="s">
        <v>2231</v>
      </c>
      <c r="K2" t="s">
        <v>2232</v>
      </c>
      <c r="L2" t="s">
        <v>2233</v>
      </c>
    </row>
    <row r="3" spans="1:12" x14ac:dyDescent="0.2">
      <c r="A3" t="s">
        <v>264</v>
      </c>
      <c r="B3" t="s">
        <v>73</v>
      </c>
      <c r="C3">
        <v>129</v>
      </c>
      <c r="D3" t="s">
        <v>316</v>
      </c>
      <c r="E3">
        <v>5.9518342169092103E-2</v>
      </c>
      <c r="F3">
        <v>3.05577259289883E-2</v>
      </c>
      <c r="G3">
        <v>5.1446719628943698E-2</v>
      </c>
      <c r="H3" s="99">
        <f>Table42[[#This Row],[Beta]]-(1.96*Table42[[#This Row],[se]])</f>
        <v>-3.7480065172496718E-4</v>
      </c>
      <c r="I3" s="99">
        <f>Table42[[#This Row],[Beta]]+(1.96*Table42[[#This Row],[se]])</f>
        <v>0.11941148498990917</v>
      </c>
      <c r="J3" t="s">
        <v>150</v>
      </c>
      <c r="K3" t="s">
        <v>150</v>
      </c>
      <c r="L3" t="s">
        <v>150</v>
      </c>
    </row>
    <row r="4" spans="1:12" x14ac:dyDescent="0.2">
      <c r="A4" t="s">
        <v>264</v>
      </c>
      <c r="B4" t="s">
        <v>73</v>
      </c>
      <c r="C4">
        <v>129</v>
      </c>
      <c r="D4" t="s">
        <v>2043</v>
      </c>
      <c r="E4">
        <v>0.11263906619841001</v>
      </c>
      <c r="F4">
        <v>7.0258790043068897E-2</v>
      </c>
      <c r="G4">
        <v>0.11137415365468301</v>
      </c>
      <c r="H4" s="99">
        <f>Table42[[#This Row],[Beta]]-(1.96*Table42[[#This Row],[se]])</f>
        <v>-2.5068162286005016E-2</v>
      </c>
      <c r="I4" s="99">
        <f>Table42[[#This Row],[Beta]]+(1.96*Table42[[#This Row],[se]])</f>
        <v>0.25034629468282504</v>
      </c>
      <c r="J4" t="s">
        <v>150</v>
      </c>
      <c r="K4" t="s">
        <v>150</v>
      </c>
      <c r="L4" t="s">
        <v>150</v>
      </c>
    </row>
    <row r="5" spans="1:12" x14ac:dyDescent="0.2">
      <c r="A5" t="s">
        <v>264</v>
      </c>
      <c r="B5" t="s">
        <v>73</v>
      </c>
      <c r="C5">
        <v>129</v>
      </c>
      <c r="D5" t="s">
        <v>2041</v>
      </c>
      <c r="E5">
        <v>0.120309453356167</v>
      </c>
      <c r="F5">
        <v>4.8073834564589302E-2</v>
      </c>
      <c r="G5">
        <v>1.2328569759343501E-2</v>
      </c>
      <c r="H5" s="99">
        <f>Table42[[#This Row],[Beta]]-(1.96*Table42[[#This Row],[se]])</f>
        <v>2.6084737609571959E-2</v>
      </c>
      <c r="I5" s="99">
        <f>Table42[[#This Row],[Beta]]+(1.96*Table42[[#This Row],[se]])</f>
        <v>0.21453416910276202</v>
      </c>
      <c r="J5" t="s">
        <v>150</v>
      </c>
      <c r="K5" t="s">
        <v>150</v>
      </c>
      <c r="L5" t="s">
        <v>150</v>
      </c>
    </row>
    <row r="6" spans="1:12" x14ac:dyDescent="0.2">
      <c r="A6" t="s">
        <v>264</v>
      </c>
      <c r="B6" t="s">
        <v>73</v>
      </c>
      <c r="C6">
        <v>129</v>
      </c>
      <c r="D6" t="s">
        <v>2042</v>
      </c>
      <c r="E6">
        <v>0.110046023128026</v>
      </c>
      <c r="F6">
        <v>5.9523507749573198E-2</v>
      </c>
      <c r="G6">
        <v>6.6796598118998504E-2</v>
      </c>
      <c r="H6" s="99">
        <f>Table42[[#This Row],[Beta]]-(1.96*Table42[[#This Row],[se]])</f>
        <v>-6.6200520611374714E-3</v>
      </c>
      <c r="I6" s="99">
        <f>Table42[[#This Row],[Beta]]+(1.96*Table42[[#This Row],[se]])</f>
        <v>0.22671209831718947</v>
      </c>
      <c r="J6" t="s">
        <v>150</v>
      </c>
      <c r="K6" t="s">
        <v>150</v>
      </c>
      <c r="L6" t="s">
        <v>150</v>
      </c>
    </row>
    <row r="7" spans="1:12" x14ac:dyDescent="0.2">
      <c r="A7" t="s">
        <v>264</v>
      </c>
      <c r="B7" t="s">
        <v>126</v>
      </c>
      <c r="C7">
        <v>129</v>
      </c>
      <c r="D7" t="s">
        <v>316</v>
      </c>
      <c r="E7">
        <v>2.69028923259533E-2</v>
      </c>
      <c r="F7">
        <v>2.5300815054367699E-2</v>
      </c>
      <c r="G7">
        <v>0.28763632682988799</v>
      </c>
      <c r="H7" s="99">
        <f>Table42[[#This Row],[Beta]]-(1.96*Table42[[#This Row],[se]])</f>
        <v>-2.2686705180607388E-2</v>
      </c>
      <c r="I7" s="99">
        <f>Table42[[#This Row],[Beta]]+(1.96*Table42[[#This Row],[se]])</f>
        <v>7.6492489832513985E-2</v>
      </c>
      <c r="J7" t="s">
        <v>150</v>
      </c>
      <c r="K7" t="s">
        <v>150</v>
      </c>
      <c r="L7" t="s">
        <v>150</v>
      </c>
    </row>
    <row r="8" spans="1:12" x14ac:dyDescent="0.2">
      <c r="A8" t="s">
        <v>264</v>
      </c>
      <c r="B8" t="s">
        <v>126</v>
      </c>
      <c r="C8">
        <v>129</v>
      </c>
      <c r="D8" t="s">
        <v>2043</v>
      </c>
      <c r="E8">
        <v>6.5592444326712698E-2</v>
      </c>
      <c r="F8">
        <v>5.79069777255697E-2</v>
      </c>
      <c r="G8">
        <v>0.25946545708719299</v>
      </c>
      <c r="H8" s="99">
        <f>Table42[[#This Row],[Beta]]-(1.96*Table42[[#This Row],[se]])</f>
        <v>-4.7905232015403906E-2</v>
      </c>
      <c r="I8" s="99">
        <f>Table42[[#This Row],[Beta]]+(1.96*Table42[[#This Row],[se]])</f>
        <v>0.17909012066882929</v>
      </c>
      <c r="J8" t="s">
        <v>150</v>
      </c>
      <c r="K8" t="s">
        <v>150</v>
      </c>
      <c r="L8" t="s">
        <v>150</v>
      </c>
    </row>
    <row r="9" spans="1:12" x14ac:dyDescent="0.2">
      <c r="A9" t="s">
        <v>264</v>
      </c>
      <c r="B9" t="s">
        <v>126</v>
      </c>
      <c r="C9">
        <v>129</v>
      </c>
      <c r="D9" t="s">
        <v>2041</v>
      </c>
      <c r="E9">
        <v>4.90226333192849E-2</v>
      </c>
      <c r="F9">
        <v>4.0315694625817897E-2</v>
      </c>
      <c r="G9">
        <v>0.223996746035518</v>
      </c>
      <c r="H9" s="99">
        <f>Table42[[#This Row],[Beta]]-(1.96*Table42[[#This Row],[se]])</f>
        <v>-2.9996128147318182E-2</v>
      </c>
      <c r="I9" s="99">
        <f>Table42[[#This Row],[Beta]]+(1.96*Table42[[#This Row],[se]])</f>
        <v>0.128041394785888</v>
      </c>
      <c r="J9" t="s">
        <v>150</v>
      </c>
      <c r="K9" t="s">
        <v>150</v>
      </c>
      <c r="L9" t="s">
        <v>150</v>
      </c>
    </row>
    <row r="10" spans="1:12" x14ac:dyDescent="0.2">
      <c r="A10" t="s">
        <v>264</v>
      </c>
      <c r="B10" t="s">
        <v>126</v>
      </c>
      <c r="C10">
        <v>129</v>
      </c>
      <c r="D10" t="s">
        <v>2042</v>
      </c>
      <c r="E10">
        <v>4.7585631385795198E-2</v>
      </c>
      <c r="F10">
        <v>5.2118487004800602E-2</v>
      </c>
      <c r="G10">
        <v>0.36294440319115501</v>
      </c>
      <c r="H10" s="99">
        <f>Table42[[#This Row],[Beta]]-(1.96*Table42[[#This Row],[se]])</f>
        <v>-5.456660314361398E-2</v>
      </c>
      <c r="I10" s="99">
        <f>Table42[[#This Row],[Beta]]+(1.96*Table42[[#This Row],[se]])</f>
        <v>0.14973786591520438</v>
      </c>
      <c r="J10" t="s">
        <v>150</v>
      </c>
      <c r="K10" t="s">
        <v>150</v>
      </c>
      <c r="L10" t="s">
        <v>150</v>
      </c>
    </row>
    <row r="11" spans="1:12" x14ac:dyDescent="0.2">
      <c r="A11" t="s">
        <v>267</v>
      </c>
      <c r="B11" t="s">
        <v>137</v>
      </c>
      <c r="C11">
        <v>6</v>
      </c>
      <c r="D11" t="s">
        <v>316</v>
      </c>
      <c r="E11">
        <v>-1.5791504740673201E-2</v>
      </c>
      <c r="F11">
        <v>4.5213574316087898E-2</v>
      </c>
      <c r="G11">
        <v>0.72689060916673398</v>
      </c>
      <c r="H11" s="99">
        <f>Table42[[#This Row],[Beta]]-(1.96*Table42[[#This Row],[se]])</f>
        <v>-0.10441011040020548</v>
      </c>
      <c r="I11" s="99">
        <f>Table42[[#This Row],[Beta]]+(1.96*Table42[[#This Row],[se]])</f>
        <v>7.2827100918859078E-2</v>
      </c>
      <c r="J11" t="s">
        <v>150</v>
      </c>
      <c r="K11" t="s">
        <v>150</v>
      </c>
      <c r="L11" t="s">
        <v>150</v>
      </c>
    </row>
    <row r="12" spans="1:12" x14ac:dyDescent="0.2">
      <c r="A12" t="s">
        <v>267</v>
      </c>
      <c r="B12" t="s">
        <v>137</v>
      </c>
      <c r="C12">
        <v>6</v>
      </c>
      <c r="D12" t="s">
        <v>2043</v>
      </c>
      <c r="E12">
        <v>-2.44405293676682E-2</v>
      </c>
      <c r="F12">
        <v>0.221562233065454</v>
      </c>
      <c r="G12">
        <v>0.91747656613352002</v>
      </c>
      <c r="H12" s="99">
        <f>Table42[[#This Row],[Beta]]-(1.96*Table42[[#This Row],[se]])</f>
        <v>-0.45870250617595804</v>
      </c>
      <c r="I12" s="99">
        <f>Table42[[#This Row],[Beta]]+(1.96*Table42[[#This Row],[se]])</f>
        <v>0.4098214474406216</v>
      </c>
      <c r="J12" t="s">
        <v>150</v>
      </c>
      <c r="K12" t="s">
        <v>150</v>
      </c>
      <c r="L12" t="s">
        <v>150</v>
      </c>
    </row>
    <row r="13" spans="1:12" x14ac:dyDescent="0.2">
      <c r="A13" t="s">
        <v>267</v>
      </c>
      <c r="B13" t="s">
        <v>137</v>
      </c>
      <c r="C13">
        <v>6</v>
      </c>
      <c r="D13" t="s">
        <v>2041</v>
      </c>
      <c r="E13">
        <v>-1.2868103889717E-2</v>
      </c>
      <c r="F13">
        <v>5.4965257710194997E-2</v>
      </c>
      <c r="G13">
        <v>0.81489693586476897</v>
      </c>
      <c r="H13" s="99">
        <f>Table42[[#This Row],[Beta]]-(1.96*Table42[[#This Row],[se]])</f>
        <v>-0.12060000900169919</v>
      </c>
      <c r="I13" s="99">
        <f>Table42[[#This Row],[Beta]]+(1.96*Table42[[#This Row],[se]])</f>
        <v>9.486380122226519E-2</v>
      </c>
      <c r="J13" t="s">
        <v>150</v>
      </c>
      <c r="K13" t="s">
        <v>150</v>
      </c>
      <c r="L13" t="s">
        <v>150</v>
      </c>
    </row>
    <row r="14" spans="1:12" x14ac:dyDescent="0.2">
      <c r="A14" t="s">
        <v>267</v>
      </c>
      <c r="B14" t="s">
        <v>137</v>
      </c>
      <c r="C14">
        <v>6</v>
      </c>
      <c r="D14" t="s">
        <v>2042</v>
      </c>
      <c r="E14">
        <v>-2.21209707300823E-2</v>
      </c>
      <c r="F14">
        <v>6.3262786166770599E-2</v>
      </c>
      <c r="G14">
        <v>0.74083403141037496</v>
      </c>
      <c r="H14" s="99">
        <f>Table42[[#This Row],[Beta]]-(1.96*Table42[[#This Row],[se]])</f>
        <v>-0.14611603161695266</v>
      </c>
      <c r="I14" s="99">
        <f>Table42[[#This Row],[Beta]]+(1.96*Table42[[#This Row],[se]])</f>
        <v>0.10187409015678807</v>
      </c>
      <c r="J14" t="s">
        <v>150</v>
      </c>
      <c r="K14" t="s">
        <v>150</v>
      </c>
      <c r="L14" t="s">
        <v>150</v>
      </c>
    </row>
    <row r="15" spans="1:12" x14ac:dyDescent="0.2">
      <c r="A15" t="s">
        <v>267</v>
      </c>
      <c r="B15" t="s">
        <v>73</v>
      </c>
      <c r="C15">
        <v>6</v>
      </c>
      <c r="D15" t="s">
        <v>316</v>
      </c>
      <c r="E15">
        <v>2.3521608628305499E-3</v>
      </c>
      <c r="F15">
        <v>7.93233276229139E-2</v>
      </c>
      <c r="G15">
        <v>0.97634393444594902</v>
      </c>
      <c r="H15" s="99">
        <f>Table42[[#This Row],[Beta]]-(1.96*Table42[[#This Row],[se]])</f>
        <v>-0.15312156127808069</v>
      </c>
      <c r="I15" s="99">
        <f>Table42[[#This Row],[Beta]]+(1.96*Table42[[#This Row],[se]])</f>
        <v>0.15782588300374178</v>
      </c>
      <c r="J15" t="s">
        <v>150</v>
      </c>
      <c r="K15" t="s">
        <v>150</v>
      </c>
      <c r="L15" t="s">
        <v>150</v>
      </c>
    </row>
    <row r="16" spans="1:12" x14ac:dyDescent="0.2">
      <c r="A16" t="s">
        <v>267</v>
      </c>
      <c r="B16" t="s">
        <v>73</v>
      </c>
      <c r="C16">
        <v>6</v>
      </c>
      <c r="D16" t="s">
        <v>2043</v>
      </c>
      <c r="E16">
        <v>-0.21057232657460501</v>
      </c>
      <c r="F16">
        <v>0.36786288707623899</v>
      </c>
      <c r="G16">
        <v>0.59767380464550501</v>
      </c>
      <c r="H16" s="99">
        <f>Table42[[#This Row],[Beta]]-(1.96*Table42[[#This Row],[se]])</f>
        <v>-0.9315835852440334</v>
      </c>
      <c r="I16" s="99">
        <f>Table42[[#This Row],[Beta]]+(1.96*Table42[[#This Row],[se]])</f>
        <v>0.51043893209482338</v>
      </c>
      <c r="J16" t="s">
        <v>150</v>
      </c>
      <c r="K16" t="s">
        <v>150</v>
      </c>
      <c r="L16" t="s">
        <v>150</v>
      </c>
    </row>
    <row r="17" spans="1:12" x14ac:dyDescent="0.2">
      <c r="A17" t="s">
        <v>267</v>
      </c>
      <c r="B17" t="s">
        <v>73</v>
      </c>
      <c r="C17">
        <v>6</v>
      </c>
      <c r="D17" t="s">
        <v>2041</v>
      </c>
      <c r="E17">
        <v>4.6120151963280502E-2</v>
      </c>
      <c r="F17">
        <v>0.103617190331419</v>
      </c>
      <c r="G17">
        <v>0.65624650863698397</v>
      </c>
      <c r="H17" s="99">
        <f>Table42[[#This Row],[Beta]]-(1.96*Table42[[#This Row],[se]])</f>
        <v>-0.15696954108630073</v>
      </c>
      <c r="I17" s="99">
        <f>Table42[[#This Row],[Beta]]+(1.96*Table42[[#This Row],[se]])</f>
        <v>0.24920984501286175</v>
      </c>
      <c r="J17" t="s">
        <v>150</v>
      </c>
      <c r="K17" t="s">
        <v>150</v>
      </c>
      <c r="L17" t="s">
        <v>150</v>
      </c>
    </row>
    <row r="18" spans="1:12" x14ac:dyDescent="0.2">
      <c r="A18" t="s">
        <v>267</v>
      </c>
      <c r="B18" t="s">
        <v>73</v>
      </c>
      <c r="C18">
        <v>6</v>
      </c>
      <c r="D18" t="s">
        <v>2042</v>
      </c>
      <c r="E18">
        <v>5.2466882277977502E-2</v>
      </c>
      <c r="F18">
        <v>0.12109111116346501</v>
      </c>
      <c r="G18">
        <v>0.68286336004331405</v>
      </c>
      <c r="H18" s="99">
        <f>Table42[[#This Row],[Beta]]-(1.96*Table42[[#This Row],[se]])</f>
        <v>-0.18487169560241393</v>
      </c>
      <c r="I18" s="99">
        <f>Table42[[#This Row],[Beta]]+(1.96*Table42[[#This Row],[se]])</f>
        <v>0.28980546015836894</v>
      </c>
      <c r="J18" t="s">
        <v>150</v>
      </c>
      <c r="K18" t="s">
        <v>150</v>
      </c>
      <c r="L18" t="s">
        <v>150</v>
      </c>
    </row>
    <row r="19" spans="1:12" x14ac:dyDescent="0.2">
      <c r="A19" t="s">
        <v>267</v>
      </c>
      <c r="B19" t="s">
        <v>101</v>
      </c>
      <c r="C19">
        <v>6</v>
      </c>
      <c r="D19" t="s">
        <v>316</v>
      </c>
      <c r="E19">
        <v>-1.7252367777434802E-2</v>
      </c>
      <c r="F19">
        <v>4.2602246867033497E-2</v>
      </c>
      <c r="G19">
        <v>0.68550412033473196</v>
      </c>
      <c r="H19" s="99">
        <f>Table42[[#This Row],[Beta]]-(1.96*Table42[[#This Row],[se]])</f>
        <v>-0.10075277163682045</v>
      </c>
      <c r="I19" s="99">
        <f>Table42[[#This Row],[Beta]]+(1.96*Table42[[#This Row],[se]])</f>
        <v>6.6248036081950845E-2</v>
      </c>
      <c r="J19" t="s">
        <v>150</v>
      </c>
      <c r="K19" t="s">
        <v>150</v>
      </c>
      <c r="L19" t="s">
        <v>150</v>
      </c>
    </row>
    <row r="20" spans="1:12" x14ac:dyDescent="0.2">
      <c r="A20" t="s">
        <v>267</v>
      </c>
      <c r="B20" t="s">
        <v>101</v>
      </c>
      <c r="C20">
        <v>6</v>
      </c>
      <c r="D20" t="s">
        <v>2043</v>
      </c>
      <c r="E20">
        <v>-0.175095912983006</v>
      </c>
      <c r="F20">
        <v>0.18656259782734799</v>
      </c>
      <c r="G20">
        <v>0.40110567284913901</v>
      </c>
      <c r="H20" s="99">
        <f>Table42[[#This Row],[Beta]]-(1.96*Table42[[#This Row],[se]])</f>
        <v>-0.54075860472460802</v>
      </c>
      <c r="I20" s="99">
        <f>Table42[[#This Row],[Beta]]+(1.96*Table42[[#This Row],[se]])</f>
        <v>0.19056677875859604</v>
      </c>
      <c r="J20" t="s">
        <v>150</v>
      </c>
      <c r="K20" t="s">
        <v>150</v>
      </c>
      <c r="L20" t="s">
        <v>150</v>
      </c>
    </row>
    <row r="21" spans="1:12" x14ac:dyDescent="0.2">
      <c r="A21" t="s">
        <v>267</v>
      </c>
      <c r="B21" t="s">
        <v>101</v>
      </c>
      <c r="C21">
        <v>6</v>
      </c>
      <c r="D21" t="s">
        <v>2041</v>
      </c>
      <c r="E21">
        <v>-2.17190620685419E-3</v>
      </c>
      <c r="F21">
        <v>5.1526457299249297E-2</v>
      </c>
      <c r="G21">
        <v>0.96637809973561395</v>
      </c>
      <c r="H21" s="99">
        <f>Table42[[#This Row],[Beta]]-(1.96*Table42[[#This Row],[se]])</f>
        <v>-0.1031637625133828</v>
      </c>
      <c r="I21" s="99">
        <f>Table42[[#This Row],[Beta]]+(1.96*Table42[[#This Row],[se]])</f>
        <v>9.8819950099674425E-2</v>
      </c>
      <c r="J21" t="s">
        <v>150</v>
      </c>
      <c r="K21" t="s">
        <v>150</v>
      </c>
      <c r="L21" t="s">
        <v>150</v>
      </c>
    </row>
    <row r="22" spans="1:12" x14ac:dyDescent="0.2">
      <c r="A22" t="s">
        <v>267</v>
      </c>
      <c r="B22" t="s">
        <v>101</v>
      </c>
      <c r="C22">
        <v>6</v>
      </c>
      <c r="D22" t="s">
        <v>2042</v>
      </c>
      <c r="E22">
        <v>1.3009523748830399E-3</v>
      </c>
      <c r="F22">
        <v>5.7278133350636203E-2</v>
      </c>
      <c r="G22">
        <v>0.98275784321170701</v>
      </c>
      <c r="H22" s="99">
        <f>Table42[[#This Row],[Beta]]-(1.96*Table42[[#This Row],[se]])</f>
        <v>-0.11096418899236392</v>
      </c>
      <c r="I22" s="99">
        <f>Table42[[#This Row],[Beta]]+(1.96*Table42[[#This Row],[se]])</f>
        <v>0.11356609374212999</v>
      </c>
      <c r="J22" t="s">
        <v>150</v>
      </c>
      <c r="K22" t="s">
        <v>150</v>
      </c>
      <c r="L22" t="s">
        <v>150</v>
      </c>
    </row>
    <row r="23" spans="1:12" x14ac:dyDescent="0.2">
      <c r="A23" t="s">
        <v>267</v>
      </c>
      <c r="B23" t="s">
        <v>133</v>
      </c>
      <c r="C23">
        <v>6</v>
      </c>
      <c r="D23" t="s">
        <v>316</v>
      </c>
      <c r="E23">
        <v>8.3567227806613797E-3</v>
      </c>
      <c r="F23">
        <v>4.22714052586022E-2</v>
      </c>
      <c r="G23">
        <v>0.84328597277591699</v>
      </c>
      <c r="H23" s="99">
        <f>Table42[[#This Row],[Beta]]-(1.96*Table42[[#This Row],[se]])</f>
        <v>-7.4495231526198927E-2</v>
      </c>
      <c r="I23" s="99">
        <f>Table42[[#This Row],[Beta]]+(1.96*Table42[[#This Row],[se]])</f>
        <v>9.1208677087521686E-2</v>
      </c>
      <c r="J23" t="s">
        <v>150</v>
      </c>
      <c r="K23" t="s">
        <v>150</v>
      </c>
      <c r="L23" t="s">
        <v>150</v>
      </c>
    </row>
    <row r="24" spans="1:12" x14ac:dyDescent="0.2">
      <c r="A24" t="s">
        <v>267</v>
      </c>
      <c r="B24" t="s">
        <v>133</v>
      </c>
      <c r="C24">
        <v>6</v>
      </c>
      <c r="D24" t="s">
        <v>2043</v>
      </c>
      <c r="E24">
        <v>0.16489412209148699</v>
      </c>
      <c r="F24">
        <v>0.18518653299096299</v>
      </c>
      <c r="G24">
        <v>0.42355619721616999</v>
      </c>
      <c r="H24" s="99">
        <f>Table42[[#This Row],[Beta]]-(1.96*Table42[[#This Row],[se]])</f>
        <v>-0.19807148257080046</v>
      </c>
      <c r="I24" s="99">
        <f>Table42[[#This Row],[Beta]]+(1.96*Table42[[#This Row],[se]])</f>
        <v>0.52785972675377446</v>
      </c>
      <c r="J24" t="s">
        <v>150</v>
      </c>
      <c r="K24" t="s">
        <v>150</v>
      </c>
      <c r="L24" t="s">
        <v>150</v>
      </c>
    </row>
    <row r="25" spans="1:12" x14ac:dyDescent="0.2">
      <c r="A25" t="s">
        <v>267</v>
      </c>
      <c r="B25" t="s">
        <v>133</v>
      </c>
      <c r="C25">
        <v>6</v>
      </c>
      <c r="D25" t="s">
        <v>2041</v>
      </c>
      <c r="E25">
        <v>8.17723351013615E-4</v>
      </c>
      <c r="F25">
        <v>5.3042053888928901E-2</v>
      </c>
      <c r="G25">
        <v>0.98769989196466201</v>
      </c>
      <c r="H25" s="99">
        <f>Table42[[#This Row],[Beta]]-(1.96*Table42[[#This Row],[se]])</f>
        <v>-0.10314470227128703</v>
      </c>
      <c r="I25" s="99">
        <f>Table42[[#This Row],[Beta]]+(1.96*Table42[[#This Row],[se]])</f>
        <v>0.10478014897331425</v>
      </c>
      <c r="J25" t="s">
        <v>150</v>
      </c>
      <c r="K25" t="s">
        <v>150</v>
      </c>
      <c r="L25" t="s">
        <v>150</v>
      </c>
    </row>
    <row r="26" spans="1:12" x14ac:dyDescent="0.2">
      <c r="A26" t="s">
        <v>267</v>
      </c>
      <c r="B26" t="s">
        <v>133</v>
      </c>
      <c r="C26">
        <v>6</v>
      </c>
      <c r="D26" t="s">
        <v>2042</v>
      </c>
      <c r="E26">
        <v>-8.7929876397772003E-3</v>
      </c>
      <c r="F26">
        <v>5.83055785136651E-2</v>
      </c>
      <c r="G26">
        <v>0.88602200326771396</v>
      </c>
      <c r="H26" s="99">
        <f>Table42[[#This Row],[Beta]]-(1.96*Table42[[#This Row],[se]])</f>
        <v>-0.1230719215265608</v>
      </c>
      <c r="I26" s="99">
        <f>Table42[[#This Row],[Beta]]+(1.96*Table42[[#This Row],[se]])</f>
        <v>0.10548594624700638</v>
      </c>
      <c r="J26" t="s">
        <v>150</v>
      </c>
      <c r="K26" t="s">
        <v>150</v>
      </c>
      <c r="L26" t="s">
        <v>150</v>
      </c>
    </row>
    <row r="27" spans="1:12" x14ac:dyDescent="0.2">
      <c r="A27" t="s">
        <v>289</v>
      </c>
      <c r="B27" t="s">
        <v>73</v>
      </c>
      <c r="C27">
        <v>16</v>
      </c>
      <c r="D27" t="s">
        <v>316</v>
      </c>
      <c r="E27">
        <v>-1.6927873999999999E-2</v>
      </c>
      <c r="F27">
        <v>5.1781714999999999E-2</v>
      </c>
      <c r="G27">
        <v>0.74</v>
      </c>
      <c r="H27" s="99">
        <f>Table42[[#This Row],[Beta]]-(1.96*Table42[[#This Row],[se]])</f>
        <v>-0.1184200354</v>
      </c>
      <c r="I27" s="99">
        <f>Table42[[#This Row],[Beta]]+(1.96*Table42[[#This Row],[se]])</f>
        <v>8.4564287400000007E-2</v>
      </c>
      <c r="J27" t="s">
        <v>150</v>
      </c>
      <c r="K27" t="s">
        <v>150</v>
      </c>
      <c r="L27" t="s">
        <v>150</v>
      </c>
    </row>
    <row r="28" spans="1:12" x14ac:dyDescent="0.2">
      <c r="A28" t="s">
        <v>289</v>
      </c>
      <c r="B28" t="s">
        <v>73</v>
      </c>
      <c r="C28">
        <v>16</v>
      </c>
      <c r="D28" t="s">
        <v>2043</v>
      </c>
      <c r="E28">
        <v>-2.0098873E-2</v>
      </c>
      <c r="F28">
        <v>0.24315801200000001</v>
      </c>
      <c r="G28">
        <v>0.94</v>
      </c>
      <c r="H28" s="99">
        <f>Table42[[#This Row],[Beta]]-(1.96*Table42[[#This Row],[se]])</f>
        <v>-0.49668857652000004</v>
      </c>
      <c r="I28" s="99">
        <f>Table42[[#This Row],[Beta]]+(1.96*Table42[[#This Row],[se]])</f>
        <v>0.45649083052</v>
      </c>
      <c r="J28" t="s">
        <v>150</v>
      </c>
      <c r="K28" t="s">
        <v>150</v>
      </c>
      <c r="L28" t="s">
        <v>150</v>
      </c>
    </row>
    <row r="29" spans="1:12" x14ac:dyDescent="0.2">
      <c r="A29" t="s">
        <v>289</v>
      </c>
      <c r="B29" t="s">
        <v>73</v>
      </c>
      <c r="C29">
        <v>16</v>
      </c>
      <c r="D29" t="s">
        <v>2041</v>
      </c>
      <c r="E29">
        <v>-5.4738224000000002E-2</v>
      </c>
      <c r="F29">
        <v>6.7995582999999998E-2</v>
      </c>
      <c r="G29">
        <v>0.42</v>
      </c>
      <c r="H29" s="99">
        <f>Table42[[#This Row],[Beta]]-(1.96*Table42[[#This Row],[se]])</f>
        <v>-0.18800956667999999</v>
      </c>
      <c r="I29" s="99">
        <f>Table42[[#This Row],[Beta]]+(1.96*Table42[[#This Row],[se]])</f>
        <v>7.8533118679999986E-2</v>
      </c>
      <c r="J29" t="s">
        <v>150</v>
      </c>
      <c r="K29" t="s">
        <v>150</v>
      </c>
      <c r="L29" t="s">
        <v>150</v>
      </c>
    </row>
    <row r="30" spans="1:12" x14ac:dyDescent="0.2">
      <c r="A30" t="s">
        <v>289</v>
      </c>
      <c r="B30" t="s">
        <v>73</v>
      </c>
      <c r="C30">
        <v>16</v>
      </c>
      <c r="D30" t="s">
        <v>2042</v>
      </c>
      <c r="E30">
        <v>-6.3453752000000002E-2</v>
      </c>
      <c r="F30">
        <v>9.8252588000000002E-2</v>
      </c>
      <c r="G30">
        <v>0.53</v>
      </c>
      <c r="H30" s="99">
        <f>Table42[[#This Row],[Beta]]-(1.96*Table42[[#This Row],[se]])</f>
        <v>-0.25602882447999997</v>
      </c>
      <c r="I30" s="99">
        <f>Table42[[#This Row],[Beta]]+(1.96*Table42[[#This Row],[se]])</f>
        <v>0.12912132048</v>
      </c>
      <c r="J30" t="s">
        <v>150</v>
      </c>
      <c r="K30" t="s">
        <v>150</v>
      </c>
      <c r="L30" t="s">
        <v>150</v>
      </c>
    </row>
    <row r="31" spans="1:12" x14ac:dyDescent="0.2">
      <c r="A31" t="s">
        <v>289</v>
      </c>
      <c r="B31" t="s">
        <v>131</v>
      </c>
      <c r="C31">
        <v>16</v>
      </c>
      <c r="D31" t="s">
        <v>316</v>
      </c>
      <c r="E31">
        <v>1.1966940000000001E-2</v>
      </c>
      <c r="F31">
        <v>3.0079721E-2</v>
      </c>
      <c r="G31">
        <v>0.69</v>
      </c>
      <c r="H31" s="99">
        <f>Table42[[#This Row],[Beta]]-(1.96*Table42[[#This Row],[se]])</f>
        <v>-4.6989313159999997E-2</v>
      </c>
      <c r="I31" s="99">
        <f>Table42[[#This Row],[Beta]]+(1.96*Table42[[#This Row],[se]])</f>
        <v>7.0923193159999995E-2</v>
      </c>
      <c r="J31" t="s">
        <v>150</v>
      </c>
      <c r="K31" t="s">
        <v>150</v>
      </c>
      <c r="L31" t="s">
        <v>150</v>
      </c>
    </row>
    <row r="32" spans="1:12" x14ac:dyDescent="0.2">
      <c r="A32" t="s">
        <v>289</v>
      </c>
      <c r="B32" t="s">
        <v>131</v>
      </c>
      <c r="C32">
        <v>16</v>
      </c>
      <c r="D32" t="s">
        <v>2043</v>
      </c>
      <c r="E32">
        <v>0.14396088300000001</v>
      </c>
      <c r="F32">
        <v>0.14205311600000001</v>
      </c>
      <c r="G32">
        <v>0.33</v>
      </c>
      <c r="H32" s="99">
        <f>Table42[[#This Row],[Beta]]-(1.96*Table42[[#This Row],[se]])</f>
        <v>-0.13446322435999999</v>
      </c>
      <c r="I32" s="99">
        <f>Table42[[#This Row],[Beta]]+(1.96*Table42[[#This Row],[se]])</f>
        <v>0.42238499035999999</v>
      </c>
      <c r="J32" t="s">
        <v>150</v>
      </c>
      <c r="K32" t="s">
        <v>150</v>
      </c>
      <c r="L32" t="s">
        <v>150</v>
      </c>
    </row>
    <row r="33" spans="1:12" x14ac:dyDescent="0.2">
      <c r="A33" t="s">
        <v>289</v>
      </c>
      <c r="B33" t="s">
        <v>131</v>
      </c>
      <c r="C33">
        <v>16</v>
      </c>
      <c r="D33" t="s">
        <v>2041</v>
      </c>
      <c r="E33">
        <v>1.1503226E-2</v>
      </c>
      <c r="F33">
        <v>4.1701360999999999E-2</v>
      </c>
      <c r="G33">
        <v>0.78</v>
      </c>
      <c r="H33" s="99">
        <f>Table42[[#This Row],[Beta]]-(1.96*Table42[[#This Row],[se]])</f>
        <v>-7.0231441559999996E-2</v>
      </c>
      <c r="I33" s="99">
        <f>Table42[[#This Row],[Beta]]+(1.96*Table42[[#This Row],[se]])</f>
        <v>9.3237893560000007E-2</v>
      </c>
      <c r="J33" t="s">
        <v>150</v>
      </c>
      <c r="K33" t="s">
        <v>150</v>
      </c>
      <c r="L33" t="s">
        <v>150</v>
      </c>
    </row>
    <row r="34" spans="1:12" x14ac:dyDescent="0.2">
      <c r="A34" t="s">
        <v>289</v>
      </c>
      <c r="B34" t="s">
        <v>131</v>
      </c>
      <c r="C34">
        <v>16</v>
      </c>
      <c r="D34" t="s">
        <v>2042</v>
      </c>
      <c r="E34">
        <v>-7.0339103E-2</v>
      </c>
      <c r="F34">
        <v>6.5919540999999998E-2</v>
      </c>
      <c r="G34">
        <v>0.3</v>
      </c>
      <c r="H34" s="99">
        <f>Table42[[#This Row],[Beta]]-(1.96*Table42[[#This Row],[se]])</f>
        <v>-0.19954140335999998</v>
      </c>
      <c r="I34" s="99">
        <f>Table42[[#This Row],[Beta]]+(1.96*Table42[[#This Row],[se]])</f>
        <v>5.8863197359999994E-2</v>
      </c>
      <c r="J34" t="s">
        <v>150</v>
      </c>
      <c r="K34" t="s">
        <v>150</v>
      </c>
      <c r="L34" t="s">
        <v>150</v>
      </c>
    </row>
    <row r="35" spans="1:12" x14ac:dyDescent="0.2">
      <c r="A35" t="s">
        <v>289</v>
      </c>
      <c r="B35" t="s">
        <v>126</v>
      </c>
      <c r="C35">
        <v>16</v>
      </c>
      <c r="D35" t="s">
        <v>316</v>
      </c>
      <c r="E35">
        <v>5.8482539999999998E-3</v>
      </c>
      <c r="F35">
        <v>4.2816598999999997E-2</v>
      </c>
      <c r="G35">
        <v>0.89</v>
      </c>
      <c r="H35" s="99">
        <f>Table42[[#This Row],[Beta]]-(1.96*Table42[[#This Row],[se]])</f>
        <v>-7.8072280039999997E-2</v>
      </c>
      <c r="I35" s="99">
        <f>Table42[[#This Row],[Beta]]+(1.96*Table42[[#This Row],[se]])</f>
        <v>8.9768788039999992E-2</v>
      </c>
      <c r="J35" t="s">
        <v>150</v>
      </c>
      <c r="K35" t="s">
        <v>150</v>
      </c>
      <c r="L35" t="s">
        <v>150</v>
      </c>
    </row>
    <row r="36" spans="1:12" x14ac:dyDescent="0.2">
      <c r="A36" t="s">
        <v>289</v>
      </c>
      <c r="B36" t="s">
        <v>126</v>
      </c>
      <c r="C36">
        <v>16</v>
      </c>
      <c r="D36" t="s">
        <v>2043</v>
      </c>
      <c r="E36">
        <v>0.28708655500000002</v>
      </c>
      <c r="F36">
        <v>0.201768052</v>
      </c>
      <c r="G36">
        <v>0.18</v>
      </c>
      <c r="H36" s="99">
        <f>Table42[[#This Row],[Beta]]-(1.96*Table42[[#This Row],[se]])</f>
        <v>-0.10837882692</v>
      </c>
      <c r="I36" s="99">
        <f>Table42[[#This Row],[Beta]]+(1.96*Table42[[#This Row],[se]])</f>
        <v>0.68255193692000005</v>
      </c>
      <c r="J36" t="s">
        <v>150</v>
      </c>
      <c r="K36" t="s">
        <v>150</v>
      </c>
      <c r="L36" t="s">
        <v>150</v>
      </c>
    </row>
    <row r="37" spans="1:12" x14ac:dyDescent="0.2">
      <c r="A37" t="s">
        <v>289</v>
      </c>
      <c r="B37" t="s">
        <v>126</v>
      </c>
      <c r="C37">
        <v>16</v>
      </c>
      <c r="D37" t="s">
        <v>2041</v>
      </c>
      <c r="E37">
        <v>-2.4127368999999999E-2</v>
      </c>
      <c r="F37">
        <v>5.6780491000000002E-2</v>
      </c>
      <c r="G37">
        <v>0.67</v>
      </c>
      <c r="H37" s="99">
        <f>Table42[[#This Row],[Beta]]-(1.96*Table42[[#This Row],[se]])</f>
        <v>-0.13541713136</v>
      </c>
      <c r="I37" s="99">
        <f>Table42[[#This Row],[Beta]]+(1.96*Table42[[#This Row],[se]])</f>
        <v>8.7162393360000007E-2</v>
      </c>
      <c r="J37" t="s">
        <v>150</v>
      </c>
      <c r="K37" t="s">
        <v>150</v>
      </c>
      <c r="L37" t="s">
        <v>150</v>
      </c>
    </row>
    <row r="38" spans="1:12" x14ac:dyDescent="0.2">
      <c r="A38" t="s">
        <v>289</v>
      </c>
      <c r="B38" t="s">
        <v>126</v>
      </c>
      <c r="C38">
        <v>16</v>
      </c>
      <c r="D38" t="s">
        <v>2042</v>
      </c>
      <c r="E38">
        <v>-3.8113780999999999E-2</v>
      </c>
      <c r="F38">
        <v>6.9220516999999995E-2</v>
      </c>
      <c r="G38">
        <v>0.59</v>
      </c>
      <c r="H38" s="99">
        <f>Table42[[#This Row],[Beta]]-(1.96*Table42[[#This Row],[se]])</f>
        <v>-0.17378599431999997</v>
      </c>
      <c r="I38" s="99">
        <f>Table42[[#This Row],[Beta]]+(1.96*Table42[[#This Row],[se]])</f>
        <v>9.7558432319999985E-2</v>
      </c>
      <c r="J38" t="s">
        <v>150</v>
      </c>
      <c r="K38" t="s">
        <v>150</v>
      </c>
      <c r="L38" t="s">
        <v>150</v>
      </c>
    </row>
    <row r="39" spans="1:12" x14ac:dyDescent="0.2">
      <c r="A39" t="s">
        <v>289</v>
      </c>
      <c r="B39" t="s">
        <v>114</v>
      </c>
      <c r="C39">
        <v>16</v>
      </c>
      <c r="D39" t="s">
        <v>316</v>
      </c>
      <c r="E39">
        <v>7.0702899999999999E-3</v>
      </c>
      <c r="F39">
        <v>3.0690412E-2</v>
      </c>
      <c r="G39">
        <v>0.82</v>
      </c>
      <c r="H39" s="99">
        <f>Table42[[#This Row],[Beta]]-(1.96*Table42[[#This Row],[se]])</f>
        <v>-5.3082917520000002E-2</v>
      </c>
      <c r="I39" s="99">
        <f>Table42[[#This Row],[Beta]]+(1.96*Table42[[#This Row],[se]])</f>
        <v>6.7223497520000008E-2</v>
      </c>
      <c r="J39" t="s">
        <v>150</v>
      </c>
      <c r="K39" t="s">
        <v>150</v>
      </c>
      <c r="L39" t="s">
        <v>150</v>
      </c>
    </row>
    <row r="40" spans="1:12" x14ac:dyDescent="0.2">
      <c r="A40" t="s">
        <v>289</v>
      </c>
      <c r="B40" t="s">
        <v>114</v>
      </c>
      <c r="C40">
        <v>16</v>
      </c>
      <c r="D40" t="s">
        <v>2043</v>
      </c>
      <c r="E40">
        <v>0.166006458</v>
      </c>
      <c r="F40">
        <v>0.14309127299999999</v>
      </c>
      <c r="G40">
        <v>0.27</v>
      </c>
      <c r="H40" s="99">
        <f>Table42[[#This Row],[Beta]]-(1.96*Table42[[#This Row],[se]])</f>
        <v>-0.11445243708</v>
      </c>
      <c r="I40" s="99">
        <f>Table42[[#This Row],[Beta]]+(1.96*Table42[[#This Row],[se]])</f>
        <v>0.44646535308000002</v>
      </c>
      <c r="J40" t="s">
        <v>150</v>
      </c>
      <c r="K40" t="s">
        <v>150</v>
      </c>
      <c r="L40" t="s">
        <v>150</v>
      </c>
    </row>
    <row r="41" spans="1:12" x14ac:dyDescent="0.2">
      <c r="A41" t="s">
        <v>289</v>
      </c>
      <c r="B41" t="s">
        <v>114</v>
      </c>
      <c r="C41">
        <v>16</v>
      </c>
      <c r="D41" t="s">
        <v>2041</v>
      </c>
      <c r="E41">
        <v>-1.0176314000000001E-2</v>
      </c>
      <c r="F41">
        <v>4.1209409000000002E-2</v>
      </c>
      <c r="G41">
        <v>0.8</v>
      </c>
      <c r="H41" s="99">
        <f>Table42[[#This Row],[Beta]]-(1.96*Table42[[#This Row],[se]])</f>
        <v>-9.0946755640000015E-2</v>
      </c>
      <c r="I41" s="99">
        <f>Table42[[#This Row],[Beta]]+(1.96*Table42[[#This Row],[se]])</f>
        <v>7.0594127640000004E-2</v>
      </c>
      <c r="J41" t="s">
        <v>150</v>
      </c>
      <c r="K41" t="s">
        <v>150</v>
      </c>
      <c r="L41" t="s">
        <v>150</v>
      </c>
    </row>
    <row r="42" spans="1:12" x14ac:dyDescent="0.2">
      <c r="A42" t="s">
        <v>289</v>
      </c>
      <c r="B42" t="s">
        <v>114</v>
      </c>
      <c r="C42">
        <v>16</v>
      </c>
      <c r="D42" t="s">
        <v>2042</v>
      </c>
      <c r="E42">
        <v>-5.0352951999999999E-2</v>
      </c>
      <c r="F42">
        <v>7.1340244999999997E-2</v>
      </c>
      <c r="G42">
        <v>0.49</v>
      </c>
      <c r="H42" s="99">
        <f>Table42[[#This Row],[Beta]]-(1.96*Table42[[#This Row],[se]])</f>
        <v>-0.19017983220000001</v>
      </c>
      <c r="I42" s="99">
        <f>Table42[[#This Row],[Beta]]+(1.96*Table42[[#This Row],[se]])</f>
        <v>8.9473928199999997E-2</v>
      </c>
      <c r="J42" t="s">
        <v>150</v>
      </c>
      <c r="K42" t="s">
        <v>150</v>
      </c>
      <c r="L42" t="s">
        <v>150</v>
      </c>
    </row>
    <row r="43" spans="1:12" x14ac:dyDescent="0.2">
      <c r="A43" t="s">
        <v>226</v>
      </c>
      <c r="B43" t="s">
        <v>131</v>
      </c>
      <c r="C43">
        <v>14</v>
      </c>
      <c r="D43" t="s">
        <v>316</v>
      </c>
      <c r="E43">
        <v>2.7860459000000001E-2</v>
      </c>
      <c r="F43">
        <v>3.5092654000000001E-2</v>
      </c>
      <c r="G43">
        <v>0.42724700799999998</v>
      </c>
      <c r="H43" s="99">
        <f>Table42[[#This Row],[Beta]]-(1.96*Table42[[#This Row],[se]])</f>
        <v>-4.0921142839999994E-2</v>
      </c>
      <c r="I43" s="99">
        <f>Table42[[#This Row],[Beta]]+(1.96*Table42[[#This Row],[se]])</f>
        <v>9.6642060840000002E-2</v>
      </c>
      <c r="J43" t="s">
        <v>150</v>
      </c>
      <c r="K43" t="s">
        <v>150</v>
      </c>
      <c r="L43" t="s">
        <v>150</v>
      </c>
    </row>
    <row r="44" spans="1:12" x14ac:dyDescent="0.2">
      <c r="A44" t="s">
        <v>226</v>
      </c>
      <c r="B44" t="s">
        <v>131</v>
      </c>
      <c r="C44">
        <v>14</v>
      </c>
      <c r="D44" t="s">
        <v>2043</v>
      </c>
      <c r="E44">
        <v>-1.5133453999999999E-2</v>
      </c>
      <c r="F44">
        <v>8.5330356999999996E-2</v>
      </c>
      <c r="G44">
        <v>0.86219078699999996</v>
      </c>
      <c r="H44" s="99">
        <f>Table42[[#This Row],[Beta]]-(1.96*Table42[[#This Row],[se]])</f>
        <v>-0.18238095371999999</v>
      </c>
      <c r="I44" s="99">
        <f>Table42[[#This Row],[Beta]]+(1.96*Table42[[#This Row],[se]])</f>
        <v>0.15211404572000001</v>
      </c>
      <c r="J44" t="s">
        <v>150</v>
      </c>
      <c r="K44" t="s">
        <v>150</v>
      </c>
      <c r="L44" t="s">
        <v>150</v>
      </c>
    </row>
    <row r="45" spans="1:12" x14ac:dyDescent="0.2">
      <c r="A45" t="s">
        <v>226</v>
      </c>
      <c r="B45" t="s">
        <v>131</v>
      </c>
      <c r="C45">
        <v>14</v>
      </c>
      <c r="D45" t="s">
        <v>2041</v>
      </c>
      <c r="E45">
        <v>-2.8111480000000001E-2</v>
      </c>
      <c r="F45">
        <v>4.0016645000000003E-2</v>
      </c>
      <c r="G45">
        <v>0.48237073000000003</v>
      </c>
      <c r="H45" s="99">
        <f>Table42[[#This Row],[Beta]]-(1.96*Table42[[#This Row],[se]])</f>
        <v>-0.10654410420000002</v>
      </c>
      <c r="I45" s="99">
        <f>Table42[[#This Row],[Beta]]+(1.96*Table42[[#This Row],[se]])</f>
        <v>5.0321144200000008E-2</v>
      </c>
      <c r="J45" t="s">
        <v>150</v>
      </c>
      <c r="K45" t="s">
        <v>150</v>
      </c>
      <c r="L45" t="s">
        <v>150</v>
      </c>
    </row>
    <row r="46" spans="1:12" x14ac:dyDescent="0.2">
      <c r="A46" t="s">
        <v>226</v>
      </c>
      <c r="B46" t="s">
        <v>131</v>
      </c>
      <c r="C46">
        <v>14</v>
      </c>
      <c r="D46" t="s">
        <v>2042</v>
      </c>
      <c r="E46">
        <v>-4.4509292999999998E-2</v>
      </c>
      <c r="F46">
        <v>4.3705265E-2</v>
      </c>
      <c r="G46">
        <v>0.32706885200000002</v>
      </c>
      <c r="H46" s="99">
        <f>Table42[[#This Row],[Beta]]-(1.96*Table42[[#This Row],[se]])</f>
        <v>-0.1301716124</v>
      </c>
      <c r="I46" s="99">
        <f>Table42[[#This Row],[Beta]]+(1.96*Table42[[#This Row],[se]])</f>
        <v>4.1153026399999994E-2</v>
      </c>
      <c r="J46" t="s">
        <v>150</v>
      </c>
      <c r="K46" t="s">
        <v>150</v>
      </c>
      <c r="L46" t="s">
        <v>150</v>
      </c>
    </row>
    <row r="47" spans="1:12" x14ac:dyDescent="0.2">
      <c r="A47" t="s">
        <v>226</v>
      </c>
      <c r="B47" t="s">
        <v>306</v>
      </c>
      <c r="C47">
        <v>13</v>
      </c>
      <c r="D47" t="s">
        <v>316</v>
      </c>
      <c r="E47">
        <v>-6.7067656769161099E-2</v>
      </c>
      <c r="F47">
        <v>7.4275203924038594E-2</v>
      </c>
      <c r="G47">
        <v>0.36654627691891301</v>
      </c>
      <c r="H47" s="99">
        <f>Table42[[#This Row],[Beta]]-(1.96*Table42[[#This Row],[se]])</f>
        <v>-0.21264705646027673</v>
      </c>
      <c r="I47" s="99">
        <f>Table42[[#This Row],[Beta]]+(1.96*Table42[[#This Row],[se]])</f>
        <v>7.8511742921954536E-2</v>
      </c>
      <c r="J47" t="s">
        <v>150</v>
      </c>
      <c r="K47" t="s">
        <v>150</v>
      </c>
      <c r="L47" t="s">
        <v>150</v>
      </c>
    </row>
    <row r="48" spans="1:12" x14ac:dyDescent="0.2">
      <c r="A48" t="s">
        <v>226</v>
      </c>
      <c r="B48" t="s">
        <v>306</v>
      </c>
      <c r="C48">
        <v>13</v>
      </c>
      <c r="D48" t="s">
        <v>2043</v>
      </c>
      <c r="E48">
        <v>-6.0488489986993001E-2</v>
      </c>
      <c r="F48">
        <v>0.17720211593120999</v>
      </c>
      <c r="G48">
        <v>0.73926927732682901</v>
      </c>
      <c r="H48" s="99">
        <f>Table42[[#This Row],[Beta]]-(1.96*Table42[[#This Row],[se]])</f>
        <v>-0.40780463721216459</v>
      </c>
      <c r="I48" s="99">
        <f>Table42[[#This Row],[Beta]]+(1.96*Table42[[#This Row],[se]])</f>
        <v>0.28682765723817855</v>
      </c>
      <c r="J48" t="s">
        <v>150</v>
      </c>
      <c r="K48" t="s">
        <v>150</v>
      </c>
      <c r="L48" t="s">
        <v>150</v>
      </c>
    </row>
    <row r="49" spans="1:12" x14ac:dyDescent="0.2">
      <c r="A49" t="s">
        <v>226</v>
      </c>
      <c r="B49" t="s">
        <v>306</v>
      </c>
      <c r="C49">
        <v>13</v>
      </c>
      <c r="D49" t="s">
        <v>2041</v>
      </c>
      <c r="E49">
        <v>-2.22792861312982E-2</v>
      </c>
      <c r="F49">
        <v>9.8959635842245597E-2</v>
      </c>
      <c r="G49">
        <v>0.82187418680150504</v>
      </c>
      <c r="H49" s="99">
        <f>Table42[[#This Row],[Beta]]-(1.96*Table42[[#This Row],[se]])</f>
        <v>-0.21624017238209958</v>
      </c>
      <c r="I49" s="99">
        <f>Table42[[#This Row],[Beta]]+(1.96*Table42[[#This Row],[se]])</f>
        <v>0.17168160011950317</v>
      </c>
      <c r="J49" t="s">
        <v>150</v>
      </c>
      <c r="K49" t="s">
        <v>150</v>
      </c>
      <c r="L49" t="s">
        <v>150</v>
      </c>
    </row>
    <row r="50" spans="1:12" x14ac:dyDescent="0.2">
      <c r="A50" t="s">
        <v>226</v>
      </c>
      <c r="B50" t="s">
        <v>306</v>
      </c>
      <c r="C50">
        <v>13</v>
      </c>
      <c r="D50" t="s">
        <v>2042</v>
      </c>
      <c r="E50">
        <v>-2.32792465640763E-2</v>
      </c>
      <c r="F50">
        <v>0.104998946753499</v>
      </c>
      <c r="G50">
        <v>0.82826828473081404</v>
      </c>
      <c r="H50" s="99">
        <f>Table42[[#This Row],[Beta]]-(1.96*Table42[[#This Row],[se]])</f>
        <v>-0.22907718220093432</v>
      </c>
      <c r="I50" s="99">
        <f>Table42[[#This Row],[Beta]]+(1.96*Table42[[#This Row],[se]])</f>
        <v>0.18251868907278174</v>
      </c>
      <c r="J50" t="s">
        <v>150</v>
      </c>
      <c r="K50" t="s">
        <v>150</v>
      </c>
      <c r="L50" t="s">
        <v>150</v>
      </c>
    </row>
    <row r="51" spans="1:12" x14ac:dyDescent="0.2">
      <c r="A51" t="s">
        <v>226</v>
      </c>
      <c r="B51" t="s">
        <v>85</v>
      </c>
      <c r="C51">
        <v>14</v>
      </c>
      <c r="D51" t="s">
        <v>316</v>
      </c>
      <c r="E51">
        <v>-2.6052055000000001E-2</v>
      </c>
      <c r="F51">
        <v>3.3653351999999997E-2</v>
      </c>
      <c r="G51">
        <v>0.43885417199999999</v>
      </c>
      <c r="H51" s="99">
        <f>Table42[[#This Row],[Beta]]-(1.96*Table42[[#This Row],[se]])</f>
        <v>-9.2012624919999994E-2</v>
      </c>
      <c r="I51" s="99">
        <f>Table42[[#This Row],[Beta]]+(1.96*Table42[[#This Row],[se]])</f>
        <v>3.9908514919999985E-2</v>
      </c>
      <c r="J51" t="s">
        <v>150</v>
      </c>
      <c r="K51" t="s">
        <v>150</v>
      </c>
      <c r="L51" t="s">
        <v>150</v>
      </c>
    </row>
    <row r="52" spans="1:12" x14ac:dyDescent="0.2">
      <c r="A52" t="s">
        <v>226</v>
      </c>
      <c r="B52" t="s">
        <v>85</v>
      </c>
      <c r="C52">
        <v>14</v>
      </c>
      <c r="D52" t="s">
        <v>2043</v>
      </c>
      <c r="E52">
        <v>-9.7174627999999999E-2</v>
      </c>
      <c r="F52">
        <v>8.1422491999999999E-2</v>
      </c>
      <c r="G52">
        <v>0.25574997500000002</v>
      </c>
      <c r="H52" s="99">
        <f>Table42[[#This Row],[Beta]]-(1.96*Table42[[#This Row],[se]])</f>
        <v>-0.25676271231999998</v>
      </c>
      <c r="I52" s="99">
        <f>Table42[[#This Row],[Beta]]+(1.96*Table42[[#This Row],[se]])</f>
        <v>6.2413456319999991E-2</v>
      </c>
      <c r="J52" t="s">
        <v>150</v>
      </c>
      <c r="K52" t="s">
        <v>150</v>
      </c>
      <c r="L52" t="s">
        <v>150</v>
      </c>
    </row>
    <row r="53" spans="1:12" x14ac:dyDescent="0.2">
      <c r="A53" t="s">
        <v>226</v>
      </c>
      <c r="B53" t="s">
        <v>85</v>
      </c>
      <c r="C53">
        <v>14</v>
      </c>
      <c r="D53" t="s">
        <v>2041</v>
      </c>
      <c r="E53">
        <v>-1.9449325999999999E-2</v>
      </c>
      <c r="F53">
        <v>4.7729081999999999E-2</v>
      </c>
      <c r="G53">
        <v>0.68364503300000001</v>
      </c>
      <c r="H53" s="99">
        <f>Table42[[#This Row],[Beta]]-(1.96*Table42[[#This Row],[se]])</f>
        <v>-0.11299832672</v>
      </c>
      <c r="I53" s="99">
        <f>Table42[[#This Row],[Beta]]+(1.96*Table42[[#This Row],[se]])</f>
        <v>7.4099674719999994E-2</v>
      </c>
      <c r="J53" t="s">
        <v>150</v>
      </c>
      <c r="K53" t="s">
        <v>150</v>
      </c>
      <c r="L53" t="s">
        <v>150</v>
      </c>
    </row>
    <row r="54" spans="1:12" x14ac:dyDescent="0.2">
      <c r="A54" t="s">
        <v>226</v>
      </c>
      <c r="B54" t="s">
        <v>85</v>
      </c>
      <c r="C54">
        <v>14</v>
      </c>
      <c r="D54" t="s">
        <v>2042</v>
      </c>
      <c r="E54">
        <v>-1.3979003E-2</v>
      </c>
      <c r="F54">
        <v>4.8799863999999998E-2</v>
      </c>
      <c r="G54">
        <v>0.77904334099999994</v>
      </c>
      <c r="H54" s="99">
        <f>Table42[[#This Row],[Beta]]-(1.96*Table42[[#This Row],[se]])</f>
        <v>-0.10962673644</v>
      </c>
      <c r="I54" s="99">
        <f>Table42[[#This Row],[Beta]]+(1.96*Table42[[#This Row],[se]])</f>
        <v>8.166873043999999E-2</v>
      </c>
      <c r="J54" t="s">
        <v>150</v>
      </c>
      <c r="K54" t="s">
        <v>150</v>
      </c>
      <c r="L54" t="s">
        <v>150</v>
      </c>
    </row>
    <row r="55" spans="1:12" x14ac:dyDescent="0.2">
      <c r="A55" t="s">
        <v>226</v>
      </c>
      <c r="B55" t="s">
        <v>114</v>
      </c>
      <c r="C55">
        <v>14</v>
      </c>
      <c r="D55" t="s">
        <v>316</v>
      </c>
      <c r="E55">
        <v>3.4195093000000003E-2</v>
      </c>
      <c r="F55">
        <v>3.1822220999999998E-2</v>
      </c>
      <c r="G55">
        <v>0.28256884500000001</v>
      </c>
      <c r="H55" s="99">
        <f>Table42[[#This Row],[Beta]]-(1.96*Table42[[#This Row],[se]])</f>
        <v>-2.8176460159999993E-2</v>
      </c>
      <c r="I55" s="99">
        <f>Table42[[#This Row],[Beta]]+(1.96*Table42[[#This Row],[se]])</f>
        <v>9.6566646159999991E-2</v>
      </c>
      <c r="J55" t="s">
        <v>150</v>
      </c>
      <c r="K55" t="s">
        <v>150</v>
      </c>
      <c r="L55" t="s">
        <v>150</v>
      </c>
    </row>
    <row r="56" spans="1:12" x14ac:dyDescent="0.2">
      <c r="A56" t="s">
        <v>226</v>
      </c>
      <c r="B56" t="s">
        <v>114</v>
      </c>
      <c r="C56">
        <v>14</v>
      </c>
      <c r="D56" t="s">
        <v>2043</v>
      </c>
      <c r="E56">
        <v>1.3119334999999999E-2</v>
      </c>
      <c r="F56">
        <v>7.8129013999999997E-2</v>
      </c>
      <c r="G56">
        <v>0.86944390599999999</v>
      </c>
      <c r="H56" s="99">
        <f>Table42[[#This Row],[Beta]]-(1.96*Table42[[#This Row],[se]])</f>
        <v>-0.14001353243999998</v>
      </c>
      <c r="I56" s="99">
        <f>Table42[[#This Row],[Beta]]+(1.96*Table42[[#This Row],[se]])</f>
        <v>0.16625220244</v>
      </c>
      <c r="J56" t="s">
        <v>150</v>
      </c>
      <c r="K56" t="s">
        <v>150</v>
      </c>
      <c r="L56" t="s">
        <v>150</v>
      </c>
    </row>
    <row r="57" spans="1:12" x14ac:dyDescent="0.2">
      <c r="A57" t="s">
        <v>226</v>
      </c>
      <c r="B57" t="s">
        <v>114</v>
      </c>
      <c r="C57">
        <v>14</v>
      </c>
      <c r="D57" t="s">
        <v>2041</v>
      </c>
      <c r="E57">
        <v>-1.2648972E-2</v>
      </c>
      <c r="F57">
        <v>3.9871674000000003E-2</v>
      </c>
      <c r="G57">
        <v>0.75105993699999996</v>
      </c>
      <c r="H57" s="99">
        <f>Table42[[#This Row],[Beta]]-(1.96*Table42[[#This Row],[se]])</f>
        <v>-9.0797453040000003E-2</v>
      </c>
      <c r="I57" s="99">
        <f>Table42[[#This Row],[Beta]]+(1.96*Table42[[#This Row],[se]])</f>
        <v>6.5499509040000015E-2</v>
      </c>
      <c r="J57" t="s">
        <v>150</v>
      </c>
      <c r="K57" t="s">
        <v>150</v>
      </c>
      <c r="L57" t="s">
        <v>150</v>
      </c>
    </row>
    <row r="58" spans="1:12" x14ac:dyDescent="0.2">
      <c r="A58" t="s">
        <v>226</v>
      </c>
      <c r="B58" t="s">
        <v>114</v>
      </c>
      <c r="C58">
        <v>14</v>
      </c>
      <c r="D58" t="s">
        <v>2042</v>
      </c>
      <c r="E58">
        <v>-2.9998230000000001E-2</v>
      </c>
      <c r="F58">
        <v>4.2786931E-2</v>
      </c>
      <c r="G58">
        <v>0.49559520000000001</v>
      </c>
      <c r="H58" s="99">
        <f>Table42[[#This Row],[Beta]]-(1.96*Table42[[#This Row],[se]])</f>
        <v>-0.11386061476000001</v>
      </c>
      <c r="I58" s="99">
        <f>Table42[[#This Row],[Beta]]+(1.96*Table42[[#This Row],[se]])</f>
        <v>5.3864154760000005E-2</v>
      </c>
      <c r="J58" t="s">
        <v>150</v>
      </c>
      <c r="K58" t="s">
        <v>150</v>
      </c>
      <c r="L58" t="s">
        <v>150</v>
      </c>
    </row>
    <row r="59" spans="1:12" x14ac:dyDescent="0.2">
      <c r="A59" t="s">
        <v>288</v>
      </c>
      <c r="B59" t="s">
        <v>101</v>
      </c>
      <c r="C59">
        <v>7</v>
      </c>
      <c r="D59" t="s">
        <v>316</v>
      </c>
      <c r="E59">
        <v>-5.1950897930594098E-2</v>
      </c>
      <c r="F59">
        <v>3.5830819026930499E-2</v>
      </c>
      <c r="G59">
        <v>0.147088015321126</v>
      </c>
      <c r="H59" s="99">
        <f>Table42[[#This Row],[Beta]]-(1.96*Table42[[#This Row],[se]])</f>
        <v>-0.12217930322337787</v>
      </c>
      <c r="I59" s="99">
        <f>Table42[[#This Row],[Beta]]+(1.96*Table42[[#This Row],[se]])</f>
        <v>1.8277507362189679E-2</v>
      </c>
      <c r="J59" t="s">
        <v>150</v>
      </c>
      <c r="K59" t="s">
        <v>150</v>
      </c>
      <c r="L59" t="s">
        <v>150</v>
      </c>
    </row>
    <row r="60" spans="1:12" x14ac:dyDescent="0.2">
      <c r="A60" t="s">
        <v>288</v>
      </c>
      <c r="B60" t="s">
        <v>101</v>
      </c>
      <c r="C60">
        <v>7</v>
      </c>
      <c r="D60" t="s">
        <v>2043</v>
      </c>
      <c r="E60">
        <v>-0.219547501895585</v>
      </c>
      <c r="F60">
        <v>0.38910403819024297</v>
      </c>
      <c r="G60">
        <v>0.59696156667619205</v>
      </c>
      <c r="H60" s="99">
        <f>Table42[[#This Row],[Beta]]-(1.96*Table42[[#This Row],[se]])</f>
        <v>-0.98219141674846122</v>
      </c>
      <c r="I60" s="99">
        <f>Table42[[#This Row],[Beta]]+(1.96*Table42[[#This Row],[se]])</f>
        <v>0.54309641295729116</v>
      </c>
      <c r="J60" t="s">
        <v>150</v>
      </c>
      <c r="K60" t="s">
        <v>150</v>
      </c>
      <c r="L60" t="s">
        <v>150</v>
      </c>
    </row>
    <row r="61" spans="1:12" x14ac:dyDescent="0.2">
      <c r="A61" t="s">
        <v>288</v>
      </c>
      <c r="B61" t="s">
        <v>101</v>
      </c>
      <c r="C61">
        <v>7</v>
      </c>
      <c r="D61" t="s">
        <v>2041</v>
      </c>
      <c r="E61">
        <v>-1.6445387968981599E-2</v>
      </c>
      <c r="F61">
        <v>4.1306945897479803E-2</v>
      </c>
      <c r="G61">
        <v>0.69053697396729596</v>
      </c>
      <c r="H61" s="99">
        <f>Table42[[#This Row],[Beta]]-(1.96*Table42[[#This Row],[se]])</f>
        <v>-9.7407001928042011E-2</v>
      </c>
      <c r="I61" s="99">
        <f>Table42[[#This Row],[Beta]]+(1.96*Table42[[#This Row],[se]])</f>
        <v>6.4516225990078821E-2</v>
      </c>
      <c r="J61" t="s">
        <v>150</v>
      </c>
      <c r="K61" t="s">
        <v>150</v>
      </c>
      <c r="L61" t="s">
        <v>150</v>
      </c>
    </row>
    <row r="62" spans="1:12" x14ac:dyDescent="0.2">
      <c r="A62" t="s">
        <v>288</v>
      </c>
      <c r="B62" t="s">
        <v>101</v>
      </c>
      <c r="C62">
        <v>7</v>
      </c>
      <c r="D62" t="s">
        <v>2042</v>
      </c>
      <c r="E62">
        <v>1.8059033343209099E-2</v>
      </c>
      <c r="F62">
        <v>7.3085035708988597E-2</v>
      </c>
      <c r="G62">
        <v>0.81307147547626402</v>
      </c>
      <c r="H62" s="99">
        <f>Table42[[#This Row],[Beta]]-(1.96*Table42[[#This Row],[se]])</f>
        <v>-0.12518763664640856</v>
      </c>
      <c r="I62" s="99">
        <f>Table42[[#This Row],[Beta]]+(1.96*Table42[[#This Row],[se]])</f>
        <v>0.16130570333282676</v>
      </c>
      <c r="J62" t="s">
        <v>150</v>
      </c>
      <c r="K62" t="s">
        <v>150</v>
      </c>
      <c r="L62" t="s">
        <v>150</v>
      </c>
    </row>
    <row r="63" spans="1:12" x14ac:dyDescent="0.2">
      <c r="A63" t="s">
        <v>241</v>
      </c>
      <c r="B63" t="s">
        <v>308</v>
      </c>
      <c r="C63">
        <v>10</v>
      </c>
      <c r="D63" t="s">
        <v>316</v>
      </c>
      <c r="E63">
        <v>-0.15596053542375299</v>
      </c>
      <c r="F63">
        <v>0.28199394521203502</v>
      </c>
      <c r="G63">
        <v>0.58021998465285596</v>
      </c>
      <c r="H63" s="99">
        <f>Table42[[#This Row],[Beta]]-(1.96*Table42[[#This Row],[se]])</f>
        <v>-0.70866866803934159</v>
      </c>
      <c r="I63" s="99">
        <f>Table42[[#This Row],[Beta]]+(1.96*Table42[[#This Row],[se]])</f>
        <v>0.39674759719183561</v>
      </c>
      <c r="J63">
        <f>EXP(E63*0.693)</f>
        <v>0.89755520474274786</v>
      </c>
      <c r="K63" s="100">
        <f>(E63*0.693)-(1.96*(F63*0.693))</f>
        <v>-0.49110738695126371</v>
      </c>
      <c r="L63" s="100">
        <f>(E63*0.693)+(1.96*(F63*0.693))</f>
        <v>0.27494608485394206</v>
      </c>
    </row>
    <row r="64" spans="1:12" x14ac:dyDescent="0.2">
      <c r="A64" t="s">
        <v>241</v>
      </c>
      <c r="B64" t="s">
        <v>308</v>
      </c>
      <c r="C64">
        <v>10</v>
      </c>
      <c r="D64" t="s">
        <v>2043</v>
      </c>
      <c r="E64">
        <v>-0.12786532692414901</v>
      </c>
      <c r="F64">
        <v>0.76350502529824804</v>
      </c>
      <c r="G64">
        <v>0.87115508132882202</v>
      </c>
      <c r="H64" s="99">
        <f>Table42[[#This Row],[Beta]]-(1.96*Table42[[#This Row],[se]])</f>
        <v>-1.6243351765087151</v>
      </c>
      <c r="I64" s="99">
        <f>Table42[[#This Row],[Beta]]+(1.96*Table42[[#This Row],[se]])</f>
        <v>1.3686045226604171</v>
      </c>
      <c r="J64">
        <f t="shared" ref="J64:J94" si="0">EXP(E64*0.693)</f>
        <v>0.91520181831948999</v>
      </c>
      <c r="K64" s="100">
        <f>(E64*0.693)-(1.96*(F64*0.693))</f>
        <v>-1.1256642773205394</v>
      </c>
      <c r="L64" s="100">
        <f>(E64*0.693)+(1.96*(F64*0.693))</f>
        <v>0.94844293420366899</v>
      </c>
    </row>
    <row r="65" spans="1:12" x14ac:dyDescent="0.2">
      <c r="A65" t="s">
        <v>241</v>
      </c>
      <c r="B65" t="s">
        <v>308</v>
      </c>
      <c r="C65">
        <v>10</v>
      </c>
      <c r="D65" t="s">
        <v>2041</v>
      </c>
      <c r="E65">
        <v>-8.3285783951129205E-2</v>
      </c>
      <c r="F65">
        <v>0.35336873857472201</v>
      </c>
      <c r="G65">
        <v>0.81367255826062002</v>
      </c>
      <c r="H65" s="99">
        <f>Table42[[#This Row],[Beta]]-(1.96*Table42[[#This Row],[se]])</f>
        <v>-0.77588851155758431</v>
      </c>
      <c r="I65" s="99">
        <f>Table42[[#This Row],[Beta]]+(1.96*Table42[[#This Row],[se]])</f>
        <v>0.60931694365532596</v>
      </c>
      <c r="J65">
        <f t="shared" si="0"/>
        <v>0.94391699259292761</v>
      </c>
      <c r="K65" s="100">
        <f>(E65*0.693)-(1.96*(F65*0.693))</f>
        <v>-0.53769073850940596</v>
      </c>
      <c r="L65" s="100">
        <f>(E65*0.693)+(1.96*(F65*0.693))</f>
        <v>0.42225664195314083</v>
      </c>
    </row>
    <row r="66" spans="1:12" x14ac:dyDescent="0.2">
      <c r="A66" t="s">
        <v>241</v>
      </c>
      <c r="B66" t="s">
        <v>308</v>
      </c>
      <c r="C66">
        <v>10</v>
      </c>
      <c r="D66" t="s">
        <v>2042</v>
      </c>
      <c r="E66">
        <v>-6.5355594037469295E-2</v>
      </c>
      <c r="F66">
        <v>0.45217207576352297</v>
      </c>
      <c r="G66">
        <v>0.88826134721157901</v>
      </c>
      <c r="H66" s="99">
        <f>Table42[[#This Row],[Beta]]-(1.96*Table42[[#This Row],[se]])</f>
        <v>-0.95161286253397426</v>
      </c>
      <c r="I66" s="99">
        <f>Table42[[#This Row],[Beta]]+(1.96*Table42[[#This Row],[se]])</f>
        <v>0.82090167445903572</v>
      </c>
      <c r="J66">
        <f t="shared" si="0"/>
        <v>0.95571891926463726</v>
      </c>
      <c r="K66" s="100">
        <f>(E66*0.693)-(1.96*(F66*0.693))</f>
        <v>-0.65946771373604418</v>
      </c>
      <c r="L66" s="100">
        <f>(E66*0.693)+(1.96*(F66*0.693))</f>
        <v>0.56888486040011166</v>
      </c>
    </row>
    <row r="67" spans="1:12" x14ac:dyDescent="0.2">
      <c r="A67" t="s">
        <v>233</v>
      </c>
      <c r="B67" t="s">
        <v>70</v>
      </c>
      <c r="C67">
        <v>13</v>
      </c>
      <c r="D67" t="s">
        <v>316</v>
      </c>
      <c r="E67">
        <v>-4.1803626000000003E-2</v>
      </c>
      <c r="F67">
        <v>2.0783805999999998E-2</v>
      </c>
      <c r="G67" s="8">
        <v>4.4299999999999999E-2</v>
      </c>
      <c r="H67" s="99">
        <f>Table42[[#This Row],[Beta]]-(1.96*Table42[[#This Row],[se]])</f>
        <v>-8.2539885760000001E-2</v>
      </c>
      <c r="I67" s="99">
        <f>Table42[[#This Row],[Beta]]+(1.96*Table42[[#This Row],[se]])</f>
        <v>-1.0673662400000061E-3</v>
      </c>
      <c r="J67" t="s">
        <v>150</v>
      </c>
      <c r="K67" t="s">
        <v>150</v>
      </c>
      <c r="L67" t="s">
        <v>150</v>
      </c>
    </row>
    <row r="68" spans="1:12" x14ac:dyDescent="0.2">
      <c r="A68" t="s">
        <v>233</v>
      </c>
      <c r="B68" t="s">
        <v>70</v>
      </c>
      <c r="C68">
        <v>13</v>
      </c>
      <c r="D68" t="s">
        <v>2043</v>
      </c>
      <c r="E68">
        <v>-7.9011843999999998E-2</v>
      </c>
      <c r="F68">
        <v>8.1707138999999998E-2</v>
      </c>
      <c r="G68" s="8">
        <v>0.3543</v>
      </c>
      <c r="H68" s="99">
        <f>Table42[[#This Row],[Beta]]-(1.96*Table42[[#This Row],[se]])</f>
        <v>-0.23915783643999999</v>
      </c>
      <c r="I68" s="99">
        <f>Table42[[#This Row],[Beta]]+(1.96*Table42[[#This Row],[se]])</f>
        <v>8.1134148439999998E-2</v>
      </c>
      <c r="J68" t="s">
        <v>150</v>
      </c>
      <c r="K68" t="s">
        <v>150</v>
      </c>
      <c r="L68" t="s">
        <v>150</v>
      </c>
    </row>
    <row r="69" spans="1:12" x14ac:dyDescent="0.2">
      <c r="A69" t="s">
        <v>233</v>
      </c>
      <c r="B69" t="s">
        <v>70</v>
      </c>
      <c r="C69">
        <v>13</v>
      </c>
      <c r="D69" t="s">
        <v>2041</v>
      </c>
      <c r="E69">
        <v>-4.6830031000000001E-2</v>
      </c>
      <c r="F69">
        <v>2.8512473999999999E-2</v>
      </c>
      <c r="G69" s="8">
        <v>0.10050000000000001</v>
      </c>
      <c r="H69" s="99">
        <f>Table42[[#This Row],[Beta]]-(1.96*Table42[[#This Row],[se]])</f>
        <v>-0.10271448004</v>
      </c>
      <c r="I69" s="99">
        <f>Table42[[#This Row],[Beta]]+(1.96*Table42[[#This Row],[se]])</f>
        <v>9.0544180399999979E-3</v>
      </c>
      <c r="J69" t="s">
        <v>150</v>
      </c>
      <c r="K69" t="s">
        <v>150</v>
      </c>
      <c r="L69" t="s">
        <v>150</v>
      </c>
    </row>
    <row r="70" spans="1:12" x14ac:dyDescent="0.2">
      <c r="A70" t="s">
        <v>233</v>
      </c>
      <c r="B70" t="s">
        <v>70</v>
      </c>
      <c r="C70">
        <v>13</v>
      </c>
      <c r="D70" t="s">
        <v>2042</v>
      </c>
      <c r="E70">
        <v>-5.4501448000000001E-2</v>
      </c>
      <c r="F70">
        <v>3.8473456000000003E-2</v>
      </c>
      <c r="G70" s="8">
        <v>0.182</v>
      </c>
      <c r="H70" s="99">
        <f>Table42[[#This Row],[Beta]]-(1.96*Table42[[#This Row],[se]])</f>
        <v>-0.12990942176</v>
      </c>
      <c r="I70" s="99">
        <f>Table42[[#This Row],[Beta]]+(1.96*Table42[[#This Row],[se]])</f>
        <v>2.090652576000001E-2</v>
      </c>
      <c r="J70" t="s">
        <v>150</v>
      </c>
      <c r="K70" t="s">
        <v>150</v>
      </c>
      <c r="L70" t="s">
        <v>150</v>
      </c>
    </row>
    <row r="71" spans="1:12" x14ac:dyDescent="0.2">
      <c r="A71" t="s">
        <v>233</v>
      </c>
      <c r="B71" t="s">
        <v>123</v>
      </c>
      <c r="C71">
        <v>13</v>
      </c>
      <c r="D71" t="s">
        <v>316</v>
      </c>
      <c r="E71">
        <v>-1.8880419999999998E-2</v>
      </c>
      <c r="F71">
        <v>2.6574875000000001E-2</v>
      </c>
      <c r="G71" s="8">
        <v>0.47739999999999999</v>
      </c>
      <c r="H71" s="99">
        <f>Table42[[#This Row],[Beta]]-(1.96*Table42[[#This Row],[se]])</f>
        <v>-7.0967174999999993E-2</v>
      </c>
      <c r="I71" s="99">
        <f>Table42[[#This Row],[Beta]]+(1.96*Table42[[#This Row],[se]])</f>
        <v>3.3206335000000003E-2</v>
      </c>
      <c r="J71" t="s">
        <v>150</v>
      </c>
      <c r="K71" t="s">
        <v>150</v>
      </c>
      <c r="L71" t="s">
        <v>150</v>
      </c>
    </row>
    <row r="72" spans="1:12" x14ac:dyDescent="0.2">
      <c r="A72" t="s">
        <v>233</v>
      </c>
      <c r="B72" t="s">
        <v>123</v>
      </c>
      <c r="C72">
        <v>13</v>
      </c>
      <c r="D72" t="s">
        <v>2043</v>
      </c>
      <c r="E72">
        <v>-1.068493E-3</v>
      </c>
      <c r="F72">
        <v>0.10463246499999999</v>
      </c>
      <c r="G72" s="8">
        <v>0.99199999999999999</v>
      </c>
      <c r="H72" s="99">
        <f>Table42[[#This Row],[Beta]]-(1.96*Table42[[#This Row],[se]])</f>
        <v>-0.20614812439999999</v>
      </c>
      <c r="I72" s="99">
        <f>Table42[[#This Row],[Beta]]+(1.96*Table42[[#This Row],[se]])</f>
        <v>0.20401113839999999</v>
      </c>
      <c r="J72" t="s">
        <v>150</v>
      </c>
      <c r="K72" t="s">
        <v>150</v>
      </c>
      <c r="L72" t="s">
        <v>150</v>
      </c>
    </row>
    <row r="73" spans="1:12" x14ac:dyDescent="0.2">
      <c r="A73" t="s">
        <v>233</v>
      </c>
      <c r="B73" t="s">
        <v>123</v>
      </c>
      <c r="C73">
        <v>13</v>
      </c>
      <c r="D73" t="s">
        <v>2041</v>
      </c>
      <c r="E73">
        <v>-2.7339759999999999E-3</v>
      </c>
      <c r="F73">
        <v>3.4177931000000002E-2</v>
      </c>
      <c r="G73" s="8">
        <v>0.93620000000000003</v>
      </c>
      <c r="H73" s="99">
        <f>Table42[[#This Row],[Beta]]-(1.96*Table42[[#This Row],[se]])</f>
        <v>-6.9722720759999995E-2</v>
      </c>
      <c r="I73" s="99">
        <f>Table42[[#This Row],[Beta]]+(1.96*Table42[[#This Row],[se]])</f>
        <v>6.4254768759999997E-2</v>
      </c>
      <c r="J73" t="s">
        <v>150</v>
      </c>
      <c r="K73" t="s">
        <v>150</v>
      </c>
      <c r="L73" t="s">
        <v>150</v>
      </c>
    </row>
    <row r="74" spans="1:12" x14ac:dyDescent="0.2">
      <c r="A74" t="s">
        <v>233</v>
      </c>
      <c r="B74" t="s">
        <v>123</v>
      </c>
      <c r="C74">
        <v>13</v>
      </c>
      <c r="D74" t="s">
        <v>2042</v>
      </c>
      <c r="E74">
        <v>-3.1607839999999998E-3</v>
      </c>
      <c r="F74">
        <v>4.8019990999999998E-2</v>
      </c>
      <c r="G74" s="8">
        <v>0.9486</v>
      </c>
      <c r="H74" s="99">
        <f>Table42[[#This Row],[Beta]]-(1.96*Table42[[#This Row],[se]])</f>
        <v>-9.7279966359999998E-2</v>
      </c>
      <c r="I74" s="99">
        <f>Table42[[#This Row],[Beta]]+(1.96*Table42[[#This Row],[se]])</f>
        <v>9.0958398359999998E-2</v>
      </c>
      <c r="J74" t="s">
        <v>150</v>
      </c>
      <c r="K74" t="s">
        <v>150</v>
      </c>
      <c r="L74" t="s">
        <v>150</v>
      </c>
    </row>
    <row r="75" spans="1:12" x14ac:dyDescent="0.2">
      <c r="A75" t="s">
        <v>233</v>
      </c>
      <c r="B75" t="s">
        <v>109</v>
      </c>
      <c r="C75">
        <v>13</v>
      </c>
      <c r="D75" t="s">
        <v>316</v>
      </c>
      <c r="E75">
        <v>-4.7901981000000003E-2</v>
      </c>
      <c r="F75">
        <v>2.2093429000000001E-2</v>
      </c>
      <c r="G75" s="8">
        <v>3.0099999999999998E-2</v>
      </c>
      <c r="H75" s="99">
        <f>Table42[[#This Row],[Beta]]-(1.96*Table42[[#This Row],[se]])</f>
        <v>-9.1205101839999997E-2</v>
      </c>
      <c r="I75" s="99">
        <f>Table42[[#This Row],[Beta]]+(1.96*Table42[[#This Row],[se]])</f>
        <v>-4.5988601600000026E-3</v>
      </c>
      <c r="J75" t="s">
        <v>150</v>
      </c>
      <c r="K75" t="s">
        <v>150</v>
      </c>
      <c r="L75" t="s">
        <v>150</v>
      </c>
    </row>
    <row r="76" spans="1:12" x14ac:dyDescent="0.2">
      <c r="A76" t="s">
        <v>233</v>
      </c>
      <c r="B76" t="s">
        <v>109</v>
      </c>
      <c r="C76">
        <v>13</v>
      </c>
      <c r="D76" t="s">
        <v>2043</v>
      </c>
      <c r="E76">
        <v>-0.119136382</v>
      </c>
      <c r="F76">
        <v>8.6844336999999994E-2</v>
      </c>
      <c r="G76" s="8">
        <v>0.19739999999999999</v>
      </c>
      <c r="H76" s="99">
        <f>Table42[[#This Row],[Beta]]-(1.96*Table42[[#This Row],[se]])</f>
        <v>-0.28935128251999997</v>
      </c>
      <c r="I76" s="99">
        <f>Table42[[#This Row],[Beta]]+(1.96*Table42[[#This Row],[se]])</f>
        <v>5.1078518519999991E-2</v>
      </c>
      <c r="J76" t="s">
        <v>150</v>
      </c>
      <c r="K76" t="s">
        <v>150</v>
      </c>
      <c r="L76" t="s">
        <v>150</v>
      </c>
    </row>
    <row r="77" spans="1:12" x14ac:dyDescent="0.2">
      <c r="A77" t="s">
        <v>233</v>
      </c>
      <c r="B77" t="s">
        <v>109</v>
      </c>
      <c r="C77">
        <v>13</v>
      </c>
      <c r="D77" t="s">
        <v>2041</v>
      </c>
      <c r="E77">
        <v>-3.8730022000000003E-2</v>
      </c>
      <c r="F77">
        <v>3.0547609999999999E-2</v>
      </c>
      <c r="G77" s="8">
        <v>0.20480000000000001</v>
      </c>
      <c r="H77" s="99">
        <f>Table42[[#This Row],[Beta]]-(1.96*Table42[[#This Row],[se]])</f>
        <v>-9.8603337600000007E-2</v>
      </c>
      <c r="I77" s="99">
        <f>Table42[[#This Row],[Beta]]+(1.96*Table42[[#This Row],[se]])</f>
        <v>2.1143293599999995E-2</v>
      </c>
      <c r="J77" t="s">
        <v>150</v>
      </c>
      <c r="K77" t="s">
        <v>150</v>
      </c>
      <c r="L77" t="s">
        <v>150</v>
      </c>
    </row>
    <row r="78" spans="1:12" x14ac:dyDescent="0.2">
      <c r="A78" t="s">
        <v>233</v>
      </c>
      <c r="B78" t="s">
        <v>109</v>
      </c>
      <c r="C78">
        <v>13</v>
      </c>
      <c r="D78" t="s">
        <v>2042</v>
      </c>
      <c r="E78">
        <v>-7.0675119999999998E-3</v>
      </c>
      <c r="F78">
        <v>4.9470118E-2</v>
      </c>
      <c r="G78" s="8">
        <v>0.88880000000000003</v>
      </c>
      <c r="H78" s="99">
        <f>Table42[[#This Row],[Beta]]-(1.96*Table42[[#This Row],[se]])</f>
        <v>-0.10402894327999999</v>
      </c>
      <c r="I78" s="99">
        <f>Table42[[#This Row],[Beta]]+(1.96*Table42[[#This Row],[se]])</f>
        <v>8.9893919279999998E-2</v>
      </c>
      <c r="J78" t="s">
        <v>150</v>
      </c>
      <c r="K78" t="s">
        <v>150</v>
      </c>
      <c r="L78" t="s">
        <v>150</v>
      </c>
    </row>
    <row r="79" spans="1:12" x14ac:dyDescent="0.2">
      <c r="A79" t="s">
        <v>287</v>
      </c>
      <c r="B79" t="s">
        <v>306</v>
      </c>
      <c r="C79">
        <v>126</v>
      </c>
      <c r="D79" t="s">
        <v>316</v>
      </c>
      <c r="E79">
        <v>1.5299999999999999E-2</v>
      </c>
      <c r="F79">
        <v>3.7199999999999997E-2</v>
      </c>
      <c r="G79">
        <v>0.68</v>
      </c>
      <c r="H79" s="99">
        <f>Table42[[#This Row],[Beta]]-(1.96*Table42[[#This Row],[se]])</f>
        <v>-5.761199999999999E-2</v>
      </c>
      <c r="I79" s="99">
        <f>Table42[[#This Row],[Beta]]+(1.96*Table42[[#This Row],[se]])</f>
        <v>8.8211999999999985E-2</v>
      </c>
      <c r="J79" t="s">
        <v>150</v>
      </c>
      <c r="K79" t="s">
        <v>150</v>
      </c>
      <c r="L79" t="s">
        <v>150</v>
      </c>
    </row>
    <row r="80" spans="1:12" x14ac:dyDescent="0.2">
      <c r="A80" t="s">
        <v>287</v>
      </c>
      <c r="B80" t="s">
        <v>306</v>
      </c>
      <c r="C80">
        <v>126</v>
      </c>
      <c r="D80" t="s">
        <v>2043</v>
      </c>
      <c r="E80">
        <v>-2.07E-2</v>
      </c>
      <c r="F80">
        <v>7.3200000000000001E-2</v>
      </c>
      <c r="G80">
        <v>0.77800000000000002</v>
      </c>
      <c r="H80" s="99">
        <f>Table42[[#This Row],[Beta]]-(1.96*Table42[[#This Row],[se]])</f>
        <v>-0.16417199999999998</v>
      </c>
      <c r="I80" s="99">
        <f>Table42[[#This Row],[Beta]]+(1.96*Table42[[#This Row],[se]])</f>
        <v>0.12277199999999999</v>
      </c>
      <c r="J80" t="s">
        <v>150</v>
      </c>
      <c r="K80" t="s">
        <v>150</v>
      </c>
      <c r="L80" t="s">
        <v>150</v>
      </c>
    </row>
    <row r="81" spans="1:12" x14ac:dyDescent="0.2">
      <c r="A81" t="s">
        <v>287</v>
      </c>
      <c r="B81" t="s">
        <v>306</v>
      </c>
      <c r="C81">
        <v>126</v>
      </c>
      <c r="D81" t="s">
        <v>2041</v>
      </c>
      <c r="E81">
        <v>5.9200000000000003E-2</v>
      </c>
      <c r="F81">
        <v>5.4199999999999998E-2</v>
      </c>
      <c r="G81">
        <v>0.27500000000000002</v>
      </c>
      <c r="H81" s="99">
        <f>Table42[[#This Row],[Beta]]-(1.96*Table42[[#This Row],[se]])</f>
        <v>-4.703199999999999E-2</v>
      </c>
      <c r="I81" s="99">
        <f>Table42[[#This Row],[Beta]]+(1.96*Table42[[#This Row],[se]])</f>
        <v>0.165432</v>
      </c>
      <c r="J81" t="s">
        <v>150</v>
      </c>
      <c r="K81" t="s">
        <v>150</v>
      </c>
      <c r="L81" t="s">
        <v>150</v>
      </c>
    </row>
    <row r="82" spans="1:12" x14ac:dyDescent="0.2">
      <c r="A82" t="s">
        <v>287</v>
      </c>
      <c r="B82" t="s">
        <v>306</v>
      </c>
      <c r="C82">
        <v>126</v>
      </c>
      <c r="D82" t="s">
        <v>2042</v>
      </c>
      <c r="E82">
        <v>0.1022</v>
      </c>
      <c r="F82">
        <v>7.4399999999999994E-2</v>
      </c>
      <c r="G82">
        <v>0.17199999999999999</v>
      </c>
      <c r="H82" s="99">
        <f>Table42[[#This Row],[Beta]]-(1.96*Table42[[#This Row],[se]])</f>
        <v>-4.3623999999999982E-2</v>
      </c>
      <c r="I82" s="99">
        <f>Table42[[#This Row],[Beta]]+(1.96*Table42[[#This Row],[se]])</f>
        <v>0.24802399999999997</v>
      </c>
      <c r="J82" t="s">
        <v>150</v>
      </c>
      <c r="K82" t="s">
        <v>150</v>
      </c>
      <c r="L82" t="s">
        <v>150</v>
      </c>
    </row>
    <row r="83" spans="1:12" x14ac:dyDescent="0.2">
      <c r="A83" t="s">
        <v>287</v>
      </c>
      <c r="B83" t="s">
        <v>309</v>
      </c>
      <c r="C83">
        <v>126</v>
      </c>
      <c r="D83" t="s">
        <v>316</v>
      </c>
      <c r="E83">
        <v>6.0499999999999998E-2</v>
      </c>
      <c r="F83">
        <v>4.19E-2</v>
      </c>
      <c r="G83">
        <v>0.14899999999999999</v>
      </c>
      <c r="H83" s="99">
        <f>Table42[[#This Row],[Beta]]-(1.96*Table42[[#This Row],[se]])</f>
        <v>-2.1624000000000004E-2</v>
      </c>
      <c r="I83" s="99">
        <f>Table42[[#This Row],[Beta]]+(1.96*Table42[[#This Row],[se]])</f>
        <v>0.142624</v>
      </c>
      <c r="J83" t="s">
        <v>150</v>
      </c>
      <c r="K83" t="s">
        <v>150</v>
      </c>
      <c r="L83" t="s">
        <v>150</v>
      </c>
    </row>
    <row r="84" spans="1:12" x14ac:dyDescent="0.2">
      <c r="A84" t="s">
        <v>287</v>
      </c>
      <c r="B84" t="s">
        <v>309</v>
      </c>
      <c r="C84">
        <v>126</v>
      </c>
      <c r="D84" t="s">
        <v>2043</v>
      </c>
      <c r="E84">
        <v>2.23E-2</v>
      </c>
      <c r="F84">
        <v>8.2100000000000006E-2</v>
      </c>
      <c r="G84">
        <v>0.78600000000000003</v>
      </c>
      <c r="H84" s="99">
        <f>Table42[[#This Row],[Beta]]-(1.96*Table42[[#This Row],[se]])</f>
        <v>-0.13861600000000002</v>
      </c>
      <c r="I84" s="99">
        <f>Table42[[#This Row],[Beta]]+(1.96*Table42[[#This Row],[se]])</f>
        <v>0.18321599999999999</v>
      </c>
      <c r="J84" t="s">
        <v>150</v>
      </c>
      <c r="K84" t="s">
        <v>150</v>
      </c>
      <c r="L84" t="s">
        <v>150</v>
      </c>
    </row>
    <row r="85" spans="1:12" x14ac:dyDescent="0.2">
      <c r="A85" t="s">
        <v>287</v>
      </c>
      <c r="B85" t="s">
        <v>309</v>
      </c>
      <c r="C85">
        <v>126</v>
      </c>
      <c r="D85" t="s">
        <v>2041</v>
      </c>
      <c r="E85">
        <v>3.0000000000000001E-3</v>
      </c>
      <c r="F85">
        <v>6.4100000000000004E-2</v>
      </c>
      <c r="G85">
        <v>0.96299999999999997</v>
      </c>
      <c r="H85" s="99">
        <f>Table42[[#This Row],[Beta]]-(1.96*Table42[[#This Row],[se]])</f>
        <v>-0.122636</v>
      </c>
      <c r="I85" s="99">
        <f>Table42[[#This Row],[Beta]]+(1.96*Table42[[#This Row],[se]])</f>
        <v>0.128636</v>
      </c>
      <c r="J85" t="s">
        <v>150</v>
      </c>
      <c r="K85" t="s">
        <v>150</v>
      </c>
      <c r="L85" t="s">
        <v>150</v>
      </c>
    </row>
    <row r="86" spans="1:12" x14ac:dyDescent="0.2">
      <c r="A86" t="s">
        <v>287</v>
      </c>
      <c r="B86" t="s">
        <v>309</v>
      </c>
      <c r="C86">
        <v>126</v>
      </c>
      <c r="D86" t="s">
        <v>2042</v>
      </c>
      <c r="E86">
        <v>3.3999999999999998E-3</v>
      </c>
      <c r="F86">
        <v>8.0299999999999996E-2</v>
      </c>
      <c r="G86">
        <v>0.96699999999999997</v>
      </c>
      <c r="H86" s="99">
        <f>Table42[[#This Row],[Beta]]-(1.96*Table42[[#This Row],[se]])</f>
        <v>-0.15398800000000001</v>
      </c>
      <c r="I86" s="99">
        <f>Table42[[#This Row],[Beta]]+(1.96*Table42[[#This Row],[se]])</f>
        <v>0.16078799999999999</v>
      </c>
      <c r="J86" t="s">
        <v>150</v>
      </c>
      <c r="K86" t="s">
        <v>150</v>
      </c>
      <c r="L86" t="s">
        <v>150</v>
      </c>
    </row>
    <row r="87" spans="1:12" x14ac:dyDescent="0.2">
      <c r="A87" t="s">
        <v>287</v>
      </c>
      <c r="B87" t="s">
        <v>311</v>
      </c>
      <c r="C87">
        <v>126</v>
      </c>
      <c r="D87" t="s">
        <v>316</v>
      </c>
      <c r="E87">
        <v>2.5000000000000001E-2</v>
      </c>
      <c r="F87">
        <v>3.78E-2</v>
      </c>
      <c r="G87">
        <v>0.50900000000000001</v>
      </c>
      <c r="H87" s="99">
        <f>Table42[[#This Row],[Beta]]-(1.96*Table42[[#This Row],[se]])</f>
        <v>-4.9088E-2</v>
      </c>
      <c r="I87" s="99">
        <f>Table42[[#This Row],[Beta]]+(1.96*Table42[[#This Row],[se]])</f>
        <v>9.9088000000000009E-2</v>
      </c>
      <c r="J87" t="s">
        <v>150</v>
      </c>
      <c r="K87" t="s">
        <v>150</v>
      </c>
      <c r="L87" t="s">
        <v>150</v>
      </c>
    </row>
    <row r="88" spans="1:12" x14ac:dyDescent="0.2">
      <c r="A88" t="s">
        <v>287</v>
      </c>
      <c r="B88" t="s">
        <v>311</v>
      </c>
      <c r="C88">
        <v>126</v>
      </c>
      <c r="D88" t="s">
        <v>2043</v>
      </c>
      <c r="E88">
        <v>-5.0900000000000001E-2</v>
      </c>
      <c r="F88">
        <v>7.4200000000000002E-2</v>
      </c>
      <c r="G88">
        <v>0.49399999999999999</v>
      </c>
      <c r="H88" s="99">
        <f>Table42[[#This Row],[Beta]]-(1.96*Table42[[#This Row],[se]])</f>
        <v>-0.19633200000000001</v>
      </c>
      <c r="I88" s="99">
        <f>Table42[[#This Row],[Beta]]+(1.96*Table42[[#This Row],[se]])</f>
        <v>9.4532000000000005E-2</v>
      </c>
      <c r="J88" t="s">
        <v>150</v>
      </c>
      <c r="K88" t="s">
        <v>150</v>
      </c>
      <c r="L88" t="s">
        <v>150</v>
      </c>
    </row>
    <row r="89" spans="1:12" x14ac:dyDescent="0.2">
      <c r="A89" t="s">
        <v>287</v>
      </c>
      <c r="B89" t="s">
        <v>311</v>
      </c>
      <c r="C89">
        <v>126</v>
      </c>
      <c r="D89" t="s">
        <v>2041</v>
      </c>
      <c r="E89">
        <v>2.0899999999999998E-2</v>
      </c>
      <c r="F89">
        <v>5.74E-2</v>
      </c>
      <c r="G89">
        <v>0.71599999999999997</v>
      </c>
      <c r="H89" s="99">
        <f>Table42[[#This Row],[Beta]]-(1.96*Table42[[#This Row],[se]])</f>
        <v>-9.1603999999999991E-2</v>
      </c>
      <c r="I89" s="99">
        <f>Table42[[#This Row],[Beta]]+(1.96*Table42[[#This Row],[se]])</f>
        <v>0.13340399999999999</v>
      </c>
      <c r="J89" t="s">
        <v>150</v>
      </c>
      <c r="K89" t="s">
        <v>150</v>
      </c>
      <c r="L89" t="s">
        <v>150</v>
      </c>
    </row>
    <row r="90" spans="1:12" x14ac:dyDescent="0.2">
      <c r="A90" t="s">
        <v>287</v>
      </c>
      <c r="B90" t="s">
        <v>311</v>
      </c>
      <c r="C90">
        <v>126</v>
      </c>
      <c r="D90" t="s">
        <v>2042</v>
      </c>
      <c r="E90">
        <v>3.2599999999999997E-2</v>
      </c>
      <c r="F90">
        <v>7.9799999999999996E-2</v>
      </c>
      <c r="G90">
        <v>0.68400000000000005</v>
      </c>
      <c r="H90" s="99">
        <f>Table42[[#This Row],[Beta]]-(1.96*Table42[[#This Row],[se]])</f>
        <v>-0.123808</v>
      </c>
      <c r="I90" s="99">
        <f>Table42[[#This Row],[Beta]]+(1.96*Table42[[#This Row],[se]])</f>
        <v>0.18900799999999998</v>
      </c>
      <c r="J90" t="s">
        <v>150</v>
      </c>
      <c r="K90" t="s">
        <v>150</v>
      </c>
      <c r="L90" t="s">
        <v>150</v>
      </c>
    </row>
    <row r="91" spans="1:12" x14ac:dyDescent="0.2">
      <c r="A91" t="s">
        <v>287</v>
      </c>
      <c r="B91" t="s">
        <v>107</v>
      </c>
      <c r="C91">
        <v>125</v>
      </c>
      <c r="D91" t="s">
        <v>316</v>
      </c>
      <c r="E91">
        <v>3.1699999999999999E-2</v>
      </c>
      <c r="F91">
        <v>3.0499999999999999E-2</v>
      </c>
      <c r="G91">
        <v>0.29899999999999999</v>
      </c>
      <c r="H91" s="99">
        <f>Table42[[#This Row],[Beta]]-(1.96*Table42[[#This Row],[se]])</f>
        <v>-2.8080000000000001E-2</v>
      </c>
      <c r="I91" s="99">
        <f>Table42[[#This Row],[Beta]]+(1.96*Table42[[#This Row],[se]])</f>
        <v>9.1480000000000006E-2</v>
      </c>
      <c r="J91" t="s">
        <v>150</v>
      </c>
      <c r="K91" t="s">
        <v>150</v>
      </c>
      <c r="L91" t="s">
        <v>150</v>
      </c>
    </row>
    <row r="92" spans="1:12" x14ac:dyDescent="0.2">
      <c r="A92" t="s">
        <v>287</v>
      </c>
      <c r="B92" t="s">
        <v>107</v>
      </c>
      <c r="C92">
        <v>125</v>
      </c>
      <c r="D92" t="s">
        <v>2043</v>
      </c>
      <c r="E92">
        <v>4.6199999999999998E-2</v>
      </c>
      <c r="F92">
        <v>6.2600000000000003E-2</v>
      </c>
      <c r="G92">
        <v>0.46200000000000002</v>
      </c>
      <c r="H92" s="99">
        <f>Table42[[#This Row],[Beta]]-(1.96*Table42[[#This Row],[se]])</f>
        <v>-7.6496000000000008E-2</v>
      </c>
      <c r="I92" s="99">
        <f>Table42[[#This Row],[Beta]]+(1.96*Table42[[#This Row],[se]])</f>
        <v>0.16889599999999999</v>
      </c>
      <c r="J92" t="s">
        <v>150</v>
      </c>
      <c r="K92" t="s">
        <v>150</v>
      </c>
      <c r="L92" t="s">
        <v>150</v>
      </c>
    </row>
    <row r="93" spans="1:12" x14ac:dyDescent="0.2">
      <c r="A93" t="s">
        <v>287</v>
      </c>
      <c r="B93" t="s">
        <v>107</v>
      </c>
      <c r="C93">
        <v>125</v>
      </c>
      <c r="D93" t="s">
        <v>2041</v>
      </c>
      <c r="E93">
        <v>-2.24E-2</v>
      </c>
      <c r="F93">
        <v>4.7600000000000003E-2</v>
      </c>
      <c r="G93">
        <v>0.63800000000000001</v>
      </c>
      <c r="H93" s="99">
        <f>Table42[[#This Row],[Beta]]-(1.96*Table42[[#This Row],[se]])</f>
        <v>-0.11569600000000001</v>
      </c>
      <c r="I93" s="99">
        <f>Table42[[#This Row],[Beta]]+(1.96*Table42[[#This Row],[se]])</f>
        <v>7.0896000000000001E-2</v>
      </c>
      <c r="J93" t="s">
        <v>150</v>
      </c>
      <c r="K93" t="s">
        <v>150</v>
      </c>
      <c r="L93" t="s">
        <v>150</v>
      </c>
    </row>
    <row r="94" spans="1:12" x14ac:dyDescent="0.2">
      <c r="A94" t="s">
        <v>287</v>
      </c>
      <c r="B94" t="s">
        <v>107</v>
      </c>
      <c r="C94">
        <v>125</v>
      </c>
      <c r="D94" t="s">
        <v>2042</v>
      </c>
      <c r="E94">
        <v>3.3E-3</v>
      </c>
      <c r="F94">
        <v>5.5899999999999998E-2</v>
      </c>
      <c r="G94">
        <v>0.95399999999999996</v>
      </c>
      <c r="H94" s="99">
        <f>Table42[[#This Row],[Beta]]-(1.96*Table42[[#This Row],[se]])</f>
        <v>-0.106264</v>
      </c>
      <c r="I94" s="99">
        <f>Table42[[#This Row],[Beta]]+(1.96*Table42[[#This Row],[se]])</f>
        <v>0.11286399999999999</v>
      </c>
      <c r="J94" t="s">
        <v>150</v>
      </c>
      <c r="K94" t="s">
        <v>150</v>
      </c>
      <c r="L94" t="s">
        <v>150</v>
      </c>
    </row>
    <row r="96" spans="1:12" ht="80" customHeight="1" x14ac:dyDescent="0.2">
      <c r="A96" s="96" t="s">
        <v>2234</v>
      </c>
      <c r="B96" s="96"/>
      <c r="C96" s="96"/>
      <c r="D96" s="96"/>
      <c r="E96" s="96"/>
      <c r="F96" s="96"/>
      <c r="G96" s="96"/>
      <c r="H96" s="96"/>
      <c r="I96" s="96"/>
      <c r="J96" s="96"/>
    </row>
    <row r="97" spans="1:10" x14ac:dyDescent="0.2">
      <c r="A97" s="8"/>
      <c r="B97" s="8"/>
      <c r="C97" s="8"/>
      <c r="D97" s="8"/>
      <c r="E97" s="8"/>
      <c r="F97" s="8"/>
      <c r="G97" s="8"/>
      <c r="H97" s="8"/>
      <c r="I97" s="8"/>
      <c r="J97" s="8"/>
    </row>
  </sheetData>
  <mergeCells count="1">
    <mergeCell ref="A96:J96"/>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CB223-EF99-2441-9A87-6A56D962F077}">
  <dimension ref="A1:P34"/>
  <sheetViews>
    <sheetView zoomScale="116" workbookViewId="0">
      <selection activeCell="B14" sqref="B14"/>
    </sheetView>
  </sheetViews>
  <sheetFormatPr baseColWidth="10" defaultColWidth="11" defaultRowHeight="16" x14ac:dyDescent="0.2"/>
  <cols>
    <col min="2" max="2" width="47" customWidth="1"/>
    <col min="3" max="3" width="10.33203125" customWidth="1"/>
    <col min="4" max="4" width="20.5" customWidth="1"/>
    <col min="5" max="5" width="8" customWidth="1"/>
    <col min="8" max="8" width="17" customWidth="1"/>
    <col min="9" max="9" width="16.83203125" customWidth="1"/>
    <col min="10" max="10" width="15.33203125" customWidth="1"/>
    <col min="11" max="11" width="19" customWidth="1"/>
    <col min="12" max="12" width="14" customWidth="1"/>
  </cols>
  <sheetData>
    <row r="1" spans="1:14" x14ac:dyDescent="0.2">
      <c r="A1" s="1" t="s">
        <v>59</v>
      </c>
      <c r="B1" s="2"/>
      <c r="C1" s="2"/>
      <c r="D1" s="2"/>
      <c r="E1" s="2"/>
      <c r="F1" s="2"/>
      <c r="G1" s="2"/>
      <c r="H1" s="2"/>
      <c r="I1" s="2"/>
      <c r="J1" s="2"/>
      <c r="K1" s="2"/>
      <c r="L1" s="2"/>
    </row>
    <row r="2" spans="1:14" x14ac:dyDescent="0.2">
      <c r="A2" s="7" t="s">
        <v>57</v>
      </c>
      <c r="B2" s="7" t="s">
        <v>320</v>
      </c>
      <c r="C2" s="7" t="s">
        <v>322</v>
      </c>
      <c r="D2" s="7" t="s">
        <v>3</v>
      </c>
      <c r="E2" s="7" t="s">
        <v>4</v>
      </c>
      <c r="F2" s="7" t="s">
        <v>5</v>
      </c>
      <c r="G2" s="7" t="s">
        <v>6</v>
      </c>
      <c r="H2" s="7" t="s">
        <v>7</v>
      </c>
      <c r="I2" s="7" t="s">
        <v>62</v>
      </c>
      <c r="J2" s="7" t="s">
        <v>63</v>
      </c>
      <c r="K2" s="7" t="s">
        <v>64</v>
      </c>
      <c r="L2" s="7" t="s">
        <v>321</v>
      </c>
      <c r="M2" s="7" t="s">
        <v>2189</v>
      </c>
      <c r="N2" s="7"/>
    </row>
    <row r="3" spans="1:14" x14ac:dyDescent="0.2">
      <c r="A3" s="8" t="s">
        <v>119</v>
      </c>
      <c r="B3" s="8" t="s">
        <v>120</v>
      </c>
      <c r="C3" s="8" t="s">
        <v>21</v>
      </c>
      <c r="D3" s="8" t="s">
        <v>121</v>
      </c>
      <c r="E3" s="8" t="s">
        <v>15</v>
      </c>
      <c r="F3" s="8" t="s">
        <v>45</v>
      </c>
      <c r="G3" s="8">
        <v>0.45400000000000001</v>
      </c>
      <c r="H3" s="8">
        <v>16603</v>
      </c>
      <c r="I3" s="8">
        <v>-6.4027700000000007E-2</v>
      </c>
      <c r="J3" s="8">
        <v>1.1005920000000001E-2</v>
      </c>
      <c r="K3" s="9">
        <v>5.2899999999999997E-9</v>
      </c>
      <c r="L3" s="8">
        <v>2.0345287276733802E-3</v>
      </c>
      <c r="M3" s="8">
        <v>33.844068136991801</v>
      </c>
    </row>
    <row r="4" spans="1:14" x14ac:dyDescent="0.2">
      <c r="A4" s="8" t="s">
        <v>84</v>
      </c>
      <c r="B4" s="8" t="s">
        <v>85</v>
      </c>
      <c r="C4" s="8" t="s">
        <v>21</v>
      </c>
      <c r="D4" s="8" t="s">
        <v>86</v>
      </c>
      <c r="E4" s="8" t="s">
        <v>15</v>
      </c>
      <c r="F4" s="8" t="s">
        <v>14</v>
      </c>
      <c r="G4" s="8">
        <v>0.35099999999999998</v>
      </c>
      <c r="H4" s="8">
        <v>12303</v>
      </c>
      <c r="I4" s="8">
        <v>7.7515059999999997E-2</v>
      </c>
      <c r="J4" s="8">
        <v>1.396647E-2</v>
      </c>
      <c r="K4" s="9">
        <v>3.55E-8</v>
      </c>
      <c r="L4" s="8">
        <v>2.4978850194354901E-3</v>
      </c>
      <c r="M4" s="8">
        <v>30.803427043034102</v>
      </c>
    </row>
    <row r="5" spans="1:14" x14ac:dyDescent="0.2">
      <c r="A5" s="8" t="s">
        <v>125</v>
      </c>
      <c r="B5" s="8" t="s">
        <v>126</v>
      </c>
      <c r="C5" s="8" t="s">
        <v>21</v>
      </c>
      <c r="D5" s="8" t="s">
        <v>127</v>
      </c>
      <c r="E5" s="8" t="s">
        <v>26</v>
      </c>
      <c r="F5" s="8" t="s">
        <v>14</v>
      </c>
      <c r="G5" s="8">
        <v>0.42899999999999999</v>
      </c>
      <c r="H5" s="8">
        <v>7524</v>
      </c>
      <c r="I5" s="8">
        <v>-9.6600800000000001E-2</v>
      </c>
      <c r="J5" s="8">
        <v>1.62677E-2</v>
      </c>
      <c r="K5" s="9">
        <v>3.0600000000000002E-9</v>
      </c>
      <c r="L5" s="8">
        <v>4.6660015089151699E-3</v>
      </c>
      <c r="M5" s="8">
        <v>35.2621968135998</v>
      </c>
    </row>
    <row r="6" spans="1:14" x14ac:dyDescent="0.2">
      <c r="A6" s="8" t="s">
        <v>113</v>
      </c>
      <c r="B6" s="8" t="s">
        <v>114</v>
      </c>
      <c r="C6" s="8" t="s">
        <v>21</v>
      </c>
      <c r="D6" s="8" t="s">
        <v>115</v>
      </c>
      <c r="E6" s="8" t="s">
        <v>26</v>
      </c>
      <c r="F6" s="8" t="s">
        <v>45</v>
      </c>
      <c r="G6" s="8">
        <v>4.9000000000000002E-2</v>
      </c>
      <c r="H6" s="8">
        <v>15120</v>
      </c>
      <c r="I6" s="8">
        <v>-0.1375189</v>
      </c>
      <c r="J6" s="8">
        <v>2.2739809999999999E-2</v>
      </c>
      <c r="K6" s="9">
        <v>2.5800000000000002E-9</v>
      </c>
      <c r="L6" s="8">
        <v>2.1754475376507898E-3</v>
      </c>
      <c r="M6" s="8">
        <v>33.387436207470202</v>
      </c>
    </row>
    <row r="7" spans="1:14" x14ac:dyDescent="0.2">
      <c r="A7" s="8" t="s">
        <v>113</v>
      </c>
      <c r="B7" s="8" t="s">
        <v>131</v>
      </c>
      <c r="C7" s="8" t="s">
        <v>21</v>
      </c>
      <c r="D7" s="8" t="s">
        <v>115</v>
      </c>
      <c r="E7" s="8" t="s">
        <v>26</v>
      </c>
      <c r="F7" s="8" t="s">
        <v>45</v>
      </c>
      <c r="G7" s="8">
        <v>4.9000000000000002E-2</v>
      </c>
      <c r="H7" s="8">
        <v>15316</v>
      </c>
      <c r="I7" s="8">
        <v>-0.13055410000000001</v>
      </c>
      <c r="J7" s="8">
        <v>2.2594300000000001E-2</v>
      </c>
      <c r="K7" s="9">
        <v>1.4E-8</v>
      </c>
      <c r="L7" s="8">
        <v>2.4132770444554499E-3</v>
      </c>
      <c r="M7" s="8">
        <v>36.572181163344702</v>
      </c>
    </row>
    <row r="8" spans="1:14" x14ac:dyDescent="0.2">
      <c r="A8" s="8" t="s">
        <v>116</v>
      </c>
      <c r="B8" s="8" t="s">
        <v>117</v>
      </c>
      <c r="C8" s="8" t="s">
        <v>21</v>
      </c>
      <c r="D8" s="8" t="s">
        <v>118</v>
      </c>
      <c r="E8" s="8" t="s">
        <v>45</v>
      </c>
      <c r="F8" s="8" t="s">
        <v>15</v>
      </c>
      <c r="G8" s="8">
        <v>0.112</v>
      </c>
      <c r="H8" s="8">
        <v>17638</v>
      </c>
      <c r="I8" s="8">
        <v>9.4832959999999994E-2</v>
      </c>
      <c r="J8" s="8">
        <v>1.639622E-2</v>
      </c>
      <c r="K8" s="9">
        <v>7.5699999999999993E-9</v>
      </c>
      <c r="L8" s="8">
        <v>1.8932493155131001E-3</v>
      </c>
      <c r="M8" s="8">
        <v>33.452679190368201</v>
      </c>
    </row>
    <row r="9" spans="1:14" x14ac:dyDescent="0.2">
      <c r="A9" s="8" t="s">
        <v>94</v>
      </c>
      <c r="B9" s="8" t="s">
        <v>95</v>
      </c>
      <c r="C9" s="8" t="s">
        <v>21</v>
      </c>
      <c r="D9" s="8" t="s">
        <v>96</v>
      </c>
      <c r="E9" s="8" t="s">
        <v>45</v>
      </c>
      <c r="F9" s="8" t="s">
        <v>26</v>
      </c>
      <c r="G9" s="8">
        <v>0.182</v>
      </c>
      <c r="H9" s="8">
        <v>16772</v>
      </c>
      <c r="I9" s="8">
        <v>-6.5612900000000002E-2</v>
      </c>
      <c r="J9" s="8">
        <v>1.174766E-2</v>
      </c>
      <c r="K9" s="9">
        <v>2.55E-8</v>
      </c>
      <c r="L9" s="8">
        <v>1.85667548655557E-3</v>
      </c>
      <c r="M9" s="8">
        <v>31.194365723694801</v>
      </c>
    </row>
    <row r="10" spans="1:14" x14ac:dyDescent="0.2">
      <c r="A10" s="8" t="s">
        <v>110</v>
      </c>
      <c r="B10" s="8" t="s">
        <v>111</v>
      </c>
      <c r="C10" s="8" t="s">
        <v>21</v>
      </c>
      <c r="D10" s="8" t="s">
        <v>112</v>
      </c>
      <c r="E10" s="8" t="s">
        <v>45</v>
      </c>
      <c r="F10" s="8" t="s">
        <v>26</v>
      </c>
      <c r="G10" s="8">
        <v>0.128</v>
      </c>
      <c r="H10" s="8">
        <v>17380</v>
      </c>
      <c r="I10" s="8">
        <v>9.6222760000000004E-2</v>
      </c>
      <c r="J10" s="8">
        <v>1.6838829999999999E-2</v>
      </c>
      <c r="K10" s="9">
        <v>1.04E-8</v>
      </c>
      <c r="L10" s="8">
        <v>1.8754988701772601E-3</v>
      </c>
      <c r="M10" s="8">
        <v>32.6536612707608</v>
      </c>
    </row>
    <row r="11" spans="1:14" x14ac:dyDescent="0.2">
      <c r="A11" s="8" t="s">
        <v>135</v>
      </c>
      <c r="B11" s="8" t="s">
        <v>81</v>
      </c>
      <c r="C11" s="8" t="s">
        <v>21</v>
      </c>
      <c r="D11" s="8" t="s">
        <v>136</v>
      </c>
      <c r="E11" s="8" t="s">
        <v>45</v>
      </c>
      <c r="F11" s="8" t="s">
        <v>26</v>
      </c>
      <c r="G11" s="8">
        <v>9.2999999999999999E-2</v>
      </c>
      <c r="H11" s="8">
        <v>14915</v>
      </c>
      <c r="I11" s="8">
        <v>0.11706988</v>
      </c>
      <c r="J11" s="8">
        <v>1.267034E-2</v>
      </c>
      <c r="K11" s="9">
        <v>5.9399999999999998E-20</v>
      </c>
      <c r="L11" s="8">
        <v>5.6920627506763903E-3</v>
      </c>
      <c r="M11" s="8">
        <v>85.371672719084202</v>
      </c>
    </row>
    <row r="12" spans="1:14" x14ac:dyDescent="0.2">
      <c r="A12" s="8" t="s">
        <v>135</v>
      </c>
      <c r="B12" s="8" t="s">
        <v>83</v>
      </c>
      <c r="C12" s="8" t="s">
        <v>21</v>
      </c>
      <c r="D12" s="8" t="s">
        <v>136</v>
      </c>
      <c r="E12" s="8" t="s">
        <v>45</v>
      </c>
      <c r="F12" s="8" t="s">
        <v>26</v>
      </c>
      <c r="G12" s="8">
        <v>9.2999999999999999E-2</v>
      </c>
      <c r="H12" s="8">
        <v>14915</v>
      </c>
      <c r="I12" s="8">
        <v>0.11706988</v>
      </c>
      <c r="J12" s="8">
        <v>1.267034E-2</v>
      </c>
      <c r="K12" s="9">
        <v>5.9399999999999998E-20</v>
      </c>
      <c r="L12" s="8">
        <v>5.6920627506763903E-3</v>
      </c>
      <c r="M12" s="8">
        <v>85.371672719084202</v>
      </c>
    </row>
    <row r="13" spans="1:14" x14ac:dyDescent="0.2">
      <c r="A13" s="8" t="s">
        <v>135</v>
      </c>
      <c r="B13" s="8" t="s">
        <v>137</v>
      </c>
      <c r="C13" s="8" t="s">
        <v>21</v>
      </c>
      <c r="D13" s="8" t="s">
        <v>136</v>
      </c>
      <c r="E13" s="8" t="s">
        <v>45</v>
      </c>
      <c r="F13" s="8" t="s">
        <v>26</v>
      </c>
      <c r="G13" s="8">
        <v>9.2999999999999999E-2</v>
      </c>
      <c r="H13" s="8">
        <v>16313</v>
      </c>
      <c r="I13" s="8">
        <v>0.11148946</v>
      </c>
      <c r="J13" s="8">
        <v>1.206599E-2</v>
      </c>
      <c r="K13" s="9">
        <v>3.79E-20</v>
      </c>
      <c r="L13" s="8">
        <v>5.2070750963842801E-3</v>
      </c>
      <c r="M13" s="8">
        <v>85.3771672183465</v>
      </c>
    </row>
    <row r="14" spans="1:14" x14ac:dyDescent="0.2">
      <c r="A14" s="8" t="s">
        <v>135</v>
      </c>
      <c r="B14" s="8" t="s">
        <v>90</v>
      </c>
      <c r="C14" s="8" t="s">
        <v>21</v>
      </c>
      <c r="D14" s="8" t="s">
        <v>136</v>
      </c>
      <c r="E14" s="8" t="s">
        <v>45</v>
      </c>
      <c r="F14" s="8" t="s">
        <v>26</v>
      </c>
      <c r="G14" s="8">
        <v>9.2999999999999999E-2</v>
      </c>
      <c r="H14" s="8">
        <v>14778</v>
      </c>
      <c r="I14" s="8">
        <v>0.1197035</v>
      </c>
      <c r="J14" s="8">
        <v>1.272937E-2</v>
      </c>
      <c r="K14" s="9">
        <v>1.2800000000000001E-20</v>
      </c>
      <c r="L14" s="8">
        <v>5.9491005784206401E-3</v>
      </c>
      <c r="M14" s="8">
        <v>88.429989045725094</v>
      </c>
    </row>
    <row r="15" spans="1:14" x14ac:dyDescent="0.2">
      <c r="A15" s="8" t="s">
        <v>100</v>
      </c>
      <c r="B15" s="8" t="s">
        <v>101</v>
      </c>
      <c r="C15" s="8" t="s">
        <v>21</v>
      </c>
      <c r="D15" s="8" t="s">
        <v>102</v>
      </c>
      <c r="E15" s="8" t="s">
        <v>26</v>
      </c>
      <c r="F15" s="8" t="s">
        <v>45</v>
      </c>
      <c r="G15" s="8">
        <v>0.34</v>
      </c>
      <c r="H15" s="8">
        <v>17240</v>
      </c>
      <c r="I15" s="8">
        <v>-6.1202399999999997E-2</v>
      </c>
      <c r="J15" s="8">
        <v>1.094213E-2</v>
      </c>
      <c r="K15" s="9">
        <v>2.2099999999999999E-8</v>
      </c>
      <c r="L15" s="8">
        <v>1.81158616843127E-3</v>
      </c>
      <c r="M15" s="8">
        <v>31.284797477811299</v>
      </c>
    </row>
    <row r="16" spans="1:14" x14ac:dyDescent="0.2">
      <c r="A16" s="8" t="s">
        <v>72</v>
      </c>
      <c r="B16" s="8" t="s">
        <v>73</v>
      </c>
      <c r="C16" s="8" t="s">
        <v>21</v>
      </c>
      <c r="D16" s="8" t="s">
        <v>74</v>
      </c>
      <c r="E16" s="8" t="s">
        <v>15</v>
      </c>
      <c r="F16" s="8" t="s">
        <v>14</v>
      </c>
      <c r="G16" s="8">
        <v>0.27700000000000002</v>
      </c>
      <c r="H16" s="8">
        <v>5167</v>
      </c>
      <c r="I16" s="8">
        <v>0.12560969</v>
      </c>
      <c r="J16" s="8">
        <v>2.300526E-2</v>
      </c>
      <c r="K16" s="9">
        <v>4.88E-8</v>
      </c>
      <c r="L16" s="8">
        <v>5.7388127174261803E-3</v>
      </c>
      <c r="M16" s="8">
        <v>29.8120534771334</v>
      </c>
    </row>
    <row r="17" spans="1:13" x14ac:dyDescent="0.2">
      <c r="A17" s="8" t="s">
        <v>106</v>
      </c>
      <c r="B17" s="8" t="s">
        <v>107</v>
      </c>
      <c r="C17" s="8" t="s">
        <v>21</v>
      </c>
      <c r="D17" s="8" t="s">
        <v>108</v>
      </c>
      <c r="E17" s="8" t="s">
        <v>14</v>
      </c>
      <c r="F17" s="8" t="s">
        <v>15</v>
      </c>
      <c r="G17" s="8">
        <v>0.73199999999999998</v>
      </c>
      <c r="H17" s="8">
        <v>3212</v>
      </c>
      <c r="I17" s="8">
        <v>0.16897428</v>
      </c>
      <c r="J17" s="8">
        <v>2.969757E-2</v>
      </c>
      <c r="K17" s="9">
        <v>3.5700000000000002E-8</v>
      </c>
      <c r="L17" s="8">
        <v>9.9847305979377608E-3</v>
      </c>
      <c r="M17" s="8">
        <v>32.374233216360402</v>
      </c>
    </row>
    <row r="18" spans="1:13" x14ac:dyDescent="0.2">
      <c r="A18" s="8" t="s">
        <v>69</v>
      </c>
      <c r="B18" s="8" t="s">
        <v>70</v>
      </c>
      <c r="C18" s="8" t="s">
        <v>21</v>
      </c>
      <c r="D18" s="8" t="s">
        <v>71</v>
      </c>
      <c r="E18" s="8" t="s">
        <v>15</v>
      </c>
      <c r="F18" s="8" t="s">
        <v>14</v>
      </c>
      <c r="G18" s="8">
        <v>0.11700000000000001</v>
      </c>
      <c r="H18" s="8">
        <v>15333</v>
      </c>
      <c r="I18" s="8">
        <v>9.1965839999999993E-2</v>
      </c>
      <c r="J18" s="8">
        <v>1.6133100000000001E-2</v>
      </c>
      <c r="K18" s="9">
        <v>9.8000000000000001E-9</v>
      </c>
      <c r="L18" s="8">
        <v>2.1589026231188099E-3</v>
      </c>
      <c r="M18" s="8">
        <v>29.351039020362101</v>
      </c>
    </row>
    <row r="19" spans="1:13" x14ac:dyDescent="0.2">
      <c r="A19" s="8" t="s">
        <v>69</v>
      </c>
      <c r="B19" s="8" t="s">
        <v>109</v>
      </c>
      <c r="C19" s="8" t="s">
        <v>21</v>
      </c>
      <c r="D19" s="8" t="s">
        <v>71</v>
      </c>
      <c r="E19" s="8" t="s">
        <v>15</v>
      </c>
      <c r="F19" s="8" t="s">
        <v>14</v>
      </c>
      <c r="G19" s="8">
        <v>0.11700000000000001</v>
      </c>
      <c r="H19" s="8">
        <v>13568</v>
      </c>
      <c r="I19" s="8">
        <v>9.2887979999999995E-2</v>
      </c>
      <c r="J19" s="8">
        <v>1.714541E-2</v>
      </c>
      <c r="K19" s="9">
        <v>4.0000000000000001E-8</v>
      </c>
      <c r="L19" s="8">
        <v>2.1150821147019202E-3</v>
      </c>
      <c r="M19" s="8">
        <v>32.495053607195999</v>
      </c>
    </row>
    <row r="20" spans="1:13" x14ac:dyDescent="0.2">
      <c r="A20" s="8" t="s">
        <v>128</v>
      </c>
      <c r="B20" s="8" t="s">
        <v>129</v>
      </c>
      <c r="C20" s="8" t="s">
        <v>21</v>
      </c>
      <c r="D20" s="8" t="s">
        <v>130</v>
      </c>
      <c r="E20" s="8" t="s">
        <v>26</v>
      </c>
      <c r="F20" s="8" t="s">
        <v>15</v>
      </c>
      <c r="G20" s="8">
        <v>0.25800000000000001</v>
      </c>
      <c r="H20" s="8">
        <v>4948</v>
      </c>
      <c r="I20" s="8">
        <v>0.13216363</v>
      </c>
      <c r="J20" s="8">
        <v>2.220797E-2</v>
      </c>
      <c r="K20" s="9">
        <v>3.7399999999999999E-9</v>
      </c>
      <c r="L20" s="8">
        <v>7.1097340351401203E-3</v>
      </c>
      <c r="M20" s="8">
        <v>35.416546765750603</v>
      </c>
    </row>
    <row r="21" spans="1:13" x14ac:dyDescent="0.2">
      <c r="A21" s="8" t="s">
        <v>122</v>
      </c>
      <c r="B21" s="8" t="s">
        <v>123</v>
      </c>
      <c r="C21" s="8" t="s">
        <v>21</v>
      </c>
      <c r="D21" s="8" t="s">
        <v>124</v>
      </c>
      <c r="E21" s="8" t="s">
        <v>14</v>
      </c>
      <c r="F21" s="8" t="s">
        <v>15</v>
      </c>
      <c r="G21" s="8">
        <v>0.38400000000000001</v>
      </c>
      <c r="H21" s="8">
        <v>9781</v>
      </c>
      <c r="I21" s="8">
        <v>8.3986050000000007E-2</v>
      </c>
      <c r="J21" s="8">
        <v>1.4274139999999999E-2</v>
      </c>
      <c r="K21" s="9">
        <v>4.3100000000000002E-9</v>
      </c>
      <c r="L21" s="8">
        <v>3.52764788014445E-3</v>
      </c>
      <c r="M21" s="8">
        <v>34.618992234501398</v>
      </c>
    </row>
    <row r="22" spans="1:13" x14ac:dyDescent="0.2">
      <c r="A22" s="8" t="s">
        <v>80</v>
      </c>
      <c r="B22" s="8" t="s">
        <v>81</v>
      </c>
      <c r="C22" s="8" t="s">
        <v>21</v>
      </c>
      <c r="D22" s="8" t="s">
        <v>82</v>
      </c>
      <c r="E22" s="8" t="s">
        <v>26</v>
      </c>
      <c r="F22" s="8" t="s">
        <v>45</v>
      </c>
      <c r="G22" s="8">
        <v>0.17599999999999999</v>
      </c>
      <c r="H22" s="8">
        <v>14915</v>
      </c>
      <c r="I22" s="8">
        <v>0.11067568999999999</v>
      </c>
      <c r="J22" s="8">
        <v>2.0099550000000001E-2</v>
      </c>
      <c r="K22" s="9">
        <v>1.74E-8</v>
      </c>
      <c r="L22" s="8">
        <v>2.0290122070611501E-3</v>
      </c>
      <c r="M22" s="8">
        <v>30.320179057330499</v>
      </c>
    </row>
    <row r="23" spans="1:13" x14ac:dyDescent="0.2">
      <c r="A23" s="8" t="s">
        <v>80</v>
      </c>
      <c r="B23" s="8" t="s">
        <v>83</v>
      </c>
      <c r="C23" s="8" t="s">
        <v>21</v>
      </c>
      <c r="D23" s="8" t="s">
        <v>82</v>
      </c>
      <c r="E23" s="8" t="s">
        <v>26</v>
      </c>
      <c r="F23" s="8" t="s">
        <v>45</v>
      </c>
      <c r="G23" s="8">
        <v>0.17599999999999999</v>
      </c>
      <c r="H23" s="8">
        <v>14915</v>
      </c>
      <c r="I23" s="8">
        <v>0.11067568999999999</v>
      </c>
      <c r="J23" s="8">
        <v>2.0099550000000001E-2</v>
      </c>
      <c r="K23" s="9">
        <v>1.74E-8</v>
      </c>
      <c r="L23" s="8">
        <v>2.0290122070611501E-3</v>
      </c>
      <c r="M23" s="8">
        <v>30.320179057330499</v>
      </c>
    </row>
    <row r="24" spans="1:13" x14ac:dyDescent="0.2">
      <c r="A24" s="8" t="s">
        <v>80</v>
      </c>
      <c r="B24" s="8" t="s">
        <v>90</v>
      </c>
      <c r="C24" s="8" t="s">
        <v>21</v>
      </c>
      <c r="D24" s="8" t="s">
        <v>82</v>
      </c>
      <c r="E24" s="8" t="s">
        <v>26</v>
      </c>
      <c r="F24" s="8" t="s">
        <v>45</v>
      </c>
      <c r="G24" s="8">
        <v>0.17599999999999999</v>
      </c>
      <c r="H24" s="8">
        <v>14778</v>
      </c>
      <c r="I24" s="8">
        <v>0.11242845</v>
      </c>
      <c r="J24" s="8">
        <v>2.0181259999999999E-2</v>
      </c>
      <c r="K24" s="9">
        <v>1.0800000000000001E-8</v>
      </c>
      <c r="L24" s="8">
        <v>2.0959827917831002E-3</v>
      </c>
      <c r="M24" s="8">
        <v>31.035291167612399</v>
      </c>
    </row>
    <row r="25" spans="1:13" x14ac:dyDescent="0.2">
      <c r="A25" s="8" t="s">
        <v>91</v>
      </c>
      <c r="B25" s="8" t="s">
        <v>92</v>
      </c>
      <c r="C25" s="8" t="s">
        <v>21</v>
      </c>
      <c r="D25" s="8" t="s">
        <v>93</v>
      </c>
      <c r="E25" s="8" t="s">
        <v>45</v>
      </c>
      <c r="F25" s="8" t="s">
        <v>26</v>
      </c>
      <c r="G25" s="8">
        <v>0.38600000000000001</v>
      </c>
      <c r="H25" s="8">
        <v>4655</v>
      </c>
      <c r="I25" s="8">
        <v>0.11788208</v>
      </c>
      <c r="J25" s="8">
        <v>2.1126240000000001E-2</v>
      </c>
      <c r="K25" s="9">
        <v>2.5699999999999999E-8</v>
      </c>
      <c r="L25" s="8">
        <v>6.6469408002474096E-3</v>
      </c>
      <c r="M25" s="8">
        <v>31.1351691698287</v>
      </c>
    </row>
    <row r="26" spans="1:13" x14ac:dyDescent="0.2">
      <c r="A26" s="8" t="s">
        <v>132</v>
      </c>
      <c r="B26" s="8" t="s">
        <v>133</v>
      </c>
      <c r="C26" s="8" t="s">
        <v>21</v>
      </c>
      <c r="D26" s="8" t="s">
        <v>134</v>
      </c>
      <c r="E26" s="8" t="s">
        <v>14</v>
      </c>
      <c r="F26" s="8" t="s">
        <v>45</v>
      </c>
      <c r="G26" s="8">
        <v>0.156</v>
      </c>
      <c r="H26" s="8">
        <v>17782</v>
      </c>
      <c r="I26" s="8">
        <v>8.6653040000000001E-2</v>
      </c>
      <c r="J26" s="8">
        <v>1.1362290000000001E-2</v>
      </c>
      <c r="K26" s="9">
        <v>1.41E-14</v>
      </c>
      <c r="L26" s="8">
        <v>3.2605116555845001E-3</v>
      </c>
      <c r="M26" s="8">
        <v>58.161533594483899</v>
      </c>
    </row>
    <row r="27" spans="1:13" x14ac:dyDescent="0.2">
      <c r="A27" s="8" t="s">
        <v>103</v>
      </c>
      <c r="B27" s="8" t="s">
        <v>104</v>
      </c>
      <c r="C27" s="8" t="s">
        <v>21</v>
      </c>
      <c r="D27" s="8" t="s">
        <v>105</v>
      </c>
      <c r="E27" s="8" t="s">
        <v>45</v>
      </c>
      <c r="F27" s="8" t="s">
        <v>15</v>
      </c>
      <c r="G27" s="8">
        <v>0.08</v>
      </c>
      <c r="H27" s="8">
        <v>5481</v>
      </c>
      <c r="I27" s="8">
        <v>0.18143413999999999</v>
      </c>
      <c r="J27" s="8">
        <v>3.1942869999999998E-2</v>
      </c>
      <c r="K27" s="9">
        <v>1.0999999999999999E-8</v>
      </c>
      <c r="L27" s="8">
        <v>5.8538153141349698E-3</v>
      </c>
      <c r="M27" s="8">
        <v>32.2619093652511</v>
      </c>
    </row>
    <row r="28" spans="1:13" x14ac:dyDescent="0.2">
      <c r="A28" s="8" t="s">
        <v>87</v>
      </c>
      <c r="B28" s="8" t="s">
        <v>88</v>
      </c>
      <c r="C28" s="8" t="s">
        <v>21</v>
      </c>
      <c r="D28" s="8" t="s">
        <v>89</v>
      </c>
      <c r="E28" s="8" t="s">
        <v>15</v>
      </c>
      <c r="F28" s="8" t="s">
        <v>45</v>
      </c>
      <c r="G28" s="8">
        <v>0.13600000000000001</v>
      </c>
      <c r="H28" s="8">
        <v>7389</v>
      </c>
      <c r="I28" s="8">
        <v>-0.13593620000000001</v>
      </c>
      <c r="J28" s="8">
        <v>2.4485659999999999E-2</v>
      </c>
      <c r="K28" s="9">
        <v>4.4199999999999999E-8</v>
      </c>
      <c r="L28" s="8">
        <v>4.1549917240500797E-3</v>
      </c>
      <c r="M28" s="8">
        <v>30.8209848023387</v>
      </c>
    </row>
    <row r="29" spans="1:13" x14ac:dyDescent="0.2">
      <c r="A29" s="8" t="s">
        <v>97</v>
      </c>
      <c r="B29" s="8" t="s">
        <v>98</v>
      </c>
      <c r="C29" s="8" t="s">
        <v>21</v>
      </c>
      <c r="D29" s="8" t="s">
        <v>99</v>
      </c>
      <c r="E29" s="8" t="s">
        <v>15</v>
      </c>
      <c r="F29" s="8" t="s">
        <v>14</v>
      </c>
      <c r="G29" s="8">
        <v>0.26500000000000001</v>
      </c>
      <c r="H29" s="8">
        <v>5787</v>
      </c>
      <c r="I29" s="8">
        <v>0.19456076</v>
      </c>
      <c r="J29" s="8">
        <v>3.4793240000000003E-2</v>
      </c>
      <c r="K29" s="9">
        <v>4.2599999999999998E-8</v>
      </c>
      <c r="L29" s="8">
        <v>5.3762098005818099E-3</v>
      </c>
      <c r="M29" s="8">
        <v>31.269485008125599</v>
      </c>
    </row>
    <row r="30" spans="1:13" x14ac:dyDescent="0.2">
      <c r="A30" s="8" t="s">
        <v>75</v>
      </c>
      <c r="B30" s="8" t="s">
        <v>76</v>
      </c>
      <c r="C30" s="8" t="s">
        <v>21</v>
      </c>
      <c r="D30" s="8" t="s">
        <v>77</v>
      </c>
      <c r="E30" s="8" t="s">
        <v>26</v>
      </c>
      <c r="F30" s="8" t="s">
        <v>45</v>
      </c>
      <c r="G30" s="8">
        <v>8.5000000000000006E-2</v>
      </c>
      <c r="H30" s="8">
        <v>5768</v>
      </c>
      <c r="I30" s="8">
        <v>-0.16052140000000001</v>
      </c>
      <c r="J30" s="8">
        <v>2.9275220000000001E-2</v>
      </c>
      <c r="K30" s="9">
        <v>4.66E-8</v>
      </c>
      <c r="L30" s="8">
        <v>5.1871914031142103E-3</v>
      </c>
      <c r="M30" s="8">
        <v>30.0653000965494</v>
      </c>
    </row>
    <row r="31" spans="1:13" x14ac:dyDescent="0.2">
      <c r="A31" s="8" t="s">
        <v>75</v>
      </c>
      <c r="B31" s="8" t="s">
        <v>78</v>
      </c>
      <c r="C31" s="8" t="s">
        <v>21</v>
      </c>
      <c r="D31" s="8" t="s">
        <v>77</v>
      </c>
      <c r="E31" s="8" t="s">
        <v>26</v>
      </c>
      <c r="F31" s="8" t="s">
        <v>45</v>
      </c>
      <c r="G31" s="8">
        <v>8.5000000000000006E-2</v>
      </c>
      <c r="H31" s="8">
        <v>5768</v>
      </c>
      <c r="I31" s="8">
        <v>-0.16052140000000001</v>
      </c>
      <c r="J31" s="8">
        <v>2.9275220000000001E-2</v>
      </c>
      <c r="K31" s="9">
        <v>4.66E-8</v>
      </c>
      <c r="L31" s="8">
        <v>5.1871914031142103E-3</v>
      </c>
      <c r="M31" s="8">
        <v>30.0653000965494</v>
      </c>
    </row>
    <row r="32" spans="1:13" x14ac:dyDescent="0.2">
      <c r="A32" s="8" t="s">
        <v>75</v>
      </c>
      <c r="B32" s="8" t="s">
        <v>79</v>
      </c>
      <c r="C32" s="8" t="s">
        <v>21</v>
      </c>
      <c r="D32" s="8" t="s">
        <v>77</v>
      </c>
      <c r="E32" s="8" t="s">
        <v>26</v>
      </c>
      <c r="F32" s="8" t="s">
        <v>45</v>
      </c>
      <c r="G32" s="8">
        <v>8.5000000000000006E-2</v>
      </c>
      <c r="H32" s="8">
        <v>5768</v>
      </c>
      <c r="I32" s="8">
        <v>-0.16052140000000001</v>
      </c>
      <c r="J32" s="8">
        <v>2.9275220000000001E-2</v>
      </c>
      <c r="K32" s="9">
        <v>4.66E-8</v>
      </c>
      <c r="L32" s="8">
        <v>5.1871914031142103E-3</v>
      </c>
      <c r="M32" s="8">
        <v>30.0653000965494</v>
      </c>
    </row>
    <row r="34" spans="1:16" ht="75.75" customHeight="1" x14ac:dyDescent="0.2">
      <c r="A34" s="96" t="s">
        <v>2188</v>
      </c>
      <c r="B34" s="96"/>
      <c r="C34" s="96"/>
      <c r="D34" s="96"/>
      <c r="E34" s="96"/>
      <c r="F34" s="96"/>
      <c r="G34" s="96"/>
      <c r="H34" s="96"/>
      <c r="I34" s="96"/>
      <c r="J34" s="96"/>
      <c r="K34" s="96"/>
      <c r="L34" s="96"/>
      <c r="M34" s="96"/>
      <c r="N34" s="87"/>
      <c r="O34" s="87"/>
      <c r="P34" s="87"/>
    </row>
  </sheetData>
  <mergeCells count="1">
    <mergeCell ref="A34:M34"/>
  </mergeCells>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9E2C9-5A4E-9542-BBD3-8F2D7D6AB0B7}">
  <dimension ref="A1:AO41"/>
  <sheetViews>
    <sheetView zoomScale="75" zoomScaleNormal="60" workbookViewId="0">
      <selection activeCell="S35" sqref="S35"/>
    </sheetView>
  </sheetViews>
  <sheetFormatPr baseColWidth="10" defaultColWidth="11" defaultRowHeight="16" x14ac:dyDescent="0.2"/>
  <cols>
    <col min="1" max="1" width="13" customWidth="1"/>
    <col min="2" max="2" width="45.83203125" customWidth="1"/>
    <col min="6" max="6" width="25.33203125" customWidth="1"/>
    <col min="7" max="8" width="24.5" customWidth="1"/>
    <col min="9" max="9" width="23.83203125" customWidth="1"/>
    <col min="11" max="11" width="21.5" customWidth="1"/>
    <col min="14" max="14" width="17.83203125" customWidth="1"/>
    <col min="16" max="16" width="16.5" customWidth="1"/>
    <col min="18" max="18" width="19.5" customWidth="1"/>
    <col min="19" max="19" width="15.83203125" customWidth="1"/>
    <col min="20" max="20" width="17.5" customWidth="1"/>
    <col min="21" max="21" width="24" customWidth="1"/>
    <col min="22" max="22" width="20.83203125" customWidth="1"/>
    <col min="23" max="23" width="15.5" customWidth="1"/>
    <col min="25" max="25" width="15.83203125" customWidth="1"/>
    <col min="26" max="26" width="18.5" customWidth="1"/>
    <col min="27" max="27" width="20.5" customWidth="1"/>
    <col min="28" max="29" width="23.33203125" customWidth="1"/>
    <col min="30" max="30" width="12.33203125" customWidth="1"/>
    <col min="31" max="31" width="11" customWidth="1"/>
    <col min="32" max="32" width="14.5" customWidth="1"/>
    <col min="33" max="33" width="14.33203125" customWidth="1"/>
    <col min="34" max="34" width="17.5" customWidth="1"/>
    <col min="35" max="35" width="16.5" customWidth="1"/>
    <col min="36" max="36" width="24.5" customWidth="1"/>
    <col min="37" max="37" width="15.83203125" customWidth="1"/>
    <col min="38" max="38" width="23.83203125" customWidth="1"/>
    <col min="39" max="39" width="14.33203125" customWidth="1"/>
    <col min="40" max="40" width="15.83203125" customWidth="1"/>
    <col min="41" max="41" width="14.33203125" customWidth="1"/>
  </cols>
  <sheetData>
    <row r="1" spans="1:29" x14ac:dyDescent="0.2">
      <c r="A1" s="1" t="s">
        <v>2227</v>
      </c>
    </row>
    <row r="2" spans="1:29" x14ac:dyDescent="0.2">
      <c r="A2" t="s">
        <v>66</v>
      </c>
      <c r="B2" t="s">
        <v>292</v>
      </c>
      <c r="C2" t="s">
        <v>57</v>
      </c>
      <c r="D2" t="s">
        <v>61</v>
      </c>
      <c r="E2" t="s">
        <v>60</v>
      </c>
      <c r="F2" t="s">
        <v>2047</v>
      </c>
      <c r="G2" t="s">
        <v>2048</v>
      </c>
      <c r="H2" t="s">
        <v>62</v>
      </c>
      <c r="I2" t="s">
        <v>2049</v>
      </c>
      <c r="J2" t="s">
        <v>2050</v>
      </c>
      <c r="K2" t="s">
        <v>2051</v>
      </c>
      <c r="L2" t="s">
        <v>63</v>
      </c>
      <c r="M2" t="s">
        <v>2052</v>
      </c>
      <c r="N2" t="s">
        <v>64</v>
      </c>
      <c r="O2" t="s">
        <v>2053</v>
      </c>
      <c r="P2" t="s">
        <v>65</v>
      </c>
      <c r="Q2" t="s">
        <v>2055</v>
      </c>
      <c r="R2" t="s">
        <v>2056</v>
      </c>
      <c r="S2" t="s">
        <v>2054</v>
      </c>
      <c r="T2" t="s">
        <v>2058</v>
      </c>
      <c r="U2" t="s">
        <v>2059</v>
      </c>
      <c r="V2" t="s">
        <v>2060</v>
      </c>
      <c r="W2" t="s">
        <v>67</v>
      </c>
      <c r="X2" t="s">
        <v>2061</v>
      </c>
      <c r="Y2" t="s">
        <v>2062</v>
      </c>
      <c r="Z2" t="s">
        <v>2063</v>
      </c>
      <c r="AA2" t="s">
        <v>2064</v>
      </c>
      <c r="AB2" t="s">
        <v>2065</v>
      </c>
      <c r="AC2" t="s">
        <v>2066</v>
      </c>
    </row>
    <row r="3" spans="1:29" x14ac:dyDescent="0.2">
      <c r="A3" t="s">
        <v>233</v>
      </c>
      <c r="B3" t="s">
        <v>70</v>
      </c>
      <c r="C3" t="s">
        <v>2161</v>
      </c>
      <c r="D3" t="s">
        <v>15</v>
      </c>
      <c r="E3" t="s">
        <v>14</v>
      </c>
      <c r="F3" t="s">
        <v>15</v>
      </c>
      <c r="G3" t="s">
        <v>14</v>
      </c>
      <c r="H3">
        <v>-0.210721031</v>
      </c>
      <c r="I3">
        <v>1.286E-2</v>
      </c>
      <c r="J3">
        <v>0.2</v>
      </c>
      <c r="K3" t="s">
        <v>150</v>
      </c>
      <c r="L3">
        <v>3.1534171999999999E-2</v>
      </c>
      <c r="M3">
        <v>1.291E-2</v>
      </c>
      <c r="N3" s="30">
        <v>7.6199999999999996E-16</v>
      </c>
      <c r="O3">
        <v>0.28014218000000002</v>
      </c>
      <c r="P3">
        <v>21536</v>
      </c>
      <c r="Q3">
        <v>9040</v>
      </c>
      <c r="R3">
        <v>12496</v>
      </c>
      <c r="S3">
        <v>16194</v>
      </c>
      <c r="T3">
        <v>16194</v>
      </c>
      <c r="U3">
        <v>16194</v>
      </c>
      <c r="V3">
        <v>1</v>
      </c>
      <c r="W3">
        <v>2.2392227280562298E-3</v>
      </c>
      <c r="X3">
        <v>10490.6983655275</v>
      </c>
      <c r="Y3" s="30">
        <v>6.1277684198093706E-5</v>
      </c>
      <c r="Z3">
        <v>16194</v>
      </c>
      <c r="AA3" t="b">
        <v>1</v>
      </c>
      <c r="AB3">
        <v>1.6131508741698199E-3</v>
      </c>
      <c r="AC3">
        <v>48.327638572647999</v>
      </c>
    </row>
    <row r="4" spans="1:29" x14ac:dyDescent="0.2">
      <c r="A4" t="s">
        <v>233</v>
      </c>
      <c r="B4" t="s">
        <v>70</v>
      </c>
      <c r="C4" t="s">
        <v>2162</v>
      </c>
      <c r="D4" t="s">
        <v>14</v>
      </c>
      <c r="E4" t="s">
        <v>15</v>
      </c>
      <c r="F4" t="s">
        <v>14</v>
      </c>
      <c r="G4" t="s">
        <v>15</v>
      </c>
      <c r="H4">
        <v>0.14842000499999999</v>
      </c>
      <c r="I4">
        <v>-7.6600000000000001E-3</v>
      </c>
      <c r="J4">
        <v>0.43</v>
      </c>
      <c r="K4" t="s">
        <v>150</v>
      </c>
      <c r="L4">
        <v>1.9717264000000002E-2</v>
      </c>
      <c r="M4">
        <v>1.136E-2</v>
      </c>
      <c r="N4" s="30">
        <v>1.2100000000000001E-12</v>
      </c>
      <c r="O4">
        <v>0.48630359000000001</v>
      </c>
      <c r="P4">
        <v>21536</v>
      </c>
      <c r="Q4">
        <v>9040</v>
      </c>
      <c r="R4">
        <v>12496</v>
      </c>
      <c r="S4">
        <v>16194</v>
      </c>
      <c r="T4">
        <v>16194</v>
      </c>
      <c r="U4">
        <v>16194</v>
      </c>
      <c r="V4">
        <v>1</v>
      </c>
      <c r="W4">
        <v>1.62668008476769E-3</v>
      </c>
      <c r="X4">
        <v>10490.6983655275</v>
      </c>
      <c r="Y4" s="30">
        <v>2.8079423462325901E-5</v>
      </c>
      <c r="Z4">
        <v>16194</v>
      </c>
      <c r="AA4" t="b">
        <v>1</v>
      </c>
      <c r="AB4">
        <v>5.1629279464911601E-3</v>
      </c>
      <c r="AC4">
        <v>35.086002647147701</v>
      </c>
    </row>
    <row r="5" spans="1:29" x14ac:dyDescent="0.2">
      <c r="A5" t="s">
        <v>233</v>
      </c>
      <c r="B5" t="s">
        <v>70</v>
      </c>
      <c r="C5" t="s">
        <v>2163</v>
      </c>
      <c r="D5" t="s">
        <v>45</v>
      </c>
      <c r="E5" t="s">
        <v>26</v>
      </c>
      <c r="F5" t="s">
        <v>45</v>
      </c>
      <c r="G5" t="s">
        <v>26</v>
      </c>
      <c r="H5">
        <v>0.21511137999999999</v>
      </c>
      <c r="I5">
        <v>-8.8599999999999998E-3</v>
      </c>
      <c r="J5">
        <v>0.43</v>
      </c>
      <c r="K5" t="s">
        <v>150</v>
      </c>
      <c r="L5">
        <v>1.8598666E-2</v>
      </c>
      <c r="M5">
        <v>1.1469999999999999E-2</v>
      </c>
      <c r="N5" s="30">
        <v>1.2200000000000001E-22</v>
      </c>
      <c r="O5">
        <v>0.41472894999999999</v>
      </c>
      <c r="P5">
        <v>21536</v>
      </c>
      <c r="Q5">
        <v>9040</v>
      </c>
      <c r="R5">
        <v>12496</v>
      </c>
      <c r="S5">
        <v>16194</v>
      </c>
      <c r="T5">
        <v>16194</v>
      </c>
      <c r="U5">
        <v>16194</v>
      </c>
      <c r="V5">
        <v>1</v>
      </c>
      <c r="W5">
        <v>3.3985592453706199E-3</v>
      </c>
      <c r="X5">
        <v>10490.6983655275</v>
      </c>
      <c r="Y5" s="30">
        <v>3.6848864471839202E-5</v>
      </c>
      <c r="Z5">
        <v>16194</v>
      </c>
      <c r="AA5" t="b">
        <v>1</v>
      </c>
      <c r="AB5" s="30">
        <v>3.0202212281285401E-5</v>
      </c>
      <c r="AC5">
        <v>73.434145082507101</v>
      </c>
    </row>
    <row r="6" spans="1:29" x14ac:dyDescent="0.2">
      <c r="A6" t="s">
        <v>233</v>
      </c>
      <c r="B6" t="s">
        <v>70</v>
      </c>
      <c r="C6" t="s">
        <v>2164</v>
      </c>
      <c r="D6" t="s">
        <v>14</v>
      </c>
      <c r="E6" t="s">
        <v>15</v>
      </c>
      <c r="F6" t="s">
        <v>14</v>
      </c>
      <c r="G6" t="s">
        <v>15</v>
      </c>
      <c r="H6">
        <v>0.3074847</v>
      </c>
      <c r="I6">
        <v>-2.97E-3</v>
      </c>
      <c r="J6">
        <v>0.06</v>
      </c>
      <c r="K6" t="s">
        <v>150</v>
      </c>
      <c r="L6">
        <v>3.7582835000000002E-2</v>
      </c>
      <c r="M6">
        <v>5.4449999999999998E-2</v>
      </c>
      <c r="N6" s="30">
        <v>7.0900000000000003E-10</v>
      </c>
      <c r="O6">
        <v>0.97558853999999995</v>
      </c>
      <c r="P6">
        <v>21536</v>
      </c>
      <c r="Q6">
        <v>9040</v>
      </c>
      <c r="R6">
        <v>12496</v>
      </c>
      <c r="S6">
        <v>2826</v>
      </c>
      <c r="T6">
        <v>2826</v>
      </c>
      <c r="U6">
        <v>2826</v>
      </c>
      <c r="V6">
        <v>1</v>
      </c>
      <c r="W6">
        <v>1.4753731140450799E-3</v>
      </c>
      <c r="X6">
        <v>10490.6983655275</v>
      </c>
      <c r="Y6" s="30">
        <v>1.05354230774228E-6</v>
      </c>
      <c r="Z6">
        <v>2826</v>
      </c>
      <c r="AA6" t="b">
        <v>1</v>
      </c>
      <c r="AB6">
        <v>7.7729391440058193E-2</v>
      </c>
      <c r="AC6">
        <v>31.817627510027702</v>
      </c>
    </row>
    <row r="7" spans="1:29" x14ac:dyDescent="0.2">
      <c r="A7" t="s">
        <v>233</v>
      </c>
      <c r="B7" t="s">
        <v>70</v>
      </c>
      <c r="C7" t="s">
        <v>2165</v>
      </c>
      <c r="D7" t="s">
        <v>26</v>
      </c>
      <c r="E7" t="s">
        <v>45</v>
      </c>
      <c r="F7" t="s">
        <v>26</v>
      </c>
      <c r="G7" t="s">
        <v>45</v>
      </c>
      <c r="H7">
        <v>0.223143551</v>
      </c>
      <c r="I7">
        <v>6.0600000000000003E-3</v>
      </c>
      <c r="J7">
        <v>0.14000000000000001</v>
      </c>
      <c r="K7" t="s">
        <v>150</v>
      </c>
      <c r="L7">
        <v>2.6661403E-2</v>
      </c>
      <c r="M7">
        <v>1.7000000000000001E-2</v>
      </c>
      <c r="N7" s="30">
        <v>6.5799999999999998E-12</v>
      </c>
      <c r="O7">
        <v>0.64795857999999995</v>
      </c>
      <c r="P7">
        <v>21536</v>
      </c>
      <c r="Q7">
        <v>9040</v>
      </c>
      <c r="R7">
        <v>12496</v>
      </c>
      <c r="S7">
        <v>16194</v>
      </c>
      <c r="T7">
        <v>16194</v>
      </c>
      <c r="U7">
        <v>16194</v>
      </c>
      <c r="V7">
        <v>1</v>
      </c>
      <c r="W7">
        <v>1.72358593126875E-3</v>
      </c>
      <c r="X7">
        <v>10490.6983655275</v>
      </c>
      <c r="Y7" s="30">
        <v>7.8477200504559408E-6</v>
      </c>
      <c r="Z7">
        <v>16194</v>
      </c>
      <c r="AA7" t="b">
        <v>1</v>
      </c>
      <c r="AB7">
        <v>1.9977382642681202E-3</v>
      </c>
      <c r="AC7">
        <v>37.179781993112201</v>
      </c>
    </row>
    <row r="8" spans="1:29" x14ac:dyDescent="0.2">
      <c r="A8" t="s">
        <v>233</v>
      </c>
      <c r="B8" t="s">
        <v>70</v>
      </c>
      <c r="C8" t="s">
        <v>2166</v>
      </c>
      <c r="D8" t="s">
        <v>15</v>
      </c>
      <c r="E8" t="s">
        <v>26</v>
      </c>
      <c r="F8" t="s">
        <v>15</v>
      </c>
      <c r="G8" t="s">
        <v>26</v>
      </c>
      <c r="H8">
        <v>0.113328685</v>
      </c>
      <c r="I8">
        <v>-1E-3</v>
      </c>
      <c r="J8">
        <v>0.3</v>
      </c>
      <c r="K8" t="s">
        <v>150</v>
      </c>
      <c r="L8">
        <v>2.0602387E-2</v>
      </c>
      <c r="M8">
        <v>1.2200000000000001E-2</v>
      </c>
      <c r="N8" s="30">
        <v>9.7999999999999993E-7</v>
      </c>
      <c r="O8">
        <v>0.94960723999999996</v>
      </c>
      <c r="P8">
        <v>21536</v>
      </c>
      <c r="Q8">
        <v>9040</v>
      </c>
      <c r="R8">
        <v>12496</v>
      </c>
      <c r="S8">
        <v>16194</v>
      </c>
      <c r="T8">
        <v>16194</v>
      </c>
      <c r="U8">
        <v>16194</v>
      </c>
      <c r="V8">
        <v>1</v>
      </c>
      <c r="W8">
        <v>8.0702232218326402E-4</v>
      </c>
      <c r="X8">
        <v>10490.6983655275</v>
      </c>
      <c r="Y8" s="30">
        <v>4.1493461203124098E-7</v>
      </c>
      <c r="Z8">
        <v>16194</v>
      </c>
      <c r="AA8" t="b">
        <v>1</v>
      </c>
      <c r="AB8">
        <v>2.67172925610695E-2</v>
      </c>
      <c r="AC8">
        <v>17.392454785143599</v>
      </c>
    </row>
    <row r="9" spans="1:29" x14ac:dyDescent="0.2">
      <c r="A9" t="s">
        <v>233</v>
      </c>
      <c r="B9" t="s">
        <v>70</v>
      </c>
      <c r="C9" t="s">
        <v>2167</v>
      </c>
      <c r="D9" t="s">
        <v>26</v>
      </c>
      <c r="E9" t="s">
        <v>45</v>
      </c>
      <c r="F9" t="s">
        <v>26</v>
      </c>
      <c r="G9" t="s">
        <v>45</v>
      </c>
      <c r="H9">
        <v>0.14842000499999999</v>
      </c>
      <c r="I9">
        <v>9.9799999999999993E-3</v>
      </c>
      <c r="J9">
        <v>0.17</v>
      </c>
      <c r="K9" t="s">
        <v>150</v>
      </c>
      <c r="L9">
        <v>2.4313820999999999E-2</v>
      </c>
      <c r="M9">
        <v>1.5129999999999999E-2</v>
      </c>
      <c r="N9" s="30">
        <v>2.9299999999999999E-7</v>
      </c>
      <c r="O9">
        <v>0.46722596</v>
      </c>
      <c r="P9">
        <v>21536</v>
      </c>
      <c r="Q9">
        <v>9040</v>
      </c>
      <c r="R9">
        <v>12496</v>
      </c>
      <c r="S9">
        <v>16115</v>
      </c>
      <c r="T9">
        <v>16115</v>
      </c>
      <c r="U9">
        <v>16115</v>
      </c>
      <c r="V9">
        <v>1</v>
      </c>
      <c r="W9">
        <v>9.1384998321491996E-4</v>
      </c>
      <c r="X9">
        <v>10490.6983655275</v>
      </c>
      <c r="Y9" s="30">
        <v>2.70019477454983E-5</v>
      </c>
      <c r="Z9">
        <v>16115</v>
      </c>
      <c r="AA9" t="b">
        <v>1</v>
      </c>
      <c r="AB9">
        <v>4.59347010577855E-2</v>
      </c>
      <c r="AC9">
        <v>19.696845500480102</v>
      </c>
    </row>
    <row r="10" spans="1:29" x14ac:dyDescent="0.2">
      <c r="A10" t="s">
        <v>233</v>
      </c>
      <c r="B10" t="s">
        <v>70</v>
      </c>
      <c r="C10" t="s">
        <v>2168</v>
      </c>
      <c r="D10" t="s">
        <v>14</v>
      </c>
      <c r="E10" t="s">
        <v>15</v>
      </c>
      <c r="F10" t="s">
        <v>14</v>
      </c>
      <c r="G10" t="s">
        <v>15</v>
      </c>
      <c r="H10">
        <v>-0.116533816</v>
      </c>
      <c r="I10" s="30">
        <v>-1E-4</v>
      </c>
      <c r="J10">
        <v>0.33</v>
      </c>
      <c r="K10" t="s">
        <v>150</v>
      </c>
      <c r="L10">
        <v>2.2945978999999998E-2</v>
      </c>
      <c r="M10">
        <v>1.1690000000000001E-2</v>
      </c>
      <c r="N10" s="30">
        <v>1.14E-7</v>
      </c>
      <c r="O10">
        <v>0.98851085999999999</v>
      </c>
      <c r="P10">
        <v>21536</v>
      </c>
      <c r="Q10">
        <v>9040</v>
      </c>
      <c r="R10">
        <v>12496</v>
      </c>
      <c r="S10">
        <v>16194</v>
      </c>
      <c r="T10">
        <v>16194</v>
      </c>
      <c r="U10">
        <v>16194</v>
      </c>
      <c r="V10">
        <v>1</v>
      </c>
      <c r="W10">
        <v>9.2306161167410696E-4</v>
      </c>
      <c r="X10">
        <v>10490.6983655275</v>
      </c>
      <c r="Y10" s="30">
        <v>4.51929280884833E-9</v>
      </c>
      <c r="Z10">
        <v>16194</v>
      </c>
      <c r="AA10" t="b">
        <v>1</v>
      </c>
      <c r="AB10">
        <v>1.55522705217567E-2</v>
      </c>
      <c r="AC10">
        <v>19.8955735860097</v>
      </c>
    </row>
    <row r="11" spans="1:29" x14ac:dyDescent="0.2">
      <c r="A11" t="s">
        <v>233</v>
      </c>
      <c r="B11" t="s">
        <v>70</v>
      </c>
      <c r="C11" t="s">
        <v>2169</v>
      </c>
      <c r="D11" t="s">
        <v>26</v>
      </c>
      <c r="E11" t="s">
        <v>45</v>
      </c>
      <c r="F11" t="s">
        <v>26</v>
      </c>
      <c r="G11" t="s">
        <v>45</v>
      </c>
      <c r="H11">
        <v>0.173953307</v>
      </c>
      <c r="I11">
        <v>8.6199999999999992E-3</v>
      </c>
      <c r="J11">
        <v>0.49</v>
      </c>
      <c r="K11" t="s">
        <v>150</v>
      </c>
      <c r="L11">
        <v>1.715618E-2</v>
      </c>
      <c r="M11">
        <v>1.125E-2</v>
      </c>
      <c r="N11" s="30">
        <v>9.3200000000000003E-17</v>
      </c>
      <c r="O11">
        <v>0.46857473999999999</v>
      </c>
      <c r="P11">
        <v>21536</v>
      </c>
      <c r="Q11">
        <v>9040</v>
      </c>
      <c r="R11">
        <v>12496</v>
      </c>
      <c r="S11">
        <v>16190</v>
      </c>
      <c r="T11">
        <v>16190</v>
      </c>
      <c r="U11">
        <v>16190</v>
      </c>
      <c r="V11">
        <v>1</v>
      </c>
      <c r="W11">
        <v>2.28896249887629E-3</v>
      </c>
      <c r="X11">
        <v>10490.6983655275</v>
      </c>
      <c r="Y11" s="30">
        <v>3.6266073767136599E-5</v>
      </c>
      <c r="Z11">
        <v>16190</v>
      </c>
      <c r="AA11" t="b">
        <v>1</v>
      </c>
      <c r="AB11">
        <v>8.4011035811329198E-4</v>
      </c>
      <c r="AC11">
        <v>49.403601441811901</v>
      </c>
    </row>
    <row r="12" spans="1:29" x14ac:dyDescent="0.2">
      <c r="A12" t="s">
        <v>233</v>
      </c>
      <c r="B12" t="s">
        <v>70</v>
      </c>
      <c r="C12" t="s">
        <v>2170</v>
      </c>
      <c r="D12" t="s">
        <v>45</v>
      </c>
      <c r="E12" t="s">
        <v>26</v>
      </c>
      <c r="F12" t="s">
        <v>45</v>
      </c>
      <c r="G12" t="s">
        <v>26</v>
      </c>
      <c r="H12">
        <v>-0.19845093899999999</v>
      </c>
      <c r="I12">
        <v>2.9360000000000001E-2</v>
      </c>
      <c r="J12">
        <v>0.13</v>
      </c>
      <c r="K12" t="s">
        <v>150</v>
      </c>
      <c r="L12">
        <v>3.7398845E-2</v>
      </c>
      <c r="M12">
        <v>1.5869999999999999E-2</v>
      </c>
      <c r="N12" s="30">
        <v>4.3199999999999997E-11</v>
      </c>
      <c r="O12">
        <v>6.7910540000000005E-2</v>
      </c>
      <c r="P12">
        <v>21536</v>
      </c>
      <c r="Q12">
        <v>9040</v>
      </c>
      <c r="R12">
        <v>12496</v>
      </c>
      <c r="S12">
        <v>15466</v>
      </c>
      <c r="T12">
        <v>15466</v>
      </c>
      <c r="U12">
        <v>15466</v>
      </c>
      <c r="V12">
        <v>1</v>
      </c>
      <c r="W12">
        <v>1.4140103136639601E-3</v>
      </c>
      <c r="X12">
        <v>10490.6983655275</v>
      </c>
      <c r="Y12">
        <v>2.2127904939211099E-4</v>
      </c>
      <c r="Z12">
        <v>15466</v>
      </c>
      <c r="AA12" t="b">
        <v>1</v>
      </c>
      <c r="AB12">
        <v>7.2177327571809294E-2</v>
      </c>
      <c r="AC12">
        <v>30.492414683290399</v>
      </c>
    </row>
    <row r="13" spans="1:29" x14ac:dyDescent="0.2">
      <c r="A13" t="s">
        <v>233</v>
      </c>
      <c r="B13" t="s">
        <v>70</v>
      </c>
      <c r="C13" t="s">
        <v>2171</v>
      </c>
      <c r="D13" t="s">
        <v>14</v>
      </c>
      <c r="E13" t="s">
        <v>45</v>
      </c>
      <c r="F13" t="s">
        <v>14</v>
      </c>
      <c r="G13" t="s">
        <v>45</v>
      </c>
      <c r="H13">
        <v>-0.127833372</v>
      </c>
      <c r="I13">
        <v>4.0400000000000002E-3</v>
      </c>
      <c r="J13">
        <v>0.25</v>
      </c>
      <c r="K13" t="s">
        <v>150</v>
      </c>
      <c r="L13">
        <v>2.9020124000000001E-2</v>
      </c>
      <c r="M13">
        <v>1.289E-2</v>
      </c>
      <c r="N13" s="30">
        <v>8.2300000000000002E-8</v>
      </c>
      <c r="O13">
        <v>0.78531446999999999</v>
      </c>
      <c r="P13">
        <v>21536</v>
      </c>
      <c r="Q13">
        <v>9040</v>
      </c>
      <c r="R13">
        <v>12496</v>
      </c>
      <c r="S13">
        <v>16194</v>
      </c>
      <c r="T13">
        <v>16194</v>
      </c>
      <c r="U13">
        <v>16194</v>
      </c>
      <c r="V13">
        <v>1</v>
      </c>
      <c r="W13">
        <v>9.4908248966070398E-4</v>
      </c>
      <c r="X13">
        <v>10490.6983655275</v>
      </c>
      <c r="Y13" s="30">
        <v>6.0667174070869098E-6</v>
      </c>
      <c r="Z13">
        <v>16194</v>
      </c>
      <c r="AA13" t="b">
        <v>1</v>
      </c>
      <c r="AB13">
        <v>2.3692840937012901E-2</v>
      </c>
      <c r="AC13">
        <v>20.456957672672502</v>
      </c>
    </row>
    <row r="14" spans="1:29" x14ac:dyDescent="0.2">
      <c r="A14" t="s">
        <v>233</v>
      </c>
      <c r="B14" t="s">
        <v>70</v>
      </c>
      <c r="C14" t="s">
        <v>2172</v>
      </c>
      <c r="D14" t="s">
        <v>26</v>
      </c>
      <c r="E14" t="s">
        <v>14</v>
      </c>
      <c r="F14" t="s">
        <v>26</v>
      </c>
      <c r="G14" t="s">
        <v>14</v>
      </c>
      <c r="H14">
        <v>0.13102826200000001</v>
      </c>
      <c r="I14">
        <v>-1.8970000000000001E-2</v>
      </c>
      <c r="J14">
        <v>0.38</v>
      </c>
      <c r="K14" t="s">
        <v>150</v>
      </c>
      <c r="L14">
        <v>2.0062021999999999E-2</v>
      </c>
      <c r="M14">
        <v>1.167E-2</v>
      </c>
      <c r="N14" s="30">
        <v>1.19E-9</v>
      </c>
      <c r="O14">
        <v>0.10446121</v>
      </c>
      <c r="P14">
        <v>21536</v>
      </c>
      <c r="Q14">
        <v>9040</v>
      </c>
      <c r="R14">
        <v>12496</v>
      </c>
      <c r="S14">
        <v>15717</v>
      </c>
      <c r="T14">
        <v>15717</v>
      </c>
      <c r="U14">
        <v>15717</v>
      </c>
      <c r="V14">
        <v>1</v>
      </c>
      <c r="W14">
        <v>1.21511703475742E-3</v>
      </c>
      <c r="X14">
        <v>10490.6983655275</v>
      </c>
      <c r="Y14">
        <v>1.6811464464205E-4</v>
      </c>
      <c r="Z14">
        <v>15717</v>
      </c>
      <c r="AA14" t="b">
        <v>1</v>
      </c>
      <c r="AB14">
        <v>8.2328886346885205E-2</v>
      </c>
      <c r="AC14">
        <v>26.198164061897302</v>
      </c>
    </row>
    <row r="15" spans="1:29" x14ac:dyDescent="0.2">
      <c r="A15" t="s">
        <v>233</v>
      </c>
      <c r="B15" t="s">
        <v>70</v>
      </c>
      <c r="C15" t="s">
        <v>2173</v>
      </c>
      <c r="D15" t="s">
        <v>45</v>
      </c>
      <c r="E15" t="s">
        <v>26</v>
      </c>
      <c r="F15" t="s">
        <v>45</v>
      </c>
      <c r="G15" t="s">
        <v>26</v>
      </c>
      <c r="H15">
        <v>0.2390169</v>
      </c>
      <c r="I15">
        <v>-1.976E-2</v>
      </c>
      <c r="J15">
        <v>0.4</v>
      </c>
      <c r="K15" t="s">
        <v>150</v>
      </c>
      <c r="L15">
        <v>1.8157214000000001E-2</v>
      </c>
      <c r="M15">
        <v>1.166E-2</v>
      </c>
      <c r="N15" s="30">
        <v>7.3500000000000007E-27</v>
      </c>
      <c r="O15">
        <v>9.5832979999999998E-2</v>
      </c>
      <c r="P15">
        <v>21536</v>
      </c>
      <c r="Q15">
        <v>9040</v>
      </c>
      <c r="R15">
        <v>12496</v>
      </c>
      <c r="S15">
        <v>16193</v>
      </c>
      <c r="T15">
        <v>16193</v>
      </c>
      <c r="U15">
        <v>16193</v>
      </c>
      <c r="V15">
        <v>1</v>
      </c>
      <c r="W15">
        <v>4.0811820869179997E-3</v>
      </c>
      <c r="X15">
        <v>10490.6983655275</v>
      </c>
      <c r="Y15">
        <v>1.7734791164741E-4</v>
      </c>
      <c r="Z15">
        <v>16193</v>
      </c>
      <c r="AA15" t="b">
        <v>1</v>
      </c>
      <c r="AB15" s="30">
        <v>5.3207091253217501E-5</v>
      </c>
      <c r="AC15">
        <v>88.244316182167296</v>
      </c>
    </row>
    <row r="16" spans="1:29" x14ac:dyDescent="0.2">
      <c r="A16" t="s">
        <v>233</v>
      </c>
      <c r="B16" t="s">
        <v>109</v>
      </c>
      <c r="C16" t="s">
        <v>2161</v>
      </c>
      <c r="D16" t="s">
        <v>15</v>
      </c>
      <c r="E16" t="s">
        <v>14</v>
      </c>
      <c r="F16" t="s">
        <v>15</v>
      </c>
      <c r="G16" t="s">
        <v>14</v>
      </c>
      <c r="H16">
        <v>-0.210721031</v>
      </c>
      <c r="I16" s="30">
        <v>-2.9999999999999997E-4</v>
      </c>
      <c r="J16">
        <v>0.2</v>
      </c>
      <c r="K16" t="s">
        <v>150</v>
      </c>
      <c r="L16">
        <v>3.1534171999999999E-2</v>
      </c>
      <c r="M16">
        <v>1.3729999999999999E-2</v>
      </c>
      <c r="N16" s="30">
        <v>7.6199999999999996E-16</v>
      </c>
      <c r="O16">
        <v>0.99138300999999995</v>
      </c>
      <c r="P16">
        <v>21536</v>
      </c>
      <c r="Q16">
        <v>9040</v>
      </c>
      <c r="R16">
        <v>12496</v>
      </c>
      <c r="S16">
        <v>14321</v>
      </c>
      <c r="T16">
        <v>14321</v>
      </c>
      <c r="U16">
        <v>14321</v>
      </c>
      <c r="V16">
        <v>1</v>
      </c>
      <c r="W16">
        <v>2.2392227280562298E-3</v>
      </c>
      <c r="X16">
        <v>10490.6983655275</v>
      </c>
      <c r="Y16" s="30">
        <v>3.33417761490037E-8</v>
      </c>
      <c r="Z16">
        <v>14321</v>
      </c>
      <c r="AA16" t="b">
        <v>1</v>
      </c>
      <c r="AB16">
        <v>2.42271674810258E-4</v>
      </c>
      <c r="AC16">
        <v>48.327638572647999</v>
      </c>
    </row>
    <row r="17" spans="1:41" x14ac:dyDescent="0.2">
      <c r="A17" t="s">
        <v>233</v>
      </c>
      <c r="B17" t="s">
        <v>109</v>
      </c>
      <c r="C17" t="s">
        <v>2162</v>
      </c>
      <c r="D17" t="s">
        <v>14</v>
      </c>
      <c r="E17" t="s">
        <v>15</v>
      </c>
      <c r="F17" t="s">
        <v>14</v>
      </c>
      <c r="G17" t="s">
        <v>15</v>
      </c>
      <c r="H17">
        <v>0.14842000499999999</v>
      </c>
      <c r="I17">
        <v>-2.5600000000000002E-3</v>
      </c>
      <c r="J17">
        <v>0.43</v>
      </c>
      <c r="K17" t="s">
        <v>150</v>
      </c>
      <c r="L17">
        <v>1.9717264000000002E-2</v>
      </c>
      <c r="M17">
        <v>1.2070000000000001E-2</v>
      </c>
      <c r="N17" s="30">
        <v>1.2100000000000001E-12</v>
      </c>
      <c r="O17">
        <v>0.82789663000000002</v>
      </c>
      <c r="P17">
        <v>21536</v>
      </c>
      <c r="Q17">
        <v>9040</v>
      </c>
      <c r="R17">
        <v>12496</v>
      </c>
      <c r="S17">
        <v>14321</v>
      </c>
      <c r="T17">
        <v>14321</v>
      </c>
      <c r="U17">
        <v>14321</v>
      </c>
      <c r="V17">
        <v>1</v>
      </c>
      <c r="W17">
        <v>1.62668008476769E-3</v>
      </c>
      <c r="X17">
        <v>10490.6983655275</v>
      </c>
      <c r="Y17" s="30">
        <v>3.1416032457912299E-6</v>
      </c>
      <c r="Z17">
        <v>14321</v>
      </c>
      <c r="AA17" t="b">
        <v>1</v>
      </c>
      <c r="AB17">
        <v>2.6836706774889599E-3</v>
      </c>
      <c r="AC17">
        <v>35.086002647147701</v>
      </c>
    </row>
    <row r="18" spans="1:41" x14ac:dyDescent="0.2">
      <c r="A18" t="s">
        <v>233</v>
      </c>
      <c r="B18" t="s">
        <v>109</v>
      </c>
      <c r="C18" t="s">
        <v>2163</v>
      </c>
      <c r="D18" t="s">
        <v>45</v>
      </c>
      <c r="E18" t="s">
        <v>26</v>
      </c>
      <c r="F18" t="s">
        <v>45</v>
      </c>
      <c r="G18" t="s">
        <v>26</v>
      </c>
      <c r="H18">
        <v>0.21511137999999999</v>
      </c>
      <c r="I18">
        <v>3.96E-3</v>
      </c>
      <c r="J18">
        <v>0.43</v>
      </c>
      <c r="K18" t="s">
        <v>150</v>
      </c>
      <c r="L18">
        <v>1.8598666E-2</v>
      </c>
      <c r="M18">
        <v>1.2189999999999999E-2</v>
      </c>
      <c r="N18" s="30">
        <v>1.2200000000000001E-22</v>
      </c>
      <c r="O18">
        <v>0.75838671999999996</v>
      </c>
      <c r="P18">
        <v>21536</v>
      </c>
      <c r="Q18">
        <v>9040</v>
      </c>
      <c r="R18">
        <v>12496</v>
      </c>
      <c r="S18">
        <v>14321</v>
      </c>
      <c r="T18">
        <v>14321</v>
      </c>
      <c r="U18">
        <v>14321</v>
      </c>
      <c r="V18">
        <v>1</v>
      </c>
      <c r="W18">
        <v>3.3985592453706199E-3</v>
      </c>
      <c r="X18">
        <v>10490.6983655275</v>
      </c>
      <c r="Y18" s="30">
        <v>7.3699929219685998E-6</v>
      </c>
      <c r="Z18">
        <v>14321</v>
      </c>
      <c r="AA18" t="b">
        <v>1</v>
      </c>
      <c r="AB18" s="30">
        <v>1.49301296579473E-5</v>
      </c>
      <c r="AC18">
        <v>73.434145082507101</v>
      </c>
    </row>
    <row r="19" spans="1:41" x14ac:dyDescent="0.2">
      <c r="A19" t="s">
        <v>233</v>
      </c>
      <c r="B19" t="s">
        <v>109</v>
      </c>
      <c r="C19" t="s">
        <v>2164</v>
      </c>
      <c r="D19" t="s">
        <v>14</v>
      </c>
      <c r="E19" t="s">
        <v>15</v>
      </c>
      <c r="F19" t="s">
        <v>14</v>
      </c>
      <c r="G19" t="s">
        <v>15</v>
      </c>
      <c r="H19">
        <v>0.3074847</v>
      </c>
      <c r="I19">
        <v>1.687E-2</v>
      </c>
      <c r="J19">
        <v>0.06</v>
      </c>
      <c r="K19" t="s">
        <v>150</v>
      </c>
      <c r="L19">
        <v>3.7582835000000002E-2</v>
      </c>
      <c r="M19">
        <v>5.7689999999999998E-2</v>
      </c>
      <c r="N19" s="30">
        <v>7.0900000000000003E-10</v>
      </c>
      <c r="O19">
        <v>0.74215569000000003</v>
      </c>
      <c r="P19">
        <v>21536</v>
      </c>
      <c r="Q19">
        <v>9040</v>
      </c>
      <c r="R19">
        <v>12496</v>
      </c>
      <c r="S19">
        <v>2579</v>
      </c>
      <c r="T19">
        <v>2579</v>
      </c>
      <c r="U19">
        <v>2579</v>
      </c>
      <c r="V19">
        <v>1</v>
      </c>
      <c r="W19">
        <v>1.4753731140450799E-3</v>
      </c>
      <c r="X19">
        <v>10490.6983655275</v>
      </c>
      <c r="Y19" s="30">
        <v>3.3181824178809801E-5</v>
      </c>
      <c r="Z19">
        <v>2579</v>
      </c>
      <c r="AA19" t="b">
        <v>1</v>
      </c>
      <c r="AB19">
        <v>0.13737161991542901</v>
      </c>
      <c r="AC19">
        <v>31.817627510027702</v>
      </c>
    </row>
    <row r="20" spans="1:41" x14ac:dyDescent="0.2">
      <c r="A20" t="s">
        <v>233</v>
      </c>
      <c r="B20" t="s">
        <v>109</v>
      </c>
      <c r="C20" t="s">
        <v>2165</v>
      </c>
      <c r="D20" t="s">
        <v>26</v>
      </c>
      <c r="E20" t="s">
        <v>45</v>
      </c>
      <c r="F20" t="s">
        <v>26</v>
      </c>
      <c r="G20" t="s">
        <v>45</v>
      </c>
      <c r="H20">
        <v>0.223143551</v>
      </c>
      <c r="I20">
        <v>-2.1239999999999998E-2</v>
      </c>
      <c r="J20">
        <v>0.14000000000000001</v>
      </c>
      <c r="K20" t="s">
        <v>150</v>
      </c>
      <c r="L20">
        <v>2.6661403E-2</v>
      </c>
      <c r="M20">
        <v>1.805E-2</v>
      </c>
      <c r="N20" s="30">
        <v>6.5799999999999998E-12</v>
      </c>
      <c r="O20">
        <v>0.26639621000000002</v>
      </c>
      <c r="P20">
        <v>21536</v>
      </c>
      <c r="Q20">
        <v>9040</v>
      </c>
      <c r="R20">
        <v>12496</v>
      </c>
      <c r="S20">
        <v>14321</v>
      </c>
      <c r="T20">
        <v>14321</v>
      </c>
      <c r="U20">
        <v>14321</v>
      </c>
      <c r="V20">
        <v>1</v>
      </c>
      <c r="W20">
        <v>1.72358593126875E-3</v>
      </c>
      <c r="X20">
        <v>10490.6983655275</v>
      </c>
      <c r="Y20" s="30">
        <v>9.6694089321225607E-5</v>
      </c>
      <c r="Z20">
        <v>14321</v>
      </c>
      <c r="AA20" t="b">
        <v>1</v>
      </c>
      <c r="AB20">
        <v>1.3628825854743299E-2</v>
      </c>
      <c r="AC20">
        <v>37.179781993112201</v>
      </c>
    </row>
    <row r="21" spans="1:41" x14ac:dyDescent="0.2">
      <c r="A21" t="s">
        <v>233</v>
      </c>
      <c r="B21" t="s">
        <v>109</v>
      </c>
      <c r="C21" t="s">
        <v>2166</v>
      </c>
      <c r="D21" t="s">
        <v>15</v>
      </c>
      <c r="E21" t="s">
        <v>26</v>
      </c>
      <c r="F21" t="s">
        <v>15</v>
      </c>
      <c r="G21" t="s">
        <v>26</v>
      </c>
      <c r="H21">
        <v>0.113328685</v>
      </c>
      <c r="I21">
        <v>1.7600000000000001E-3</v>
      </c>
      <c r="J21">
        <v>0.3</v>
      </c>
      <c r="K21" t="s">
        <v>150</v>
      </c>
      <c r="L21">
        <v>2.0602387E-2</v>
      </c>
      <c r="M21">
        <v>1.2970000000000001E-2</v>
      </c>
      <c r="N21" s="30">
        <v>9.7999999999999993E-7</v>
      </c>
      <c r="O21">
        <v>0.85762362999999997</v>
      </c>
      <c r="P21">
        <v>21536</v>
      </c>
      <c r="Q21">
        <v>9040</v>
      </c>
      <c r="R21">
        <v>12496</v>
      </c>
      <c r="S21">
        <v>14321</v>
      </c>
      <c r="T21">
        <v>14321</v>
      </c>
      <c r="U21">
        <v>14321</v>
      </c>
      <c r="V21">
        <v>1</v>
      </c>
      <c r="W21">
        <v>8.0702232218326402E-4</v>
      </c>
      <c r="X21">
        <v>10490.6983655275</v>
      </c>
      <c r="Y21" s="30">
        <v>1.28597384552542E-6</v>
      </c>
      <c r="Z21">
        <v>14321</v>
      </c>
      <c r="AA21" t="b">
        <v>1</v>
      </c>
      <c r="AB21">
        <v>3.3783278973920999E-2</v>
      </c>
      <c r="AC21">
        <v>17.392454785143599</v>
      </c>
    </row>
    <row r="22" spans="1:41" x14ac:dyDescent="0.2">
      <c r="A22" t="s">
        <v>233</v>
      </c>
      <c r="B22" t="s">
        <v>109</v>
      </c>
      <c r="C22" t="s">
        <v>2167</v>
      </c>
      <c r="D22" t="s">
        <v>26</v>
      </c>
      <c r="E22" t="s">
        <v>45</v>
      </c>
      <c r="F22" t="s">
        <v>26</v>
      </c>
      <c r="G22" t="s">
        <v>45</v>
      </c>
      <c r="H22">
        <v>0.14842000499999999</v>
      </c>
      <c r="I22">
        <v>-6.1000000000000004E-3</v>
      </c>
      <c r="J22">
        <v>0.17</v>
      </c>
      <c r="K22" t="s">
        <v>150</v>
      </c>
      <c r="L22">
        <v>2.4313820999999999E-2</v>
      </c>
      <c r="M22">
        <v>1.609E-2</v>
      </c>
      <c r="N22" s="30">
        <v>2.9299999999999999E-7</v>
      </c>
      <c r="O22">
        <v>0.72829082999999994</v>
      </c>
      <c r="P22">
        <v>21536</v>
      </c>
      <c r="Q22">
        <v>9040</v>
      </c>
      <c r="R22">
        <v>12496</v>
      </c>
      <c r="S22">
        <v>14276</v>
      </c>
      <c r="T22">
        <v>14276</v>
      </c>
      <c r="U22">
        <v>14276</v>
      </c>
      <c r="V22">
        <v>1</v>
      </c>
      <c r="W22">
        <v>9.1384998321491996E-4</v>
      </c>
      <c r="X22">
        <v>10490.6983655275</v>
      </c>
      <c r="Y22" s="30">
        <v>1.00692591042783E-5</v>
      </c>
      <c r="Z22">
        <v>14276</v>
      </c>
      <c r="AA22" t="b">
        <v>1</v>
      </c>
      <c r="AB22">
        <v>3.5338845547833397E-2</v>
      </c>
      <c r="AC22">
        <v>19.696845500480102</v>
      </c>
    </row>
    <row r="23" spans="1:41" x14ac:dyDescent="0.2">
      <c r="A23" t="s">
        <v>233</v>
      </c>
      <c r="B23" t="s">
        <v>109</v>
      </c>
      <c r="C23" t="s">
        <v>2168</v>
      </c>
      <c r="D23" t="s">
        <v>14</v>
      </c>
      <c r="E23" t="s">
        <v>15</v>
      </c>
      <c r="F23" t="s">
        <v>14</v>
      </c>
      <c r="G23" t="s">
        <v>15</v>
      </c>
      <c r="H23">
        <v>-0.116533816</v>
      </c>
      <c r="I23">
        <v>-1.1089999999999999E-2</v>
      </c>
      <c r="J23">
        <v>0.33</v>
      </c>
      <c r="K23" t="s">
        <v>150</v>
      </c>
      <c r="L23">
        <v>2.2945978999999998E-2</v>
      </c>
      <c r="M23">
        <v>1.242E-2</v>
      </c>
      <c r="N23" s="30">
        <v>1.14E-7</v>
      </c>
      <c r="O23">
        <v>0.35579878999999998</v>
      </c>
      <c r="P23">
        <v>21536</v>
      </c>
      <c r="Q23">
        <v>9040</v>
      </c>
      <c r="R23">
        <v>12496</v>
      </c>
      <c r="S23">
        <v>14321</v>
      </c>
      <c r="T23">
        <v>14321</v>
      </c>
      <c r="U23">
        <v>14321</v>
      </c>
      <c r="V23">
        <v>1</v>
      </c>
      <c r="W23">
        <v>9.2306161167410696E-4</v>
      </c>
      <c r="X23">
        <v>10490.6983655275</v>
      </c>
      <c r="Y23" s="30">
        <v>5.5677923536883398E-5</v>
      </c>
      <c r="Z23">
        <v>14321</v>
      </c>
      <c r="AA23" t="b">
        <v>1</v>
      </c>
      <c r="AB23">
        <v>7.4421662088944796E-2</v>
      </c>
      <c r="AC23">
        <v>19.8955735860097</v>
      </c>
    </row>
    <row r="24" spans="1:41" x14ac:dyDescent="0.2">
      <c r="A24" t="s">
        <v>233</v>
      </c>
      <c r="B24" t="s">
        <v>109</v>
      </c>
      <c r="C24" t="s">
        <v>2169</v>
      </c>
      <c r="D24" t="s">
        <v>26</v>
      </c>
      <c r="E24" t="s">
        <v>45</v>
      </c>
      <c r="F24" t="s">
        <v>26</v>
      </c>
      <c r="G24" t="s">
        <v>45</v>
      </c>
      <c r="H24">
        <v>0.173953307</v>
      </c>
      <c r="I24">
        <v>-1.18E-2</v>
      </c>
      <c r="J24">
        <v>0.49</v>
      </c>
      <c r="K24" t="s">
        <v>150</v>
      </c>
      <c r="L24">
        <v>1.715618E-2</v>
      </c>
      <c r="M24">
        <v>1.197E-2</v>
      </c>
      <c r="N24" s="30">
        <v>9.3200000000000003E-17</v>
      </c>
      <c r="O24">
        <v>0.30991519000000001</v>
      </c>
      <c r="P24">
        <v>21536</v>
      </c>
      <c r="Q24">
        <v>9040</v>
      </c>
      <c r="R24">
        <v>12496</v>
      </c>
      <c r="S24">
        <v>14317</v>
      </c>
      <c r="T24">
        <v>14317</v>
      </c>
      <c r="U24">
        <v>14317</v>
      </c>
      <c r="V24">
        <v>1</v>
      </c>
      <c r="W24">
        <v>2.28896249887629E-3</v>
      </c>
      <c r="X24">
        <v>10490.6983655275</v>
      </c>
      <c r="Y24" s="30">
        <v>6.7882039113672396E-5</v>
      </c>
      <c r="Z24">
        <v>14317</v>
      </c>
      <c r="AA24" t="b">
        <v>1</v>
      </c>
      <c r="AB24">
        <v>2.0421951192924901E-3</v>
      </c>
      <c r="AC24">
        <v>49.403601441811901</v>
      </c>
    </row>
    <row r="25" spans="1:41" x14ac:dyDescent="0.2">
      <c r="A25" t="s">
        <v>233</v>
      </c>
      <c r="B25" t="s">
        <v>109</v>
      </c>
      <c r="C25" t="s">
        <v>2170</v>
      </c>
      <c r="D25" t="s">
        <v>45</v>
      </c>
      <c r="E25" t="s">
        <v>26</v>
      </c>
      <c r="F25" t="s">
        <v>45</v>
      </c>
      <c r="G25" t="s">
        <v>26</v>
      </c>
      <c r="H25">
        <v>-0.19845093899999999</v>
      </c>
      <c r="I25">
        <v>2.896E-2</v>
      </c>
      <c r="J25">
        <v>0.13</v>
      </c>
      <c r="K25" t="s">
        <v>150</v>
      </c>
      <c r="L25">
        <v>3.7398845E-2</v>
      </c>
      <c r="M25">
        <v>1.685E-2</v>
      </c>
      <c r="N25" s="30">
        <v>4.3199999999999997E-11</v>
      </c>
      <c r="O25">
        <v>8.323796E-2</v>
      </c>
      <c r="P25">
        <v>21536</v>
      </c>
      <c r="Q25">
        <v>9040</v>
      </c>
      <c r="R25">
        <v>12496</v>
      </c>
      <c r="S25">
        <v>13701</v>
      </c>
      <c r="T25">
        <v>13701</v>
      </c>
      <c r="U25">
        <v>13701</v>
      </c>
      <c r="V25">
        <v>1</v>
      </c>
      <c r="W25">
        <v>1.4140103136639601E-3</v>
      </c>
      <c r="X25">
        <v>10490.6983655275</v>
      </c>
      <c r="Y25">
        <v>2.1558314451847001E-4</v>
      </c>
      <c r="Z25">
        <v>13701</v>
      </c>
      <c r="AA25" t="b">
        <v>1</v>
      </c>
      <c r="AB25">
        <v>7.7095836465133405E-2</v>
      </c>
      <c r="AC25">
        <v>30.492414683290399</v>
      </c>
    </row>
    <row r="26" spans="1:41" x14ac:dyDescent="0.2">
      <c r="A26" t="s">
        <v>233</v>
      </c>
      <c r="B26" t="s">
        <v>109</v>
      </c>
      <c r="C26" t="s">
        <v>2171</v>
      </c>
      <c r="D26" t="s">
        <v>14</v>
      </c>
      <c r="E26" t="s">
        <v>45</v>
      </c>
      <c r="F26" t="s">
        <v>14</v>
      </c>
      <c r="G26" t="s">
        <v>45</v>
      </c>
      <c r="H26">
        <v>-0.127833372</v>
      </c>
      <c r="I26">
        <v>1.9599999999999999E-3</v>
      </c>
      <c r="J26">
        <v>0.25</v>
      </c>
      <c r="K26" t="s">
        <v>150</v>
      </c>
      <c r="L26">
        <v>2.9020124000000001E-2</v>
      </c>
      <c r="M26">
        <v>1.37E-2</v>
      </c>
      <c r="N26" s="30">
        <v>8.2300000000000002E-8</v>
      </c>
      <c r="O26">
        <v>0.8899243</v>
      </c>
      <c r="P26">
        <v>21536</v>
      </c>
      <c r="Q26">
        <v>9040</v>
      </c>
      <c r="R26">
        <v>12496</v>
      </c>
      <c r="S26">
        <v>14321</v>
      </c>
      <c r="T26">
        <v>14321</v>
      </c>
      <c r="U26">
        <v>14321</v>
      </c>
      <c r="V26">
        <v>1</v>
      </c>
      <c r="W26">
        <v>9.4908248966070398E-4</v>
      </c>
      <c r="X26">
        <v>10490.6983655275</v>
      </c>
      <c r="Y26" s="30">
        <v>1.42941290452321E-6</v>
      </c>
      <c r="Z26">
        <v>14321</v>
      </c>
      <c r="AA26" t="b">
        <v>1</v>
      </c>
      <c r="AB26">
        <v>2.11845603776924E-2</v>
      </c>
      <c r="AC26">
        <v>20.456957672672502</v>
      </c>
    </row>
    <row r="27" spans="1:41" x14ac:dyDescent="0.2">
      <c r="A27" t="s">
        <v>233</v>
      </c>
      <c r="B27" t="s">
        <v>109</v>
      </c>
      <c r="C27" t="s">
        <v>2172</v>
      </c>
      <c r="D27" t="s">
        <v>26</v>
      </c>
      <c r="E27" t="s">
        <v>14</v>
      </c>
      <c r="F27" t="s">
        <v>26</v>
      </c>
      <c r="G27" t="s">
        <v>14</v>
      </c>
      <c r="H27">
        <v>0.13102826200000001</v>
      </c>
      <c r="I27">
        <v>-1.9429999999999999E-2</v>
      </c>
      <c r="J27">
        <v>0.38</v>
      </c>
      <c r="K27" t="s">
        <v>150</v>
      </c>
      <c r="L27">
        <v>2.0062021999999999E-2</v>
      </c>
      <c r="M27">
        <v>1.242E-2</v>
      </c>
      <c r="N27" s="30">
        <v>1.19E-9</v>
      </c>
      <c r="O27">
        <v>0.11269395</v>
      </c>
      <c r="P27">
        <v>21536</v>
      </c>
      <c r="Q27">
        <v>9040</v>
      </c>
      <c r="R27">
        <v>12496</v>
      </c>
      <c r="S27">
        <v>13851</v>
      </c>
      <c r="T27">
        <v>13851</v>
      </c>
      <c r="U27">
        <v>13851</v>
      </c>
      <c r="V27">
        <v>1</v>
      </c>
      <c r="W27">
        <v>1.21511703475742E-3</v>
      </c>
      <c r="X27">
        <v>10490.6983655275</v>
      </c>
      <c r="Y27">
        <v>1.7668808055085601E-4</v>
      </c>
      <c r="Z27">
        <v>13851</v>
      </c>
      <c r="AA27" t="b">
        <v>1</v>
      </c>
      <c r="AB27">
        <v>9.5501539500177604E-2</v>
      </c>
      <c r="AC27">
        <v>26.198164061897302</v>
      </c>
    </row>
    <row r="28" spans="1:41" x14ac:dyDescent="0.2">
      <c r="A28" t="s">
        <v>233</v>
      </c>
      <c r="B28" t="s">
        <v>109</v>
      </c>
      <c r="C28" t="s">
        <v>2173</v>
      </c>
      <c r="D28" t="s">
        <v>45</v>
      </c>
      <c r="E28" t="s">
        <v>26</v>
      </c>
      <c r="F28" t="s">
        <v>45</v>
      </c>
      <c r="G28" t="s">
        <v>26</v>
      </c>
      <c r="H28">
        <v>0.2390169</v>
      </c>
      <c r="I28">
        <v>-2.7189999999999999E-2</v>
      </c>
      <c r="J28">
        <v>0.4</v>
      </c>
      <c r="K28" t="s">
        <v>150</v>
      </c>
      <c r="L28">
        <v>1.8157214000000001E-2</v>
      </c>
      <c r="M28">
        <v>1.24E-2</v>
      </c>
      <c r="N28" s="30">
        <v>7.3500000000000007E-27</v>
      </c>
      <c r="O28">
        <v>2.945074E-2</v>
      </c>
      <c r="P28">
        <v>21536</v>
      </c>
      <c r="Q28">
        <v>9040</v>
      </c>
      <c r="R28">
        <v>12496</v>
      </c>
      <c r="S28">
        <v>14320</v>
      </c>
      <c r="T28">
        <v>14320</v>
      </c>
      <c r="U28">
        <v>14320</v>
      </c>
      <c r="V28">
        <v>1</v>
      </c>
      <c r="W28">
        <v>4.0811820869179997E-3</v>
      </c>
      <c r="X28">
        <v>10490.6983655275</v>
      </c>
      <c r="Y28">
        <v>3.3569654471995899E-4</v>
      </c>
      <c r="Z28">
        <v>14320</v>
      </c>
      <c r="AA28" t="b">
        <v>1</v>
      </c>
      <c r="AB28">
        <v>3.83027264106144E-4</v>
      </c>
      <c r="AC28">
        <v>88.244316182167296</v>
      </c>
    </row>
    <row r="30" spans="1:41" ht="79.75" customHeight="1" x14ac:dyDescent="0.2">
      <c r="A30" s="96" t="s">
        <v>2201</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71"/>
      <c r="AE30" s="71"/>
      <c r="AF30" s="71"/>
      <c r="AG30" s="71"/>
      <c r="AH30" s="71"/>
      <c r="AI30" s="71"/>
      <c r="AJ30" s="71"/>
      <c r="AK30" s="71"/>
      <c r="AL30" s="71"/>
      <c r="AM30" s="71"/>
      <c r="AN30" s="71"/>
      <c r="AO30" s="71"/>
    </row>
    <row r="32" spans="1:41" x14ac:dyDescent="0.2">
      <c r="C32" s="8"/>
    </row>
    <row r="33" spans="3:3" x14ac:dyDescent="0.2">
      <c r="C33" s="8"/>
    </row>
    <row r="34" spans="3:3" x14ac:dyDescent="0.2">
      <c r="C34" s="8"/>
    </row>
    <row r="35" spans="3:3" x14ac:dyDescent="0.2">
      <c r="C35" s="8"/>
    </row>
    <row r="36" spans="3:3" x14ac:dyDescent="0.2">
      <c r="C36" s="8"/>
    </row>
    <row r="37" spans="3:3" x14ac:dyDescent="0.2">
      <c r="C37" s="8"/>
    </row>
    <row r="38" spans="3:3" x14ac:dyDescent="0.2">
      <c r="C38" s="8"/>
    </row>
    <row r="39" spans="3:3" x14ac:dyDescent="0.2">
      <c r="C39" s="8"/>
    </row>
    <row r="40" spans="3:3" x14ac:dyDescent="0.2">
      <c r="C40" s="8"/>
    </row>
    <row r="41" spans="3:3" x14ac:dyDescent="0.2">
      <c r="C41" s="8"/>
    </row>
  </sheetData>
  <mergeCells count="1">
    <mergeCell ref="A30:AC30"/>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B799A-A8E1-3D49-A35C-8447A027A764}">
  <dimension ref="A1:H28"/>
  <sheetViews>
    <sheetView workbookViewId="0">
      <selection activeCell="E34" sqref="E34"/>
    </sheetView>
  </sheetViews>
  <sheetFormatPr baseColWidth="10" defaultColWidth="11" defaultRowHeight="16" x14ac:dyDescent="0.2"/>
  <cols>
    <col min="1" max="1" width="21.33203125" customWidth="1"/>
    <col min="2" max="2" width="16.33203125" bestFit="1" customWidth="1"/>
    <col min="3" max="3" width="12.5" bestFit="1" customWidth="1"/>
    <col min="4" max="4" width="14.33203125" bestFit="1" customWidth="1"/>
    <col min="5" max="5" width="19.5" bestFit="1" customWidth="1"/>
    <col min="6" max="6" width="45.33203125" customWidth="1"/>
    <col min="7" max="7" width="39.83203125" bestFit="1" customWidth="1"/>
    <col min="8" max="8" width="36.6640625" bestFit="1" customWidth="1"/>
  </cols>
  <sheetData>
    <row r="1" spans="1:8" x14ac:dyDescent="0.2">
      <c r="A1" s="10" t="s">
        <v>2176</v>
      </c>
    </row>
    <row r="2" spans="1:8" x14ac:dyDescent="0.2">
      <c r="A2" s="91" t="s">
        <v>138</v>
      </c>
      <c r="B2" s="91" t="s">
        <v>139</v>
      </c>
      <c r="C2" s="91" t="s">
        <v>140</v>
      </c>
      <c r="D2" s="91" t="s">
        <v>141</v>
      </c>
      <c r="E2" s="91" t="s">
        <v>142</v>
      </c>
      <c r="F2" s="91" t="s">
        <v>143</v>
      </c>
      <c r="G2" s="92" t="s">
        <v>144</v>
      </c>
      <c r="H2" s="91" t="s">
        <v>2175</v>
      </c>
    </row>
    <row r="3" spans="1:8" x14ac:dyDescent="0.2">
      <c r="A3" s="93" t="s">
        <v>145</v>
      </c>
      <c r="B3" s="93" t="s">
        <v>146</v>
      </c>
      <c r="C3" s="93" t="s">
        <v>147</v>
      </c>
      <c r="D3" s="93" t="s">
        <v>148</v>
      </c>
      <c r="E3" s="93">
        <v>721</v>
      </c>
      <c r="F3" s="93" t="s">
        <v>149</v>
      </c>
      <c r="G3" s="93" t="s">
        <v>150</v>
      </c>
      <c r="H3" s="93" t="s">
        <v>2174</v>
      </c>
    </row>
    <row r="4" spans="1:8" x14ac:dyDescent="0.2">
      <c r="A4" s="93" t="s">
        <v>151</v>
      </c>
      <c r="B4" s="93" t="s">
        <v>146</v>
      </c>
      <c r="C4" s="93" t="s">
        <v>152</v>
      </c>
      <c r="D4" s="93" t="s">
        <v>153</v>
      </c>
      <c r="E4" s="93">
        <v>114</v>
      </c>
      <c r="F4" s="93" t="s">
        <v>154</v>
      </c>
      <c r="G4" s="93">
        <v>16</v>
      </c>
      <c r="H4" s="93" t="s">
        <v>7</v>
      </c>
    </row>
    <row r="5" spans="1:8" x14ac:dyDescent="0.2">
      <c r="A5" s="93" t="s">
        <v>155</v>
      </c>
      <c r="B5" s="93" t="s">
        <v>146</v>
      </c>
      <c r="C5" s="93" t="s">
        <v>147</v>
      </c>
      <c r="D5" s="93" t="s">
        <v>153</v>
      </c>
      <c r="E5" s="93">
        <v>257</v>
      </c>
      <c r="F5" s="93" t="s">
        <v>154</v>
      </c>
      <c r="G5" s="93">
        <v>37</v>
      </c>
      <c r="H5" s="93" t="s">
        <v>2174</v>
      </c>
    </row>
    <row r="6" spans="1:8" x14ac:dyDescent="0.2">
      <c r="A6" s="93" t="s">
        <v>156</v>
      </c>
      <c r="B6" s="93" t="s">
        <v>157</v>
      </c>
      <c r="C6" s="93" t="s">
        <v>147</v>
      </c>
      <c r="D6" s="93" t="s">
        <v>158</v>
      </c>
      <c r="E6" s="93">
        <v>380</v>
      </c>
      <c r="F6" s="93" t="s">
        <v>159</v>
      </c>
      <c r="G6" s="93">
        <v>84</v>
      </c>
      <c r="H6" s="93" t="s">
        <v>2174</v>
      </c>
    </row>
    <row r="7" spans="1:8" x14ac:dyDescent="0.2">
      <c r="A7" s="93" t="s">
        <v>160</v>
      </c>
      <c r="B7" s="93" t="s">
        <v>146</v>
      </c>
      <c r="C7" s="93" t="s">
        <v>147</v>
      </c>
      <c r="D7" s="93" t="s">
        <v>158</v>
      </c>
      <c r="E7" s="93">
        <v>2396</v>
      </c>
      <c r="F7" s="93" t="s">
        <v>161</v>
      </c>
      <c r="G7" s="93" t="s">
        <v>150</v>
      </c>
      <c r="H7" s="93" t="s">
        <v>2174</v>
      </c>
    </row>
    <row r="8" spans="1:8" x14ac:dyDescent="0.2">
      <c r="A8" s="93" t="s">
        <v>162</v>
      </c>
      <c r="B8" s="93" t="s">
        <v>146</v>
      </c>
      <c r="C8" s="93" t="s">
        <v>147</v>
      </c>
      <c r="D8" s="93" t="s">
        <v>163</v>
      </c>
      <c r="E8" s="93">
        <v>2259</v>
      </c>
      <c r="F8" s="93" t="s">
        <v>161</v>
      </c>
      <c r="G8" s="93" t="s">
        <v>164</v>
      </c>
      <c r="H8" s="93" t="s">
        <v>2174</v>
      </c>
    </row>
    <row r="9" spans="1:8" x14ac:dyDescent="0.2">
      <c r="A9" s="93" t="s">
        <v>165</v>
      </c>
      <c r="B9" s="93" t="s">
        <v>146</v>
      </c>
      <c r="C9" s="93" t="s">
        <v>147</v>
      </c>
      <c r="D9" s="93" t="s">
        <v>148</v>
      </c>
      <c r="E9" s="93">
        <v>960</v>
      </c>
      <c r="F9" s="93" t="s">
        <v>166</v>
      </c>
      <c r="G9" s="93" t="s">
        <v>150</v>
      </c>
      <c r="H9" s="93" t="s">
        <v>2174</v>
      </c>
    </row>
    <row r="10" spans="1:8" x14ac:dyDescent="0.2">
      <c r="A10" s="93" t="s">
        <v>167</v>
      </c>
      <c r="B10" s="93" t="s">
        <v>146</v>
      </c>
      <c r="C10" s="93" t="s">
        <v>147</v>
      </c>
      <c r="D10" s="93" t="s">
        <v>168</v>
      </c>
      <c r="E10" s="93">
        <v>378</v>
      </c>
      <c r="F10" s="93" t="s">
        <v>169</v>
      </c>
      <c r="G10" s="93" t="s">
        <v>170</v>
      </c>
      <c r="H10" s="93" t="s">
        <v>2174</v>
      </c>
    </row>
    <row r="11" spans="1:8" x14ac:dyDescent="0.2">
      <c r="A11" s="93" t="s">
        <v>171</v>
      </c>
      <c r="B11" s="93" t="s">
        <v>146</v>
      </c>
      <c r="C11" s="93" t="s">
        <v>172</v>
      </c>
      <c r="D11" s="93" t="s">
        <v>168</v>
      </c>
      <c r="E11" s="93">
        <v>203</v>
      </c>
      <c r="F11" s="93" t="s">
        <v>169</v>
      </c>
      <c r="G11" s="93" t="s">
        <v>173</v>
      </c>
      <c r="H11" s="93" t="s">
        <v>7</v>
      </c>
    </row>
    <row r="12" spans="1:8" x14ac:dyDescent="0.2">
      <c r="A12" s="93" t="s">
        <v>174</v>
      </c>
      <c r="B12" s="93" t="s">
        <v>146</v>
      </c>
      <c r="C12" s="93" t="s">
        <v>147</v>
      </c>
      <c r="D12" s="93" t="s">
        <v>168</v>
      </c>
      <c r="E12" s="93">
        <v>662</v>
      </c>
      <c r="F12" s="93" t="s">
        <v>169</v>
      </c>
      <c r="G12" s="93" t="s">
        <v>175</v>
      </c>
      <c r="H12" s="93" t="s">
        <v>7</v>
      </c>
    </row>
    <row r="13" spans="1:8" x14ac:dyDescent="0.2">
      <c r="A13" s="93" t="s">
        <v>176</v>
      </c>
      <c r="B13" s="93" t="s">
        <v>146</v>
      </c>
      <c r="C13" s="93" t="s">
        <v>177</v>
      </c>
      <c r="D13" s="93" t="s">
        <v>178</v>
      </c>
      <c r="E13" s="93">
        <v>1328</v>
      </c>
      <c r="F13" s="93" t="s">
        <v>179</v>
      </c>
      <c r="G13" s="93">
        <v>0</v>
      </c>
      <c r="H13" s="93" t="s">
        <v>2174</v>
      </c>
    </row>
    <row r="14" spans="1:8" x14ac:dyDescent="0.2">
      <c r="A14" s="93" t="s">
        <v>180</v>
      </c>
      <c r="B14" s="93" t="s">
        <v>146</v>
      </c>
      <c r="C14" s="93" t="s">
        <v>181</v>
      </c>
      <c r="D14" s="93" t="s">
        <v>153</v>
      </c>
      <c r="E14" s="93">
        <v>1097</v>
      </c>
      <c r="F14" s="93" t="s">
        <v>182</v>
      </c>
      <c r="G14" s="93">
        <v>321</v>
      </c>
      <c r="H14" s="93" t="s">
        <v>7</v>
      </c>
    </row>
    <row r="15" spans="1:8" x14ac:dyDescent="0.2">
      <c r="A15" s="93" t="s">
        <v>183</v>
      </c>
      <c r="B15" s="93" t="s">
        <v>146</v>
      </c>
      <c r="C15" s="93" t="s">
        <v>184</v>
      </c>
      <c r="D15" s="93" t="s">
        <v>185</v>
      </c>
      <c r="E15" s="93">
        <v>811</v>
      </c>
      <c r="F15" s="93" t="s">
        <v>186</v>
      </c>
      <c r="G15" s="93">
        <v>28</v>
      </c>
      <c r="H15" s="93" t="s">
        <v>7</v>
      </c>
    </row>
    <row r="16" spans="1:8" x14ac:dyDescent="0.2">
      <c r="A16" s="93" t="s">
        <v>187</v>
      </c>
      <c r="B16" s="93" t="s">
        <v>146</v>
      </c>
      <c r="C16" s="93" t="s">
        <v>147</v>
      </c>
      <c r="D16" s="93" t="s">
        <v>178</v>
      </c>
      <c r="E16" s="93">
        <v>875</v>
      </c>
      <c r="F16" s="93" t="s">
        <v>188</v>
      </c>
      <c r="G16" s="93">
        <v>8</v>
      </c>
      <c r="H16" s="93" t="s">
        <v>2174</v>
      </c>
    </row>
    <row r="17" spans="1:8" x14ac:dyDescent="0.2">
      <c r="A17" s="93" t="s">
        <v>189</v>
      </c>
      <c r="B17" s="93" t="s">
        <v>146</v>
      </c>
      <c r="C17" s="93" t="s">
        <v>147</v>
      </c>
      <c r="D17" s="93" t="s">
        <v>190</v>
      </c>
      <c r="E17" s="93">
        <v>522</v>
      </c>
      <c r="F17" s="93" t="s">
        <v>191</v>
      </c>
      <c r="G17" s="93">
        <v>4</v>
      </c>
      <c r="H17" s="93" t="s">
        <v>2174</v>
      </c>
    </row>
    <row r="18" spans="1:8" x14ac:dyDescent="0.2">
      <c r="A18" s="93" t="s">
        <v>192</v>
      </c>
      <c r="B18" s="93" t="s">
        <v>146</v>
      </c>
      <c r="C18" s="93" t="s">
        <v>147</v>
      </c>
      <c r="D18" s="93" t="s">
        <v>178</v>
      </c>
      <c r="E18" s="93">
        <v>80</v>
      </c>
      <c r="F18" s="93" t="s">
        <v>191</v>
      </c>
      <c r="G18" s="93" t="s">
        <v>150</v>
      </c>
      <c r="H18" s="93" t="s">
        <v>2174</v>
      </c>
    </row>
    <row r="19" spans="1:8" x14ac:dyDescent="0.2">
      <c r="A19" s="93" t="s">
        <v>193</v>
      </c>
      <c r="B19" s="93" t="s">
        <v>146</v>
      </c>
      <c r="C19" s="93" t="s">
        <v>147</v>
      </c>
      <c r="D19" s="93" t="s">
        <v>153</v>
      </c>
      <c r="E19" s="93">
        <v>77</v>
      </c>
      <c r="F19" s="93" t="s">
        <v>194</v>
      </c>
      <c r="G19" s="93">
        <v>12</v>
      </c>
      <c r="H19" s="93" t="s">
        <v>2174</v>
      </c>
    </row>
    <row r="20" spans="1:8" x14ac:dyDescent="0.2">
      <c r="A20" s="93" t="s">
        <v>195</v>
      </c>
      <c r="B20" s="93" t="s">
        <v>196</v>
      </c>
      <c r="C20" s="93" t="s">
        <v>147</v>
      </c>
      <c r="D20" s="93" t="s">
        <v>178</v>
      </c>
      <c r="E20" s="93">
        <v>279</v>
      </c>
      <c r="F20" s="93" t="s">
        <v>154</v>
      </c>
      <c r="G20" s="93" t="s">
        <v>150</v>
      </c>
      <c r="H20" s="93" t="s">
        <v>2174</v>
      </c>
    </row>
    <row r="21" spans="1:8" x14ac:dyDescent="0.2">
      <c r="A21" s="93" t="s">
        <v>197</v>
      </c>
      <c r="B21" s="93" t="s">
        <v>146</v>
      </c>
      <c r="C21" s="93" t="s">
        <v>198</v>
      </c>
      <c r="D21" s="93" t="s">
        <v>199</v>
      </c>
      <c r="E21" s="93">
        <v>481</v>
      </c>
      <c r="F21" s="93" t="s">
        <v>200</v>
      </c>
      <c r="G21" s="93" t="s">
        <v>150</v>
      </c>
      <c r="H21" s="93" t="s">
        <v>7</v>
      </c>
    </row>
    <row r="22" spans="1:8" x14ac:dyDescent="0.2">
      <c r="A22" s="93" t="s">
        <v>201</v>
      </c>
      <c r="B22" s="93" t="s">
        <v>146</v>
      </c>
      <c r="C22" s="93" t="s">
        <v>147</v>
      </c>
      <c r="D22" s="93" t="s">
        <v>202</v>
      </c>
      <c r="E22" s="93">
        <v>134</v>
      </c>
      <c r="F22" s="93" t="s">
        <v>203</v>
      </c>
      <c r="G22" s="93">
        <v>12</v>
      </c>
      <c r="H22" s="93" t="s">
        <v>2174</v>
      </c>
    </row>
    <row r="23" spans="1:8" x14ac:dyDescent="0.2">
      <c r="A23" s="93" t="s">
        <v>204</v>
      </c>
      <c r="B23" s="93" t="s">
        <v>146</v>
      </c>
      <c r="C23" s="93" t="s">
        <v>147</v>
      </c>
      <c r="D23" s="93" t="s">
        <v>178</v>
      </c>
      <c r="E23" s="93">
        <v>1220</v>
      </c>
      <c r="F23" s="93" t="s">
        <v>205</v>
      </c>
      <c r="G23" s="93">
        <v>0</v>
      </c>
      <c r="H23" s="93" t="s">
        <v>2174</v>
      </c>
    </row>
    <row r="24" spans="1:8" x14ac:dyDescent="0.2">
      <c r="A24" s="93" t="s">
        <v>206</v>
      </c>
      <c r="B24" s="93" t="s">
        <v>146</v>
      </c>
      <c r="C24" s="93" t="s">
        <v>147</v>
      </c>
      <c r="D24" s="93" t="s">
        <v>148</v>
      </c>
      <c r="E24" s="93">
        <v>996</v>
      </c>
      <c r="F24" s="93" t="s">
        <v>207</v>
      </c>
      <c r="G24" s="93">
        <v>19</v>
      </c>
      <c r="H24" s="93" t="s">
        <v>2174</v>
      </c>
    </row>
    <row r="25" spans="1:8" x14ac:dyDescent="0.2">
      <c r="A25" s="93" t="s">
        <v>208</v>
      </c>
      <c r="B25" s="93" t="s">
        <v>146</v>
      </c>
      <c r="C25" s="93" t="s">
        <v>147</v>
      </c>
      <c r="D25" s="93" t="s">
        <v>148</v>
      </c>
      <c r="E25" s="93">
        <v>905</v>
      </c>
      <c r="F25" s="93" t="s">
        <v>209</v>
      </c>
      <c r="G25" s="93">
        <v>6</v>
      </c>
      <c r="H25" s="93" t="s">
        <v>2174</v>
      </c>
    </row>
    <row r="26" spans="1:8" x14ac:dyDescent="0.2">
      <c r="A26" s="93" t="s">
        <v>210</v>
      </c>
      <c r="B26" s="93" t="s">
        <v>211</v>
      </c>
      <c r="C26" s="93" t="s">
        <v>147</v>
      </c>
      <c r="D26" s="93" t="s">
        <v>212</v>
      </c>
      <c r="E26" s="93">
        <v>1205</v>
      </c>
      <c r="F26" s="93" t="s">
        <v>213</v>
      </c>
      <c r="G26" s="93">
        <v>78</v>
      </c>
      <c r="H26" s="93" t="s">
        <v>2174</v>
      </c>
    </row>
    <row r="27" spans="1:8" x14ac:dyDescent="0.2">
      <c r="A27" s="93"/>
      <c r="B27" s="93"/>
      <c r="C27" s="93"/>
      <c r="D27" s="93"/>
      <c r="E27" s="93"/>
      <c r="F27" s="93"/>
      <c r="G27" s="93"/>
      <c r="H27" s="93"/>
    </row>
    <row r="28" spans="1:8" ht="62.25" customHeight="1" x14ac:dyDescent="0.2">
      <c r="A28" s="96" t="s">
        <v>2186</v>
      </c>
      <c r="B28" s="96"/>
      <c r="C28" s="96"/>
      <c r="D28" s="96"/>
      <c r="E28" s="96"/>
      <c r="F28" s="96"/>
      <c r="G28" s="96"/>
      <c r="H28" s="96"/>
    </row>
  </sheetData>
  <mergeCells count="1">
    <mergeCell ref="A28:H28"/>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D562C-0C87-234E-8B64-A8F7BAB33292}">
  <dimension ref="A1:K26"/>
  <sheetViews>
    <sheetView zoomScaleNormal="100" workbookViewId="0">
      <selection activeCell="D8" sqref="D8"/>
    </sheetView>
  </sheetViews>
  <sheetFormatPr baseColWidth="10" defaultColWidth="11" defaultRowHeight="16" x14ac:dyDescent="0.2"/>
  <cols>
    <col min="1" max="1" width="20.83203125" customWidth="1"/>
    <col min="2" max="2" width="17.5" bestFit="1" customWidth="1"/>
    <col min="3" max="3" width="38.33203125" customWidth="1"/>
    <col min="10" max="10" width="14.5" customWidth="1"/>
    <col min="11" max="11" width="63.83203125" customWidth="1"/>
  </cols>
  <sheetData>
    <row r="1" spans="1:11" x14ac:dyDescent="0.2">
      <c r="A1" s="11" t="s">
        <v>214</v>
      </c>
      <c r="B1" s="11"/>
      <c r="C1" s="11"/>
      <c r="D1" s="11"/>
      <c r="E1" s="11"/>
      <c r="F1" s="11"/>
      <c r="G1" s="11"/>
      <c r="H1" s="11"/>
      <c r="I1" s="11"/>
      <c r="J1" s="11"/>
      <c r="K1" s="11"/>
    </row>
    <row r="2" spans="1:11" x14ac:dyDescent="0.2">
      <c r="A2" s="12" t="s">
        <v>215</v>
      </c>
      <c r="B2" s="12" t="s">
        <v>216</v>
      </c>
      <c r="C2" s="12" t="s">
        <v>217</v>
      </c>
      <c r="D2" s="12" t="s">
        <v>218</v>
      </c>
      <c r="E2" s="12" t="s">
        <v>219</v>
      </c>
      <c r="F2" s="12" t="s">
        <v>220</v>
      </c>
      <c r="G2" s="12" t="s">
        <v>221</v>
      </c>
      <c r="H2" s="12" t="s">
        <v>222</v>
      </c>
      <c r="I2" s="12" t="s">
        <v>7</v>
      </c>
      <c r="J2" s="12" t="s">
        <v>223</v>
      </c>
      <c r="K2" s="12" t="s">
        <v>224</v>
      </c>
    </row>
    <row r="3" spans="1:11" x14ac:dyDescent="0.2">
      <c r="A3" s="12" t="s">
        <v>225</v>
      </c>
      <c r="B3" s="12" t="s">
        <v>226</v>
      </c>
      <c r="C3" s="47" t="s">
        <v>227</v>
      </c>
      <c r="D3" s="12" t="s">
        <v>150</v>
      </c>
      <c r="E3" s="12">
        <v>2015</v>
      </c>
      <c r="F3" s="12" t="s">
        <v>147</v>
      </c>
      <c r="G3" s="12">
        <v>29863</v>
      </c>
      <c r="H3" s="12">
        <v>55586</v>
      </c>
      <c r="I3" s="12">
        <f>G3+H3</f>
        <v>85449</v>
      </c>
      <c r="J3" s="13">
        <v>10439018</v>
      </c>
      <c r="K3" t="s">
        <v>228</v>
      </c>
    </row>
    <row r="4" spans="1:11" x14ac:dyDescent="0.2">
      <c r="A4" s="12" t="s">
        <v>225</v>
      </c>
      <c r="B4" s="12" t="s">
        <v>264</v>
      </c>
      <c r="C4" s="47" t="s">
        <v>229</v>
      </c>
      <c r="D4" s="12">
        <v>32424353</v>
      </c>
      <c r="E4" s="12">
        <v>2020</v>
      </c>
      <c r="F4" s="12" t="s">
        <v>147</v>
      </c>
      <c r="G4" s="12">
        <v>136062</v>
      </c>
      <c r="H4" s="12">
        <v>111113</v>
      </c>
      <c r="I4" s="12">
        <f t="shared" ref="I4:I10" si="0">G4+H4</f>
        <v>247175</v>
      </c>
      <c r="J4" s="12" t="s">
        <v>150</v>
      </c>
      <c r="K4" s="45" t="s">
        <v>230</v>
      </c>
    </row>
    <row r="5" spans="1:11" x14ac:dyDescent="0.2">
      <c r="A5" s="12" t="s">
        <v>225</v>
      </c>
      <c r="B5" s="12" t="s">
        <v>2067</v>
      </c>
      <c r="C5" s="48" t="s">
        <v>231</v>
      </c>
      <c r="D5" s="12">
        <v>36539618</v>
      </c>
      <c r="E5" s="19">
        <v>2022</v>
      </c>
      <c r="F5" s="12" t="s">
        <v>147</v>
      </c>
      <c r="G5" s="46">
        <v>78473</v>
      </c>
      <c r="H5" s="46">
        <v>107143</v>
      </c>
      <c r="I5" s="12">
        <f>G5+H5</f>
        <v>185616</v>
      </c>
      <c r="J5" s="12" t="s">
        <v>150</v>
      </c>
      <c r="K5" t="s">
        <v>232</v>
      </c>
    </row>
    <row r="6" spans="1:11" x14ac:dyDescent="0.2">
      <c r="A6" s="12" t="s">
        <v>225</v>
      </c>
      <c r="B6" s="12" t="s">
        <v>233</v>
      </c>
      <c r="C6" s="47" t="s">
        <v>234</v>
      </c>
      <c r="D6" s="14">
        <v>29422604</v>
      </c>
      <c r="E6" s="14">
        <v>2018</v>
      </c>
      <c r="F6" s="12" t="s">
        <v>147</v>
      </c>
      <c r="G6" s="12">
        <v>9055</v>
      </c>
      <c r="H6" s="12">
        <v>7203</v>
      </c>
      <c r="I6" s="12">
        <f>G6+H6</f>
        <v>16258</v>
      </c>
      <c r="J6" s="12" t="s">
        <v>150</v>
      </c>
      <c r="K6" t="s">
        <v>235</v>
      </c>
    </row>
    <row r="7" spans="1:11" x14ac:dyDescent="0.2">
      <c r="A7" s="12" t="s">
        <v>225</v>
      </c>
      <c r="B7" s="12" t="s">
        <v>236</v>
      </c>
      <c r="C7" s="47" t="s">
        <v>2177</v>
      </c>
      <c r="D7" s="12">
        <v>29892016</v>
      </c>
      <c r="E7" s="12">
        <v>2018</v>
      </c>
      <c r="F7" s="12" t="s">
        <v>147</v>
      </c>
      <c r="G7" s="12">
        <v>79148</v>
      </c>
      <c r="H7" s="12">
        <v>61106</v>
      </c>
      <c r="I7" s="12">
        <f t="shared" si="0"/>
        <v>140254</v>
      </c>
      <c r="J7" s="13">
        <v>19733911</v>
      </c>
      <c r="K7" t="s">
        <v>237</v>
      </c>
    </row>
    <row r="8" spans="1:11" x14ac:dyDescent="0.2">
      <c r="A8" s="12" t="s">
        <v>225</v>
      </c>
      <c r="B8" s="12" t="s">
        <v>288</v>
      </c>
      <c r="C8" s="47" t="s">
        <v>239</v>
      </c>
      <c r="D8" s="12">
        <v>35882562</v>
      </c>
      <c r="E8" s="12">
        <v>2023</v>
      </c>
      <c r="F8" s="12" t="s">
        <v>147</v>
      </c>
      <c r="G8" s="12">
        <v>5582</v>
      </c>
      <c r="H8" s="12">
        <v>32476</v>
      </c>
      <c r="I8" s="12">
        <f t="shared" si="0"/>
        <v>38058</v>
      </c>
      <c r="J8" s="12" t="s">
        <v>150</v>
      </c>
      <c r="K8" t="s">
        <v>240</v>
      </c>
    </row>
    <row r="9" spans="1:11" x14ac:dyDescent="0.2">
      <c r="A9" s="12" t="s">
        <v>225</v>
      </c>
      <c r="B9" s="12" t="s">
        <v>241</v>
      </c>
      <c r="C9" s="47" t="s">
        <v>242</v>
      </c>
      <c r="D9" s="12">
        <v>28346442</v>
      </c>
      <c r="E9" s="12">
        <v>2017</v>
      </c>
      <c r="F9" s="12" t="s">
        <v>147</v>
      </c>
      <c r="G9" s="12">
        <v>25509</v>
      </c>
      <c r="H9" s="12">
        <v>40941</v>
      </c>
      <c r="I9" s="12">
        <f t="shared" si="0"/>
        <v>66450</v>
      </c>
      <c r="J9" s="12" t="s">
        <v>150</v>
      </c>
      <c r="K9" t="s">
        <v>243</v>
      </c>
    </row>
    <row r="10" spans="1:11" x14ac:dyDescent="0.2">
      <c r="A10" s="12" t="s">
        <v>225</v>
      </c>
      <c r="B10" s="12" t="s">
        <v>289</v>
      </c>
      <c r="C10" s="47" t="s">
        <v>244</v>
      </c>
      <c r="D10" s="15">
        <v>30093612</v>
      </c>
      <c r="E10" s="12">
        <v>2018</v>
      </c>
      <c r="F10" s="12" t="s">
        <v>147</v>
      </c>
      <c r="G10" s="12">
        <v>12906</v>
      </c>
      <c r="H10" s="12">
        <v>108979</v>
      </c>
      <c r="I10" s="12">
        <f t="shared" si="0"/>
        <v>121885</v>
      </c>
      <c r="J10" s="13">
        <v>9470555</v>
      </c>
      <c r="K10" t="s">
        <v>245</v>
      </c>
    </row>
    <row r="11" spans="1:11" x14ac:dyDescent="0.2">
      <c r="A11" s="12" t="s">
        <v>246</v>
      </c>
      <c r="B11" s="12" t="s">
        <v>226</v>
      </c>
      <c r="C11" s="47" t="s">
        <v>247</v>
      </c>
      <c r="D11" s="12" t="s">
        <v>150</v>
      </c>
      <c r="E11" s="15">
        <v>2021</v>
      </c>
      <c r="F11" s="12" t="s">
        <v>147</v>
      </c>
      <c r="G11" s="13">
        <v>2671</v>
      </c>
      <c r="H11" s="13">
        <v>372016</v>
      </c>
      <c r="I11" s="13">
        <v>374687</v>
      </c>
      <c r="J11" s="13">
        <v>11078115</v>
      </c>
      <c r="K11" t="s">
        <v>248</v>
      </c>
    </row>
    <row r="12" spans="1:11" x14ac:dyDescent="0.2">
      <c r="A12" s="12" t="s">
        <v>249</v>
      </c>
      <c r="B12" s="12" t="s">
        <v>226</v>
      </c>
      <c r="C12" s="47" t="s">
        <v>2180</v>
      </c>
      <c r="D12" s="12" t="s">
        <v>150</v>
      </c>
      <c r="E12" s="15">
        <v>2021</v>
      </c>
      <c r="F12" s="12" t="s">
        <v>147</v>
      </c>
      <c r="G12" s="12">
        <v>1681</v>
      </c>
      <c r="H12" s="16">
        <v>173993</v>
      </c>
      <c r="I12" s="16">
        <f>G12+H12</f>
        <v>175674</v>
      </c>
      <c r="J12" s="13">
        <v>16380305</v>
      </c>
      <c r="K12" t="s">
        <v>250</v>
      </c>
    </row>
    <row r="13" spans="1:11" x14ac:dyDescent="0.2">
      <c r="A13" s="12" t="s">
        <v>246</v>
      </c>
      <c r="B13" s="12" t="s">
        <v>264</v>
      </c>
      <c r="C13" s="47" t="s">
        <v>251</v>
      </c>
      <c r="D13" s="12" t="s">
        <v>150</v>
      </c>
      <c r="E13" s="15">
        <v>2021</v>
      </c>
      <c r="F13" s="12" t="s">
        <v>147</v>
      </c>
      <c r="G13" s="12">
        <v>13879</v>
      </c>
      <c r="H13" s="12">
        <v>198523</v>
      </c>
      <c r="I13" s="13">
        <v>212402</v>
      </c>
      <c r="J13" s="12" t="s">
        <v>150</v>
      </c>
      <c r="K13" t="s">
        <v>252</v>
      </c>
    </row>
    <row r="14" spans="1:11" x14ac:dyDescent="0.2">
      <c r="A14" s="12" t="s">
        <v>249</v>
      </c>
      <c r="B14" s="12" t="s">
        <v>264</v>
      </c>
      <c r="C14" s="47" t="s">
        <v>2181</v>
      </c>
      <c r="D14" s="12" t="s">
        <v>150</v>
      </c>
      <c r="E14" s="15">
        <v>2021</v>
      </c>
      <c r="F14" s="12" t="s">
        <v>147</v>
      </c>
      <c r="G14" s="13">
        <v>8401</v>
      </c>
      <c r="H14" s="16">
        <v>99321</v>
      </c>
      <c r="I14" s="16">
        <f>G14+H14</f>
        <v>107722</v>
      </c>
      <c r="J14" s="13">
        <v>16379328</v>
      </c>
      <c r="K14" t="s">
        <v>253</v>
      </c>
    </row>
    <row r="15" spans="1:11" x14ac:dyDescent="0.2">
      <c r="A15" s="12" t="s">
        <v>249</v>
      </c>
      <c r="B15" s="12" t="s">
        <v>267</v>
      </c>
      <c r="C15" s="47" t="s">
        <v>2182</v>
      </c>
      <c r="D15" s="12" t="s">
        <v>150</v>
      </c>
      <c r="E15" s="15">
        <v>2021</v>
      </c>
      <c r="F15" s="12" t="s">
        <v>147</v>
      </c>
      <c r="G15" s="12">
        <v>3022</v>
      </c>
      <c r="H15" s="12">
        <v>174006</v>
      </c>
      <c r="I15" s="16">
        <f>G15+H15</f>
        <v>177028</v>
      </c>
      <c r="J15" s="13">
        <v>16380321</v>
      </c>
      <c r="K15" t="s">
        <v>254</v>
      </c>
    </row>
    <row r="16" spans="1:11" x14ac:dyDescent="0.2">
      <c r="A16" s="12" t="s">
        <v>249</v>
      </c>
      <c r="B16" s="12" t="s">
        <v>233</v>
      </c>
      <c r="C16" s="47" t="s">
        <v>2183</v>
      </c>
      <c r="D16" s="12" t="s">
        <v>150</v>
      </c>
      <c r="E16" s="15">
        <v>2021</v>
      </c>
      <c r="F16" s="12" t="s">
        <v>147</v>
      </c>
      <c r="G16" s="15">
        <v>605</v>
      </c>
      <c r="H16" s="16">
        <v>174006</v>
      </c>
      <c r="I16" s="16">
        <f>G16+H16</f>
        <v>174611</v>
      </c>
      <c r="J16" s="13">
        <v>16380306</v>
      </c>
      <c r="K16" t="s">
        <v>255</v>
      </c>
    </row>
    <row r="17" spans="1:11" x14ac:dyDescent="0.2">
      <c r="A17" s="12" t="s">
        <v>246</v>
      </c>
      <c r="B17" s="12" t="s">
        <v>233</v>
      </c>
      <c r="C17" s="47" t="s">
        <v>256</v>
      </c>
      <c r="D17" s="15">
        <v>34594039</v>
      </c>
      <c r="E17" s="15">
        <v>2021</v>
      </c>
      <c r="F17" s="12" t="s">
        <v>147</v>
      </c>
      <c r="G17" s="12">
        <v>1196</v>
      </c>
      <c r="H17" s="12">
        <v>475049</v>
      </c>
      <c r="I17" s="16">
        <f>G17+H17</f>
        <v>476245</v>
      </c>
      <c r="J17" s="13">
        <v>24195229</v>
      </c>
      <c r="K17" t="s">
        <v>257</v>
      </c>
    </row>
    <row r="18" spans="1:11" x14ac:dyDescent="0.2">
      <c r="A18" s="12" t="s">
        <v>246</v>
      </c>
      <c r="B18" s="12" t="s">
        <v>236</v>
      </c>
      <c r="C18" s="47" t="s">
        <v>258</v>
      </c>
      <c r="D18" s="12" t="s">
        <v>150</v>
      </c>
      <c r="E18" s="15">
        <v>2021</v>
      </c>
      <c r="F18" s="12" t="s">
        <v>147</v>
      </c>
      <c r="G18" s="12">
        <v>9132</v>
      </c>
      <c r="H18" s="12">
        <v>173493</v>
      </c>
      <c r="I18" s="13">
        <v>182625</v>
      </c>
      <c r="J18" s="12" t="s">
        <v>150</v>
      </c>
      <c r="K18" t="s">
        <v>259</v>
      </c>
    </row>
    <row r="19" spans="1:11" x14ac:dyDescent="0.2">
      <c r="A19" s="12" t="s">
        <v>249</v>
      </c>
      <c r="B19" s="12" t="s">
        <v>236</v>
      </c>
      <c r="C19" s="47" t="s">
        <v>2184</v>
      </c>
      <c r="D19" s="12" t="s">
        <v>150</v>
      </c>
      <c r="E19" s="15">
        <v>2021</v>
      </c>
      <c r="F19" s="12" t="s">
        <v>147</v>
      </c>
      <c r="G19" s="12">
        <v>6311</v>
      </c>
      <c r="H19" s="12">
        <v>74685</v>
      </c>
      <c r="I19" s="16">
        <f>G19+H19</f>
        <v>80996</v>
      </c>
      <c r="J19" s="13">
        <v>16377987</v>
      </c>
      <c r="K19" t="s">
        <v>260</v>
      </c>
    </row>
    <row r="20" spans="1:11" x14ac:dyDescent="0.2">
      <c r="A20" s="12" t="s">
        <v>249</v>
      </c>
      <c r="B20" s="12" t="s">
        <v>288</v>
      </c>
      <c r="C20" s="47" t="s">
        <v>2185</v>
      </c>
      <c r="D20" s="12" t="s">
        <v>150</v>
      </c>
      <c r="E20" s="15">
        <v>2021</v>
      </c>
      <c r="F20" s="12" t="s">
        <v>147</v>
      </c>
      <c r="G20" s="15">
        <v>232</v>
      </c>
      <c r="H20" s="13">
        <v>174006</v>
      </c>
      <c r="I20" s="16">
        <f>G20+H20</f>
        <v>174238</v>
      </c>
      <c r="J20" s="13">
        <v>16380304</v>
      </c>
      <c r="K20" t="s">
        <v>261</v>
      </c>
    </row>
    <row r="21" spans="1:11" x14ac:dyDescent="0.2">
      <c r="A21" s="12" t="s">
        <v>246</v>
      </c>
      <c r="B21" s="12" t="s">
        <v>241</v>
      </c>
      <c r="C21" s="47" t="s">
        <v>262</v>
      </c>
      <c r="D21" s="12" t="s">
        <v>150</v>
      </c>
      <c r="E21" s="15">
        <v>2021</v>
      </c>
      <c r="F21" s="12" t="s">
        <v>147</v>
      </c>
      <c r="G21" s="13">
        <v>1218</v>
      </c>
      <c r="H21" s="13">
        <v>198523</v>
      </c>
      <c r="I21" s="13">
        <v>199741</v>
      </c>
      <c r="J21" s="13" t="s">
        <v>150</v>
      </c>
      <c r="K21" t="s">
        <v>263</v>
      </c>
    </row>
    <row r="22" spans="1:11" x14ac:dyDescent="0.2">
      <c r="A22" s="12" t="s">
        <v>2178</v>
      </c>
      <c r="B22" s="12" t="s">
        <v>264</v>
      </c>
      <c r="C22" s="47" t="s">
        <v>265</v>
      </c>
      <c r="D22" s="15">
        <v>29059683</v>
      </c>
      <c r="E22" s="15">
        <v>2017</v>
      </c>
      <c r="F22" s="12" t="s">
        <v>147</v>
      </c>
      <c r="G22" s="13">
        <v>122977</v>
      </c>
      <c r="H22" s="13">
        <v>105974</v>
      </c>
      <c r="I22" s="13">
        <v>228951</v>
      </c>
      <c r="J22" s="13">
        <v>10680257</v>
      </c>
      <c r="K22" t="s">
        <v>266</v>
      </c>
    </row>
    <row r="23" spans="1:11" x14ac:dyDescent="0.2">
      <c r="A23" s="12" t="s">
        <v>2178</v>
      </c>
      <c r="B23" s="12" t="s">
        <v>267</v>
      </c>
      <c r="C23" s="47" t="s">
        <v>268</v>
      </c>
      <c r="D23" s="15">
        <v>30510241</v>
      </c>
      <c r="E23" s="15">
        <v>2018</v>
      </c>
      <c r="F23" s="12" t="s">
        <v>147</v>
      </c>
      <c r="G23" s="13">
        <v>19948</v>
      </c>
      <c r="H23" s="13">
        <v>12124</v>
      </c>
      <c r="I23" s="13">
        <v>32072</v>
      </c>
      <c r="J23" s="13">
        <v>38356021</v>
      </c>
      <c r="K23" t="s">
        <v>269</v>
      </c>
    </row>
    <row r="24" spans="1:11" x14ac:dyDescent="0.2">
      <c r="A24" s="12" t="s">
        <v>2178</v>
      </c>
      <c r="B24" s="12" t="s">
        <v>233</v>
      </c>
      <c r="C24" s="47" t="s">
        <v>270</v>
      </c>
      <c r="D24" s="12">
        <v>29422604</v>
      </c>
      <c r="E24" s="15">
        <v>2018</v>
      </c>
      <c r="F24" s="12" t="s">
        <v>147</v>
      </c>
      <c r="G24" s="14">
        <v>9040</v>
      </c>
      <c r="H24" s="17">
        <v>12496</v>
      </c>
      <c r="I24" s="13">
        <f>Table4[[#This Row],[N controls]]+Table4[[#This Row],[N cases]]</f>
        <v>21536</v>
      </c>
      <c r="J24" s="18" t="s">
        <v>271</v>
      </c>
      <c r="K24" t="s">
        <v>235</v>
      </c>
    </row>
    <row r="26" spans="1:11" ht="94.5" customHeight="1" x14ac:dyDescent="0.2">
      <c r="A26" s="96" t="s">
        <v>2212</v>
      </c>
      <c r="B26" s="96"/>
      <c r="C26" s="96"/>
      <c r="D26" s="96"/>
      <c r="E26" s="96"/>
      <c r="F26" s="96"/>
      <c r="G26" s="96"/>
      <c r="H26" s="96"/>
      <c r="I26" s="96"/>
      <c r="J26" s="96"/>
      <c r="K26" s="96"/>
    </row>
  </sheetData>
  <mergeCells count="1">
    <mergeCell ref="A26:K26"/>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18121-3924-4545-BA54-0840A8F84C94}">
  <dimension ref="A1:L26"/>
  <sheetViews>
    <sheetView topLeftCell="C1" zoomScale="86" workbookViewId="0"/>
  </sheetViews>
  <sheetFormatPr baseColWidth="10" defaultColWidth="11" defaultRowHeight="16" x14ac:dyDescent="0.2"/>
  <cols>
    <col min="1" max="1" width="17.5" customWidth="1"/>
    <col min="2" max="2" width="26" customWidth="1"/>
    <col min="3" max="3" width="34.33203125" customWidth="1"/>
    <col min="4" max="4" width="24.6640625" bestFit="1" customWidth="1"/>
    <col min="5" max="5" width="43" bestFit="1" customWidth="1"/>
    <col min="6" max="6" width="50.83203125" bestFit="1" customWidth="1"/>
    <col min="7" max="7" width="17.83203125" bestFit="1" customWidth="1"/>
    <col min="8" max="8" width="26" customWidth="1"/>
    <col min="9" max="9" width="29.33203125" bestFit="1" customWidth="1"/>
    <col min="10" max="10" width="46" bestFit="1" customWidth="1"/>
    <col min="11" max="11" width="48.83203125" bestFit="1" customWidth="1"/>
  </cols>
  <sheetData>
    <row r="1" spans="1:11" s="11" customFormat="1" x14ac:dyDescent="0.2">
      <c r="A1" s="1" t="s">
        <v>272</v>
      </c>
    </row>
    <row r="2" spans="1:11" x14ac:dyDescent="0.2">
      <c r="A2" s="20" t="s">
        <v>215</v>
      </c>
      <c r="B2" s="21" t="s">
        <v>273</v>
      </c>
      <c r="C2" s="21" t="s">
        <v>274</v>
      </c>
      <c r="D2" s="21" t="s">
        <v>275</v>
      </c>
      <c r="E2" s="21" t="s">
        <v>276</v>
      </c>
      <c r="F2" s="21" t="s">
        <v>277</v>
      </c>
      <c r="G2" s="21" t="s">
        <v>278</v>
      </c>
      <c r="H2" s="21" t="s">
        <v>279</v>
      </c>
      <c r="I2" s="21" t="s">
        <v>280</v>
      </c>
      <c r="J2" s="21" t="s">
        <v>281</v>
      </c>
      <c r="K2" s="22" t="s">
        <v>282</v>
      </c>
    </row>
    <row r="3" spans="1:11" ht="17" x14ac:dyDescent="0.2">
      <c r="A3" s="23" t="s">
        <v>225</v>
      </c>
      <c r="B3" s="24" t="s">
        <v>283</v>
      </c>
      <c r="C3" s="25" t="s">
        <v>226</v>
      </c>
      <c r="D3" s="25">
        <v>14</v>
      </c>
      <c r="E3" s="24">
        <v>14</v>
      </c>
      <c r="F3" s="24">
        <v>11</v>
      </c>
      <c r="G3" s="24">
        <v>3</v>
      </c>
      <c r="H3" s="24">
        <v>1</v>
      </c>
      <c r="I3" s="24">
        <v>0</v>
      </c>
      <c r="J3" s="24">
        <v>0</v>
      </c>
      <c r="K3" s="26">
        <v>11</v>
      </c>
    </row>
    <row r="4" spans="1:11" ht="17" x14ac:dyDescent="0.2">
      <c r="A4" s="23" t="s">
        <v>225</v>
      </c>
      <c r="B4" s="24" t="s">
        <v>284</v>
      </c>
      <c r="C4" s="25" t="s">
        <v>226</v>
      </c>
      <c r="D4" s="25">
        <v>21</v>
      </c>
      <c r="E4" s="24">
        <v>30</v>
      </c>
      <c r="F4" s="24">
        <v>29</v>
      </c>
      <c r="G4" s="24">
        <v>1</v>
      </c>
      <c r="H4" s="24">
        <v>1</v>
      </c>
      <c r="I4" s="24">
        <v>0</v>
      </c>
      <c r="J4" s="24">
        <v>2</v>
      </c>
      <c r="K4" s="26">
        <v>27</v>
      </c>
    </row>
    <row r="5" spans="1:11" x14ac:dyDescent="0.2">
      <c r="A5" s="23" t="s">
        <v>225</v>
      </c>
      <c r="B5" s="24" t="s">
        <v>284</v>
      </c>
      <c r="C5" s="24" t="s">
        <v>264</v>
      </c>
      <c r="D5" s="24">
        <v>21</v>
      </c>
      <c r="E5" s="24">
        <v>30</v>
      </c>
      <c r="F5" s="24">
        <v>29</v>
      </c>
      <c r="G5" s="24">
        <v>1</v>
      </c>
      <c r="H5" s="24">
        <v>1</v>
      </c>
      <c r="I5" s="24">
        <v>0</v>
      </c>
      <c r="J5" s="24">
        <v>0</v>
      </c>
      <c r="K5" s="26">
        <v>29</v>
      </c>
    </row>
    <row r="6" spans="1:11" x14ac:dyDescent="0.2">
      <c r="A6" s="23" t="s">
        <v>225</v>
      </c>
      <c r="B6" s="24" t="s">
        <v>284</v>
      </c>
      <c r="C6" s="24" t="s">
        <v>2067</v>
      </c>
      <c r="D6" s="24">
        <v>21</v>
      </c>
      <c r="E6" s="24">
        <v>30</v>
      </c>
      <c r="F6" s="24">
        <v>27</v>
      </c>
      <c r="G6" s="24">
        <v>2</v>
      </c>
      <c r="H6" s="24">
        <v>2</v>
      </c>
      <c r="I6" s="24">
        <v>2</v>
      </c>
      <c r="J6" s="24">
        <v>0</v>
      </c>
      <c r="K6" s="26">
        <v>29</v>
      </c>
    </row>
    <row r="7" spans="1:11" x14ac:dyDescent="0.2">
      <c r="A7" s="23" t="s">
        <v>225</v>
      </c>
      <c r="B7" s="24" t="s">
        <v>283</v>
      </c>
      <c r="C7" s="24" t="s">
        <v>233</v>
      </c>
      <c r="D7" s="24">
        <v>14</v>
      </c>
      <c r="E7" s="24">
        <v>14</v>
      </c>
      <c r="F7" s="24">
        <v>5</v>
      </c>
      <c r="G7" s="24">
        <v>8</v>
      </c>
      <c r="H7" s="24">
        <v>4</v>
      </c>
      <c r="I7" s="24">
        <v>1</v>
      </c>
      <c r="J7" s="24">
        <v>0</v>
      </c>
      <c r="K7" s="26">
        <v>6</v>
      </c>
    </row>
    <row r="8" spans="1:11" x14ac:dyDescent="0.2">
      <c r="A8" s="23" t="s">
        <v>225</v>
      </c>
      <c r="B8" s="24" t="s">
        <v>284</v>
      </c>
      <c r="C8" s="24" t="s">
        <v>233</v>
      </c>
      <c r="D8" s="24">
        <v>21</v>
      </c>
      <c r="E8" s="24">
        <v>30</v>
      </c>
      <c r="F8" s="24">
        <v>18</v>
      </c>
      <c r="G8" s="24">
        <v>12</v>
      </c>
      <c r="H8" s="24">
        <v>11</v>
      </c>
      <c r="I8" s="24">
        <v>0</v>
      </c>
      <c r="J8" s="24">
        <v>0</v>
      </c>
      <c r="K8" s="26">
        <v>18</v>
      </c>
    </row>
    <row r="9" spans="1:11" x14ac:dyDescent="0.2">
      <c r="A9" s="23" t="s">
        <v>225</v>
      </c>
      <c r="B9" s="24" t="s">
        <v>283</v>
      </c>
      <c r="C9" s="24" t="s">
        <v>236</v>
      </c>
      <c r="D9" s="24">
        <v>14</v>
      </c>
      <c r="E9" s="24">
        <v>14</v>
      </c>
      <c r="F9" s="24">
        <v>14</v>
      </c>
      <c r="G9" s="24" t="s">
        <v>150</v>
      </c>
      <c r="H9" s="24" t="s">
        <v>150</v>
      </c>
      <c r="I9" s="24" t="s">
        <v>150</v>
      </c>
      <c r="J9" s="24">
        <v>0</v>
      </c>
      <c r="K9" s="26">
        <v>14</v>
      </c>
    </row>
    <row r="10" spans="1:11" x14ac:dyDescent="0.2">
      <c r="A10" s="23" t="s">
        <v>225</v>
      </c>
      <c r="B10" s="24" t="s">
        <v>284</v>
      </c>
      <c r="C10" s="24" t="s">
        <v>236</v>
      </c>
      <c r="D10" s="24">
        <v>21</v>
      </c>
      <c r="E10" s="24">
        <v>30</v>
      </c>
      <c r="F10" s="24">
        <v>30</v>
      </c>
      <c r="G10" s="24" t="s">
        <v>150</v>
      </c>
      <c r="H10" s="24" t="s">
        <v>150</v>
      </c>
      <c r="I10" s="24" t="s">
        <v>150</v>
      </c>
      <c r="J10" s="24">
        <v>0</v>
      </c>
      <c r="K10" s="26">
        <v>30</v>
      </c>
    </row>
    <row r="11" spans="1:11" x14ac:dyDescent="0.2">
      <c r="A11" s="23" t="s">
        <v>225</v>
      </c>
      <c r="B11" s="24" t="s">
        <v>284</v>
      </c>
      <c r="C11" s="24" t="s">
        <v>238</v>
      </c>
      <c r="D11" s="24">
        <v>21</v>
      </c>
      <c r="E11" s="24">
        <v>30</v>
      </c>
      <c r="F11" s="24">
        <v>27</v>
      </c>
      <c r="G11" s="24">
        <v>2</v>
      </c>
      <c r="H11" s="24">
        <v>2</v>
      </c>
      <c r="I11" s="24">
        <v>0</v>
      </c>
      <c r="J11" s="24">
        <v>0</v>
      </c>
      <c r="K11" s="26">
        <v>27</v>
      </c>
    </row>
    <row r="12" spans="1:11" x14ac:dyDescent="0.2">
      <c r="A12" s="23" t="s">
        <v>225</v>
      </c>
      <c r="B12" s="24" t="s">
        <v>283</v>
      </c>
      <c r="C12" s="24" t="s">
        <v>241</v>
      </c>
      <c r="D12" s="24">
        <v>14</v>
      </c>
      <c r="E12" s="24">
        <v>14</v>
      </c>
      <c r="F12" s="24">
        <v>13</v>
      </c>
      <c r="G12" s="24">
        <v>1</v>
      </c>
      <c r="H12" s="24">
        <v>0</v>
      </c>
      <c r="I12" s="24">
        <v>0</v>
      </c>
      <c r="J12" s="24">
        <v>0</v>
      </c>
      <c r="K12" s="26">
        <v>13</v>
      </c>
    </row>
    <row r="13" spans="1:11" x14ac:dyDescent="0.2">
      <c r="A13" s="23" t="s">
        <v>225</v>
      </c>
      <c r="B13" s="24" t="s">
        <v>284</v>
      </c>
      <c r="C13" s="24" t="s">
        <v>241</v>
      </c>
      <c r="D13" s="24">
        <v>21</v>
      </c>
      <c r="E13" s="24">
        <v>30</v>
      </c>
      <c r="F13" s="24">
        <v>27</v>
      </c>
      <c r="G13" s="24">
        <v>2</v>
      </c>
      <c r="H13" s="24">
        <v>2</v>
      </c>
      <c r="I13" s="24">
        <v>0</v>
      </c>
      <c r="J13" s="24">
        <v>0</v>
      </c>
      <c r="K13" s="26">
        <v>27</v>
      </c>
    </row>
    <row r="14" spans="1:11" x14ac:dyDescent="0.2">
      <c r="A14" s="23" t="s">
        <v>225</v>
      </c>
      <c r="B14" s="24" t="s">
        <v>284</v>
      </c>
      <c r="C14" s="24" t="s">
        <v>289</v>
      </c>
      <c r="D14" s="24">
        <v>21</v>
      </c>
      <c r="E14" s="24">
        <v>30</v>
      </c>
      <c r="F14" s="24">
        <v>30</v>
      </c>
      <c r="G14" s="24" t="s">
        <v>150</v>
      </c>
      <c r="H14" s="24" t="s">
        <v>150</v>
      </c>
      <c r="I14" s="24" t="s">
        <v>150</v>
      </c>
      <c r="J14" s="24">
        <v>0</v>
      </c>
      <c r="K14" s="26">
        <v>30</v>
      </c>
    </row>
    <row r="15" spans="1:11" x14ac:dyDescent="0.2">
      <c r="A15" s="23" t="s">
        <v>285</v>
      </c>
      <c r="B15" s="24" t="s">
        <v>226</v>
      </c>
      <c r="C15" s="24" t="s">
        <v>286</v>
      </c>
      <c r="D15" s="24">
        <v>16</v>
      </c>
      <c r="E15" s="24">
        <v>16</v>
      </c>
      <c r="F15" s="24">
        <v>14</v>
      </c>
      <c r="G15" s="24" t="s">
        <v>150</v>
      </c>
      <c r="H15" s="24" t="s">
        <v>150</v>
      </c>
      <c r="I15" s="24" t="s">
        <v>150</v>
      </c>
      <c r="J15" s="24">
        <v>1</v>
      </c>
      <c r="K15" s="26">
        <v>13</v>
      </c>
    </row>
    <row r="16" spans="1:11" x14ac:dyDescent="0.2">
      <c r="A16" s="23" t="s">
        <v>285</v>
      </c>
      <c r="B16" s="24" t="s">
        <v>226</v>
      </c>
      <c r="C16" s="24" t="s">
        <v>284</v>
      </c>
      <c r="D16" s="24">
        <v>16</v>
      </c>
      <c r="E16" s="24">
        <v>16</v>
      </c>
      <c r="F16" s="24">
        <v>15</v>
      </c>
      <c r="G16" s="24" t="s">
        <v>150</v>
      </c>
      <c r="H16" s="24" t="s">
        <v>150</v>
      </c>
      <c r="I16" s="24" t="s">
        <v>150</v>
      </c>
      <c r="J16" s="24">
        <v>1</v>
      </c>
      <c r="K16" s="26">
        <v>14</v>
      </c>
    </row>
    <row r="17" spans="1:12" x14ac:dyDescent="0.2">
      <c r="A17" s="23" t="s">
        <v>285</v>
      </c>
      <c r="B17" s="24" t="s">
        <v>264</v>
      </c>
      <c r="C17" s="24" t="s">
        <v>284</v>
      </c>
      <c r="D17" s="24">
        <v>142</v>
      </c>
      <c r="E17" s="24">
        <v>142</v>
      </c>
      <c r="F17" s="24">
        <v>129</v>
      </c>
      <c r="G17" s="24" t="s">
        <v>150</v>
      </c>
      <c r="H17" s="24" t="s">
        <v>150</v>
      </c>
      <c r="I17" s="24" t="s">
        <v>150</v>
      </c>
      <c r="J17" s="24">
        <v>0</v>
      </c>
      <c r="K17" s="26">
        <v>129</v>
      </c>
    </row>
    <row r="18" spans="1:12" x14ac:dyDescent="0.2">
      <c r="A18" s="23" t="s">
        <v>285</v>
      </c>
      <c r="B18" s="24" t="s">
        <v>267</v>
      </c>
      <c r="C18" s="24" t="s">
        <v>284</v>
      </c>
      <c r="D18" s="24">
        <v>13</v>
      </c>
      <c r="E18" s="24">
        <v>13</v>
      </c>
      <c r="F18" s="24">
        <v>13</v>
      </c>
      <c r="G18" s="24" t="s">
        <v>150</v>
      </c>
      <c r="H18" s="24" t="s">
        <v>150</v>
      </c>
      <c r="I18" s="24" t="s">
        <v>150</v>
      </c>
      <c r="J18" s="24">
        <v>0</v>
      </c>
      <c r="K18" s="26">
        <v>13</v>
      </c>
    </row>
    <row r="19" spans="1:12" x14ac:dyDescent="0.2">
      <c r="A19" s="23" t="s">
        <v>285</v>
      </c>
      <c r="B19" s="24" t="s">
        <v>233</v>
      </c>
      <c r="C19" s="24" t="s">
        <v>284</v>
      </c>
      <c r="D19" s="24">
        <v>13</v>
      </c>
      <c r="E19" s="24">
        <v>13</v>
      </c>
      <c r="F19" s="24">
        <v>13</v>
      </c>
      <c r="G19" s="24" t="s">
        <v>150</v>
      </c>
      <c r="H19" s="24" t="s">
        <v>150</v>
      </c>
      <c r="I19" s="24" t="s">
        <v>150</v>
      </c>
      <c r="J19" s="24">
        <v>0</v>
      </c>
      <c r="K19" s="26">
        <v>13</v>
      </c>
    </row>
    <row r="20" spans="1:12" x14ac:dyDescent="0.2">
      <c r="A20" s="23" t="s">
        <v>285</v>
      </c>
      <c r="B20" s="24" t="s">
        <v>287</v>
      </c>
      <c r="C20" s="24" t="s">
        <v>286</v>
      </c>
      <c r="D20" s="24">
        <v>142</v>
      </c>
      <c r="E20" s="24">
        <v>142</v>
      </c>
      <c r="F20" s="24">
        <v>127</v>
      </c>
      <c r="G20" s="24" t="s">
        <v>150</v>
      </c>
      <c r="H20" s="24" t="s">
        <v>150</v>
      </c>
      <c r="I20" s="24" t="s">
        <v>150</v>
      </c>
      <c r="J20" s="24">
        <v>1</v>
      </c>
      <c r="K20" s="26">
        <v>126</v>
      </c>
    </row>
    <row r="21" spans="1:12" x14ac:dyDescent="0.2">
      <c r="A21" s="23" t="s">
        <v>285</v>
      </c>
      <c r="B21" s="24" t="s">
        <v>287</v>
      </c>
      <c r="C21" s="24" t="s">
        <v>284</v>
      </c>
      <c r="D21" s="24">
        <v>142</v>
      </c>
      <c r="E21" s="24">
        <v>142</v>
      </c>
      <c r="F21" s="24">
        <v>130</v>
      </c>
      <c r="G21" s="24" t="s">
        <v>150</v>
      </c>
      <c r="H21" s="24" t="s">
        <v>150</v>
      </c>
      <c r="I21" s="24" t="s">
        <v>150</v>
      </c>
      <c r="J21" s="24">
        <v>1</v>
      </c>
      <c r="K21" s="26">
        <v>125</v>
      </c>
    </row>
    <row r="22" spans="1:12" x14ac:dyDescent="0.2">
      <c r="A22" s="23" t="s">
        <v>285</v>
      </c>
      <c r="B22" s="24" t="s">
        <v>288</v>
      </c>
      <c r="C22" s="24" t="s">
        <v>284</v>
      </c>
      <c r="D22" s="24">
        <v>7</v>
      </c>
      <c r="E22" s="24">
        <v>7</v>
      </c>
      <c r="F22" s="24">
        <v>7</v>
      </c>
      <c r="G22" s="24" t="s">
        <v>150</v>
      </c>
      <c r="H22" s="24" t="s">
        <v>150</v>
      </c>
      <c r="I22" s="24" t="s">
        <v>150</v>
      </c>
      <c r="J22" s="24">
        <v>0</v>
      </c>
      <c r="K22" s="26">
        <v>7</v>
      </c>
    </row>
    <row r="23" spans="1:12" x14ac:dyDescent="0.2">
      <c r="A23" s="23" t="s">
        <v>285</v>
      </c>
      <c r="B23" s="24" t="s">
        <v>241</v>
      </c>
      <c r="C23" s="24" t="s">
        <v>286</v>
      </c>
      <c r="D23" s="24">
        <v>12</v>
      </c>
      <c r="E23" s="24">
        <v>12</v>
      </c>
      <c r="F23" s="24">
        <v>10</v>
      </c>
      <c r="G23" s="24" t="s">
        <v>150</v>
      </c>
      <c r="H23" s="24" t="s">
        <v>150</v>
      </c>
      <c r="I23" s="24" t="s">
        <v>150</v>
      </c>
      <c r="J23" s="24">
        <v>0</v>
      </c>
      <c r="K23" s="26">
        <v>10</v>
      </c>
    </row>
    <row r="24" spans="1:12" x14ac:dyDescent="0.2">
      <c r="A24" s="27" t="s">
        <v>285</v>
      </c>
      <c r="B24" s="28" t="s">
        <v>289</v>
      </c>
      <c r="C24" s="28" t="s">
        <v>284</v>
      </c>
      <c r="D24" s="28">
        <v>16</v>
      </c>
      <c r="E24" s="28">
        <v>16</v>
      </c>
      <c r="F24" s="28">
        <v>16</v>
      </c>
      <c r="G24" s="28" t="s">
        <v>150</v>
      </c>
      <c r="H24" s="28" t="s">
        <v>150</v>
      </c>
      <c r="I24" s="28" t="s">
        <v>150</v>
      </c>
      <c r="J24" s="28">
        <v>0</v>
      </c>
      <c r="K24" s="29">
        <v>16</v>
      </c>
    </row>
    <row r="26" spans="1:12" ht="66.75" customHeight="1" x14ac:dyDescent="0.2">
      <c r="A26" s="96" t="s">
        <v>2190</v>
      </c>
      <c r="B26" s="96"/>
      <c r="C26" s="96"/>
      <c r="D26" s="96"/>
      <c r="E26" s="96"/>
      <c r="F26" s="96"/>
      <c r="G26" s="96"/>
      <c r="H26" s="96"/>
      <c r="I26" s="96"/>
      <c r="J26" s="96"/>
      <c r="K26" s="96"/>
      <c r="L26" s="71"/>
    </row>
  </sheetData>
  <mergeCells count="1">
    <mergeCell ref="A26:K26"/>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4D4B4-195E-D247-9D84-88791C4C56AC}">
  <dimension ref="A1:N633"/>
  <sheetViews>
    <sheetView topLeftCell="E1" zoomScale="107" zoomScaleNormal="100" workbookViewId="0">
      <selection activeCell="A263" sqref="A263:XFD263"/>
    </sheetView>
  </sheetViews>
  <sheetFormatPr baseColWidth="10" defaultColWidth="11" defaultRowHeight="16" x14ac:dyDescent="0.2"/>
  <cols>
    <col min="1" max="1" width="25" customWidth="1"/>
    <col min="2" max="2" width="22.5" customWidth="1"/>
    <col min="3" max="3" width="21.5" customWidth="1"/>
    <col min="4" max="4" width="41" customWidth="1"/>
    <col min="6" max="6" width="11.5" bestFit="1" customWidth="1"/>
    <col min="7" max="7" width="12.33203125" customWidth="1"/>
    <col min="8" max="8" width="11.5" bestFit="1" customWidth="1"/>
    <col min="9" max="10" width="11.5" customWidth="1"/>
    <col min="11" max="11" width="10.33203125" customWidth="1"/>
    <col min="12" max="14" width="11.5" bestFit="1" customWidth="1"/>
  </cols>
  <sheetData>
    <row r="1" spans="1:14" x14ac:dyDescent="0.2">
      <c r="A1" s="1" t="s">
        <v>290</v>
      </c>
      <c r="B1" s="1"/>
      <c r="C1" s="1"/>
      <c r="D1" s="1"/>
      <c r="E1" s="1"/>
      <c r="F1" s="1"/>
      <c r="G1" s="1"/>
      <c r="H1" s="1"/>
      <c r="I1" s="1"/>
      <c r="J1" s="1"/>
      <c r="K1" s="1"/>
      <c r="L1" s="1"/>
      <c r="M1" s="1"/>
      <c r="N1" s="1"/>
    </row>
    <row r="2" spans="1:14" x14ac:dyDescent="0.2">
      <c r="A2" s="77" t="s">
        <v>291</v>
      </c>
      <c r="B2" s="77" t="s">
        <v>215</v>
      </c>
      <c r="C2" s="77" t="s">
        <v>292</v>
      </c>
      <c r="D2" s="77" t="s">
        <v>66</v>
      </c>
      <c r="E2" s="77" t="s">
        <v>293</v>
      </c>
      <c r="F2" s="79" t="s">
        <v>294</v>
      </c>
      <c r="G2" t="s">
        <v>336</v>
      </c>
      <c r="H2" t="s">
        <v>2187</v>
      </c>
      <c r="I2" t="s">
        <v>2229</v>
      </c>
      <c r="J2" t="s">
        <v>2230</v>
      </c>
      <c r="K2" t="s">
        <v>297</v>
      </c>
      <c r="L2" t="s">
        <v>298</v>
      </c>
      <c r="M2" t="s">
        <v>299</v>
      </c>
      <c r="N2" t="s">
        <v>300</v>
      </c>
    </row>
    <row r="3" spans="1:14" hidden="1" x14ac:dyDescent="0.2">
      <c r="A3" t="s">
        <v>284</v>
      </c>
      <c r="B3" t="s">
        <v>225</v>
      </c>
      <c r="C3" t="s">
        <v>264</v>
      </c>
      <c r="D3" t="s">
        <v>137</v>
      </c>
      <c r="E3" t="s">
        <v>302</v>
      </c>
      <c r="F3">
        <v>1</v>
      </c>
      <c r="G3" s="77">
        <v>-5.2076401000000001E-2</v>
      </c>
      <c r="H3" s="77">
        <v>6.4408169000000001E-2</v>
      </c>
      <c r="I3" s="77">
        <f>Table3[[#This Row],[beta]]*0.693</f>
        <v>-3.6088945892999998E-2</v>
      </c>
      <c r="J3" s="77">
        <f>Table3[[#This Row],[SE]]*0.693</f>
        <v>4.4634861116999998E-2</v>
      </c>
      <c r="K3" s="77">
        <v>0.418781393</v>
      </c>
      <c r="L3" s="77">
        <f t="shared" ref="L3:L66" si="0">EXP(IF(RIGHT(D3,3)="_HB",I3,G3))</f>
        <v>0.94925633993873315</v>
      </c>
      <c r="M3" s="77">
        <f t="shared" ref="M3:M66" si="1">EXP(IF(RIGHT(D3,3)="_HB", J3 - 1.96*HI3, G3 - 1.96*H3))</f>
        <v>0.83667764655334165</v>
      </c>
      <c r="N3" s="77">
        <f>EXP(IF(RIGHT(D3,3)="_HB",I3+1.96*J3,G3+1.96*H3))</f>
        <v>1.0769829965290363</v>
      </c>
    </row>
    <row r="4" spans="1:14" hidden="1" x14ac:dyDescent="0.2">
      <c r="A4" t="s">
        <v>284</v>
      </c>
      <c r="B4" t="s">
        <v>246</v>
      </c>
      <c r="C4" t="s">
        <v>264</v>
      </c>
      <c r="D4" t="s">
        <v>137</v>
      </c>
      <c r="E4" t="s">
        <v>302</v>
      </c>
      <c r="F4">
        <v>1</v>
      </c>
      <c r="G4" s="77">
        <v>-1.20644590844168E-2</v>
      </c>
      <c r="H4" s="77">
        <v>7.6570916936644796E-3</v>
      </c>
      <c r="I4" s="77">
        <f>Table3[[#This Row],[beta]]*0.693</f>
        <v>-8.3606701455008411E-3</v>
      </c>
      <c r="J4" s="77">
        <f>Table3[[#This Row],[SE]]*0.693</f>
        <v>5.3063645437094837E-3</v>
      </c>
      <c r="K4" s="77">
        <v>0.115119660158362</v>
      </c>
      <c r="L4" s="77">
        <f t="shared" si="0"/>
        <v>0.98800802471664317</v>
      </c>
      <c r="M4" s="77">
        <f t="shared" si="1"/>
        <v>0.97329081281714014</v>
      </c>
      <c r="N4" s="77">
        <f>EXP(IF(RIGHT(D4,3)="_HB",I4+1.96*J4,G4+1.96*H4))</f>
        <v>1.0029477768099326</v>
      </c>
    </row>
    <row r="5" spans="1:14" hidden="1" x14ac:dyDescent="0.2">
      <c r="A5" t="s">
        <v>284</v>
      </c>
      <c r="B5" t="s">
        <v>2214</v>
      </c>
      <c r="C5" t="s">
        <v>264</v>
      </c>
      <c r="D5" t="s">
        <v>137</v>
      </c>
      <c r="E5" t="s">
        <v>302</v>
      </c>
      <c r="F5">
        <v>1</v>
      </c>
      <c r="G5" s="77">
        <v>-4.6641181240217697E-2</v>
      </c>
      <c r="H5" s="77">
        <v>0.16234718854768099</v>
      </c>
      <c r="I5" s="77">
        <f>Table3[[#This Row],[beta]]*0.693</f>
        <v>-3.2322338599470861E-2</v>
      </c>
      <c r="J5" s="77">
        <f>Table3[[#This Row],[SE]]*0.693</f>
        <v>0.11250660166354291</v>
      </c>
      <c r="K5" s="77">
        <v>0.77388812163192799</v>
      </c>
      <c r="L5" s="77">
        <f t="shared" si="0"/>
        <v>0.95442980347425199</v>
      </c>
      <c r="M5" s="77">
        <f t="shared" si="1"/>
        <v>0.69430657118431538</v>
      </c>
      <c r="N5" s="77">
        <f t="shared" ref="N5:N68" si="2">EXP(IF(RIGHT(D5,3)="_HB",I5+1.96*J5,G5+1.96*H5))</f>
        <v>1.3120086825709674</v>
      </c>
    </row>
    <row r="6" spans="1:14" hidden="1" x14ac:dyDescent="0.2">
      <c r="A6" t="s">
        <v>284</v>
      </c>
      <c r="B6" t="s">
        <v>225</v>
      </c>
      <c r="C6" t="s">
        <v>264</v>
      </c>
      <c r="D6" t="s">
        <v>81</v>
      </c>
      <c r="E6" t="s">
        <v>316</v>
      </c>
      <c r="F6">
        <v>2</v>
      </c>
      <c r="G6" s="77">
        <v>-1.3964423E-2</v>
      </c>
      <c r="H6" s="77">
        <v>6.6460732999999994E-2</v>
      </c>
      <c r="I6" s="77">
        <f>Table3[[#This Row],[beta]]*0.693</f>
        <v>-9.6773451389999994E-3</v>
      </c>
      <c r="J6" s="77">
        <f>Table3[[#This Row],[SE]]*0.693</f>
        <v>4.6057287968999994E-2</v>
      </c>
      <c r="K6" s="77">
        <v>0.83357761500000005</v>
      </c>
      <c r="L6" s="77">
        <f t="shared" si="0"/>
        <v>0.98613262727926465</v>
      </c>
      <c r="M6" s="77">
        <f t="shared" si="1"/>
        <v>0.86569081590702679</v>
      </c>
      <c r="N6" s="77">
        <f t="shared" si="2"/>
        <v>1.1233312641370852</v>
      </c>
    </row>
    <row r="7" spans="1:14" hidden="1" x14ac:dyDescent="0.2">
      <c r="A7" t="s">
        <v>284</v>
      </c>
      <c r="B7" t="s">
        <v>246</v>
      </c>
      <c r="C7" t="s">
        <v>264</v>
      </c>
      <c r="D7" t="s">
        <v>81</v>
      </c>
      <c r="E7" t="s">
        <v>316</v>
      </c>
      <c r="F7">
        <v>2</v>
      </c>
      <c r="G7" s="77">
        <v>-9.7103261504992901E-3</v>
      </c>
      <c r="H7" s="77">
        <v>6.5413941285836497E-3</v>
      </c>
      <c r="I7" s="77">
        <f>Table3[[#This Row],[beta]]*0.693</f>
        <v>-6.7292560222960074E-3</v>
      </c>
      <c r="J7" s="77">
        <f>Table3[[#This Row],[SE]]*0.693</f>
        <v>4.5331861311084685E-3</v>
      </c>
      <c r="K7" s="77">
        <v>0.137691457555629</v>
      </c>
      <c r="L7" s="77">
        <f t="shared" si="0"/>
        <v>0.99033666683772448</v>
      </c>
      <c r="M7" s="77">
        <f t="shared" si="1"/>
        <v>0.97772047895049763</v>
      </c>
      <c r="N7" s="77">
        <f t="shared" si="2"/>
        <v>1.0031156499207485</v>
      </c>
    </row>
    <row r="8" spans="1:14" hidden="1" x14ac:dyDescent="0.2">
      <c r="A8" t="s">
        <v>284</v>
      </c>
      <c r="B8" t="s">
        <v>2214</v>
      </c>
      <c r="C8" t="s">
        <v>264</v>
      </c>
      <c r="D8" t="s">
        <v>81</v>
      </c>
      <c r="E8" t="s">
        <v>316</v>
      </c>
      <c r="F8">
        <v>2</v>
      </c>
      <c r="G8" s="77">
        <v>-0.132583870338183</v>
      </c>
      <c r="H8" s="77">
        <v>0.159726498017777</v>
      </c>
      <c r="I8" s="77">
        <f>Table3[[#This Row],[beta]]*0.693</f>
        <v>-9.188062214436081E-2</v>
      </c>
      <c r="J8" s="77">
        <f>Table3[[#This Row],[SE]]*0.693</f>
        <v>0.11069046312631944</v>
      </c>
      <c r="K8" s="77">
        <v>0.406500283140105</v>
      </c>
      <c r="L8" s="77">
        <f t="shared" si="0"/>
        <v>0.87582947491147101</v>
      </c>
      <c r="M8" s="77">
        <f t="shared" si="1"/>
        <v>0.64040928036399813</v>
      </c>
      <c r="N8" s="77">
        <f t="shared" si="2"/>
        <v>1.1977922441843891</v>
      </c>
    </row>
    <row r="9" spans="1:14" hidden="1" x14ac:dyDescent="0.2">
      <c r="A9" t="s">
        <v>284</v>
      </c>
      <c r="B9" t="s">
        <v>225</v>
      </c>
      <c r="C9" t="s">
        <v>264</v>
      </c>
      <c r="D9" t="s">
        <v>76</v>
      </c>
      <c r="E9" t="s">
        <v>302</v>
      </c>
      <c r="F9">
        <v>1</v>
      </c>
      <c r="G9" s="77">
        <v>0.10553117099999999</v>
      </c>
      <c r="H9" s="77">
        <v>5.9145730000000001E-2</v>
      </c>
      <c r="I9" s="77">
        <f>Table3[[#This Row],[beta]]*0.693</f>
        <v>7.3133101502999995E-2</v>
      </c>
      <c r="J9" s="77">
        <f>Table3[[#This Row],[SE]]*0.693</f>
        <v>4.0987990889999999E-2</v>
      </c>
      <c r="K9" s="77">
        <v>7.4381946000000004E-2</v>
      </c>
      <c r="L9" s="77">
        <f t="shared" si="0"/>
        <v>1.1113007443384721</v>
      </c>
      <c r="M9" s="77">
        <f t="shared" si="1"/>
        <v>0.98965937590478181</v>
      </c>
      <c r="N9" s="77">
        <f t="shared" si="2"/>
        <v>1.2478933403103176</v>
      </c>
    </row>
    <row r="10" spans="1:14" hidden="1" x14ac:dyDescent="0.2">
      <c r="A10" t="s">
        <v>284</v>
      </c>
      <c r="B10" t="s">
        <v>246</v>
      </c>
      <c r="C10" t="s">
        <v>264</v>
      </c>
      <c r="D10" t="s">
        <v>76</v>
      </c>
      <c r="E10" t="s">
        <v>302</v>
      </c>
      <c r="F10">
        <v>1</v>
      </c>
      <c r="G10" s="77">
        <v>9.4508282078822892E-3</v>
      </c>
      <c r="H10" s="77">
        <v>7.6143127400143699E-3</v>
      </c>
      <c r="I10" s="77">
        <f>Table3[[#This Row],[beta]]*0.693</f>
        <v>6.5494239480624258E-3</v>
      </c>
      <c r="J10" s="77">
        <f>Table3[[#This Row],[SE]]*0.693</f>
        <v>5.2767187288299579E-3</v>
      </c>
      <c r="K10" s="77">
        <v>0.214534628182801</v>
      </c>
      <c r="L10" s="77">
        <f t="shared" si="0"/>
        <v>1.0094956283062457</v>
      </c>
      <c r="M10" s="77">
        <f t="shared" si="1"/>
        <v>0.99454172604329494</v>
      </c>
      <c r="N10" s="77">
        <f t="shared" si="2"/>
        <v>1.024674377035699</v>
      </c>
    </row>
    <row r="11" spans="1:14" hidden="1" x14ac:dyDescent="0.2">
      <c r="A11" t="s">
        <v>284</v>
      </c>
      <c r="B11" t="s">
        <v>2214</v>
      </c>
      <c r="C11" t="s">
        <v>264</v>
      </c>
      <c r="D11" t="s">
        <v>76</v>
      </c>
      <c r="E11" t="s">
        <v>302</v>
      </c>
      <c r="F11">
        <v>1</v>
      </c>
      <c r="G11" s="77">
        <v>0.15823437206189001</v>
      </c>
      <c r="H11" s="77">
        <v>0.15574249218689901</v>
      </c>
      <c r="I11" s="77">
        <f>Table3[[#This Row],[beta]]*0.693</f>
        <v>0.10965641983888977</v>
      </c>
      <c r="J11" s="77">
        <f>Table3[[#This Row],[SE]]*0.693</f>
        <v>0.10792954708552101</v>
      </c>
      <c r="K11" s="77">
        <v>0.30962938654933803</v>
      </c>
      <c r="L11" s="77">
        <f t="shared" si="0"/>
        <v>1.1714407155122859</v>
      </c>
      <c r="M11" s="77">
        <f t="shared" si="1"/>
        <v>0.86327592386236951</v>
      </c>
      <c r="N11" s="77">
        <f t="shared" si="2"/>
        <v>1.589611515887376</v>
      </c>
    </row>
    <row r="12" spans="1:14" x14ac:dyDescent="0.2">
      <c r="A12" t="s">
        <v>284</v>
      </c>
      <c r="B12" t="s">
        <v>225</v>
      </c>
      <c r="C12" t="s">
        <v>264</v>
      </c>
      <c r="D12" t="s">
        <v>73</v>
      </c>
      <c r="E12" t="s">
        <v>302</v>
      </c>
      <c r="F12">
        <v>1</v>
      </c>
      <c r="G12" s="77">
        <v>-0.133937994</v>
      </c>
      <c r="H12" s="77">
        <v>5.8354576999999998E-2</v>
      </c>
      <c r="I12" s="77">
        <f>Table3[[#This Row],[beta]]*0.693</f>
        <v>-9.2819029841999995E-2</v>
      </c>
      <c r="J12" s="77">
        <f>Table3[[#This Row],[SE]]*0.693</f>
        <v>4.0439721860999998E-2</v>
      </c>
      <c r="K12" s="77">
        <v>2.1719143E-2</v>
      </c>
      <c r="L12" s="77">
        <f t="shared" si="0"/>
        <v>0.87464429611620209</v>
      </c>
      <c r="M12" s="77">
        <f t="shared" si="1"/>
        <v>0.78011575620380225</v>
      </c>
      <c r="N12" s="77">
        <f t="shared" si="2"/>
        <v>0.98062709110153201</v>
      </c>
    </row>
    <row r="13" spans="1:14" x14ac:dyDescent="0.2">
      <c r="A13" t="s">
        <v>284</v>
      </c>
      <c r="B13" t="s">
        <v>246</v>
      </c>
      <c r="C13" t="s">
        <v>264</v>
      </c>
      <c r="D13" t="s">
        <v>73</v>
      </c>
      <c r="E13" t="s">
        <v>302</v>
      </c>
      <c r="F13">
        <v>1</v>
      </c>
      <c r="G13" s="77">
        <v>2.72250499052197E-4</v>
      </c>
      <c r="H13" s="77">
        <v>7.1913243382913201E-3</v>
      </c>
      <c r="I13" s="77">
        <f>Table3[[#This Row],[beta]]*0.693</f>
        <v>1.8866959584317252E-4</v>
      </c>
      <c r="J13" s="77">
        <f>Table3[[#This Row],[SE]]*0.693</f>
        <v>4.9835877664358846E-3</v>
      </c>
      <c r="K13" s="77">
        <v>0.96980075135180799</v>
      </c>
      <c r="L13" s="77">
        <f t="shared" si="0"/>
        <v>1.0002722875625827</v>
      </c>
      <c r="M13" s="77">
        <f t="shared" si="1"/>
        <v>0.9862723502740518</v>
      </c>
      <c r="N13" s="77">
        <f t="shared" si="2"/>
        <v>1.0144709511400829</v>
      </c>
    </row>
    <row r="14" spans="1:14" x14ac:dyDescent="0.2">
      <c r="A14" t="s">
        <v>284</v>
      </c>
      <c r="B14" t="s">
        <v>2214</v>
      </c>
      <c r="C14" t="s">
        <v>264</v>
      </c>
      <c r="D14" t="s">
        <v>73</v>
      </c>
      <c r="E14" t="s">
        <v>302</v>
      </c>
      <c r="F14">
        <v>1</v>
      </c>
      <c r="G14" s="77">
        <v>-1.9106806611202402E-2</v>
      </c>
      <c r="H14" s="77">
        <v>0.162407856195221</v>
      </c>
      <c r="I14" s="77">
        <f>Table3[[#This Row],[beta]]*0.693</f>
        <v>-1.3241016981563264E-2</v>
      </c>
      <c r="J14" s="77">
        <f>Table3[[#This Row],[SE]]*0.693</f>
        <v>0.11254864434328814</v>
      </c>
      <c r="K14" s="77">
        <v>0.90634731628219301</v>
      </c>
      <c r="L14" s="77">
        <f t="shared" si="0"/>
        <v>0.98107457139642029</v>
      </c>
      <c r="M14" s="77">
        <f t="shared" si="1"/>
        <v>0.71360463339308355</v>
      </c>
      <c r="N14" s="77">
        <f t="shared" si="2"/>
        <v>1.348796335674127</v>
      </c>
    </row>
    <row r="15" spans="1:14" hidden="1" x14ac:dyDescent="0.2">
      <c r="A15" t="s">
        <v>284</v>
      </c>
      <c r="B15" t="s">
        <v>225</v>
      </c>
      <c r="C15" t="s">
        <v>264</v>
      </c>
      <c r="D15" t="s">
        <v>70</v>
      </c>
      <c r="E15" t="s">
        <v>302</v>
      </c>
      <c r="F15">
        <v>1</v>
      </c>
      <c r="G15" s="77">
        <v>-2.8094684000000002E-2</v>
      </c>
      <c r="H15" s="77">
        <v>9.4360691999999996E-2</v>
      </c>
      <c r="I15" s="77">
        <f>Table3[[#This Row],[beta]]*0.693</f>
        <v>-1.9469616012E-2</v>
      </c>
      <c r="J15" s="77">
        <f>Table3[[#This Row],[SE]]*0.693</f>
        <v>6.5391959555999996E-2</v>
      </c>
      <c r="K15" s="77">
        <v>0.76590378599999998</v>
      </c>
      <c r="L15" s="77">
        <f t="shared" si="0"/>
        <v>0.97229630153974711</v>
      </c>
      <c r="M15" s="77">
        <f t="shared" si="1"/>
        <v>0.80812248603695247</v>
      </c>
      <c r="N15" s="77">
        <f t="shared" si="2"/>
        <v>1.1698227859293138</v>
      </c>
    </row>
    <row r="16" spans="1:14" hidden="1" x14ac:dyDescent="0.2">
      <c r="A16" t="s">
        <v>284</v>
      </c>
      <c r="B16" t="s">
        <v>246</v>
      </c>
      <c r="C16" t="s">
        <v>264</v>
      </c>
      <c r="D16" t="s">
        <v>70</v>
      </c>
      <c r="E16" t="s">
        <v>302</v>
      </c>
      <c r="F16">
        <v>1</v>
      </c>
      <c r="G16" s="77">
        <v>8.9548468060563595E-3</v>
      </c>
      <c r="H16" s="77">
        <v>1.0980272789692999E-2</v>
      </c>
      <c r="I16" s="77">
        <f>Table3[[#This Row],[beta]]*0.693</f>
        <v>6.2057088365970563E-3</v>
      </c>
      <c r="J16" s="77">
        <f>Table3[[#This Row],[SE]]*0.693</f>
        <v>7.6093290432572482E-3</v>
      </c>
      <c r="K16" s="77">
        <v>0.41476353146570399</v>
      </c>
      <c r="L16" s="77">
        <f t="shared" si="0"/>
        <v>1.0089950613955818</v>
      </c>
      <c r="M16" s="77">
        <f t="shared" si="1"/>
        <v>0.98751214074043525</v>
      </c>
      <c r="N16" s="77">
        <f t="shared" si="2"/>
        <v>1.0309453341579433</v>
      </c>
    </row>
    <row r="17" spans="1:14" hidden="1" x14ac:dyDescent="0.2">
      <c r="A17" t="s">
        <v>284</v>
      </c>
      <c r="B17" t="s">
        <v>2214</v>
      </c>
      <c r="C17" t="s">
        <v>264</v>
      </c>
      <c r="D17" t="s">
        <v>70</v>
      </c>
      <c r="E17" t="s">
        <v>302</v>
      </c>
      <c r="F17">
        <v>1</v>
      </c>
      <c r="G17" s="77">
        <v>7.9377300051256094E-2</v>
      </c>
      <c r="H17" s="77">
        <v>0.28815047278880601</v>
      </c>
      <c r="I17" s="77">
        <f>Table3[[#This Row],[beta]]*0.693</f>
        <v>5.5008468935520471E-2</v>
      </c>
      <c r="J17" s="77">
        <f>Table3[[#This Row],[SE]]*0.693</f>
        <v>0.19968827764264255</v>
      </c>
      <c r="K17" s="77">
        <v>0.78295386662091904</v>
      </c>
      <c r="L17" s="77">
        <f t="shared" si="0"/>
        <v>1.082612714854966</v>
      </c>
      <c r="M17" s="77">
        <f t="shared" si="1"/>
        <v>0.61545242783873622</v>
      </c>
      <c r="N17" s="77">
        <f t="shared" si="2"/>
        <v>1.9043718691329072</v>
      </c>
    </row>
    <row r="18" spans="1:14" hidden="1" x14ac:dyDescent="0.2">
      <c r="A18" t="s">
        <v>284</v>
      </c>
      <c r="B18" t="s">
        <v>225</v>
      </c>
      <c r="C18" t="s">
        <v>264</v>
      </c>
      <c r="D18" t="s">
        <v>131</v>
      </c>
      <c r="E18" t="s">
        <v>302</v>
      </c>
      <c r="F18">
        <v>1</v>
      </c>
      <c r="G18" s="77">
        <v>0.14365399700000001</v>
      </c>
      <c r="H18" s="77">
        <v>9.5601468999999994E-2</v>
      </c>
      <c r="I18" s="77">
        <f>Table3[[#This Row],[beta]]*0.693</f>
        <v>9.9552219920999996E-2</v>
      </c>
      <c r="J18" s="77">
        <f>Table3[[#This Row],[SE]]*0.693</f>
        <v>6.6251818016999989E-2</v>
      </c>
      <c r="K18" s="77">
        <v>0.13293350500000001</v>
      </c>
      <c r="L18" s="77">
        <f t="shared" si="0"/>
        <v>1.154484584280991</v>
      </c>
      <c r="M18" s="77">
        <f t="shared" si="1"/>
        <v>0.95721726872138935</v>
      </c>
      <c r="N18" s="77">
        <f t="shared" si="2"/>
        <v>1.3924055686153649</v>
      </c>
    </row>
    <row r="19" spans="1:14" hidden="1" x14ac:dyDescent="0.2">
      <c r="A19" t="s">
        <v>284</v>
      </c>
      <c r="B19" t="s">
        <v>246</v>
      </c>
      <c r="C19" t="s">
        <v>264</v>
      </c>
      <c r="D19" t="s">
        <v>131</v>
      </c>
      <c r="E19" t="s">
        <v>302</v>
      </c>
      <c r="F19">
        <v>1</v>
      </c>
      <c r="G19" s="77">
        <v>1.8111425852178599E-2</v>
      </c>
      <c r="H19" s="77">
        <v>1.2179784573772799E-2</v>
      </c>
      <c r="I19" s="77">
        <f>Table3[[#This Row],[beta]]*0.693</f>
        <v>1.2551218115559768E-2</v>
      </c>
      <c r="J19" s="77">
        <f>Table3[[#This Row],[SE]]*0.693</f>
        <v>8.4405907096245496E-3</v>
      </c>
      <c r="K19" s="77">
        <v>0.13701294194077601</v>
      </c>
      <c r="L19" s="77">
        <f t="shared" si="0"/>
        <v>1.018276432387943</v>
      </c>
      <c r="M19" s="77">
        <f t="shared" si="1"/>
        <v>0.99425561055060496</v>
      </c>
      <c r="N19" s="77">
        <f t="shared" si="2"/>
        <v>1.0428775877689072</v>
      </c>
    </row>
    <row r="20" spans="1:14" hidden="1" x14ac:dyDescent="0.2">
      <c r="A20" t="s">
        <v>284</v>
      </c>
      <c r="B20" t="s">
        <v>2214</v>
      </c>
      <c r="C20" t="s">
        <v>264</v>
      </c>
      <c r="D20" t="s">
        <v>131</v>
      </c>
      <c r="E20" t="s">
        <v>302</v>
      </c>
      <c r="F20">
        <v>1</v>
      </c>
      <c r="G20" s="77">
        <v>-0.28886469234244</v>
      </c>
      <c r="H20" s="77">
        <v>0.32009330773081202</v>
      </c>
      <c r="I20" s="77">
        <f>Table3[[#This Row],[beta]]*0.693</f>
        <v>-0.20018323179331091</v>
      </c>
      <c r="J20" s="77">
        <f>Table3[[#This Row],[SE]]*0.693</f>
        <v>0.2218246622574527</v>
      </c>
      <c r="K20" s="77">
        <v>0.36682369871642601</v>
      </c>
      <c r="L20" s="77">
        <f t="shared" si="0"/>
        <v>0.74911355934649393</v>
      </c>
      <c r="M20" s="77">
        <f t="shared" si="1"/>
        <v>0.40001726292422934</v>
      </c>
      <c r="N20" s="77">
        <f t="shared" si="2"/>
        <v>1.4028672680135539</v>
      </c>
    </row>
    <row r="21" spans="1:14" hidden="1" x14ac:dyDescent="0.2">
      <c r="A21" t="s">
        <v>284</v>
      </c>
      <c r="B21" t="s">
        <v>225</v>
      </c>
      <c r="C21" t="s">
        <v>264</v>
      </c>
      <c r="D21" t="s">
        <v>111</v>
      </c>
      <c r="E21" t="s">
        <v>302</v>
      </c>
      <c r="F21">
        <v>1</v>
      </c>
      <c r="G21" s="77">
        <v>-0.16244547500000001</v>
      </c>
      <c r="H21" s="77">
        <v>0.10304411300000001</v>
      </c>
      <c r="I21" s="77">
        <f>Table3[[#This Row],[beta]]*0.693</f>
        <v>-0.11257471417499999</v>
      </c>
      <c r="J21" s="77">
        <f>Table3[[#This Row],[SE]]*0.693</f>
        <v>7.1409570308999998E-2</v>
      </c>
      <c r="K21" s="77">
        <v>0.114918595</v>
      </c>
      <c r="L21" s="77">
        <f t="shared" si="0"/>
        <v>0.85006243861627917</v>
      </c>
      <c r="M21" s="77">
        <f t="shared" si="1"/>
        <v>0.69460500266069169</v>
      </c>
      <c r="N21" s="77">
        <f t="shared" si="2"/>
        <v>1.0403123311497975</v>
      </c>
    </row>
    <row r="22" spans="1:14" hidden="1" x14ac:dyDescent="0.2">
      <c r="A22" t="s">
        <v>284</v>
      </c>
      <c r="B22" t="s">
        <v>246</v>
      </c>
      <c r="C22" t="s">
        <v>264</v>
      </c>
      <c r="D22" t="s">
        <v>111</v>
      </c>
      <c r="E22" t="s">
        <v>302</v>
      </c>
      <c r="F22">
        <v>1</v>
      </c>
      <c r="G22" s="77">
        <v>5.9819528450026803E-3</v>
      </c>
      <c r="H22" s="77">
        <v>1.22437771113325E-2</v>
      </c>
      <c r="I22" s="77">
        <f>Table3[[#This Row],[beta]]*0.693</f>
        <v>4.1454933215868571E-3</v>
      </c>
      <c r="J22" s="77">
        <f>Table3[[#This Row],[SE]]*0.693</f>
        <v>8.4849375381534208E-3</v>
      </c>
      <c r="K22" s="77">
        <v>0.62514553985111099</v>
      </c>
      <c r="L22" s="77">
        <f t="shared" si="0"/>
        <v>1.005999880454467</v>
      </c>
      <c r="M22" s="77">
        <f t="shared" si="1"/>
        <v>0.98214546494133381</v>
      </c>
      <c r="N22" s="77">
        <f t="shared" si="2"/>
        <v>1.0304336736257838</v>
      </c>
    </row>
    <row r="23" spans="1:14" hidden="1" x14ac:dyDescent="0.2">
      <c r="A23" t="s">
        <v>284</v>
      </c>
      <c r="B23" t="s">
        <v>2214</v>
      </c>
      <c r="C23" t="s">
        <v>264</v>
      </c>
      <c r="D23" t="s">
        <v>111</v>
      </c>
      <c r="E23" t="s">
        <v>302</v>
      </c>
      <c r="F23">
        <v>1</v>
      </c>
      <c r="G23" s="77">
        <v>-0.125749877387999</v>
      </c>
      <c r="H23" s="77">
        <v>0.29722698291708899</v>
      </c>
      <c r="I23" s="77">
        <f>Table3[[#This Row],[beta]]*0.693</f>
        <v>-8.71446650298833E-2</v>
      </c>
      <c r="J23" s="77">
        <f>Table3[[#This Row],[SE]]*0.693</f>
        <v>0.20597829916154264</v>
      </c>
      <c r="K23" s="77">
        <v>0.67223913872674701</v>
      </c>
      <c r="L23" s="77">
        <f t="shared" si="0"/>
        <v>0.88183538617146651</v>
      </c>
      <c r="M23" s="77">
        <f t="shared" si="1"/>
        <v>0.49247343254037063</v>
      </c>
      <c r="N23" s="77">
        <f t="shared" si="2"/>
        <v>1.5790367498462623</v>
      </c>
    </row>
    <row r="24" spans="1:14" hidden="1" x14ac:dyDescent="0.2">
      <c r="A24" t="s">
        <v>284</v>
      </c>
      <c r="B24" t="s">
        <v>225</v>
      </c>
      <c r="C24" t="s">
        <v>264</v>
      </c>
      <c r="D24" t="s">
        <v>101</v>
      </c>
      <c r="E24" t="s">
        <v>302</v>
      </c>
      <c r="F24">
        <v>1</v>
      </c>
      <c r="G24" s="77">
        <v>-0.15566537599999999</v>
      </c>
      <c r="H24" s="77">
        <v>0.100820681</v>
      </c>
      <c r="I24" s="77">
        <f>Table3[[#This Row],[beta]]*0.693</f>
        <v>-0.10787610556799999</v>
      </c>
      <c r="J24" s="77">
        <f>Table3[[#This Row],[SE]]*0.693</f>
        <v>6.9868731932999986E-2</v>
      </c>
      <c r="K24" s="77">
        <v>0.12259254999999999</v>
      </c>
      <c r="L24" s="77">
        <f t="shared" si="0"/>
        <v>0.85584552891473975</v>
      </c>
      <c r="M24" s="77">
        <f t="shared" si="1"/>
        <v>0.70238477627800489</v>
      </c>
      <c r="N24" s="77">
        <f t="shared" si="2"/>
        <v>1.0428352010201276</v>
      </c>
    </row>
    <row r="25" spans="1:14" hidden="1" x14ac:dyDescent="0.2">
      <c r="A25" t="s">
        <v>284</v>
      </c>
      <c r="B25" t="s">
        <v>246</v>
      </c>
      <c r="C25" t="s">
        <v>264</v>
      </c>
      <c r="D25" t="s">
        <v>101</v>
      </c>
      <c r="E25" t="s">
        <v>302</v>
      </c>
      <c r="F25">
        <v>1</v>
      </c>
      <c r="G25" s="77">
        <v>-1.16762771573506E-2</v>
      </c>
      <c r="H25" s="77">
        <v>1.23868703900423E-2</v>
      </c>
      <c r="I25" s="77">
        <f>Table3[[#This Row],[beta]]*0.693</f>
        <v>-8.0916600700439659E-3</v>
      </c>
      <c r="J25" s="77">
        <f>Table3[[#This Row],[SE]]*0.693</f>
        <v>8.5841011802993139E-3</v>
      </c>
      <c r="K25" s="77">
        <v>0.34586847423231298</v>
      </c>
      <c r="L25" s="77">
        <f t="shared" si="0"/>
        <v>0.98839162602436503</v>
      </c>
      <c r="M25" s="77">
        <f t="shared" si="1"/>
        <v>0.96468414401606495</v>
      </c>
      <c r="N25" s="77">
        <f t="shared" si="2"/>
        <v>1.012681728475491</v>
      </c>
    </row>
    <row r="26" spans="1:14" hidden="1" x14ac:dyDescent="0.2">
      <c r="A26" t="s">
        <v>284</v>
      </c>
      <c r="B26" t="s">
        <v>2214</v>
      </c>
      <c r="C26" t="s">
        <v>264</v>
      </c>
      <c r="D26" t="s">
        <v>101</v>
      </c>
      <c r="E26" t="s">
        <v>302</v>
      </c>
      <c r="F26">
        <v>1</v>
      </c>
      <c r="G26" s="77">
        <v>-0.20750825604010101</v>
      </c>
      <c r="H26" s="77">
        <v>0.30390972931857302</v>
      </c>
      <c r="I26" s="77">
        <f>Table3[[#This Row],[beta]]*0.693</f>
        <v>-0.14380322143579</v>
      </c>
      <c r="J26" s="77">
        <f>Table3[[#This Row],[SE]]*0.693</f>
        <v>0.21060944241777108</v>
      </c>
      <c r="K26" s="77">
        <v>0.49473594787948899</v>
      </c>
      <c r="L26" s="77">
        <f t="shared" si="0"/>
        <v>0.81260653283328166</v>
      </c>
      <c r="M26" s="77">
        <f t="shared" si="1"/>
        <v>0.44790625284606073</v>
      </c>
      <c r="N26" s="77">
        <f t="shared" si="2"/>
        <v>1.4742580015516626</v>
      </c>
    </row>
    <row r="27" spans="1:14" hidden="1" x14ac:dyDescent="0.2">
      <c r="A27" t="s">
        <v>284</v>
      </c>
      <c r="B27" t="s">
        <v>225</v>
      </c>
      <c r="C27" t="s">
        <v>264</v>
      </c>
      <c r="D27" t="s">
        <v>107</v>
      </c>
      <c r="E27" t="s">
        <v>302</v>
      </c>
      <c r="F27">
        <v>1</v>
      </c>
      <c r="G27" s="77">
        <v>4.9820323E-2</v>
      </c>
      <c r="H27" s="77">
        <v>4.0940558000000002E-2</v>
      </c>
      <c r="I27" s="77">
        <f>Table3[[#This Row],[beta]]*0.693</f>
        <v>3.4525483838999997E-2</v>
      </c>
      <c r="J27" s="77">
        <f>Table3[[#This Row],[SE]]*0.693</f>
        <v>2.8371806693999999E-2</v>
      </c>
      <c r="K27" s="77">
        <v>0.22364451900000001</v>
      </c>
      <c r="L27" s="77">
        <f t="shared" si="0"/>
        <v>1.05108222410775</v>
      </c>
      <c r="M27" s="77">
        <f t="shared" si="1"/>
        <v>0.97003495633042069</v>
      </c>
      <c r="N27" s="77">
        <f t="shared" si="2"/>
        <v>1.1389010618901632</v>
      </c>
    </row>
    <row r="28" spans="1:14" hidden="1" x14ac:dyDescent="0.2">
      <c r="A28" t="s">
        <v>284</v>
      </c>
      <c r="B28" t="s">
        <v>246</v>
      </c>
      <c r="C28" t="s">
        <v>264</v>
      </c>
      <c r="D28" t="s">
        <v>107</v>
      </c>
      <c r="E28" t="s">
        <v>302</v>
      </c>
      <c r="F28">
        <v>1</v>
      </c>
      <c r="G28" s="77">
        <v>1.74801162229547E-3</v>
      </c>
      <c r="H28" s="77">
        <v>5.1134291889295396E-3</v>
      </c>
      <c r="I28" s="77">
        <f>Table3[[#This Row],[beta]]*0.693</f>
        <v>1.2113720542507606E-3</v>
      </c>
      <c r="J28" s="77">
        <f>Table3[[#This Row],[SE]]*0.693</f>
        <v>3.5436064279281707E-3</v>
      </c>
      <c r="K28" s="77">
        <v>0.73246586130336</v>
      </c>
      <c r="L28" s="77">
        <f t="shared" si="0"/>
        <v>1.0017495402851884</v>
      </c>
      <c r="M28" s="77">
        <f t="shared" si="1"/>
        <v>0.99175982829089271</v>
      </c>
      <c r="N28" s="77">
        <f t="shared" si="2"/>
        <v>1.0118398757801363</v>
      </c>
    </row>
    <row r="29" spans="1:14" hidden="1" x14ac:dyDescent="0.2">
      <c r="A29" t="s">
        <v>284</v>
      </c>
      <c r="B29" t="s">
        <v>2214</v>
      </c>
      <c r="C29" t="s">
        <v>264</v>
      </c>
      <c r="D29" t="s">
        <v>107</v>
      </c>
      <c r="E29" t="s">
        <v>302</v>
      </c>
      <c r="F29">
        <v>1</v>
      </c>
      <c r="G29" s="77">
        <v>8.9362714085301997E-2</v>
      </c>
      <c r="H29" s="77">
        <v>0.118953016762554</v>
      </c>
      <c r="I29" s="77">
        <f>Table3[[#This Row],[beta]]*0.693</f>
        <v>6.1928360861114279E-2</v>
      </c>
      <c r="J29" s="77">
        <f>Table3[[#This Row],[SE]]*0.693</f>
        <v>8.2434440616449917E-2</v>
      </c>
      <c r="K29" s="77">
        <v>0.45250595614095401</v>
      </c>
      <c r="L29" s="77">
        <f t="shared" si="0"/>
        <v>1.0934772039891147</v>
      </c>
      <c r="M29" s="77">
        <f t="shared" si="1"/>
        <v>0.86607376179040685</v>
      </c>
      <c r="N29" s="77">
        <f t="shared" si="2"/>
        <v>1.3805895622239324</v>
      </c>
    </row>
    <row r="30" spans="1:14" hidden="1" x14ac:dyDescent="0.2">
      <c r="A30" t="s">
        <v>284</v>
      </c>
      <c r="B30" t="s">
        <v>225</v>
      </c>
      <c r="C30" t="s">
        <v>264</v>
      </c>
      <c r="D30" t="s">
        <v>90</v>
      </c>
      <c r="E30" t="s">
        <v>316</v>
      </c>
      <c r="F30">
        <v>2</v>
      </c>
      <c r="G30" s="77">
        <v>-1.3853762E-2</v>
      </c>
      <c r="H30" s="77">
        <v>6.5055532999999999E-2</v>
      </c>
      <c r="I30" s="77">
        <f>Table3[[#This Row],[beta]]*0.693</f>
        <v>-9.6006570659999992E-3</v>
      </c>
      <c r="J30" s="77">
        <f>Table3[[#This Row],[SE]]*0.693</f>
        <v>4.5083484368999997E-2</v>
      </c>
      <c r="K30" s="77">
        <v>0.83136373100000005</v>
      </c>
      <c r="L30" s="77">
        <f t="shared" si="0"/>
        <v>0.98624175974017425</v>
      </c>
      <c r="M30" s="77">
        <f t="shared" si="1"/>
        <v>0.86817444876088978</v>
      </c>
      <c r="N30" s="77">
        <f t="shared" si="2"/>
        <v>1.120365624723985</v>
      </c>
    </row>
    <row r="31" spans="1:14" hidden="1" x14ac:dyDescent="0.2">
      <c r="A31" t="s">
        <v>284</v>
      </c>
      <c r="B31" t="s">
        <v>246</v>
      </c>
      <c r="C31" t="s">
        <v>264</v>
      </c>
      <c r="D31" t="s">
        <v>90</v>
      </c>
      <c r="E31" t="s">
        <v>316</v>
      </c>
      <c r="F31">
        <v>2</v>
      </c>
      <c r="G31" s="77">
        <v>-9.5178599898762296E-3</v>
      </c>
      <c r="H31" s="77">
        <v>6.4056017693748697E-3</v>
      </c>
      <c r="I31" s="77">
        <f>Table3[[#This Row],[beta]]*0.693</f>
        <v>-6.5958769729842267E-3</v>
      </c>
      <c r="J31" s="77">
        <f>Table3[[#This Row],[SE]]*0.693</f>
        <v>4.4390820261767843E-3</v>
      </c>
      <c r="K31" s="77">
        <v>0.13731481161594999</v>
      </c>
      <c r="L31" s="77">
        <f t="shared" si="0"/>
        <v>0.99052729147752283</v>
      </c>
      <c r="M31" s="77">
        <f t="shared" si="1"/>
        <v>0.97816898315784706</v>
      </c>
      <c r="N31" s="77">
        <f t="shared" si="2"/>
        <v>1.003041736198121</v>
      </c>
    </row>
    <row r="32" spans="1:14" hidden="1" x14ac:dyDescent="0.2">
      <c r="A32" t="s">
        <v>284</v>
      </c>
      <c r="B32" t="s">
        <v>2214</v>
      </c>
      <c r="C32" t="s">
        <v>264</v>
      </c>
      <c r="D32" t="s">
        <v>90</v>
      </c>
      <c r="E32" t="s">
        <v>316</v>
      </c>
      <c r="F32">
        <v>2</v>
      </c>
      <c r="G32" s="77">
        <v>-0.12943166415461299</v>
      </c>
      <c r="H32" s="77">
        <v>0.156807447748322</v>
      </c>
      <c r="I32" s="77">
        <f>Table3[[#This Row],[beta]]*0.693</f>
        <v>-8.9696143259146793E-2</v>
      </c>
      <c r="J32" s="77">
        <f>Table3[[#This Row],[SE]]*0.693</f>
        <v>0.10866756128958714</v>
      </c>
      <c r="K32" s="77">
        <v>0.40913441237751802</v>
      </c>
      <c r="L32" s="77">
        <f t="shared" si="0"/>
        <v>0.87859462587137938</v>
      </c>
      <c r="M32" s="77">
        <f t="shared" si="1"/>
        <v>0.64611726833657301</v>
      </c>
      <c r="N32" s="77">
        <f t="shared" si="2"/>
        <v>1.1947189069832427</v>
      </c>
    </row>
    <row r="33" spans="1:14" hidden="1" x14ac:dyDescent="0.2">
      <c r="A33" t="s">
        <v>284</v>
      </c>
      <c r="B33" t="s">
        <v>225</v>
      </c>
      <c r="C33" t="s">
        <v>264</v>
      </c>
      <c r="D33" t="s">
        <v>98</v>
      </c>
      <c r="E33" t="s">
        <v>302</v>
      </c>
      <c r="F33">
        <v>1</v>
      </c>
      <c r="G33" s="77">
        <v>3.3355831000000002E-2</v>
      </c>
      <c r="H33" s="77">
        <v>6.7984184000000003E-2</v>
      </c>
      <c r="I33" s="77">
        <f>Table3[[#This Row],[beta]]*0.693</f>
        <v>2.3115590883000001E-2</v>
      </c>
      <c r="J33" s="77">
        <f>Table3[[#This Row],[SE]]*0.693</f>
        <v>4.7113039512E-2</v>
      </c>
      <c r="K33" s="77">
        <v>0.62368035099999997</v>
      </c>
      <c r="L33" s="77">
        <f t="shared" si="0"/>
        <v>1.0339183740028586</v>
      </c>
      <c r="M33" s="77">
        <f t="shared" si="1"/>
        <v>0.90493408730658442</v>
      </c>
      <c r="N33" s="77">
        <f t="shared" si="2"/>
        <v>1.1812873656714744</v>
      </c>
    </row>
    <row r="34" spans="1:14" hidden="1" x14ac:dyDescent="0.2">
      <c r="A34" t="s">
        <v>284</v>
      </c>
      <c r="B34" t="s">
        <v>246</v>
      </c>
      <c r="C34" t="s">
        <v>264</v>
      </c>
      <c r="D34" t="s">
        <v>98</v>
      </c>
      <c r="E34" t="s">
        <v>302</v>
      </c>
      <c r="F34">
        <v>1</v>
      </c>
      <c r="G34" s="77">
        <v>7.11155734969658E-3</v>
      </c>
      <c r="H34" s="77">
        <v>8.8821096475099198E-3</v>
      </c>
      <c r="I34" s="77">
        <f>Table3[[#This Row],[beta]]*0.693</f>
        <v>4.92830924333973E-3</v>
      </c>
      <c r="J34" s="77">
        <f>Table3[[#This Row],[SE]]*0.693</f>
        <v>6.1553019857243738E-3</v>
      </c>
      <c r="K34" s="77">
        <v>0.423328020265751</v>
      </c>
      <c r="L34" s="77">
        <f t="shared" si="0"/>
        <v>1.0071369045240013</v>
      </c>
      <c r="M34" s="77">
        <f t="shared" si="1"/>
        <v>0.98975545891830452</v>
      </c>
      <c r="N34" s="77">
        <f t="shared" si="2"/>
        <v>1.0248235918423065</v>
      </c>
    </row>
    <row r="35" spans="1:14" hidden="1" x14ac:dyDescent="0.2">
      <c r="A35" t="s">
        <v>284</v>
      </c>
      <c r="B35" t="s">
        <v>2214</v>
      </c>
      <c r="C35" t="s">
        <v>264</v>
      </c>
      <c r="D35" t="s">
        <v>98</v>
      </c>
      <c r="E35" t="s">
        <v>302</v>
      </c>
      <c r="F35">
        <v>1</v>
      </c>
      <c r="G35" s="77">
        <v>-0.17886443324403301</v>
      </c>
      <c r="H35" s="77">
        <v>0.191199911398794</v>
      </c>
      <c r="I35" s="77">
        <f>Table3[[#This Row],[beta]]*0.693</f>
        <v>-0.12395305223811487</v>
      </c>
      <c r="J35" s="77">
        <f>Table3[[#This Row],[SE]]*0.693</f>
        <v>0.13250153859936423</v>
      </c>
      <c r="K35" s="77">
        <v>0.349538991650093</v>
      </c>
      <c r="L35" s="77">
        <f t="shared" si="0"/>
        <v>0.83621925524493035</v>
      </c>
      <c r="M35" s="77">
        <f t="shared" si="1"/>
        <v>0.57486717803744114</v>
      </c>
      <c r="N35" s="77">
        <f t="shared" si="2"/>
        <v>1.2163899237205065</v>
      </c>
    </row>
    <row r="36" spans="1:14" hidden="1" x14ac:dyDescent="0.2">
      <c r="A36" t="s">
        <v>284</v>
      </c>
      <c r="B36" t="s">
        <v>225</v>
      </c>
      <c r="C36" t="s">
        <v>264</v>
      </c>
      <c r="D36" t="s">
        <v>126</v>
      </c>
      <c r="E36" t="s">
        <v>302</v>
      </c>
      <c r="F36">
        <v>1</v>
      </c>
      <c r="G36" s="77">
        <v>-0.16317321700000001</v>
      </c>
      <c r="H36" s="77">
        <v>6.4574150999999996E-2</v>
      </c>
      <c r="I36" s="77">
        <f>Table3[[#This Row],[beta]]*0.693</f>
        <v>-0.113079039381</v>
      </c>
      <c r="J36" s="77">
        <f>Table3[[#This Row],[SE]]*0.693</f>
        <v>4.4749886642999996E-2</v>
      </c>
      <c r="K36" s="77">
        <v>1.1507023E-2</v>
      </c>
      <c r="L36" s="77">
        <f t="shared" si="0"/>
        <v>0.84944403752259257</v>
      </c>
      <c r="M36" s="77">
        <f t="shared" si="1"/>
        <v>0.74845922444928881</v>
      </c>
      <c r="N36" s="77">
        <f t="shared" si="2"/>
        <v>0.96405408512881796</v>
      </c>
    </row>
    <row r="37" spans="1:14" hidden="1" x14ac:dyDescent="0.2">
      <c r="A37" t="s">
        <v>284</v>
      </c>
      <c r="B37" t="s">
        <v>246</v>
      </c>
      <c r="C37" t="s">
        <v>264</v>
      </c>
      <c r="D37" t="s">
        <v>126</v>
      </c>
      <c r="E37" t="s">
        <v>302</v>
      </c>
      <c r="F37">
        <v>1</v>
      </c>
      <c r="G37" s="77">
        <v>6.1054133096027406E-5</v>
      </c>
      <c r="H37" s="77">
        <v>7.8581518528228408E-3</v>
      </c>
      <c r="I37" s="77">
        <f>Table3[[#This Row],[beta]]*0.693</f>
        <v>4.2310514235546987E-5</v>
      </c>
      <c r="J37" s="77">
        <f>Table3[[#This Row],[SE]]*0.693</f>
        <v>5.4456992340062285E-3</v>
      </c>
      <c r="K37" s="77">
        <v>0.99380087570490405</v>
      </c>
      <c r="L37" s="77">
        <f t="shared" si="0"/>
        <v>1.0000610559969376</v>
      </c>
      <c r="M37" s="77">
        <f t="shared" si="1"/>
        <v>0.98477614903696098</v>
      </c>
      <c r="N37" s="77">
        <f t="shared" si="2"/>
        <v>1.0155832030454393</v>
      </c>
    </row>
    <row r="38" spans="1:14" hidden="1" x14ac:dyDescent="0.2">
      <c r="A38" t="s">
        <v>284</v>
      </c>
      <c r="B38" t="s">
        <v>2214</v>
      </c>
      <c r="C38" t="s">
        <v>264</v>
      </c>
      <c r="D38" t="s">
        <v>126</v>
      </c>
      <c r="E38" t="s">
        <v>302</v>
      </c>
      <c r="F38">
        <v>1</v>
      </c>
      <c r="G38" s="77">
        <v>-0.20289680506930199</v>
      </c>
      <c r="H38" s="77">
        <v>0.184263425011917</v>
      </c>
      <c r="I38" s="77">
        <f>Table3[[#This Row],[beta]]*0.693</f>
        <v>-0.14060748591302627</v>
      </c>
      <c r="J38" s="77">
        <f>Table3[[#This Row],[SE]]*0.693</f>
        <v>0.12769455353325848</v>
      </c>
      <c r="K38" s="77">
        <v>0.27084286895134002</v>
      </c>
      <c r="L38" s="77">
        <f t="shared" si="0"/>
        <v>0.8163624815486662</v>
      </c>
      <c r="M38" s="77">
        <f t="shared" si="1"/>
        <v>0.56889857156948642</v>
      </c>
      <c r="N38" s="77">
        <f t="shared" si="2"/>
        <v>1.1714701610898579</v>
      </c>
    </row>
    <row r="39" spans="1:14" hidden="1" x14ac:dyDescent="0.2">
      <c r="A39" t="s">
        <v>284</v>
      </c>
      <c r="B39" t="s">
        <v>225</v>
      </c>
      <c r="C39" t="s">
        <v>264</v>
      </c>
      <c r="D39" t="s">
        <v>123</v>
      </c>
      <c r="E39" t="s">
        <v>302</v>
      </c>
      <c r="F39">
        <v>1</v>
      </c>
      <c r="G39" s="77">
        <v>5.9122025000000002E-2</v>
      </c>
      <c r="H39" s="77">
        <v>7.4397268000000003E-2</v>
      </c>
      <c r="I39" s="77">
        <f>Table3[[#This Row],[beta]]*0.693</f>
        <v>4.0971563324999995E-2</v>
      </c>
      <c r="J39" s="77">
        <f>Table3[[#This Row],[SE]]*0.693</f>
        <v>5.1557306723999996E-2</v>
      </c>
      <c r="K39" s="77">
        <v>0.42679964300000001</v>
      </c>
      <c r="L39" s="77">
        <f t="shared" si="0"/>
        <v>1.0609046897367567</v>
      </c>
      <c r="M39" s="77">
        <f t="shared" si="1"/>
        <v>0.91695523906316057</v>
      </c>
      <c r="N39" s="77">
        <f t="shared" si="2"/>
        <v>1.2274522384051914</v>
      </c>
    </row>
    <row r="40" spans="1:14" hidden="1" x14ac:dyDescent="0.2">
      <c r="A40" t="s">
        <v>284</v>
      </c>
      <c r="B40" t="s">
        <v>246</v>
      </c>
      <c r="C40" t="s">
        <v>264</v>
      </c>
      <c r="D40" t="s">
        <v>123</v>
      </c>
      <c r="E40" t="s">
        <v>302</v>
      </c>
      <c r="F40">
        <v>1</v>
      </c>
      <c r="G40" s="77">
        <v>2.8966119177427402E-3</v>
      </c>
      <c r="H40" s="77">
        <v>9.0648623098951199E-3</v>
      </c>
      <c r="I40" s="77">
        <f>Table3[[#This Row],[beta]]*0.693</f>
        <v>2.0073520589957189E-3</v>
      </c>
      <c r="J40" s="77">
        <f>Table3[[#This Row],[SE]]*0.693</f>
        <v>6.2819495807573175E-3</v>
      </c>
      <c r="K40" s="77">
        <v>0.74931490514134602</v>
      </c>
      <c r="L40" s="77">
        <f t="shared" si="0"/>
        <v>1.0029008111515818</v>
      </c>
      <c r="M40" s="77">
        <f t="shared" si="1"/>
        <v>0.98523950191901621</v>
      </c>
      <c r="N40" s="77">
        <f t="shared" si="2"/>
        <v>1.020878715327002</v>
      </c>
    </row>
    <row r="41" spans="1:14" hidden="1" x14ac:dyDescent="0.2">
      <c r="A41" t="s">
        <v>284</v>
      </c>
      <c r="B41" t="s">
        <v>2214</v>
      </c>
      <c r="C41" t="s">
        <v>264</v>
      </c>
      <c r="D41" t="s">
        <v>123</v>
      </c>
      <c r="E41" t="s">
        <v>302</v>
      </c>
      <c r="F41">
        <v>1</v>
      </c>
      <c r="G41" s="77">
        <v>0.184554453704706</v>
      </c>
      <c r="H41" s="77">
        <v>0.210749279391826</v>
      </c>
      <c r="I41" s="77">
        <f>Table3[[#This Row],[beta]]*0.693</f>
        <v>0.12789623641736125</v>
      </c>
      <c r="J41" s="77">
        <f>Table3[[#This Row],[SE]]*0.693</f>
        <v>0.14604925061853541</v>
      </c>
      <c r="K41" s="77">
        <v>0.38118976596413801</v>
      </c>
      <c r="L41" s="77">
        <f t="shared" si="0"/>
        <v>1.2026824700178818</v>
      </c>
      <c r="M41" s="77">
        <f t="shared" si="1"/>
        <v>0.79571505056544789</v>
      </c>
      <c r="N41" s="77">
        <f t="shared" si="2"/>
        <v>1.8177928426268251</v>
      </c>
    </row>
    <row r="42" spans="1:14" hidden="1" x14ac:dyDescent="0.2">
      <c r="A42" t="s">
        <v>284</v>
      </c>
      <c r="B42" t="s">
        <v>246</v>
      </c>
      <c r="C42" t="s">
        <v>264</v>
      </c>
      <c r="D42" t="s">
        <v>117</v>
      </c>
      <c r="E42" t="s">
        <v>302</v>
      </c>
      <c r="F42">
        <v>1</v>
      </c>
      <c r="G42" s="77">
        <v>3.4143460638522099E-3</v>
      </c>
      <c r="H42" s="77">
        <v>1.40137307371509E-2</v>
      </c>
      <c r="I42" s="77">
        <f>Table3[[#This Row],[beta]]*0.693</f>
        <v>2.3661418222495813E-3</v>
      </c>
      <c r="J42" s="77">
        <f>Table3[[#This Row],[SE]]*0.693</f>
        <v>9.7115154008455724E-3</v>
      </c>
      <c r="K42" s="77">
        <v>0.80750739618477196</v>
      </c>
      <c r="L42" s="77">
        <f t="shared" si="0"/>
        <v>1.003420181582978</v>
      </c>
      <c r="M42" s="77">
        <f t="shared" si="1"/>
        <v>0.97623439149543245</v>
      </c>
      <c r="N42" s="77">
        <f t="shared" si="2"/>
        <v>1.0313630308246799</v>
      </c>
    </row>
    <row r="43" spans="1:14" hidden="1" x14ac:dyDescent="0.2">
      <c r="A43" t="s">
        <v>284</v>
      </c>
      <c r="B43" t="s">
        <v>2214</v>
      </c>
      <c r="C43" t="s">
        <v>264</v>
      </c>
      <c r="D43" t="s">
        <v>117</v>
      </c>
      <c r="E43" t="s">
        <v>302</v>
      </c>
      <c r="F43">
        <v>1</v>
      </c>
      <c r="G43" s="77">
        <v>0.33137500793019697</v>
      </c>
      <c r="H43" s="77">
        <v>0.30652188233543198</v>
      </c>
      <c r="I43" s="77">
        <f>Table3[[#This Row],[beta]]*0.693</f>
        <v>0.22964288049562648</v>
      </c>
      <c r="J43" s="77">
        <f>Table3[[#This Row],[SE]]*0.693</f>
        <v>0.21241966445845434</v>
      </c>
      <c r="K43" s="77">
        <v>0.279661048232695</v>
      </c>
      <c r="L43" s="77">
        <f t="shared" si="0"/>
        <v>1.3928820361886753</v>
      </c>
      <c r="M43" s="77">
        <f t="shared" si="1"/>
        <v>0.76383163934675324</v>
      </c>
      <c r="N43" s="77">
        <f t="shared" si="2"/>
        <v>2.5399842933926466</v>
      </c>
    </row>
    <row r="44" spans="1:14" hidden="1" x14ac:dyDescent="0.2">
      <c r="A44" t="s">
        <v>284</v>
      </c>
      <c r="B44" t="s">
        <v>225</v>
      </c>
      <c r="C44" t="s">
        <v>264</v>
      </c>
      <c r="D44" t="s">
        <v>78</v>
      </c>
      <c r="E44" t="s">
        <v>302</v>
      </c>
      <c r="F44">
        <v>1</v>
      </c>
      <c r="G44" s="77">
        <v>0.10553117099999999</v>
      </c>
      <c r="H44" s="77">
        <v>5.9145730000000001E-2</v>
      </c>
      <c r="I44" s="77">
        <f>Table3[[#This Row],[beta]]*0.693</f>
        <v>7.3133101502999995E-2</v>
      </c>
      <c r="J44" s="77">
        <f>Table3[[#This Row],[SE]]*0.693</f>
        <v>4.0987990889999999E-2</v>
      </c>
      <c r="K44" s="77">
        <v>7.4381946000000004E-2</v>
      </c>
      <c r="L44" s="77">
        <f t="shared" si="0"/>
        <v>1.1113007443384721</v>
      </c>
      <c r="M44" s="77">
        <f t="shared" si="1"/>
        <v>0.98965937590478181</v>
      </c>
      <c r="N44" s="77">
        <f t="shared" si="2"/>
        <v>1.2478933403103176</v>
      </c>
    </row>
    <row r="45" spans="1:14" hidden="1" x14ac:dyDescent="0.2">
      <c r="A45" t="s">
        <v>284</v>
      </c>
      <c r="B45" t="s">
        <v>246</v>
      </c>
      <c r="C45" t="s">
        <v>264</v>
      </c>
      <c r="D45" t="s">
        <v>78</v>
      </c>
      <c r="E45" t="s">
        <v>302</v>
      </c>
      <c r="F45">
        <v>1</v>
      </c>
      <c r="G45" s="77">
        <v>9.4508282078822892E-3</v>
      </c>
      <c r="H45" s="77">
        <v>7.6143127400143699E-3</v>
      </c>
      <c r="I45" s="77">
        <f>Table3[[#This Row],[beta]]*0.693</f>
        <v>6.5494239480624258E-3</v>
      </c>
      <c r="J45" s="77">
        <f>Table3[[#This Row],[SE]]*0.693</f>
        <v>5.2767187288299579E-3</v>
      </c>
      <c r="K45" s="77">
        <v>0.214534628182801</v>
      </c>
      <c r="L45" s="77">
        <f t="shared" si="0"/>
        <v>1.0094956283062457</v>
      </c>
      <c r="M45" s="77">
        <f t="shared" si="1"/>
        <v>0.99454172604329494</v>
      </c>
      <c r="N45" s="77">
        <f t="shared" si="2"/>
        <v>1.024674377035699</v>
      </c>
    </row>
    <row r="46" spans="1:14" hidden="1" x14ac:dyDescent="0.2">
      <c r="A46" t="s">
        <v>284</v>
      </c>
      <c r="B46" t="s">
        <v>2214</v>
      </c>
      <c r="C46" t="s">
        <v>264</v>
      </c>
      <c r="D46" t="s">
        <v>78</v>
      </c>
      <c r="E46" t="s">
        <v>302</v>
      </c>
      <c r="F46">
        <v>1</v>
      </c>
      <c r="G46" s="77">
        <v>0.15823437206189001</v>
      </c>
      <c r="H46" s="77">
        <v>0.15574249218689901</v>
      </c>
      <c r="I46" s="77">
        <f>Table3[[#This Row],[beta]]*0.693</f>
        <v>0.10965641983888977</v>
      </c>
      <c r="J46" s="77">
        <f>Table3[[#This Row],[SE]]*0.693</f>
        <v>0.10792954708552101</v>
      </c>
      <c r="K46" s="77">
        <v>0.30962938654933803</v>
      </c>
      <c r="L46" s="77">
        <f t="shared" si="0"/>
        <v>1.1714407155122859</v>
      </c>
      <c r="M46" s="77">
        <f t="shared" si="1"/>
        <v>0.86327592386236951</v>
      </c>
      <c r="N46" s="77">
        <f t="shared" si="2"/>
        <v>1.589611515887376</v>
      </c>
    </row>
    <row r="47" spans="1:14" hidden="1" x14ac:dyDescent="0.2">
      <c r="A47" t="s">
        <v>284</v>
      </c>
      <c r="B47" t="s">
        <v>225</v>
      </c>
      <c r="C47" t="s">
        <v>264</v>
      </c>
      <c r="D47" t="s">
        <v>85</v>
      </c>
      <c r="E47" t="s">
        <v>302</v>
      </c>
      <c r="F47">
        <v>1</v>
      </c>
      <c r="G47" s="77">
        <v>-3.8180750000000002E-3</v>
      </c>
      <c r="H47" s="77">
        <v>8.6728171000000007E-2</v>
      </c>
      <c r="I47" s="77">
        <f>Table3[[#This Row],[beta]]*0.693</f>
        <v>-2.6459259749999999E-3</v>
      </c>
      <c r="J47" s="77">
        <f>Table3[[#This Row],[SE]]*0.693</f>
        <v>6.0102622502999997E-2</v>
      </c>
      <c r="K47" s="77">
        <v>0.96488569899999999</v>
      </c>
      <c r="L47" s="77">
        <f t="shared" si="0"/>
        <v>0.996189204580744</v>
      </c>
      <c r="M47" s="77">
        <f t="shared" si="1"/>
        <v>0.84046052766259605</v>
      </c>
      <c r="N47" s="77">
        <f t="shared" si="2"/>
        <v>1.1807728009346954</v>
      </c>
    </row>
    <row r="48" spans="1:14" hidden="1" x14ac:dyDescent="0.2">
      <c r="A48" t="s">
        <v>284</v>
      </c>
      <c r="B48" t="s">
        <v>246</v>
      </c>
      <c r="C48" t="s">
        <v>264</v>
      </c>
      <c r="D48" t="s">
        <v>85</v>
      </c>
      <c r="E48" t="s">
        <v>302</v>
      </c>
      <c r="F48">
        <v>1</v>
      </c>
      <c r="G48" s="77">
        <v>-1.10573608091647E-4</v>
      </c>
      <c r="H48" s="77">
        <v>1.0621226211964501E-2</v>
      </c>
      <c r="I48" s="77">
        <f>Table3[[#This Row],[beta]]*0.693</f>
        <v>-7.6627510407511364E-5</v>
      </c>
      <c r="J48" s="77">
        <f>Table3[[#This Row],[SE]]*0.693</f>
        <v>7.3605097648913988E-3</v>
      </c>
      <c r="K48" s="77">
        <v>0.99169367271346798</v>
      </c>
      <c r="L48" s="77">
        <f t="shared" si="0"/>
        <v>0.99988943250494444</v>
      </c>
      <c r="M48" s="77">
        <f t="shared" si="1"/>
        <v>0.97928929755500116</v>
      </c>
      <c r="N48" s="77">
        <f t="shared" si="2"/>
        <v>1.020922907797742</v>
      </c>
    </row>
    <row r="49" spans="1:14" hidden="1" x14ac:dyDescent="0.2">
      <c r="A49" t="s">
        <v>284</v>
      </c>
      <c r="B49" t="s">
        <v>2214</v>
      </c>
      <c r="C49" t="s">
        <v>264</v>
      </c>
      <c r="D49" t="s">
        <v>85</v>
      </c>
      <c r="E49" t="s">
        <v>302</v>
      </c>
      <c r="F49">
        <v>1</v>
      </c>
      <c r="G49" s="77">
        <v>-7.8694384089715699E-2</v>
      </c>
      <c r="H49" s="77">
        <v>0.25027394284270199</v>
      </c>
      <c r="I49" s="77">
        <f>Table3[[#This Row],[beta]]*0.693</f>
        <v>-5.4535208174172976E-2</v>
      </c>
      <c r="J49" s="77">
        <f>Table3[[#This Row],[SE]]*0.693</f>
        <v>0.17343984238999247</v>
      </c>
      <c r="K49" s="77">
        <v>0.753192203617011</v>
      </c>
      <c r="L49" s="77">
        <f t="shared" si="0"/>
        <v>0.92432236890529718</v>
      </c>
      <c r="M49" s="77">
        <f t="shared" si="1"/>
        <v>0.565960318405209</v>
      </c>
      <c r="N49" s="77">
        <f t="shared" si="2"/>
        <v>1.5095967223747973</v>
      </c>
    </row>
    <row r="50" spans="1:14" hidden="1" x14ac:dyDescent="0.2">
      <c r="A50" t="s">
        <v>284</v>
      </c>
      <c r="B50" t="s">
        <v>225</v>
      </c>
      <c r="C50" t="s">
        <v>264</v>
      </c>
      <c r="D50" t="s">
        <v>92</v>
      </c>
      <c r="E50" t="s">
        <v>302</v>
      </c>
      <c r="F50">
        <v>1</v>
      </c>
      <c r="G50" s="77">
        <v>-3.1323234999999998E-2</v>
      </c>
      <c r="H50" s="77">
        <v>5.2292404000000001E-2</v>
      </c>
      <c r="I50" s="77">
        <f>Table3[[#This Row],[beta]]*0.693</f>
        <v>-2.1707001854999998E-2</v>
      </c>
      <c r="J50" s="77">
        <f>Table3[[#This Row],[SE]]*0.693</f>
        <v>3.6238635972E-2</v>
      </c>
      <c r="K50" s="77">
        <v>0.54917180300000001</v>
      </c>
      <c r="L50" s="77">
        <f t="shared" si="0"/>
        <v>0.96916225527952971</v>
      </c>
      <c r="M50" s="77">
        <f t="shared" si="1"/>
        <v>0.87475070058260418</v>
      </c>
      <c r="N50" s="77">
        <f t="shared" si="2"/>
        <v>1.0737636179461476</v>
      </c>
    </row>
    <row r="51" spans="1:14" hidden="1" x14ac:dyDescent="0.2">
      <c r="A51" t="s">
        <v>284</v>
      </c>
      <c r="B51" t="s">
        <v>246</v>
      </c>
      <c r="C51" t="s">
        <v>264</v>
      </c>
      <c r="D51" t="s">
        <v>92</v>
      </c>
      <c r="E51" t="s">
        <v>302</v>
      </c>
      <c r="F51">
        <v>1</v>
      </c>
      <c r="G51" s="77">
        <v>8.7383084398114097E-3</v>
      </c>
      <c r="H51" s="77">
        <v>6.5599706156078503E-3</v>
      </c>
      <c r="I51" s="77">
        <f>Table3[[#This Row],[beta]]*0.693</f>
        <v>6.0556477487893065E-3</v>
      </c>
      <c r="J51" s="77">
        <f>Table3[[#This Row],[SE]]*0.693</f>
        <v>4.5460596366162396E-3</v>
      </c>
      <c r="K51" s="77">
        <v>0.18283877102141699</v>
      </c>
      <c r="L51" s="77">
        <f t="shared" si="0"/>
        <v>1.008776598907047</v>
      </c>
      <c r="M51" s="77">
        <f t="shared" si="1"/>
        <v>0.99588923844018884</v>
      </c>
      <c r="N51" s="77">
        <f t="shared" si="2"/>
        <v>1.0218307289838093</v>
      </c>
    </row>
    <row r="52" spans="1:14" hidden="1" x14ac:dyDescent="0.2">
      <c r="A52" t="s">
        <v>284</v>
      </c>
      <c r="B52" t="s">
        <v>2214</v>
      </c>
      <c r="C52" t="s">
        <v>264</v>
      </c>
      <c r="D52" t="s">
        <v>92</v>
      </c>
      <c r="E52" t="s">
        <v>302</v>
      </c>
      <c r="F52">
        <v>1</v>
      </c>
      <c r="G52" s="77">
        <v>0.10179664036903301</v>
      </c>
      <c r="H52" s="77">
        <v>0.15099834988073199</v>
      </c>
      <c r="I52" s="77">
        <f>Table3[[#This Row],[beta]]*0.693</f>
        <v>7.0545071775739862E-2</v>
      </c>
      <c r="J52" s="77">
        <f>Table3[[#This Row],[SE]]*0.693</f>
        <v>0.10464185646734726</v>
      </c>
      <c r="K52" s="77">
        <v>0.50021131131208296</v>
      </c>
      <c r="L52" s="77">
        <f t="shared" si="0"/>
        <v>1.1071582975302308</v>
      </c>
      <c r="M52" s="77">
        <f t="shared" si="1"/>
        <v>0.82352602627828708</v>
      </c>
      <c r="N52" s="77">
        <f t="shared" si="2"/>
        <v>1.4884769353674501</v>
      </c>
    </row>
    <row r="53" spans="1:14" hidden="1" x14ac:dyDescent="0.2">
      <c r="A53" t="s">
        <v>284</v>
      </c>
      <c r="B53" t="s">
        <v>225</v>
      </c>
      <c r="C53" t="s">
        <v>264</v>
      </c>
      <c r="D53" t="s">
        <v>104</v>
      </c>
      <c r="E53" t="s">
        <v>302</v>
      </c>
      <c r="F53">
        <v>1</v>
      </c>
      <c r="G53" s="77">
        <v>-4.8561807999999998E-2</v>
      </c>
      <c r="H53" s="77">
        <v>5.8050097000000002E-2</v>
      </c>
      <c r="I53" s="77">
        <f>Table3[[#This Row],[beta]]*0.693</f>
        <v>-3.3653332943999997E-2</v>
      </c>
      <c r="J53" s="77">
        <f>Table3[[#This Row],[SE]]*0.693</f>
        <v>4.0228717221E-2</v>
      </c>
      <c r="K53" s="77">
        <v>0.40284556799999999</v>
      </c>
      <c r="L53" s="77">
        <f t="shared" si="0"/>
        <v>0.95259845928065412</v>
      </c>
      <c r="M53" s="77">
        <f t="shared" si="1"/>
        <v>0.85015210527890639</v>
      </c>
      <c r="N53" s="77">
        <f t="shared" si="2"/>
        <v>1.0673899635009128</v>
      </c>
    </row>
    <row r="54" spans="1:14" hidden="1" x14ac:dyDescent="0.2">
      <c r="A54" t="s">
        <v>284</v>
      </c>
      <c r="B54" t="s">
        <v>246</v>
      </c>
      <c r="C54" t="s">
        <v>264</v>
      </c>
      <c r="D54" t="s">
        <v>104</v>
      </c>
      <c r="E54" t="s">
        <v>302</v>
      </c>
      <c r="F54">
        <v>1</v>
      </c>
      <c r="G54" s="77">
        <v>-1.0269621571333201E-2</v>
      </c>
      <c r="H54" s="77">
        <v>7.1132697013551001E-3</v>
      </c>
      <c r="I54" s="77">
        <f>Table3[[#This Row],[beta]]*0.693</f>
        <v>-7.1168477489339079E-3</v>
      </c>
      <c r="J54" s="77">
        <f>Table3[[#This Row],[SE]]*0.693</f>
        <v>4.9294959030390844E-3</v>
      </c>
      <c r="K54" s="77">
        <v>0.14881570248838299</v>
      </c>
      <c r="L54" s="77">
        <f t="shared" si="0"/>
        <v>0.98978293094028869</v>
      </c>
      <c r="M54" s="77">
        <f t="shared" si="1"/>
        <v>0.9760791200926503</v>
      </c>
      <c r="N54" s="77">
        <f t="shared" si="2"/>
        <v>1.0036791385187678</v>
      </c>
    </row>
    <row r="55" spans="1:14" hidden="1" x14ac:dyDescent="0.2">
      <c r="A55" t="s">
        <v>284</v>
      </c>
      <c r="B55" t="s">
        <v>2214</v>
      </c>
      <c r="C55" t="s">
        <v>264</v>
      </c>
      <c r="D55" t="s">
        <v>104</v>
      </c>
      <c r="E55" t="s">
        <v>302</v>
      </c>
      <c r="F55">
        <v>1</v>
      </c>
      <c r="G55" s="77">
        <v>-2.7558208654007502E-2</v>
      </c>
      <c r="H55" s="77">
        <v>0.167002744443285</v>
      </c>
      <c r="I55" s="77">
        <f>Table3[[#This Row],[beta]]*0.693</f>
        <v>-1.9097838597227197E-2</v>
      </c>
      <c r="J55" s="77">
        <f>Table3[[#This Row],[SE]]*0.693</f>
        <v>0.11573290189919649</v>
      </c>
      <c r="K55" s="77">
        <v>0.86893099367534699</v>
      </c>
      <c r="L55" s="77">
        <f t="shared" si="0"/>
        <v>0.97281805447580261</v>
      </c>
      <c r="M55" s="77">
        <f t="shared" si="1"/>
        <v>0.70125507312899793</v>
      </c>
      <c r="N55" s="77">
        <f t="shared" si="2"/>
        <v>1.3495445571486047</v>
      </c>
    </row>
    <row r="56" spans="1:14" hidden="1" x14ac:dyDescent="0.2">
      <c r="A56" t="s">
        <v>284</v>
      </c>
      <c r="B56" t="s">
        <v>225</v>
      </c>
      <c r="C56" t="s">
        <v>264</v>
      </c>
      <c r="D56" t="s">
        <v>109</v>
      </c>
      <c r="E56" t="s">
        <v>302</v>
      </c>
      <c r="F56">
        <v>1</v>
      </c>
      <c r="G56" s="77">
        <v>-2.7815776E-2</v>
      </c>
      <c r="H56" s="77">
        <v>9.3423933000000001E-2</v>
      </c>
      <c r="I56" s="77">
        <f>Table3[[#This Row],[beta]]*0.693</f>
        <v>-1.9276332768000001E-2</v>
      </c>
      <c r="J56" s="77">
        <f>Table3[[#This Row],[SE]]*0.693</f>
        <v>6.4742785568999997E-2</v>
      </c>
      <c r="K56" s="77">
        <v>0.76590378599999998</v>
      </c>
      <c r="L56" s="77">
        <f t="shared" si="0"/>
        <v>0.97256752057743845</v>
      </c>
      <c r="M56" s="77">
        <f t="shared" si="1"/>
        <v>0.80983343790249351</v>
      </c>
      <c r="N56" s="77">
        <f t="shared" si="2"/>
        <v>1.1680026259869427</v>
      </c>
    </row>
    <row r="57" spans="1:14" hidden="1" x14ac:dyDescent="0.2">
      <c r="A57" t="s">
        <v>284</v>
      </c>
      <c r="B57" t="s">
        <v>246</v>
      </c>
      <c r="C57" t="s">
        <v>264</v>
      </c>
      <c r="D57" t="s">
        <v>109</v>
      </c>
      <c r="E57" t="s">
        <v>302</v>
      </c>
      <c r="F57">
        <v>1</v>
      </c>
      <c r="G57" s="77">
        <v>8.8659482103259305E-3</v>
      </c>
      <c r="H57" s="77">
        <v>1.0871266923609299E-2</v>
      </c>
      <c r="I57" s="77">
        <f>Table3[[#This Row],[beta]]*0.693</f>
        <v>6.1441021097558696E-3</v>
      </c>
      <c r="J57" s="77">
        <f>Table3[[#This Row],[SE]]*0.693</f>
        <v>7.5337879780612441E-3</v>
      </c>
      <c r="K57" s="77">
        <v>0.41476353146570399</v>
      </c>
      <c r="L57" s="77">
        <f t="shared" si="0"/>
        <v>1.0089053671384307</v>
      </c>
      <c r="M57" s="77">
        <f t="shared" si="1"/>
        <v>0.98763534343033588</v>
      </c>
      <c r="N57" s="77">
        <f t="shared" si="2"/>
        <v>1.0306334687307896</v>
      </c>
    </row>
    <row r="58" spans="1:14" hidden="1" x14ac:dyDescent="0.2">
      <c r="A58" t="s">
        <v>284</v>
      </c>
      <c r="B58" t="s">
        <v>2214</v>
      </c>
      <c r="C58" t="s">
        <v>264</v>
      </c>
      <c r="D58" t="s">
        <v>109</v>
      </c>
      <c r="E58" t="s">
        <v>302</v>
      </c>
      <c r="F58">
        <v>1</v>
      </c>
      <c r="G58" s="77">
        <v>7.8589287630690993E-2</v>
      </c>
      <c r="H58" s="77">
        <v>0.285289879755248</v>
      </c>
      <c r="I58" s="77">
        <f>Table3[[#This Row],[beta]]*0.693</f>
        <v>5.4462376328068857E-2</v>
      </c>
      <c r="J58" s="77">
        <f>Table3[[#This Row],[SE]]*0.693</f>
        <v>0.19770588667038685</v>
      </c>
      <c r="K58" s="77">
        <v>0.78295386662091904</v>
      </c>
      <c r="L58" s="77">
        <f t="shared" si="0"/>
        <v>1.0817599386322549</v>
      </c>
      <c r="M58" s="77">
        <f t="shared" si="1"/>
        <v>0.61842529618132047</v>
      </c>
      <c r="N58" s="77">
        <f t="shared" si="2"/>
        <v>1.8922326949681556</v>
      </c>
    </row>
    <row r="59" spans="1:14" hidden="1" x14ac:dyDescent="0.2">
      <c r="A59" t="s">
        <v>284</v>
      </c>
      <c r="B59" t="s">
        <v>225</v>
      </c>
      <c r="C59" t="s">
        <v>264</v>
      </c>
      <c r="D59" t="s">
        <v>88</v>
      </c>
      <c r="E59" t="s">
        <v>302</v>
      </c>
      <c r="F59">
        <v>1</v>
      </c>
      <c r="G59" s="77">
        <v>2.4344535E-2</v>
      </c>
      <c r="H59" s="77">
        <v>7.5337923000000001E-2</v>
      </c>
      <c r="I59" s="77">
        <f>Table3[[#This Row],[beta]]*0.693</f>
        <v>1.6870762754999998E-2</v>
      </c>
      <c r="J59" s="77">
        <f>Table3[[#This Row],[SE]]*0.693</f>
        <v>5.2209180639E-2</v>
      </c>
      <c r="K59" s="77">
        <v>0.74659084200000003</v>
      </c>
      <c r="L59" s="77">
        <f t="shared" si="0"/>
        <v>1.0246432825561449</v>
      </c>
      <c r="M59" s="77">
        <f t="shared" si="1"/>
        <v>0.88398269345122449</v>
      </c>
      <c r="N59" s="77">
        <f t="shared" si="2"/>
        <v>1.1876859855575463</v>
      </c>
    </row>
    <row r="60" spans="1:14" hidden="1" x14ac:dyDescent="0.2">
      <c r="A60" t="s">
        <v>284</v>
      </c>
      <c r="B60" t="s">
        <v>2214</v>
      </c>
      <c r="C60" t="s">
        <v>264</v>
      </c>
      <c r="D60" t="s">
        <v>88</v>
      </c>
      <c r="E60" t="s">
        <v>302</v>
      </c>
      <c r="F60">
        <v>1</v>
      </c>
      <c r="G60" s="77">
        <v>-0.29131317673394902</v>
      </c>
      <c r="H60" s="77">
        <v>0.18243855512631199</v>
      </c>
      <c r="I60" s="77">
        <f>Table3[[#This Row],[beta]]*0.693</f>
        <v>-0.20188003147662664</v>
      </c>
      <c r="J60" s="77">
        <f>Table3[[#This Row],[SE]]*0.693</f>
        <v>0.1264299187025342</v>
      </c>
      <c r="K60" s="77">
        <v>0.110316050379651</v>
      </c>
      <c r="L60" s="77">
        <f t="shared" si="0"/>
        <v>0.74728161015369143</v>
      </c>
      <c r="M60" s="77">
        <f t="shared" si="1"/>
        <v>0.5226241348075128</v>
      </c>
      <c r="N60" s="77">
        <f t="shared" si="2"/>
        <v>1.0685113213907893</v>
      </c>
    </row>
    <row r="61" spans="1:14" hidden="1" x14ac:dyDescent="0.2">
      <c r="A61" t="s">
        <v>284</v>
      </c>
      <c r="B61" t="s">
        <v>225</v>
      </c>
      <c r="C61" t="s">
        <v>264</v>
      </c>
      <c r="D61" t="s">
        <v>95</v>
      </c>
      <c r="E61" t="s">
        <v>302</v>
      </c>
      <c r="F61">
        <v>1</v>
      </c>
      <c r="G61" s="77">
        <v>-7.9041668999999995E-2</v>
      </c>
      <c r="H61" s="77">
        <v>0.100022474</v>
      </c>
      <c r="I61" s="77">
        <f>Table3[[#This Row],[beta]]*0.693</f>
        <v>-5.4775876616999994E-2</v>
      </c>
      <c r="J61" s="77">
        <f>Table3[[#This Row],[SE]]*0.693</f>
        <v>6.9315574482E-2</v>
      </c>
      <c r="K61" s="77">
        <v>0.429388149</v>
      </c>
      <c r="L61" s="77">
        <f t="shared" si="0"/>
        <v>0.92400142142767183</v>
      </c>
      <c r="M61" s="77">
        <f t="shared" si="1"/>
        <v>0.7595070169817566</v>
      </c>
      <c r="N61" s="77">
        <f t="shared" si="2"/>
        <v>1.1241221051429282</v>
      </c>
    </row>
    <row r="62" spans="1:14" hidden="1" x14ac:dyDescent="0.2">
      <c r="A62" t="s">
        <v>284</v>
      </c>
      <c r="B62" t="s">
        <v>246</v>
      </c>
      <c r="C62" t="s">
        <v>264</v>
      </c>
      <c r="D62" t="s">
        <v>95</v>
      </c>
      <c r="E62" t="s">
        <v>302</v>
      </c>
      <c r="F62">
        <v>1</v>
      </c>
      <c r="G62" s="77">
        <v>2.0246927909397E-2</v>
      </c>
      <c r="H62" s="77">
        <v>1.21150230259364E-2</v>
      </c>
      <c r="I62" s="77">
        <f>Table3[[#This Row],[beta]]*0.693</f>
        <v>1.4031121041212119E-2</v>
      </c>
      <c r="J62" s="77">
        <f>Table3[[#This Row],[SE]]*0.693</f>
        <v>8.3957109569739244E-3</v>
      </c>
      <c r="K62" s="77">
        <v>9.4677267590425801E-2</v>
      </c>
      <c r="L62" s="77">
        <f t="shared" si="0"/>
        <v>1.0204532873159411</v>
      </c>
      <c r="M62" s="77">
        <f t="shared" si="1"/>
        <v>0.99650759545941847</v>
      </c>
      <c r="N62" s="77">
        <f t="shared" si="2"/>
        <v>1.0449743848804587</v>
      </c>
    </row>
    <row r="63" spans="1:14" hidden="1" x14ac:dyDescent="0.2">
      <c r="A63" t="s">
        <v>284</v>
      </c>
      <c r="B63" t="s">
        <v>2214</v>
      </c>
      <c r="C63" t="s">
        <v>264</v>
      </c>
      <c r="D63" t="s">
        <v>95</v>
      </c>
      <c r="E63" t="s">
        <v>302</v>
      </c>
      <c r="F63">
        <v>1</v>
      </c>
      <c r="G63" s="77">
        <v>0.33377574124610099</v>
      </c>
      <c r="H63" s="77">
        <v>0.31091438910595698</v>
      </c>
      <c r="I63" s="77">
        <f>Table3[[#This Row],[beta]]*0.693</f>
        <v>0.23130658868354798</v>
      </c>
      <c r="J63" s="77">
        <f>Table3[[#This Row],[SE]]*0.693</f>
        <v>0.21546367165042818</v>
      </c>
      <c r="K63" s="77">
        <v>0.28303364962226901</v>
      </c>
      <c r="L63" s="77">
        <f t="shared" si="0"/>
        <v>1.396229991664202</v>
      </c>
      <c r="M63" s="77">
        <f t="shared" si="1"/>
        <v>0.75910402062770399</v>
      </c>
      <c r="N63" s="77">
        <f t="shared" si="2"/>
        <v>2.5681041552258002</v>
      </c>
    </row>
    <row r="64" spans="1:14" hidden="1" x14ac:dyDescent="0.2">
      <c r="A64" t="s">
        <v>284</v>
      </c>
      <c r="B64" t="s">
        <v>225</v>
      </c>
      <c r="C64" t="s">
        <v>264</v>
      </c>
      <c r="D64" t="s">
        <v>120</v>
      </c>
      <c r="E64" t="s">
        <v>302</v>
      </c>
      <c r="F64">
        <v>1</v>
      </c>
      <c r="G64" s="77">
        <v>2.1708418E-2</v>
      </c>
      <c r="H64" s="77">
        <v>9.7935715000000007E-2</v>
      </c>
      <c r="I64" s="77">
        <f>Table3[[#This Row],[beta]]*0.693</f>
        <v>1.5043933673999999E-2</v>
      </c>
      <c r="J64" s="77">
        <f>Table3[[#This Row],[SE]]*0.693</f>
        <v>6.7869450494999997E-2</v>
      </c>
      <c r="K64" s="77">
        <v>0.82457866999999996</v>
      </c>
      <c r="L64" s="77">
        <f t="shared" si="0"/>
        <v>1.0219457600346669</v>
      </c>
      <c r="M64" s="77">
        <f t="shared" si="1"/>
        <v>0.84345765196140243</v>
      </c>
      <c r="N64" s="77">
        <f t="shared" si="2"/>
        <v>1.2382045903836609</v>
      </c>
    </row>
    <row r="65" spans="1:14" hidden="1" x14ac:dyDescent="0.2">
      <c r="A65" t="s">
        <v>284</v>
      </c>
      <c r="B65" t="s">
        <v>246</v>
      </c>
      <c r="C65" t="s">
        <v>264</v>
      </c>
      <c r="D65" t="s">
        <v>120</v>
      </c>
      <c r="E65" t="s">
        <v>302</v>
      </c>
      <c r="F65">
        <v>1</v>
      </c>
      <c r="G65" s="77">
        <v>9.1852313468254801E-3</v>
      </c>
      <c r="H65" s="77">
        <v>1.1835741491959101E-2</v>
      </c>
      <c r="I65" s="77">
        <f>Table3[[#This Row],[beta]]*0.693</f>
        <v>6.3653653233500572E-3</v>
      </c>
      <c r="J65" s="77">
        <f>Table3[[#This Row],[SE]]*0.693</f>
        <v>8.2021688539276553E-3</v>
      </c>
      <c r="K65" s="77">
        <v>0.43771426813940301</v>
      </c>
      <c r="L65" s="77">
        <f t="shared" si="0"/>
        <v>1.0092275450387302</v>
      </c>
      <c r="M65" s="77">
        <f t="shared" si="1"/>
        <v>0.98608490062347942</v>
      </c>
      <c r="N65" s="77">
        <f t="shared" si="2"/>
        <v>1.0329133292892956</v>
      </c>
    </row>
    <row r="66" spans="1:14" hidden="1" x14ac:dyDescent="0.2">
      <c r="A66" t="s">
        <v>284</v>
      </c>
      <c r="B66" t="s">
        <v>2214</v>
      </c>
      <c r="C66" t="s">
        <v>264</v>
      </c>
      <c r="D66" t="s">
        <v>120</v>
      </c>
      <c r="E66" t="s">
        <v>302</v>
      </c>
      <c r="F66">
        <v>1</v>
      </c>
      <c r="G66" s="77">
        <v>-9.5271303815509495E-2</v>
      </c>
      <c r="H66" s="77">
        <v>0.28269026214110199</v>
      </c>
      <c r="I66" s="77">
        <f>Table3[[#This Row],[beta]]*0.693</f>
        <v>-6.6023013544148079E-2</v>
      </c>
      <c r="J66" s="77">
        <f>Table3[[#This Row],[SE]]*0.693</f>
        <v>0.19590435166378367</v>
      </c>
      <c r="K66" s="77">
        <v>0.73610440556130996</v>
      </c>
      <c r="L66" s="77">
        <f t="shared" si="0"/>
        <v>0.90912625158590588</v>
      </c>
      <c r="M66" s="77">
        <f t="shared" si="1"/>
        <v>0.52238823746468555</v>
      </c>
      <c r="N66" s="77">
        <f t="shared" si="2"/>
        <v>1.5821767835622704</v>
      </c>
    </row>
    <row r="67" spans="1:14" hidden="1" x14ac:dyDescent="0.2">
      <c r="A67" t="s">
        <v>284</v>
      </c>
      <c r="B67" t="s">
        <v>225</v>
      </c>
      <c r="C67" t="s">
        <v>264</v>
      </c>
      <c r="D67" t="s">
        <v>114</v>
      </c>
      <c r="E67" t="s">
        <v>302</v>
      </c>
      <c r="F67">
        <v>1</v>
      </c>
      <c r="G67" s="77">
        <v>0.135630736</v>
      </c>
      <c r="H67" s="77">
        <v>9.0262002999999993E-2</v>
      </c>
      <c r="I67" s="77">
        <f>Table3[[#This Row],[beta]]*0.693</f>
        <v>9.3992100047999988E-2</v>
      </c>
      <c r="J67" s="77">
        <f>Table3[[#This Row],[SE]]*0.693</f>
        <v>6.2551568078999989E-2</v>
      </c>
      <c r="K67" s="77">
        <v>0.13293350500000001</v>
      </c>
      <c r="L67" s="77">
        <f t="shared" ref="L67:L130" si="3">EXP(IF(RIGHT(D67,3)="_HB",I67,G67))</f>
        <v>1.1452589126167356</v>
      </c>
      <c r="M67" s="77">
        <f t="shared" ref="M67:M130" si="4">EXP(IF(RIGHT(D67,3)="_HB", J67 - 1.96*HI67, G67 - 1.96*H67))</f>
        <v>0.95955773835852654</v>
      </c>
      <c r="N67" s="77">
        <f t="shared" si="2"/>
        <v>1.3668984413296434</v>
      </c>
    </row>
    <row r="68" spans="1:14" hidden="1" x14ac:dyDescent="0.2">
      <c r="A68" t="s">
        <v>284</v>
      </c>
      <c r="B68" t="s">
        <v>246</v>
      </c>
      <c r="C68" t="s">
        <v>264</v>
      </c>
      <c r="D68" t="s">
        <v>114</v>
      </c>
      <c r="E68" t="s">
        <v>302</v>
      </c>
      <c r="F68">
        <v>1</v>
      </c>
      <c r="G68" s="77">
        <v>1.7099879290079601E-2</v>
      </c>
      <c r="H68" s="77">
        <v>1.14995278500193E-2</v>
      </c>
      <c r="I68" s="77">
        <f>Table3[[#This Row],[beta]]*0.693</f>
        <v>1.1850216348025163E-2</v>
      </c>
      <c r="J68" s="77">
        <f>Table3[[#This Row],[SE]]*0.693</f>
        <v>7.969172800063375E-3</v>
      </c>
      <c r="K68" s="77">
        <v>0.13701294194077601</v>
      </c>
      <c r="L68" s="77">
        <f t="shared" si="3"/>
        <v>1.0172469191515674</v>
      </c>
      <c r="M68" s="77">
        <f t="shared" si="4"/>
        <v>0.9945755703435798</v>
      </c>
      <c r="N68" s="77">
        <f t="shared" si="2"/>
        <v>1.0404350613255893</v>
      </c>
    </row>
    <row r="69" spans="1:14" hidden="1" x14ac:dyDescent="0.2">
      <c r="A69" t="s">
        <v>284</v>
      </c>
      <c r="B69" t="s">
        <v>2214</v>
      </c>
      <c r="C69" t="s">
        <v>264</v>
      </c>
      <c r="D69" t="s">
        <v>114</v>
      </c>
      <c r="E69" t="s">
        <v>302</v>
      </c>
      <c r="F69">
        <v>1</v>
      </c>
      <c r="G69" s="77">
        <v>-0.27273122561068303</v>
      </c>
      <c r="H69" s="77">
        <v>0.30221568243345998</v>
      </c>
      <c r="I69" s="77">
        <f>Table3[[#This Row],[beta]]*0.693</f>
        <v>-0.18900273934820333</v>
      </c>
      <c r="J69" s="77">
        <f>Table3[[#This Row],[SE]]*0.693</f>
        <v>0.20943546792638776</v>
      </c>
      <c r="K69" s="77">
        <v>0.36682369871642601</v>
      </c>
      <c r="L69" s="77">
        <f t="shared" si="3"/>
        <v>0.76129737737115266</v>
      </c>
      <c r="M69" s="77">
        <f t="shared" si="4"/>
        <v>0.42102041146709729</v>
      </c>
      <c r="N69" s="77">
        <f t="shared" ref="N69:N132" si="5">EXP(IF(RIGHT(D69,3)="_HB",I69+1.96*J69,G69+1.96*H69))</f>
        <v>1.3765928705750858</v>
      </c>
    </row>
    <row r="70" spans="1:14" hidden="1" x14ac:dyDescent="0.2">
      <c r="A70" t="s">
        <v>284</v>
      </c>
      <c r="B70" t="s">
        <v>225</v>
      </c>
      <c r="C70" t="s">
        <v>264</v>
      </c>
      <c r="D70" t="s">
        <v>129</v>
      </c>
      <c r="E70" t="s">
        <v>302</v>
      </c>
      <c r="F70">
        <v>1</v>
      </c>
      <c r="G70" s="77">
        <v>4.7475252000000003E-2</v>
      </c>
      <c r="H70" s="77">
        <v>5.4496918999999998E-2</v>
      </c>
      <c r="I70" s="77">
        <f>Table3[[#This Row],[beta]]*0.693</f>
        <v>3.2900349635999998E-2</v>
      </c>
      <c r="J70" s="77">
        <f>Table3[[#This Row],[SE]]*0.693</f>
        <v>3.7766364866999996E-2</v>
      </c>
      <c r="K70" s="77">
        <v>0.38366963500000001</v>
      </c>
      <c r="L70" s="77">
        <f t="shared" si="3"/>
        <v>1.048620249546226</v>
      </c>
      <c r="M70" s="77">
        <f t="shared" si="4"/>
        <v>0.94238751973319268</v>
      </c>
      <c r="N70" s="77">
        <f t="shared" si="5"/>
        <v>1.1668283001770945</v>
      </c>
    </row>
    <row r="71" spans="1:14" hidden="1" x14ac:dyDescent="0.2">
      <c r="A71" t="s">
        <v>284</v>
      </c>
      <c r="B71" t="s">
        <v>246</v>
      </c>
      <c r="C71" t="s">
        <v>264</v>
      </c>
      <c r="D71" t="s">
        <v>129</v>
      </c>
      <c r="E71" t="s">
        <v>302</v>
      </c>
      <c r="F71">
        <v>1</v>
      </c>
      <c r="G71" s="77">
        <v>1.1379529948493501E-3</v>
      </c>
      <c r="H71" s="77">
        <v>6.30866443411733E-3</v>
      </c>
      <c r="I71" s="77">
        <f>Table3[[#This Row],[beta]]*0.693</f>
        <v>7.8860142543059949E-4</v>
      </c>
      <c r="J71" s="77">
        <f>Table3[[#This Row],[SE]]*0.693</f>
        <v>4.3719044528433091E-3</v>
      </c>
      <c r="K71" s="77">
        <v>0.856854739245824</v>
      </c>
      <c r="L71" s="77">
        <f t="shared" si="3"/>
        <v>1.0011386007090248</v>
      </c>
      <c r="M71" s="77">
        <f t="shared" si="4"/>
        <v>0.98883575860384898</v>
      </c>
      <c r="N71" s="77">
        <f t="shared" si="5"/>
        <v>1.0135945116353346</v>
      </c>
    </row>
    <row r="72" spans="1:14" hidden="1" x14ac:dyDescent="0.2">
      <c r="A72" t="s">
        <v>284</v>
      </c>
      <c r="B72" t="s">
        <v>2214</v>
      </c>
      <c r="C72" t="s">
        <v>264</v>
      </c>
      <c r="D72" t="s">
        <v>129</v>
      </c>
      <c r="E72" t="s">
        <v>302</v>
      </c>
      <c r="F72">
        <v>1</v>
      </c>
      <c r="G72" s="77">
        <v>2.2699134182744499E-2</v>
      </c>
      <c r="H72" s="77">
        <v>0.15132756121829699</v>
      </c>
      <c r="I72" s="77">
        <f>Table3[[#This Row],[beta]]*0.693</f>
        <v>1.5730499988641938E-2</v>
      </c>
      <c r="J72" s="77">
        <f>Table3[[#This Row],[SE]]*0.693</f>
        <v>0.10486999992427981</v>
      </c>
      <c r="K72" s="77">
        <v>0.88076461525951499</v>
      </c>
      <c r="L72" s="77">
        <f t="shared" si="3"/>
        <v>1.0229587199320485</v>
      </c>
      <c r="M72" s="77">
        <f t="shared" si="4"/>
        <v>0.76040591788373968</v>
      </c>
      <c r="N72" s="77">
        <f t="shared" si="5"/>
        <v>1.3761657005475969</v>
      </c>
    </row>
    <row r="73" spans="1:14" hidden="1" x14ac:dyDescent="0.2">
      <c r="A73" t="s">
        <v>284</v>
      </c>
      <c r="B73" t="s">
        <v>225</v>
      </c>
      <c r="C73" t="s">
        <v>264</v>
      </c>
      <c r="D73" t="s">
        <v>83</v>
      </c>
      <c r="E73" t="s">
        <v>316</v>
      </c>
      <c r="F73">
        <v>2</v>
      </c>
      <c r="G73" s="77">
        <v>-1.3964423E-2</v>
      </c>
      <c r="H73" s="77">
        <v>6.6460732999999994E-2</v>
      </c>
      <c r="I73" s="77">
        <f>Table3[[#This Row],[beta]]*0.693</f>
        <v>-9.6773451389999994E-3</v>
      </c>
      <c r="J73" s="77">
        <f>Table3[[#This Row],[SE]]*0.693</f>
        <v>4.6057287968999994E-2</v>
      </c>
      <c r="K73" s="77">
        <v>0.83357761500000005</v>
      </c>
      <c r="L73" s="77">
        <f t="shared" si="3"/>
        <v>0.98613262727926465</v>
      </c>
      <c r="M73" s="77">
        <f t="shared" si="4"/>
        <v>0.86569081590702679</v>
      </c>
      <c r="N73" s="77">
        <f t="shared" si="5"/>
        <v>1.1233312641370852</v>
      </c>
    </row>
    <row r="74" spans="1:14" hidden="1" x14ac:dyDescent="0.2">
      <c r="A74" t="s">
        <v>284</v>
      </c>
      <c r="B74" t="s">
        <v>246</v>
      </c>
      <c r="C74" t="s">
        <v>264</v>
      </c>
      <c r="D74" t="s">
        <v>83</v>
      </c>
      <c r="E74" t="s">
        <v>316</v>
      </c>
      <c r="F74">
        <v>2</v>
      </c>
      <c r="G74" s="77">
        <v>-9.7103261504992901E-3</v>
      </c>
      <c r="H74" s="77">
        <v>6.5413941285836497E-3</v>
      </c>
      <c r="I74" s="77">
        <f>Table3[[#This Row],[beta]]*0.693</f>
        <v>-6.7292560222960074E-3</v>
      </c>
      <c r="J74" s="77">
        <f>Table3[[#This Row],[SE]]*0.693</f>
        <v>4.5331861311084685E-3</v>
      </c>
      <c r="K74" s="77">
        <v>0.137691457555629</v>
      </c>
      <c r="L74" s="77">
        <f t="shared" si="3"/>
        <v>0.99033666683772448</v>
      </c>
      <c r="M74" s="77">
        <f t="shared" si="4"/>
        <v>0.97772047895049763</v>
      </c>
      <c r="N74" s="77">
        <f t="shared" si="5"/>
        <v>1.0031156499207485</v>
      </c>
    </row>
    <row r="75" spans="1:14" hidden="1" x14ac:dyDescent="0.2">
      <c r="A75" t="s">
        <v>284</v>
      </c>
      <c r="B75" t="s">
        <v>2214</v>
      </c>
      <c r="C75" t="s">
        <v>264</v>
      </c>
      <c r="D75" t="s">
        <v>83</v>
      </c>
      <c r="E75" t="s">
        <v>316</v>
      </c>
      <c r="F75">
        <v>2</v>
      </c>
      <c r="G75" s="77">
        <v>-0.132583870338183</v>
      </c>
      <c r="H75" s="77">
        <v>0.159726498017777</v>
      </c>
      <c r="I75" s="77">
        <f>Table3[[#This Row],[beta]]*0.693</f>
        <v>-9.188062214436081E-2</v>
      </c>
      <c r="J75" s="77">
        <f>Table3[[#This Row],[SE]]*0.693</f>
        <v>0.11069046312631944</v>
      </c>
      <c r="K75" s="77">
        <v>0.406500283140105</v>
      </c>
      <c r="L75" s="77">
        <f t="shared" si="3"/>
        <v>0.87582947491147101</v>
      </c>
      <c r="M75" s="77">
        <f t="shared" si="4"/>
        <v>0.64040928036399813</v>
      </c>
      <c r="N75" s="77">
        <f t="shared" si="5"/>
        <v>1.1977922441843891</v>
      </c>
    </row>
    <row r="76" spans="1:14" hidden="1" x14ac:dyDescent="0.2">
      <c r="A76" t="s">
        <v>284</v>
      </c>
      <c r="B76" t="s">
        <v>225</v>
      </c>
      <c r="C76" t="s">
        <v>264</v>
      </c>
      <c r="D76" t="s">
        <v>79</v>
      </c>
      <c r="E76" t="s">
        <v>302</v>
      </c>
      <c r="F76">
        <v>1</v>
      </c>
      <c r="G76" s="77">
        <v>0.10553117099999999</v>
      </c>
      <c r="H76" s="77">
        <v>5.9145730000000001E-2</v>
      </c>
      <c r="I76" s="77">
        <f>Table3[[#This Row],[beta]]*0.693</f>
        <v>7.3133101502999995E-2</v>
      </c>
      <c r="J76" s="77">
        <f>Table3[[#This Row],[SE]]*0.693</f>
        <v>4.0987990889999999E-2</v>
      </c>
      <c r="K76" s="77">
        <v>7.4381946000000004E-2</v>
      </c>
      <c r="L76" s="77">
        <f t="shared" si="3"/>
        <v>1.1113007443384721</v>
      </c>
      <c r="M76" s="77">
        <f t="shared" si="4"/>
        <v>0.98965937590478181</v>
      </c>
      <c r="N76" s="77">
        <f t="shared" si="5"/>
        <v>1.2478933403103176</v>
      </c>
    </row>
    <row r="77" spans="1:14" hidden="1" x14ac:dyDescent="0.2">
      <c r="A77" t="s">
        <v>284</v>
      </c>
      <c r="B77" t="s">
        <v>246</v>
      </c>
      <c r="C77" t="s">
        <v>264</v>
      </c>
      <c r="D77" t="s">
        <v>79</v>
      </c>
      <c r="E77" t="s">
        <v>302</v>
      </c>
      <c r="F77">
        <v>1</v>
      </c>
      <c r="G77" s="77">
        <v>9.4508282078822892E-3</v>
      </c>
      <c r="H77" s="77">
        <v>7.6143127400143699E-3</v>
      </c>
      <c r="I77" s="77">
        <f>Table3[[#This Row],[beta]]*0.693</f>
        <v>6.5494239480624258E-3</v>
      </c>
      <c r="J77" s="77">
        <f>Table3[[#This Row],[SE]]*0.693</f>
        <v>5.2767187288299579E-3</v>
      </c>
      <c r="K77" s="77">
        <v>0.214534628182801</v>
      </c>
      <c r="L77" s="77">
        <f t="shared" si="3"/>
        <v>1.0094956283062457</v>
      </c>
      <c r="M77" s="77">
        <f t="shared" si="4"/>
        <v>0.99454172604329494</v>
      </c>
      <c r="N77" s="77">
        <f t="shared" si="5"/>
        <v>1.024674377035699</v>
      </c>
    </row>
    <row r="78" spans="1:14" hidden="1" x14ac:dyDescent="0.2">
      <c r="A78" t="s">
        <v>284</v>
      </c>
      <c r="B78" t="s">
        <v>2214</v>
      </c>
      <c r="C78" t="s">
        <v>264</v>
      </c>
      <c r="D78" t="s">
        <v>79</v>
      </c>
      <c r="E78" t="s">
        <v>302</v>
      </c>
      <c r="F78">
        <v>1</v>
      </c>
      <c r="G78" s="77">
        <v>0.15823437206189001</v>
      </c>
      <c r="H78" s="77">
        <v>0.15574249218689901</v>
      </c>
      <c r="I78" s="77">
        <f>Table3[[#This Row],[beta]]*0.693</f>
        <v>0.10965641983888977</v>
      </c>
      <c r="J78" s="77">
        <f>Table3[[#This Row],[SE]]*0.693</f>
        <v>0.10792954708552101</v>
      </c>
      <c r="K78" s="77">
        <v>0.30962938654933803</v>
      </c>
      <c r="L78" s="77">
        <f t="shared" si="3"/>
        <v>1.1714407155122859</v>
      </c>
      <c r="M78" s="77">
        <f t="shared" si="4"/>
        <v>0.86327592386236951</v>
      </c>
      <c r="N78" s="77">
        <f t="shared" si="5"/>
        <v>1.589611515887376</v>
      </c>
    </row>
    <row r="79" spans="1:14" hidden="1" x14ac:dyDescent="0.2">
      <c r="A79" t="s">
        <v>284</v>
      </c>
      <c r="B79" t="s">
        <v>225</v>
      </c>
      <c r="C79" t="s">
        <v>264</v>
      </c>
      <c r="D79" t="s">
        <v>133</v>
      </c>
      <c r="E79" t="s">
        <v>302</v>
      </c>
      <c r="F79">
        <v>1</v>
      </c>
      <c r="G79" s="77">
        <v>-0.10606589</v>
      </c>
      <c r="H79" s="77">
        <v>8.1360761000000004E-2</v>
      </c>
      <c r="I79" s="77">
        <f>Table3[[#This Row],[beta]]*0.693</f>
        <v>-7.3503661769999992E-2</v>
      </c>
      <c r="J79" s="77">
        <f>Table3[[#This Row],[SE]]*0.693</f>
        <v>5.6383007372999998E-2</v>
      </c>
      <c r="K79" s="77">
        <v>0.19235322199999999</v>
      </c>
      <c r="L79" s="77">
        <f t="shared" si="3"/>
        <v>0.89936538693824197</v>
      </c>
      <c r="M79" s="77">
        <f t="shared" si="4"/>
        <v>0.7667971523022844</v>
      </c>
      <c r="N79" s="77">
        <f t="shared" si="5"/>
        <v>1.0548527688111551</v>
      </c>
    </row>
    <row r="80" spans="1:14" hidden="1" x14ac:dyDescent="0.2">
      <c r="A80" t="s">
        <v>284</v>
      </c>
      <c r="B80" t="s">
        <v>246</v>
      </c>
      <c r="C80" t="s">
        <v>264</v>
      </c>
      <c r="D80" t="s">
        <v>133</v>
      </c>
      <c r="E80" t="s">
        <v>302</v>
      </c>
      <c r="F80">
        <v>1</v>
      </c>
      <c r="G80" s="77">
        <v>-1.2305858133088401E-2</v>
      </c>
      <c r="H80" s="77">
        <v>9.4954200469944405E-3</v>
      </c>
      <c r="I80" s="77">
        <f>Table3[[#This Row],[beta]]*0.693</f>
        <v>-8.5279596862302617E-3</v>
      </c>
      <c r="J80" s="77">
        <f>Table3[[#This Row],[SE]]*0.693</f>
        <v>6.5803260925671467E-3</v>
      </c>
      <c r="K80" s="77">
        <v>0.194982968263267</v>
      </c>
      <c r="L80" s="77">
        <f t="shared" si="3"/>
        <v>0.98776954930442351</v>
      </c>
      <c r="M80" s="77">
        <f t="shared" si="4"/>
        <v>0.96955615785296534</v>
      </c>
      <c r="N80" s="77">
        <f t="shared" si="5"/>
        <v>1.0063250845558847</v>
      </c>
    </row>
    <row r="81" spans="1:14" hidden="1" x14ac:dyDescent="0.2">
      <c r="A81" t="s">
        <v>284</v>
      </c>
      <c r="B81" t="s">
        <v>2214</v>
      </c>
      <c r="C81" t="s">
        <v>264</v>
      </c>
      <c r="D81" t="s">
        <v>133</v>
      </c>
      <c r="E81" t="s">
        <v>302</v>
      </c>
      <c r="F81">
        <v>1</v>
      </c>
      <c r="G81" s="77">
        <v>3.0004718144334599E-2</v>
      </c>
      <c r="H81" s="77">
        <v>0.20772497176846999</v>
      </c>
      <c r="I81" s="77">
        <f>Table3[[#This Row],[beta]]*0.693</f>
        <v>2.0793269674023875E-2</v>
      </c>
      <c r="J81" s="77">
        <f>Table3[[#This Row],[SE]]*0.693</f>
        <v>0.14395340543554969</v>
      </c>
      <c r="K81" s="77">
        <v>0.885149523176056</v>
      </c>
      <c r="L81" s="77">
        <f t="shared" si="3"/>
        <v>1.0304593957982078</v>
      </c>
      <c r="M81" s="77">
        <f t="shared" si="4"/>
        <v>0.68582264029919238</v>
      </c>
      <c r="N81" s="77">
        <f t="shared" si="5"/>
        <v>1.548281587679248</v>
      </c>
    </row>
    <row r="82" spans="1:14" hidden="1" x14ac:dyDescent="0.2">
      <c r="A82" t="s">
        <v>284</v>
      </c>
      <c r="B82" t="s">
        <v>225</v>
      </c>
      <c r="C82" t="s">
        <v>267</v>
      </c>
      <c r="D82" t="s">
        <v>137</v>
      </c>
      <c r="E82" t="s">
        <v>302</v>
      </c>
      <c r="F82">
        <v>1</v>
      </c>
      <c r="G82" s="77">
        <v>0.330833971</v>
      </c>
      <c r="H82" s="77">
        <v>7.6727702999999994E-2</v>
      </c>
      <c r="I82" s="77">
        <f>Table3[[#This Row],[beta]]*0.693</f>
        <v>0.22926794190299998</v>
      </c>
      <c r="J82" s="77">
        <f>Table3[[#This Row],[SE]]*0.693</f>
        <v>5.3172298178999995E-2</v>
      </c>
      <c r="K82" s="94">
        <v>1.6200000000000001E-5</v>
      </c>
      <c r="L82" s="77">
        <f t="shared" si="3"/>
        <v>1.3921286393938117</v>
      </c>
      <c r="M82" s="77">
        <f t="shared" si="4"/>
        <v>1.1977534451398788</v>
      </c>
      <c r="N82" s="77">
        <f t="shared" si="5"/>
        <v>1.6180476511959729</v>
      </c>
    </row>
    <row r="83" spans="1:14" hidden="1" x14ac:dyDescent="0.2">
      <c r="A83" t="s">
        <v>284</v>
      </c>
      <c r="B83" t="s">
        <v>2214</v>
      </c>
      <c r="C83" t="s">
        <v>267</v>
      </c>
      <c r="D83" t="s">
        <v>137</v>
      </c>
      <c r="E83" t="s">
        <v>302</v>
      </c>
      <c r="F83">
        <v>1</v>
      </c>
      <c r="G83" s="77">
        <v>0.35698442564628202</v>
      </c>
      <c r="H83" s="77">
        <v>0.24755703889038599</v>
      </c>
      <c r="I83" s="77">
        <f>Table3[[#This Row],[beta]]*0.693</f>
        <v>0.24739020697287342</v>
      </c>
      <c r="J83" s="77">
        <f>Table3[[#This Row],[SE]]*0.693</f>
        <v>0.17155702795103747</v>
      </c>
      <c r="K83" s="77">
        <v>0.149294196805145</v>
      </c>
      <c r="L83" s="77">
        <f t="shared" si="3"/>
        <v>1.429013613717077</v>
      </c>
      <c r="M83" s="77">
        <f t="shared" si="4"/>
        <v>0.87965334911383675</v>
      </c>
      <c r="N83" s="77">
        <f t="shared" si="5"/>
        <v>2.3214598230609047</v>
      </c>
    </row>
    <row r="84" spans="1:14" hidden="1" x14ac:dyDescent="0.2">
      <c r="A84" t="s">
        <v>284</v>
      </c>
      <c r="B84" t="s">
        <v>225</v>
      </c>
      <c r="C84" t="s">
        <v>267</v>
      </c>
      <c r="D84" t="s">
        <v>81</v>
      </c>
      <c r="E84" t="s">
        <v>316</v>
      </c>
      <c r="F84">
        <v>2</v>
      </c>
      <c r="G84" s="77">
        <v>0.225824521</v>
      </c>
      <c r="H84" s="77">
        <v>0.17159307500000001</v>
      </c>
      <c r="I84" s="77">
        <f>Table3[[#This Row],[beta]]*0.693</f>
        <v>0.15649639305299998</v>
      </c>
      <c r="J84" s="77">
        <f>Table3[[#This Row],[SE]]*0.693</f>
        <v>0.118914000975</v>
      </c>
      <c r="K84" s="77">
        <v>0.18815832900000001</v>
      </c>
      <c r="L84" s="77">
        <f t="shared" si="3"/>
        <v>1.253355708373493</v>
      </c>
      <c r="M84" s="77">
        <f t="shared" si="4"/>
        <v>0.8953882051304245</v>
      </c>
      <c r="N84" s="77">
        <f t="shared" si="5"/>
        <v>1.7544351407706995</v>
      </c>
    </row>
    <row r="85" spans="1:14" hidden="1" x14ac:dyDescent="0.2">
      <c r="A85" t="s">
        <v>284</v>
      </c>
      <c r="B85" t="s">
        <v>2214</v>
      </c>
      <c r="C85" t="s">
        <v>267</v>
      </c>
      <c r="D85" t="s">
        <v>81</v>
      </c>
      <c r="E85" t="s">
        <v>316</v>
      </c>
      <c r="F85">
        <v>2</v>
      </c>
      <c r="G85" s="77">
        <v>0.31777830427690601</v>
      </c>
      <c r="H85" s="77">
        <v>0.206430671064598</v>
      </c>
      <c r="I85" s="77">
        <f>Table3[[#This Row],[beta]]*0.693</f>
        <v>0.22022036486389585</v>
      </c>
      <c r="J85" s="77">
        <f>Table3[[#This Row],[SE]]*0.693</f>
        <v>0.1430564550477664</v>
      </c>
      <c r="K85" s="77">
        <v>0.12370793958498599</v>
      </c>
      <c r="L85" s="77">
        <f t="shared" si="3"/>
        <v>1.3740716016606345</v>
      </c>
      <c r="M85" s="77">
        <f t="shared" si="4"/>
        <v>0.91683678459849227</v>
      </c>
      <c r="N85" s="77">
        <f t="shared" si="5"/>
        <v>2.0593335675521129</v>
      </c>
    </row>
    <row r="86" spans="1:14" hidden="1" x14ac:dyDescent="0.2">
      <c r="A86" t="s">
        <v>284</v>
      </c>
      <c r="B86" t="s">
        <v>225</v>
      </c>
      <c r="C86" t="s">
        <v>267</v>
      </c>
      <c r="D86" t="s">
        <v>76</v>
      </c>
      <c r="E86" t="s">
        <v>302</v>
      </c>
      <c r="F86">
        <v>1</v>
      </c>
      <c r="G86" s="77">
        <v>9.9741853000000005E-2</v>
      </c>
      <c r="H86" s="77">
        <v>7.3031392000000001E-2</v>
      </c>
      <c r="I86" s="77">
        <f>Table3[[#This Row],[beta]]*0.693</f>
        <v>6.9121104128999994E-2</v>
      </c>
      <c r="J86" s="77">
        <f>Table3[[#This Row],[SE]]*0.693</f>
        <v>5.0610754655999998E-2</v>
      </c>
      <c r="K86" s="77">
        <v>0.17202076099999999</v>
      </c>
      <c r="L86" s="77">
        <f t="shared" si="3"/>
        <v>1.1048856583397157</v>
      </c>
      <c r="M86" s="77">
        <f t="shared" si="4"/>
        <v>0.95752861302403802</v>
      </c>
      <c r="N86" s="77">
        <f t="shared" si="5"/>
        <v>1.2749199359686818</v>
      </c>
    </row>
    <row r="87" spans="1:14" hidden="1" x14ac:dyDescent="0.2">
      <c r="A87" t="s">
        <v>284</v>
      </c>
      <c r="B87" t="s">
        <v>2214</v>
      </c>
      <c r="C87" t="s">
        <v>267</v>
      </c>
      <c r="D87" t="s">
        <v>76</v>
      </c>
      <c r="E87" t="s">
        <v>302</v>
      </c>
      <c r="F87">
        <v>1</v>
      </c>
      <c r="G87" s="77">
        <v>-0.32020656393626501</v>
      </c>
      <c r="H87" s="77">
        <v>0.23672858812408701</v>
      </c>
      <c r="I87" s="77">
        <f>Table3[[#This Row],[beta]]*0.693</f>
        <v>-0.22190314880783163</v>
      </c>
      <c r="J87" s="77">
        <f>Table3[[#This Row],[SE]]*0.693</f>
        <v>0.16405291156999227</v>
      </c>
      <c r="K87" s="77">
        <v>0.176173358725566</v>
      </c>
      <c r="L87" s="77">
        <f t="shared" si="3"/>
        <v>0.72599905636111439</v>
      </c>
      <c r="M87" s="77">
        <f t="shared" si="4"/>
        <v>0.4564872100934797</v>
      </c>
      <c r="N87" s="77">
        <f t="shared" si="5"/>
        <v>1.1546317578739915</v>
      </c>
    </row>
    <row r="88" spans="1:14" hidden="1" x14ac:dyDescent="0.2">
      <c r="A88" t="s">
        <v>284</v>
      </c>
      <c r="B88" t="s">
        <v>225</v>
      </c>
      <c r="C88" t="s">
        <v>267</v>
      </c>
      <c r="D88" t="s">
        <v>73</v>
      </c>
      <c r="E88" t="s">
        <v>302</v>
      </c>
      <c r="F88">
        <v>1</v>
      </c>
      <c r="G88" s="77">
        <v>-0.229311932</v>
      </c>
      <c r="H88" s="77">
        <v>6.9373153000000007E-2</v>
      </c>
      <c r="I88" s="77">
        <f>Table3[[#This Row],[beta]]*0.693</f>
        <v>-0.15891316887599999</v>
      </c>
      <c r="J88" s="77">
        <f>Table3[[#This Row],[SE]]*0.693</f>
        <v>4.8075595029000003E-2</v>
      </c>
      <c r="K88" s="77">
        <v>9.4812100000000001E-4</v>
      </c>
      <c r="L88" s="77">
        <f t="shared" si="3"/>
        <v>0.79508048377431628</v>
      </c>
      <c r="M88" s="77">
        <f t="shared" si="4"/>
        <v>0.69400000457716082</v>
      </c>
      <c r="N88" s="77">
        <f t="shared" si="5"/>
        <v>0.91088324425006018</v>
      </c>
    </row>
    <row r="89" spans="1:14" hidden="1" x14ac:dyDescent="0.2">
      <c r="A89" t="s">
        <v>284</v>
      </c>
      <c r="B89" t="s">
        <v>2214</v>
      </c>
      <c r="C89" t="s">
        <v>267</v>
      </c>
      <c r="D89" t="s">
        <v>73</v>
      </c>
      <c r="E89" t="s">
        <v>302</v>
      </c>
      <c r="F89">
        <v>1</v>
      </c>
      <c r="G89" s="77">
        <v>2.3883508264003102E-3</v>
      </c>
      <c r="H89" s="77">
        <v>0.24679625206136499</v>
      </c>
      <c r="I89" s="77">
        <f>Table3[[#This Row],[beta]]*0.693</f>
        <v>1.6551271226954148E-3</v>
      </c>
      <c r="J89" s="77">
        <f>Table3[[#This Row],[SE]]*0.693</f>
        <v>0.17102980267852594</v>
      </c>
      <c r="K89" s="77">
        <v>0.99227865702898899</v>
      </c>
      <c r="L89" s="77">
        <f t="shared" si="3"/>
        <v>1.0023912052082047</v>
      </c>
      <c r="M89" s="77">
        <f t="shared" si="4"/>
        <v>0.61795953364085021</v>
      </c>
      <c r="N89" s="77">
        <f t="shared" si="5"/>
        <v>1.6259772259824481</v>
      </c>
    </row>
    <row r="90" spans="1:14" hidden="1" x14ac:dyDescent="0.2">
      <c r="A90" t="s">
        <v>284</v>
      </c>
      <c r="B90" t="s">
        <v>225</v>
      </c>
      <c r="C90" t="s">
        <v>267</v>
      </c>
      <c r="D90" t="s">
        <v>70</v>
      </c>
      <c r="E90" t="s">
        <v>302</v>
      </c>
      <c r="F90">
        <v>1</v>
      </c>
      <c r="G90" s="77">
        <v>1.7657426E-2</v>
      </c>
      <c r="H90" s="77">
        <v>0.110439921</v>
      </c>
      <c r="I90" s="77">
        <f>Table3[[#This Row],[beta]]*0.693</f>
        <v>1.2236596217999999E-2</v>
      </c>
      <c r="J90" s="77">
        <f>Table3[[#This Row],[SE]]*0.693</f>
        <v>7.653486525299999E-2</v>
      </c>
      <c r="K90" s="77">
        <v>0.87297352500000003</v>
      </c>
      <c r="L90" s="77">
        <f t="shared" si="3"/>
        <v>1.0178142399637469</v>
      </c>
      <c r="M90" s="77">
        <f t="shared" si="4"/>
        <v>0.81970986938115009</v>
      </c>
      <c r="N90" s="77">
        <f t="shared" si="5"/>
        <v>1.2637957230587931</v>
      </c>
    </row>
    <row r="91" spans="1:14" hidden="1" x14ac:dyDescent="0.2">
      <c r="A91" t="s">
        <v>284</v>
      </c>
      <c r="B91" t="s">
        <v>2214</v>
      </c>
      <c r="C91" t="s">
        <v>267</v>
      </c>
      <c r="D91" t="s">
        <v>70</v>
      </c>
      <c r="E91" t="s">
        <v>302</v>
      </c>
      <c r="F91">
        <v>1</v>
      </c>
      <c r="G91" s="77">
        <v>0.963401203361821</v>
      </c>
      <c r="H91" s="77">
        <v>0.436031470144571</v>
      </c>
      <c r="I91" s="77">
        <f>Table3[[#This Row],[beta]]*0.693</f>
        <v>0.66763703392974194</v>
      </c>
      <c r="J91" s="77">
        <f>Table3[[#This Row],[SE]]*0.693</f>
        <v>0.30216980881018768</v>
      </c>
      <c r="K91" s="77">
        <v>2.7141528454521498E-2</v>
      </c>
      <c r="L91" s="77">
        <f t="shared" si="3"/>
        <v>2.620594507682759</v>
      </c>
      <c r="M91" s="77">
        <f t="shared" si="4"/>
        <v>1.1149165085435992</v>
      </c>
      <c r="N91" s="77">
        <f t="shared" si="5"/>
        <v>6.1596680299119342</v>
      </c>
    </row>
    <row r="92" spans="1:14" hidden="1" x14ac:dyDescent="0.2">
      <c r="A92" t="s">
        <v>284</v>
      </c>
      <c r="B92" t="s">
        <v>225</v>
      </c>
      <c r="C92" t="s">
        <v>267</v>
      </c>
      <c r="D92" t="s">
        <v>131</v>
      </c>
      <c r="E92" t="s">
        <v>302</v>
      </c>
      <c r="F92">
        <v>1</v>
      </c>
      <c r="G92" s="77">
        <v>7.7215522999999994E-2</v>
      </c>
      <c r="H92" s="77">
        <v>0.115104043</v>
      </c>
      <c r="I92" s="77">
        <f>Table3[[#This Row],[beta]]*0.693</f>
        <v>5.3510357438999991E-2</v>
      </c>
      <c r="J92" s="77">
        <f>Table3[[#This Row],[SE]]*0.693</f>
        <v>7.9767101798999998E-2</v>
      </c>
      <c r="K92" s="77">
        <v>0.50232729300000001</v>
      </c>
      <c r="L92" s="77">
        <f t="shared" si="3"/>
        <v>1.0802748753868983</v>
      </c>
      <c r="M92" s="77">
        <f t="shared" si="4"/>
        <v>0.86209621063593089</v>
      </c>
      <c r="N92" s="77">
        <f t="shared" si="5"/>
        <v>1.3536700335700793</v>
      </c>
    </row>
    <row r="93" spans="1:14" hidden="1" x14ac:dyDescent="0.2">
      <c r="A93" t="s">
        <v>284</v>
      </c>
      <c r="B93" t="s">
        <v>2214</v>
      </c>
      <c r="C93" t="s">
        <v>267</v>
      </c>
      <c r="D93" t="s">
        <v>131</v>
      </c>
      <c r="E93" t="s">
        <v>302</v>
      </c>
      <c r="F93">
        <v>1</v>
      </c>
      <c r="G93" s="77">
        <v>0.14553358303265099</v>
      </c>
      <c r="H93" s="77">
        <v>0.47413309419584598</v>
      </c>
      <c r="I93" s="77">
        <f>Table3[[#This Row],[beta]]*0.693</f>
        <v>0.10085477304162713</v>
      </c>
      <c r="J93" s="77">
        <f>Table3[[#This Row],[SE]]*0.693</f>
        <v>0.32857423427772126</v>
      </c>
      <c r="K93" s="77">
        <v>0.75888395118831797</v>
      </c>
      <c r="L93" s="77">
        <f t="shared" si="3"/>
        <v>1.15665657796557</v>
      </c>
      <c r="M93" s="77">
        <f t="shared" si="4"/>
        <v>0.45668231563962552</v>
      </c>
      <c r="N93" s="77">
        <f t="shared" si="5"/>
        <v>2.9295078734923958</v>
      </c>
    </row>
    <row r="94" spans="1:14" hidden="1" x14ac:dyDescent="0.2">
      <c r="A94" t="s">
        <v>284</v>
      </c>
      <c r="B94" t="s">
        <v>225</v>
      </c>
      <c r="C94" t="s">
        <v>267</v>
      </c>
      <c r="D94" t="s">
        <v>111</v>
      </c>
      <c r="E94" t="s">
        <v>302</v>
      </c>
      <c r="F94">
        <v>1</v>
      </c>
      <c r="G94" s="77">
        <v>-0.11008414499999999</v>
      </c>
      <c r="H94" s="77">
        <v>0.12505877300000001</v>
      </c>
      <c r="I94" s="77">
        <f>Table3[[#This Row],[beta]]*0.693</f>
        <v>-7.6288312484999996E-2</v>
      </c>
      <c r="J94" s="77">
        <f>Table3[[#This Row],[SE]]*0.693</f>
        <v>8.6665729689000007E-2</v>
      </c>
      <c r="K94" s="77">
        <v>0.37871886799999999</v>
      </c>
      <c r="L94" s="77">
        <f t="shared" si="3"/>
        <v>0.89575875850454834</v>
      </c>
      <c r="M94" s="77">
        <f t="shared" si="4"/>
        <v>0.70103368516846154</v>
      </c>
      <c r="N94" s="77">
        <f t="shared" si="5"/>
        <v>1.1445723228617655</v>
      </c>
    </row>
    <row r="95" spans="1:14" hidden="1" x14ac:dyDescent="0.2">
      <c r="A95" t="s">
        <v>284</v>
      </c>
      <c r="B95" t="s">
        <v>2214</v>
      </c>
      <c r="C95" t="s">
        <v>267</v>
      </c>
      <c r="D95" t="s">
        <v>111</v>
      </c>
      <c r="E95" t="s">
        <v>302</v>
      </c>
      <c r="F95">
        <v>1</v>
      </c>
      <c r="G95" s="77">
        <v>-0.34191495587315501</v>
      </c>
      <c r="H95" s="77">
        <v>0.45311526067080798</v>
      </c>
      <c r="I95" s="77">
        <f>Table3[[#This Row],[beta]]*0.693</f>
        <v>-0.23694706442009641</v>
      </c>
      <c r="J95" s="77">
        <f>Table3[[#This Row],[SE]]*0.693</f>
        <v>0.3140088756448699</v>
      </c>
      <c r="K95" s="77">
        <v>0.450496732637296</v>
      </c>
      <c r="L95" s="77">
        <f t="shared" si="3"/>
        <v>0.71040861822087342</v>
      </c>
      <c r="M95" s="77">
        <f t="shared" si="4"/>
        <v>0.29228647853725986</v>
      </c>
      <c r="N95" s="77">
        <f t="shared" si="5"/>
        <v>1.726663536979715</v>
      </c>
    </row>
    <row r="96" spans="1:14" hidden="1" x14ac:dyDescent="0.2">
      <c r="A96" t="s">
        <v>284</v>
      </c>
      <c r="B96" t="s">
        <v>225</v>
      </c>
      <c r="C96" t="s">
        <v>267</v>
      </c>
      <c r="D96" t="s">
        <v>101</v>
      </c>
      <c r="E96" t="s">
        <v>302</v>
      </c>
      <c r="F96">
        <v>1</v>
      </c>
      <c r="G96" s="77">
        <v>-0.544861127</v>
      </c>
      <c r="H96" s="77">
        <v>0.122219095</v>
      </c>
      <c r="I96" s="77">
        <f>Table3[[#This Row],[beta]]*0.693</f>
        <v>-0.37758876101099997</v>
      </c>
      <c r="J96" s="77">
        <f>Table3[[#This Row],[SE]]*0.693</f>
        <v>8.4697832835E-2</v>
      </c>
      <c r="K96" s="94">
        <v>8.2700000000000004E-6</v>
      </c>
      <c r="L96" s="77">
        <f t="shared" si="3"/>
        <v>0.57992231329941324</v>
      </c>
      <c r="M96" s="77">
        <f t="shared" si="4"/>
        <v>0.45638863933867696</v>
      </c>
      <c r="N96" s="77">
        <f t="shared" si="5"/>
        <v>0.73689364825090198</v>
      </c>
    </row>
    <row r="97" spans="1:14" hidden="1" x14ac:dyDescent="0.2">
      <c r="A97" t="s">
        <v>284</v>
      </c>
      <c r="B97" t="s">
        <v>2214</v>
      </c>
      <c r="C97" t="s">
        <v>267</v>
      </c>
      <c r="D97" t="s">
        <v>101</v>
      </c>
      <c r="E97" t="s">
        <v>302</v>
      </c>
      <c r="F97">
        <v>1</v>
      </c>
      <c r="G97" s="77">
        <v>6.5356931036252303E-3</v>
      </c>
      <c r="H97" s="77">
        <v>0.46240028708148501</v>
      </c>
      <c r="I97" s="77">
        <f>Table3[[#This Row],[beta]]*0.693</f>
        <v>4.5292353208122842E-3</v>
      </c>
      <c r="J97" s="77">
        <f>Table3[[#This Row],[SE]]*0.693</f>
        <v>0.32044339894746909</v>
      </c>
      <c r="K97" s="77">
        <v>0.98872285519431402</v>
      </c>
      <c r="L97" s="77">
        <f t="shared" si="3"/>
        <v>1.0065570973509201</v>
      </c>
      <c r="M97" s="77">
        <f t="shared" si="4"/>
        <v>0.40666364121897686</v>
      </c>
      <c r="N97" s="77">
        <f t="shared" si="5"/>
        <v>2.4913886749023457</v>
      </c>
    </row>
    <row r="98" spans="1:14" hidden="1" x14ac:dyDescent="0.2">
      <c r="A98" t="s">
        <v>284</v>
      </c>
      <c r="B98" t="s">
        <v>225</v>
      </c>
      <c r="C98" t="s">
        <v>267</v>
      </c>
      <c r="D98" t="s">
        <v>107</v>
      </c>
      <c r="E98" t="s">
        <v>302</v>
      </c>
      <c r="F98">
        <v>1</v>
      </c>
      <c r="G98" s="77">
        <v>2.0393281999999999E-2</v>
      </c>
      <c r="H98" s="77">
        <v>4.9687267E-2</v>
      </c>
      <c r="I98" s="77">
        <f>Table3[[#This Row],[beta]]*0.693</f>
        <v>1.4132544425999998E-2</v>
      </c>
      <c r="J98" s="77">
        <f>Table3[[#This Row],[SE]]*0.693</f>
        <v>3.4433276031E-2</v>
      </c>
      <c r="K98" s="77">
        <v>0.68148852699999996</v>
      </c>
      <c r="L98" s="77">
        <f t="shared" si="3"/>
        <v>1.0206026457581521</v>
      </c>
      <c r="M98" s="77">
        <f t="shared" si="4"/>
        <v>0.92589562995502561</v>
      </c>
      <c r="N98" s="77">
        <f t="shared" si="5"/>
        <v>1.1249969508757007</v>
      </c>
    </row>
    <row r="99" spans="1:14" hidden="1" x14ac:dyDescent="0.2">
      <c r="A99" t="s">
        <v>284</v>
      </c>
      <c r="B99" t="s">
        <v>2214</v>
      </c>
      <c r="C99" t="s">
        <v>267</v>
      </c>
      <c r="D99" t="s">
        <v>107</v>
      </c>
      <c r="E99" t="s">
        <v>302</v>
      </c>
      <c r="F99">
        <v>1</v>
      </c>
      <c r="G99" s="77">
        <v>0.40301992246417601</v>
      </c>
      <c r="H99" s="77">
        <v>0.181092652384784</v>
      </c>
      <c r="I99" s="77">
        <f>Table3[[#This Row],[beta]]*0.693</f>
        <v>0.27929280626767394</v>
      </c>
      <c r="J99" s="77">
        <f>Table3[[#This Row],[SE]]*0.693</f>
        <v>0.1254972081026553</v>
      </c>
      <c r="K99" s="77">
        <v>2.6048348554101299E-2</v>
      </c>
      <c r="L99" s="77">
        <f t="shared" si="3"/>
        <v>1.4963367020809755</v>
      </c>
      <c r="M99" s="77">
        <f t="shared" si="4"/>
        <v>1.0492528335647653</v>
      </c>
      <c r="N99" s="77">
        <f t="shared" si="5"/>
        <v>2.1339218292960331</v>
      </c>
    </row>
    <row r="100" spans="1:14" hidden="1" x14ac:dyDescent="0.2">
      <c r="A100" t="s">
        <v>284</v>
      </c>
      <c r="B100" t="s">
        <v>225</v>
      </c>
      <c r="C100" t="s">
        <v>267</v>
      </c>
      <c r="D100" t="s">
        <v>90</v>
      </c>
      <c r="E100" t="s">
        <v>316</v>
      </c>
      <c r="F100">
        <v>2</v>
      </c>
      <c r="G100" s="77">
        <v>0.22160981099999999</v>
      </c>
      <c r="H100" s="77">
        <v>0.167459204</v>
      </c>
      <c r="I100" s="77">
        <f>Table3[[#This Row],[beta]]*0.693</f>
        <v>0.15357559902299997</v>
      </c>
      <c r="J100" s="77">
        <f>Table3[[#This Row],[SE]]*0.693</f>
        <v>0.11604922837199999</v>
      </c>
      <c r="K100" s="77">
        <v>0.18571370500000001</v>
      </c>
      <c r="L100" s="77">
        <f t="shared" si="3"/>
        <v>1.2480842940804731</v>
      </c>
      <c r="M100" s="77">
        <f t="shared" si="4"/>
        <v>0.89887596064573494</v>
      </c>
      <c r="N100" s="77">
        <f t="shared" si="5"/>
        <v>1.7329581314103903</v>
      </c>
    </row>
    <row r="101" spans="1:14" hidden="1" x14ac:dyDescent="0.2">
      <c r="A101" t="s">
        <v>284</v>
      </c>
      <c r="B101" t="s">
        <v>2214</v>
      </c>
      <c r="C101" t="s">
        <v>267</v>
      </c>
      <c r="D101" t="s">
        <v>90</v>
      </c>
      <c r="E101" t="s">
        <v>316</v>
      </c>
      <c r="F101">
        <v>2</v>
      </c>
      <c r="G101" s="77">
        <v>0.31136607806425098</v>
      </c>
      <c r="H101" s="77">
        <v>0.20219541553471701</v>
      </c>
      <c r="I101" s="77">
        <f>Table3[[#This Row],[beta]]*0.693</f>
        <v>0.21577669209852593</v>
      </c>
      <c r="J101" s="77">
        <f>Table3[[#This Row],[SE]]*0.693</f>
        <v>0.14012142296555888</v>
      </c>
      <c r="K101" s="77">
        <v>0.123578271033769</v>
      </c>
      <c r="L101" s="77">
        <f t="shared" si="3"/>
        <v>1.3652889320433748</v>
      </c>
      <c r="M101" s="77">
        <f t="shared" si="4"/>
        <v>0.91857021093415014</v>
      </c>
      <c r="N101" s="77">
        <f t="shared" si="5"/>
        <v>2.0292557343706035</v>
      </c>
    </row>
    <row r="102" spans="1:14" hidden="1" x14ac:dyDescent="0.2">
      <c r="A102" t="s">
        <v>284</v>
      </c>
      <c r="B102" t="s">
        <v>225</v>
      </c>
      <c r="C102" t="s">
        <v>267</v>
      </c>
      <c r="D102" t="s">
        <v>318</v>
      </c>
      <c r="E102" t="s">
        <v>302</v>
      </c>
      <c r="F102">
        <v>1</v>
      </c>
      <c r="G102" s="77">
        <v>2.3969174999999999E-2</v>
      </c>
      <c r="H102" s="77">
        <v>0.106434615</v>
      </c>
      <c r="I102" s="77">
        <f>Table3[[#This Row],[beta]]*0.693</f>
        <v>1.6610638274999999E-2</v>
      </c>
      <c r="J102" s="77">
        <f>Table3[[#This Row],[SE]]*0.693</f>
        <v>7.3759188194999992E-2</v>
      </c>
      <c r="K102" s="77">
        <v>0.82182296300000002</v>
      </c>
      <c r="L102" s="77">
        <f t="shared" si="3"/>
        <v>1.0242587446281979</v>
      </c>
      <c r="M102" s="77">
        <f t="shared" si="4"/>
        <v>0.83140131507929715</v>
      </c>
      <c r="N102" s="77">
        <f t="shared" si="5"/>
        <v>1.2618526780262198</v>
      </c>
    </row>
    <row r="103" spans="1:14" hidden="1" x14ac:dyDescent="0.2">
      <c r="A103" t="s">
        <v>284</v>
      </c>
      <c r="B103" t="s">
        <v>2214</v>
      </c>
      <c r="C103" t="s">
        <v>267</v>
      </c>
      <c r="D103" t="s">
        <v>318</v>
      </c>
      <c r="E103" t="s">
        <v>302</v>
      </c>
      <c r="F103">
        <v>1</v>
      </c>
      <c r="G103" s="77">
        <v>-0.41323784231575</v>
      </c>
      <c r="H103" s="77">
        <v>0.37529446781263398</v>
      </c>
      <c r="I103" s="77">
        <f>Table3[[#This Row],[beta]]*0.693</f>
        <v>-0.28637382472481471</v>
      </c>
      <c r="J103" s="77">
        <f>Table3[[#This Row],[SE]]*0.693</f>
        <v>0.26007906619415533</v>
      </c>
      <c r="K103" s="77">
        <v>0.27085185711330101</v>
      </c>
      <c r="L103" s="77">
        <f t="shared" si="3"/>
        <v>0.66150493025154855</v>
      </c>
      <c r="M103" s="77">
        <f t="shared" si="4"/>
        <v>0.31701220659781237</v>
      </c>
      <c r="N103" s="77">
        <f t="shared" si="5"/>
        <v>1.3803530704490095</v>
      </c>
    </row>
    <row r="104" spans="1:14" hidden="1" x14ac:dyDescent="0.2">
      <c r="A104" t="s">
        <v>284</v>
      </c>
      <c r="B104" t="s">
        <v>225</v>
      </c>
      <c r="C104" t="s">
        <v>267</v>
      </c>
      <c r="D104" t="s">
        <v>126</v>
      </c>
      <c r="E104" t="s">
        <v>302</v>
      </c>
      <c r="F104">
        <v>1</v>
      </c>
      <c r="G104" s="77">
        <v>-0.115806457</v>
      </c>
      <c r="H104" s="77">
        <v>7.5804938000000002E-2</v>
      </c>
      <c r="I104" s="77">
        <f>Table3[[#This Row],[beta]]*0.693</f>
        <v>-8.0253874700999997E-2</v>
      </c>
      <c r="J104" s="77">
        <f>Table3[[#This Row],[SE]]*0.693</f>
        <v>5.2532822033999997E-2</v>
      </c>
      <c r="K104" s="77">
        <v>0.126589486</v>
      </c>
      <c r="L104" s="77">
        <f t="shared" si="3"/>
        <v>0.8906475852227993</v>
      </c>
      <c r="M104" s="77">
        <f t="shared" si="4"/>
        <v>0.76767859042628184</v>
      </c>
      <c r="N104" s="77">
        <f t="shared" si="5"/>
        <v>1.0333141121243468</v>
      </c>
    </row>
    <row r="105" spans="1:14" hidden="1" x14ac:dyDescent="0.2">
      <c r="A105" t="s">
        <v>284</v>
      </c>
      <c r="B105" t="s">
        <v>2214</v>
      </c>
      <c r="C105" t="s">
        <v>267</v>
      </c>
      <c r="D105" t="s">
        <v>126</v>
      </c>
      <c r="E105" t="s">
        <v>302</v>
      </c>
      <c r="F105">
        <v>1</v>
      </c>
      <c r="G105" s="77">
        <v>0.128363284839763</v>
      </c>
      <c r="H105" s="77">
        <v>0.28053588864174001</v>
      </c>
      <c r="I105" s="77">
        <f>Table3[[#This Row],[beta]]*0.693</f>
        <v>8.8955756393955754E-2</v>
      </c>
      <c r="J105" s="77">
        <f>Table3[[#This Row],[SE]]*0.693</f>
        <v>0.19441137082872581</v>
      </c>
      <c r="K105" s="77">
        <v>0.64726529864169202</v>
      </c>
      <c r="L105" s="77">
        <f t="shared" si="3"/>
        <v>1.1369659701803985</v>
      </c>
      <c r="M105" s="77">
        <f t="shared" si="4"/>
        <v>0.65607047992571244</v>
      </c>
      <c r="N105" s="77">
        <f t="shared" si="5"/>
        <v>1.9703547970861721</v>
      </c>
    </row>
    <row r="106" spans="1:14" hidden="1" x14ac:dyDescent="0.2">
      <c r="A106" t="s">
        <v>284</v>
      </c>
      <c r="B106" t="s">
        <v>225</v>
      </c>
      <c r="C106" t="s">
        <v>267</v>
      </c>
      <c r="D106" t="s">
        <v>123</v>
      </c>
      <c r="E106" t="s">
        <v>302</v>
      </c>
      <c r="F106">
        <v>1</v>
      </c>
      <c r="G106" s="77">
        <v>-4.0673182000000002E-2</v>
      </c>
      <c r="H106" s="77">
        <v>8.8689011999999998E-2</v>
      </c>
      <c r="I106" s="77">
        <f>Table3[[#This Row],[beta]]*0.693</f>
        <v>-2.8186515126000001E-2</v>
      </c>
      <c r="J106" s="77">
        <f>Table3[[#This Row],[SE]]*0.693</f>
        <v>6.1461485315999993E-2</v>
      </c>
      <c r="K106" s="77">
        <v>0.64651818699999997</v>
      </c>
      <c r="L106" s="77">
        <f t="shared" si="3"/>
        <v>0.96014287064965198</v>
      </c>
      <c r="M106" s="77">
        <f t="shared" si="4"/>
        <v>0.80694187000381257</v>
      </c>
      <c r="N106" s="77">
        <f t="shared" si="5"/>
        <v>1.1424296672757837</v>
      </c>
    </row>
    <row r="107" spans="1:14" hidden="1" x14ac:dyDescent="0.2">
      <c r="A107" t="s">
        <v>284</v>
      </c>
      <c r="B107" t="s">
        <v>2214</v>
      </c>
      <c r="C107" t="s">
        <v>267</v>
      </c>
      <c r="D107" t="s">
        <v>123</v>
      </c>
      <c r="E107" t="s">
        <v>302</v>
      </c>
      <c r="F107">
        <v>1</v>
      </c>
      <c r="G107" s="77">
        <v>0.64891727270364497</v>
      </c>
      <c r="H107" s="77">
        <v>0.32267262550951897</v>
      </c>
      <c r="I107" s="77">
        <f>Table3[[#This Row],[beta]]*0.693</f>
        <v>0.44969966998362593</v>
      </c>
      <c r="J107" s="77">
        <f>Table3[[#This Row],[SE]]*0.693</f>
        <v>0.22361212947809664</v>
      </c>
      <c r="K107" s="77">
        <v>4.4318051734926103E-2</v>
      </c>
      <c r="L107" s="77">
        <f t="shared" si="3"/>
        <v>1.9134679430586465</v>
      </c>
      <c r="M107" s="77">
        <f t="shared" si="4"/>
        <v>1.016615453122965</v>
      </c>
      <c r="N107" s="77">
        <f t="shared" si="5"/>
        <v>3.6015187039166787</v>
      </c>
    </row>
    <row r="108" spans="1:14" hidden="1" x14ac:dyDescent="0.2">
      <c r="A108" t="s">
        <v>284</v>
      </c>
      <c r="B108" t="s">
        <v>225</v>
      </c>
      <c r="C108" t="s">
        <v>267</v>
      </c>
      <c r="D108" t="s">
        <v>117</v>
      </c>
      <c r="E108" t="s">
        <v>302</v>
      </c>
      <c r="F108">
        <v>1</v>
      </c>
      <c r="G108" s="77">
        <v>-0.14573098100000001</v>
      </c>
      <c r="H108" s="77">
        <v>0.120664801</v>
      </c>
      <c r="I108" s="77">
        <f>Table3[[#This Row],[beta]]*0.693</f>
        <v>-0.10099156983300001</v>
      </c>
      <c r="J108" s="77">
        <f>Table3[[#This Row],[SE]]*0.693</f>
        <v>8.3620707092999999E-2</v>
      </c>
      <c r="K108" s="77">
        <v>0.22714960100000001</v>
      </c>
      <c r="L108" s="77">
        <f t="shared" si="3"/>
        <v>0.86439020929867472</v>
      </c>
      <c r="M108" s="77">
        <f t="shared" si="4"/>
        <v>0.68233537421514401</v>
      </c>
      <c r="N108" s="77">
        <f t="shared" si="5"/>
        <v>1.0950193441030946</v>
      </c>
    </row>
    <row r="109" spans="1:14" hidden="1" x14ac:dyDescent="0.2">
      <c r="A109" t="s">
        <v>284</v>
      </c>
      <c r="B109" t="s">
        <v>2214</v>
      </c>
      <c r="C109" t="s">
        <v>267</v>
      </c>
      <c r="D109" t="s">
        <v>117</v>
      </c>
      <c r="E109" t="s">
        <v>302</v>
      </c>
      <c r="F109">
        <v>1</v>
      </c>
      <c r="G109" s="77">
        <v>-0.28154768719029499</v>
      </c>
      <c r="H109" s="77">
        <v>0.41335840216702502</v>
      </c>
      <c r="I109" s="77">
        <f>Table3[[#This Row],[beta]]*0.693</f>
        <v>-0.19511254722287441</v>
      </c>
      <c r="J109" s="77">
        <f>Table3[[#This Row],[SE]]*0.693</f>
        <v>0.28645737270174831</v>
      </c>
      <c r="K109" s="77">
        <v>0.49579401344837798</v>
      </c>
      <c r="L109" s="77">
        <f t="shared" si="3"/>
        <v>0.75461492935151009</v>
      </c>
      <c r="M109" s="77">
        <f t="shared" si="4"/>
        <v>0.33563528984340962</v>
      </c>
      <c r="N109" s="77">
        <f t="shared" si="5"/>
        <v>1.6966144765821793</v>
      </c>
    </row>
    <row r="110" spans="1:14" hidden="1" x14ac:dyDescent="0.2">
      <c r="A110" t="s">
        <v>284</v>
      </c>
      <c r="B110" t="s">
        <v>225</v>
      </c>
      <c r="C110" t="s">
        <v>267</v>
      </c>
      <c r="D110" t="s">
        <v>78</v>
      </c>
      <c r="E110" t="s">
        <v>302</v>
      </c>
      <c r="F110">
        <v>1</v>
      </c>
      <c r="G110" s="77">
        <v>9.9741853000000005E-2</v>
      </c>
      <c r="H110" s="77">
        <v>7.3031392000000001E-2</v>
      </c>
      <c r="I110" s="77">
        <f>Table3[[#This Row],[beta]]*0.693</f>
        <v>6.9121104128999994E-2</v>
      </c>
      <c r="J110" s="77">
        <f>Table3[[#This Row],[SE]]*0.693</f>
        <v>5.0610754655999998E-2</v>
      </c>
      <c r="K110" s="77">
        <v>0.17202076099999999</v>
      </c>
      <c r="L110" s="77">
        <f t="shared" si="3"/>
        <v>1.1048856583397157</v>
      </c>
      <c r="M110" s="77">
        <f t="shared" si="4"/>
        <v>0.95752861302403802</v>
      </c>
      <c r="N110" s="77">
        <f t="shared" si="5"/>
        <v>1.2749199359686818</v>
      </c>
    </row>
    <row r="111" spans="1:14" hidden="1" x14ac:dyDescent="0.2">
      <c r="A111" t="s">
        <v>284</v>
      </c>
      <c r="B111" t="s">
        <v>2214</v>
      </c>
      <c r="C111" t="s">
        <v>267</v>
      </c>
      <c r="D111" t="s">
        <v>78</v>
      </c>
      <c r="E111" t="s">
        <v>302</v>
      </c>
      <c r="F111">
        <v>1</v>
      </c>
      <c r="G111" s="77">
        <v>-0.32020656393626501</v>
      </c>
      <c r="H111" s="77">
        <v>0.23672858812408701</v>
      </c>
      <c r="I111" s="77">
        <f>Table3[[#This Row],[beta]]*0.693</f>
        <v>-0.22190314880783163</v>
      </c>
      <c r="J111" s="77">
        <f>Table3[[#This Row],[SE]]*0.693</f>
        <v>0.16405291156999227</v>
      </c>
      <c r="K111" s="77">
        <v>0.176173358725566</v>
      </c>
      <c r="L111" s="77">
        <f t="shared" si="3"/>
        <v>0.72599905636111439</v>
      </c>
      <c r="M111" s="77">
        <f t="shared" si="4"/>
        <v>0.4564872100934797</v>
      </c>
      <c r="N111" s="77">
        <f t="shared" si="5"/>
        <v>1.1546317578739915</v>
      </c>
    </row>
    <row r="112" spans="1:14" hidden="1" x14ac:dyDescent="0.2">
      <c r="A112" t="s">
        <v>284</v>
      </c>
      <c r="B112" t="s">
        <v>225</v>
      </c>
      <c r="C112" t="s">
        <v>267</v>
      </c>
      <c r="D112" t="s">
        <v>317</v>
      </c>
      <c r="E112" t="s">
        <v>302</v>
      </c>
      <c r="F112">
        <v>1</v>
      </c>
      <c r="G112" s="77">
        <v>-0.115630543</v>
      </c>
      <c r="H112" s="77">
        <v>0.123330549</v>
      </c>
      <c r="I112" s="77">
        <f>Table3[[#This Row],[beta]]*0.693</f>
        <v>-8.013196629899999E-2</v>
      </c>
      <c r="J112" s="77">
        <f>Table3[[#This Row],[SE]]*0.693</f>
        <v>8.5468070456999987E-2</v>
      </c>
      <c r="K112" s="77">
        <v>0.34846743600000002</v>
      </c>
      <c r="L112" s="77">
        <f t="shared" si="3"/>
        <v>0.89080427638378656</v>
      </c>
      <c r="M112" s="77">
        <f t="shared" si="4"/>
        <v>0.69952173089024494</v>
      </c>
      <c r="N112" s="77">
        <f t="shared" si="5"/>
        <v>1.1343925767877923</v>
      </c>
    </row>
    <row r="113" spans="1:14" hidden="1" x14ac:dyDescent="0.2">
      <c r="A113" t="s">
        <v>284</v>
      </c>
      <c r="B113" t="s">
        <v>2214</v>
      </c>
      <c r="C113" t="s">
        <v>267</v>
      </c>
      <c r="D113" t="s">
        <v>317</v>
      </c>
      <c r="E113" t="s">
        <v>302</v>
      </c>
      <c r="F113">
        <v>1</v>
      </c>
      <c r="G113" s="77">
        <v>0.198306031181714</v>
      </c>
      <c r="H113" s="77">
        <v>0.45238563363328599</v>
      </c>
      <c r="I113" s="77">
        <f>Table3[[#This Row],[beta]]*0.693</f>
        <v>0.1374260796089278</v>
      </c>
      <c r="J113" s="77">
        <f>Table3[[#This Row],[SE]]*0.693</f>
        <v>0.31350324410786717</v>
      </c>
      <c r="K113" s="77">
        <v>0.66112811788993198</v>
      </c>
      <c r="L113" s="77">
        <f t="shared" si="3"/>
        <v>1.2193354914103249</v>
      </c>
      <c r="M113" s="77">
        <f t="shared" si="4"/>
        <v>0.50239439982293588</v>
      </c>
      <c r="N113" s="77">
        <f t="shared" si="5"/>
        <v>2.9593861737647948</v>
      </c>
    </row>
    <row r="114" spans="1:14" hidden="1" x14ac:dyDescent="0.2">
      <c r="A114" t="s">
        <v>284</v>
      </c>
      <c r="B114" t="s">
        <v>225</v>
      </c>
      <c r="C114" t="s">
        <v>267</v>
      </c>
      <c r="D114" t="s">
        <v>92</v>
      </c>
      <c r="E114" t="s">
        <v>302</v>
      </c>
      <c r="F114">
        <v>1</v>
      </c>
      <c r="G114" s="77">
        <v>-0.116659798</v>
      </c>
      <c r="H114" s="77">
        <v>6.3625106000000001E-2</v>
      </c>
      <c r="I114" s="77">
        <f>Table3[[#This Row],[beta]]*0.693</f>
        <v>-8.0845240013999994E-2</v>
      </c>
      <c r="J114" s="77">
        <f>Table3[[#This Row],[SE]]*0.693</f>
        <v>4.4092198457999998E-2</v>
      </c>
      <c r="K114" s="77">
        <v>6.6720853999999996E-2</v>
      </c>
      <c r="L114" s="77">
        <f t="shared" si="3"/>
        <v>0.88988788331027324</v>
      </c>
      <c r="M114" s="77">
        <f t="shared" si="4"/>
        <v>0.78555484201042491</v>
      </c>
      <c r="N114" s="77">
        <f t="shared" si="5"/>
        <v>1.0080778610386687</v>
      </c>
    </row>
    <row r="115" spans="1:14" hidden="1" x14ac:dyDescent="0.2">
      <c r="A115" t="s">
        <v>284</v>
      </c>
      <c r="B115" t="s">
        <v>2214</v>
      </c>
      <c r="C115" t="s">
        <v>267</v>
      </c>
      <c r="D115" t="s">
        <v>92</v>
      </c>
      <c r="E115" t="s">
        <v>302</v>
      </c>
      <c r="F115">
        <v>1</v>
      </c>
      <c r="G115" s="77">
        <v>0.144211907189463</v>
      </c>
      <c r="H115" s="77">
        <v>0.230739051503141</v>
      </c>
      <c r="I115" s="77">
        <f>Table3[[#This Row],[beta]]*0.693</f>
        <v>9.9938851682297852E-2</v>
      </c>
      <c r="J115" s="77">
        <f>Table3[[#This Row],[SE]]*0.693</f>
        <v>0.1599021626916767</v>
      </c>
      <c r="K115" s="77">
        <v>0.53197105809740097</v>
      </c>
      <c r="L115" s="77">
        <f t="shared" si="3"/>
        <v>1.1551288627021756</v>
      </c>
      <c r="M115" s="77">
        <f t="shared" si="4"/>
        <v>0.7348883957932526</v>
      </c>
      <c r="N115" s="77">
        <f t="shared" si="5"/>
        <v>1.8156807170799432</v>
      </c>
    </row>
    <row r="116" spans="1:14" hidden="1" x14ac:dyDescent="0.2">
      <c r="A116" t="s">
        <v>284</v>
      </c>
      <c r="B116" t="s">
        <v>225</v>
      </c>
      <c r="C116" t="s">
        <v>267</v>
      </c>
      <c r="D116" t="s">
        <v>104</v>
      </c>
      <c r="E116" t="s">
        <v>302</v>
      </c>
      <c r="F116">
        <v>1</v>
      </c>
      <c r="G116" s="77">
        <v>-2.4408967E-2</v>
      </c>
      <c r="H116" s="77">
        <v>7.0314217999999998E-2</v>
      </c>
      <c r="I116" s="77">
        <f>Table3[[#This Row],[beta]]*0.693</f>
        <v>-1.6915414130999999E-2</v>
      </c>
      <c r="J116" s="77">
        <f>Table3[[#This Row],[SE]]*0.693</f>
        <v>4.8727753073999992E-2</v>
      </c>
      <c r="K116" s="77">
        <v>0.72848519199999995</v>
      </c>
      <c r="L116" s="77">
        <f t="shared" si="3"/>
        <v>0.97588652275276655</v>
      </c>
      <c r="M116" s="77">
        <f t="shared" si="4"/>
        <v>0.85025001769781128</v>
      </c>
      <c r="N116" s="77">
        <f t="shared" si="5"/>
        <v>1.1200876041956918</v>
      </c>
    </row>
    <row r="117" spans="1:14" hidden="1" x14ac:dyDescent="0.2">
      <c r="A117" t="s">
        <v>284</v>
      </c>
      <c r="B117" t="s">
        <v>2214</v>
      </c>
      <c r="C117" t="s">
        <v>267</v>
      </c>
      <c r="D117" t="s">
        <v>104</v>
      </c>
      <c r="E117" t="s">
        <v>302</v>
      </c>
      <c r="F117">
        <v>1</v>
      </c>
      <c r="G117" s="77">
        <v>8.2674625962022394E-2</v>
      </c>
      <c r="H117" s="77">
        <v>0.25463784796302902</v>
      </c>
      <c r="I117" s="77">
        <f>Table3[[#This Row],[beta]]*0.693</f>
        <v>5.7293515791681515E-2</v>
      </c>
      <c r="J117" s="77">
        <f>Table3[[#This Row],[SE]]*0.693</f>
        <v>0.17646402863837909</v>
      </c>
      <c r="K117" s="77">
        <v>0.74542681181766501</v>
      </c>
      <c r="L117" s="77">
        <f t="shared" si="3"/>
        <v>1.0861883335614695</v>
      </c>
      <c r="M117" s="77">
        <f t="shared" si="4"/>
        <v>0.65940619331104</v>
      </c>
      <c r="N117" s="77">
        <f t="shared" si="5"/>
        <v>1.7891932285939749</v>
      </c>
    </row>
    <row r="118" spans="1:14" hidden="1" x14ac:dyDescent="0.2">
      <c r="A118" t="s">
        <v>284</v>
      </c>
      <c r="B118" t="s">
        <v>225</v>
      </c>
      <c r="C118" t="s">
        <v>267</v>
      </c>
      <c r="D118" t="s">
        <v>109</v>
      </c>
      <c r="E118" t="s">
        <v>302</v>
      </c>
      <c r="F118">
        <v>1</v>
      </c>
      <c r="G118" s="77">
        <v>1.7482133E-2</v>
      </c>
      <c r="H118" s="77">
        <v>0.109343537</v>
      </c>
      <c r="I118" s="77">
        <f>Table3[[#This Row],[beta]]*0.693</f>
        <v>1.2115118168999999E-2</v>
      </c>
      <c r="J118" s="77">
        <f>Table3[[#This Row],[SE]]*0.693</f>
        <v>7.5775071141000003E-2</v>
      </c>
      <c r="K118" s="77">
        <v>0.87297352500000003</v>
      </c>
      <c r="L118" s="77">
        <f t="shared" si="3"/>
        <v>1.0176358398887797</v>
      </c>
      <c r="M118" s="77">
        <f t="shared" si="4"/>
        <v>0.82132926238573045</v>
      </c>
      <c r="N118" s="77">
        <f t="shared" si="5"/>
        <v>1.2608618127376416</v>
      </c>
    </row>
    <row r="119" spans="1:14" hidden="1" x14ac:dyDescent="0.2">
      <c r="A119" t="s">
        <v>284</v>
      </c>
      <c r="B119" t="s">
        <v>2214</v>
      </c>
      <c r="C119" t="s">
        <v>267</v>
      </c>
      <c r="D119" t="s">
        <v>109</v>
      </c>
      <c r="E119" t="s">
        <v>302</v>
      </c>
      <c r="F119">
        <v>1</v>
      </c>
      <c r="G119" s="77">
        <v>0.95383710740811301</v>
      </c>
      <c r="H119" s="77">
        <v>0.43170279917680998</v>
      </c>
      <c r="I119" s="77">
        <f>Table3[[#This Row],[beta]]*0.693</f>
        <v>0.66100911543382224</v>
      </c>
      <c r="J119" s="77">
        <f>Table3[[#This Row],[SE]]*0.693</f>
        <v>0.29917003982952928</v>
      </c>
      <c r="K119" s="77">
        <v>2.7141528454521498E-2</v>
      </c>
      <c r="L119" s="77">
        <f t="shared" si="3"/>
        <v>2.5956503645850115</v>
      </c>
      <c r="M119" s="77">
        <f t="shared" si="4"/>
        <v>1.1137131591166378</v>
      </c>
      <c r="N119" s="77">
        <f t="shared" si="5"/>
        <v>6.0494937677796665</v>
      </c>
    </row>
    <row r="120" spans="1:14" hidden="1" x14ac:dyDescent="0.2">
      <c r="A120" t="s">
        <v>284</v>
      </c>
      <c r="B120" t="s">
        <v>225</v>
      </c>
      <c r="C120" t="s">
        <v>267</v>
      </c>
      <c r="D120" t="s">
        <v>88</v>
      </c>
      <c r="E120" t="s">
        <v>302</v>
      </c>
      <c r="F120">
        <v>1</v>
      </c>
      <c r="G120" s="77">
        <v>-8.3277315000000005E-2</v>
      </c>
      <c r="H120" s="77">
        <v>9.8460910999999998E-2</v>
      </c>
      <c r="I120" s="77">
        <f>Table3[[#This Row],[beta]]*0.693</f>
        <v>-5.7711179294999998E-2</v>
      </c>
      <c r="J120" s="77">
        <f>Table3[[#This Row],[SE]]*0.693</f>
        <v>6.8233411322999996E-2</v>
      </c>
      <c r="K120" s="77">
        <v>0.39766955799999998</v>
      </c>
      <c r="L120" s="77">
        <f t="shared" si="3"/>
        <v>0.92009595542762479</v>
      </c>
      <c r="M120" s="77">
        <f t="shared" si="4"/>
        <v>0.75861513358929367</v>
      </c>
      <c r="N120" s="77">
        <f t="shared" si="5"/>
        <v>1.1159500116861645</v>
      </c>
    </row>
    <row r="121" spans="1:14" hidden="1" x14ac:dyDescent="0.2">
      <c r="A121" t="s">
        <v>284</v>
      </c>
      <c r="B121" t="s">
        <v>2214</v>
      </c>
      <c r="C121" t="s">
        <v>267</v>
      </c>
      <c r="D121" t="s">
        <v>88</v>
      </c>
      <c r="E121" t="s">
        <v>302</v>
      </c>
      <c r="F121">
        <v>1</v>
      </c>
      <c r="G121" s="77">
        <v>0.41048674903420102</v>
      </c>
      <c r="H121" s="77">
        <v>0.27880730803577503</v>
      </c>
      <c r="I121" s="77">
        <f>Table3[[#This Row],[beta]]*0.693</f>
        <v>0.28446731708070128</v>
      </c>
      <c r="J121" s="77">
        <f>Table3[[#This Row],[SE]]*0.693</f>
        <v>0.19321346446879209</v>
      </c>
      <c r="K121" s="77">
        <v>0.14094109404623301</v>
      </c>
      <c r="L121" s="77">
        <f t="shared" si="3"/>
        <v>1.5075514057445567</v>
      </c>
      <c r="M121" s="77">
        <f t="shared" si="4"/>
        <v>0.87286395217834534</v>
      </c>
      <c r="N121" s="77">
        <f t="shared" si="5"/>
        <v>2.6037405202615402</v>
      </c>
    </row>
    <row r="122" spans="1:14" hidden="1" x14ac:dyDescent="0.2">
      <c r="A122" t="s">
        <v>284</v>
      </c>
      <c r="B122" t="s">
        <v>225</v>
      </c>
      <c r="C122" t="s">
        <v>267</v>
      </c>
      <c r="D122" t="s">
        <v>95</v>
      </c>
      <c r="E122" t="s">
        <v>302</v>
      </c>
      <c r="F122">
        <v>1</v>
      </c>
      <c r="G122" s="77">
        <v>0.19489912300000001</v>
      </c>
      <c r="H122" s="77">
        <v>0.118750093</v>
      </c>
      <c r="I122" s="77">
        <f>Table3[[#This Row],[beta]]*0.693</f>
        <v>0.13506509223899998</v>
      </c>
      <c r="J122" s="77">
        <f>Table3[[#This Row],[SE]]*0.693</f>
        <v>8.2293814448999997E-2</v>
      </c>
      <c r="K122" s="77">
        <v>0.100744599</v>
      </c>
      <c r="L122" s="77">
        <f t="shared" si="3"/>
        <v>1.2151883957467438</v>
      </c>
      <c r="M122" s="77">
        <f t="shared" si="4"/>
        <v>0.96285633872839271</v>
      </c>
      <c r="N122" s="77">
        <f t="shared" si="5"/>
        <v>1.5336481443407675</v>
      </c>
    </row>
    <row r="123" spans="1:14" hidden="1" x14ac:dyDescent="0.2">
      <c r="A123" t="s">
        <v>284</v>
      </c>
      <c r="B123" t="s">
        <v>2214</v>
      </c>
      <c r="C123" t="s">
        <v>267</v>
      </c>
      <c r="D123" t="s">
        <v>95</v>
      </c>
      <c r="E123" t="s">
        <v>302</v>
      </c>
      <c r="F123">
        <v>1</v>
      </c>
      <c r="G123" s="77">
        <v>0.52276291893795601</v>
      </c>
      <c r="H123" s="77">
        <v>0.47399203437231602</v>
      </c>
      <c r="I123" s="77">
        <f>Table3[[#This Row],[beta]]*0.693</f>
        <v>0.36227470282400348</v>
      </c>
      <c r="J123" s="77">
        <f>Table3[[#This Row],[SE]]*0.693</f>
        <v>0.32847647982001499</v>
      </c>
      <c r="K123" s="77">
        <v>0.27007324762139401</v>
      </c>
      <c r="L123" s="77">
        <f t="shared" si="3"/>
        <v>1.6866813817281423</v>
      </c>
      <c r="M123" s="77">
        <f t="shared" si="4"/>
        <v>0.66613597112473755</v>
      </c>
      <c r="N123" s="77">
        <f t="shared" si="5"/>
        <v>4.2707408198732946</v>
      </c>
    </row>
    <row r="124" spans="1:14" hidden="1" x14ac:dyDescent="0.2">
      <c r="A124" t="s">
        <v>284</v>
      </c>
      <c r="B124" t="s">
        <v>225</v>
      </c>
      <c r="C124" t="s">
        <v>267</v>
      </c>
      <c r="D124" t="s">
        <v>120</v>
      </c>
      <c r="E124" t="s">
        <v>302</v>
      </c>
      <c r="F124">
        <v>1</v>
      </c>
      <c r="G124" s="77">
        <v>0.16735888199999999</v>
      </c>
      <c r="H124" s="77">
        <v>0.11525063300000001</v>
      </c>
      <c r="I124" s="77">
        <f>Table3[[#This Row],[beta]]*0.693</f>
        <v>0.11597970522599998</v>
      </c>
      <c r="J124" s="77">
        <f>Table3[[#This Row],[SE]]*0.693</f>
        <v>7.9868688669000001E-2</v>
      </c>
      <c r="K124" s="77">
        <v>0.14646550899999999</v>
      </c>
      <c r="L124" s="77">
        <f t="shared" si="3"/>
        <v>1.1821784517544911</v>
      </c>
      <c r="M124" s="77">
        <f t="shared" si="4"/>
        <v>0.94314772089059074</v>
      </c>
      <c r="N124" s="77">
        <f t="shared" si="5"/>
        <v>1.4817889720106394</v>
      </c>
    </row>
    <row r="125" spans="1:14" hidden="1" x14ac:dyDescent="0.2">
      <c r="A125" t="s">
        <v>284</v>
      </c>
      <c r="B125" t="s">
        <v>2214</v>
      </c>
      <c r="C125" t="s">
        <v>267</v>
      </c>
      <c r="D125" t="s">
        <v>120</v>
      </c>
      <c r="E125" t="s">
        <v>302</v>
      </c>
      <c r="F125">
        <v>1</v>
      </c>
      <c r="G125" s="77">
        <v>0.140564218744194</v>
      </c>
      <c r="H125" s="77">
        <v>0.43106360414886202</v>
      </c>
      <c r="I125" s="77">
        <f>Table3[[#This Row],[beta]]*0.693</f>
        <v>9.741100358972643E-2</v>
      </c>
      <c r="J125" s="77">
        <f>Table3[[#This Row],[SE]]*0.693</f>
        <v>0.29872707767516138</v>
      </c>
      <c r="K125" s="77">
        <v>0.74435856533506595</v>
      </c>
      <c r="L125" s="77">
        <f t="shared" si="3"/>
        <v>1.1509229880206229</v>
      </c>
      <c r="M125" s="77">
        <f t="shared" si="4"/>
        <v>0.49444446213096727</v>
      </c>
      <c r="N125" s="77">
        <f t="shared" si="5"/>
        <v>2.6790141781453625</v>
      </c>
    </row>
    <row r="126" spans="1:14" hidden="1" x14ac:dyDescent="0.2">
      <c r="A126" t="s">
        <v>284</v>
      </c>
      <c r="B126" t="s">
        <v>225</v>
      </c>
      <c r="C126" t="s">
        <v>267</v>
      </c>
      <c r="D126" t="s">
        <v>114</v>
      </c>
      <c r="E126" t="s">
        <v>302</v>
      </c>
      <c r="F126">
        <v>1</v>
      </c>
      <c r="G126" s="77">
        <v>7.3304840999999996E-2</v>
      </c>
      <c r="H126" s="77">
        <v>0.109274447</v>
      </c>
      <c r="I126" s="77">
        <f>Table3[[#This Row],[beta]]*0.693</f>
        <v>5.080025481299999E-2</v>
      </c>
      <c r="J126" s="77">
        <f>Table3[[#This Row],[SE]]*0.693</f>
        <v>7.5727191770999985E-2</v>
      </c>
      <c r="K126" s="77">
        <v>0.50232729300000001</v>
      </c>
      <c r="L126" s="77">
        <f t="shared" si="3"/>
        <v>1.076058513675149</v>
      </c>
      <c r="M126" s="77">
        <f t="shared" si="4"/>
        <v>0.86859955159528135</v>
      </c>
      <c r="N126" s="77">
        <f t="shared" si="5"/>
        <v>1.3330676060402669</v>
      </c>
    </row>
    <row r="127" spans="1:14" hidden="1" x14ac:dyDescent="0.2">
      <c r="A127" t="s">
        <v>284</v>
      </c>
      <c r="B127" t="s">
        <v>2214</v>
      </c>
      <c r="C127" t="s">
        <v>267</v>
      </c>
      <c r="D127" t="s">
        <v>114</v>
      </c>
      <c r="E127" t="s">
        <v>302</v>
      </c>
      <c r="F127">
        <v>1</v>
      </c>
      <c r="G127" s="77">
        <v>0.138162842895731</v>
      </c>
      <c r="H127" s="77">
        <v>0.45011999869714397</v>
      </c>
      <c r="I127" s="77">
        <f>Table3[[#This Row],[beta]]*0.693</f>
        <v>9.574685012674157E-2</v>
      </c>
      <c r="J127" s="77">
        <f>Table3[[#This Row],[SE]]*0.693</f>
        <v>0.31193315909712077</v>
      </c>
      <c r="K127" s="77">
        <v>0.75888395118831797</v>
      </c>
      <c r="L127" s="77">
        <f t="shared" si="3"/>
        <v>1.1481625051587379</v>
      </c>
      <c r="M127" s="77">
        <f t="shared" si="4"/>
        <v>0.47517488937669011</v>
      </c>
      <c r="N127" s="77">
        <f t="shared" si="5"/>
        <v>2.7742988270732005</v>
      </c>
    </row>
    <row r="128" spans="1:14" hidden="1" x14ac:dyDescent="0.2">
      <c r="A128" t="s">
        <v>284</v>
      </c>
      <c r="B128" t="s">
        <v>2214</v>
      </c>
      <c r="C128" t="s">
        <v>267</v>
      </c>
      <c r="D128" t="s">
        <v>129</v>
      </c>
      <c r="E128" t="s">
        <v>302</v>
      </c>
      <c r="F128">
        <v>1</v>
      </c>
      <c r="G128" s="77">
        <v>-0.23304444427617699</v>
      </c>
      <c r="H128" s="77">
        <v>0.230017893051811</v>
      </c>
      <c r="I128" s="77">
        <f>Table3[[#This Row],[beta]]*0.693</f>
        <v>-0.16149979988339064</v>
      </c>
      <c r="J128" s="77">
        <f>Table3[[#This Row],[SE]]*0.693</f>
        <v>0.15940239988490501</v>
      </c>
      <c r="K128" s="77">
        <v>0.31098474845052299</v>
      </c>
      <c r="L128" s="77">
        <f t="shared" si="3"/>
        <v>0.79211836761447407</v>
      </c>
      <c r="M128" s="77">
        <f t="shared" si="4"/>
        <v>0.50465537184593545</v>
      </c>
      <c r="N128" s="77">
        <f t="shared" si="5"/>
        <v>1.243326720207333</v>
      </c>
    </row>
    <row r="129" spans="1:14" hidden="1" x14ac:dyDescent="0.2">
      <c r="A129" t="s">
        <v>284</v>
      </c>
      <c r="B129" t="s">
        <v>225</v>
      </c>
      <c r="C129" t="s">
        <v>267</v>
      </c>
      <c r="D129" t="s">
        <v>83</v>
      </c>
      <c r="E129" t="s">
        <v>316</v>
      </c>
      <c r="F129">
        <v>2</v>
      </c>
      <c r="G129" s="77">
        <v>0.225824521</v>
      </c>
      <c r="H129" s="77">
        <v>0.17159307500000001</v>
      </c>
      <c r="I129" s="77">
        <f>Table3[[#This Row],[beta]]*0.693</f>
        <v>0.15649639305299998</v>
      </c>
      <c r="J129" s="77">
        <f>Table3[[#This Row],[SE]]*0.693</f>
        <v>0.118914000975</v>
      </c>
      <c r="K129" s="77">
        <v>0.18815832900000001</v>
      </c>
      <c r="L129" s="77">
        <f t="shared" si="3"/>
        <v>1.253355708373493</v>
      </c>
      <c r="M129" s="77">
        <f t="shared" si="4"/>
        <v>0.8953882051304245</v>
      </c>
      <c r="N129" s="77">
        <f t="shared" si="5"/>
        <v>1.7544351407706995</v>
      </c>
    </row>
    <row r="130" spans="1:14" hidden="1" x14ac:dyDescent="0.2">
      <c r="A130" t="s">
        <v>284</v>
      </c>
      <c r="B130" t="s">
        <v>2214</v>
      </c>
      <c r="C130" t="s">
        <v>267</v>
      </c>
      <c r="D130" t="s">
        <v>83</v>
      </c>
      <c r="E130" t="s">
        <v>316</v>
      </c>
      <c r="F130">
        <v>2</v>
      </c>
      <c r="G130" s="77">
        <v>0.31777830427690601</v>
      </c>
      <c r="H130" s="77">
        <v>0.206430671064598</v>
      </c>
      <c r="I130" s="77">
        <f>Table3[[#This Row],[beta]]*0.693</f>
        <v>0.22022036486389585</v>
      </c>
      <c r="J130" s="77">
        <f>Table3[[#This Row],[SE]]*0.693</f>
        <v>0.1430564550477664</v>
      </c>
      <c r="K130" s="77">
        <v>0.12370793958498599</v>
      </c>
      <c r="L130" s="77">
        <f t="shared" si="3"/>
        <v>1.3740716016606345</v>
      </c>
      <c r="M130" s="77">
        <f t="shared" si="4"/>
        <v>0.91683678459849227</v>
      </c>
      <c r="N130" s="77">
        <f t="shared" si="5"/>
        <v>2.0593335675521129</v>
      </c>
    </row>
    <row r="131" spans="1:14" hidden="1" x14ac:dyDescent="0.2">
      <c r="A131" t="s">
        <v>284</v>
      </c>
      <c r="B131" t="s">
        <v>225</v>
      </c>
      <c r="C131" t="s">
        <v>267</v>
      </c>
      <c r="D131" t="s">
        <v>79</v>
      </c>
      <c r="E131" t="s">
        <v>302</v>
      </c>
      <c r="F131">
        <v>1</v>
      </c>
      <c r="G131" s="77">
        <v>9.9741853000000005E-2</v>
      </c>
      <c r="H131" s="77">
        <v>7.3031392000000001E-2</v>
      </c>
      <c r="I131" s="77">
        <f>Table3[[#This Row],[beta]]*0.693</f>
        <v>6.9121104128999994E-2</v>
      </c>
      <c r="J131" s="77">
        <f>Table3[[#This Row],[SE]]*0.693</f>
        <v>5.0610754655999998E-2</v>
      </c>
      <c r="K131" s="77">
        <v>0.17202076099999999</v>
      </c>
      <c r="L131" s="77">
        <f t="shared" ref="L131:L194" si="6">EXP(IF(RIGHT(D131,3)="_HB",I131,G131))</f>
        <v>1.1048856583397157</v>
      </c>
      <c r="M131" s="77">
        <f t="shared" ref="M131:M194" si="7">EXP(IF(RIGHT(D131,3)="_HB", J131 - 1.96*HI131, G131 - 1.96*H131))</f>
        <v>0.95752861302403802</v>
      </c>
      <c r="N131" s="77">
        <f t="shared" si="5"/>
        <v>1.2749199359686818</v>
      </c>
    </row>
    <row r="132" spans="1:14" hidden="1" x14ac:dyDescent="0.2">
      <c r="A132" t="s">
        <v>284</v>
      </c>
      <c r="B132" t="s">
        <v>2214</v>
      </c>
      <c r="C132" t="s">
        <v>267</v>
      </c>
      <c r="D132" t="s">
        <v>79</v>
      </c>
      <c r="E132" t="s">
        <v>302</v>
      </c>
      <c r="F132">
        <v>1</v>
      </c>
      <c r="G132" s="77">
        <v>-0.32020656393626501</v>
      </c>
      <c r="H132" s="77">
        <v>0.23672858812408701</v>
      </c>
      <c r="I132" s="77">
        <f>Table3[[#This Row],[beta]]*0.693</f>
        <v>-0.22190314880783163</v>
      </c>
      <c r="J132" s="77">
        <f>Table3[[#This Row],[SE]]*0.693</f>
        <v>0.16405291156999227</v>
      </c>
      <c r="K132" s="77">
        <v>0.176173358725566</v>
      </c>
      <c r="L132" s="77">
        <f t="shared" si="6"/>
        <v>0.72599905636111439</v>
      </c>
      <c r="M132" s="77">
        <f t="shared" si="7"/>
        <v>0.4564872100934797</v>
      </c>
      <c r="N132" s="77">
        <f t="shared" si="5"/>
        <v>1.1546317578739915</v>
      </c>
    </row>
    <row r="133" spans="1:14" hidden="1" x14ac:dyDescent="0.2">
      <c r="A133" t="s">
        <v>284</v>
      </c>
      <c r="B133" t="s">
        <v>225</v>
      </c>
      <c r="C133" t="s">
        <v>267</v>
      </c>
      <c r="D133" t="s">
        <v>133</v>
      </c>
      <c r="E133" t="s">
        <v>302</v>
      </c>
      <c r="F133">
        <v>1</v>
      </c>
      <c r="G133" s="77">
        <v>0.34990463700000002</v>
      </c>
      <c r="H133" s="77">
        <v>9.6600421000000006E-2</v>
      </c>
      <c r="I133" s="77">
        <f>Table3[[#This Row],[beta]]*0.693</f>
        <v>0.24248391344099998</v>
      </c>
      <c r="J133" s="77">
        <f>Table3[[#This Row],[SE]]*0.693</f>
        <v>6.6944091752999993E-2</v>
      </c>
      <c r="K133" s="95">
        <v>2.9212500000000001E-4</v>
      </c>
      <c r="L133" s="77">
        <f t="shared" si="6"/>
        <v>1.4189322285069881</v>
      </c>
      <c r="M133" s="77">
        <f t="shared" si="7"/>
        <v>1.1741773935705262</v>
      </c>
      <c r="N133" s="77">
        <f t="shared" ref="N133:N196" si="8">EXP(IF(RIGHT(D133,3)="_HB",I133+1.96*J133,G133+1.96*H133))</f>
        <v>1.7147056995991088</v>
      </c>
    </row>
    <row r="134" spans="1:14" hidden="1" x14ac:dyDescent="0.2">
      <c r="A134" t="s">
        <v>284</v>
      </c>
      <c r="B134" t="s">
        <v>2214</v>
      </c>
      <c r="C134" t="s">
        <v>267</v>
      </c>
      <c r="D134" t="s">
        <v>133</v>
      </c>
      <c r="E134" t="s">
        <v>302</v>
      </c>
      <c r="F134">
        <v>1</v>
      </c>
      <c r="G134" s="77">
        <v>0.53316076087240705</v>
      </c>
      <c r="H134" s="77">
        <v>0.31735759575738498</v>
      </c>
      <c r="I134" s="77">
        <f>Table3[[#This Row],[beta]]*0.693</f>
        <v>0.36948040728457804</v>
      </c>
      <c r="J134" s="77">
        <f>Table3[[#This Row],[SE]]*0.693</f>
        <v>0.21992881385986779</v>
      </c>
      <c r="K134" s="77">
        <v>9.2957315727440107E-2</v>
      </c>
      <c r="L134" s="77">
        <f t="shared" si="6"/>
        <v>1.7043107228474128</v>
      </c>
      <c r="M134" s="77">
        <f t="shared" si="7"/>
        <v>0.91497354489096316</v>
      </c>
      <c r="N134" s="77">
        <f t="shared" si="8"/>
        <v>3.1746000266694261</v>
      </c>
    </row>
    <row r="135" spans="1:14" hidden="1" x14ac:dyDescent="0.2">
      <c r="A135" t="s">
        <v>284</v>
      </c>
      <c r="B135" t="s">
        <v>225</v>
      </c>
      <c r="C135" t="s">
        <v>289</v>
      </c>
      <c r="D135" t="s">
        <v>137</v>
      </c>
      <c r="E135" t="s">
        <v>302</v>
      </c>
      <c r="F135">
        <v>1</v>
      </c>
      <c r="G135" s="77">
        <v>-0.194144814</v>
      </c>
      <c r="H135" s="77">
        <v>0.161061865</v>
      </c>
      <c r="I135" s="77">
        <f>Table3[[#This Row],[beta]]*0.693</f>
        <v>-0.13454235610199999</v>
      </c>
      <c r="J135" s="77">
        <f>Table3[[#This Row],[SE]]*0.693</f>
        <v>0.11161587244499999</v>
      </c>
      <c r="K135" s="77">
        <v>0.23</v>
      </c>
      <c r="L135" s="77">
        <f t="shared" si="6"/>
        <v>0.82353863570891517</v>
      </c>
      <c r="M135" s="77">
        <f t="shared" si="7"/>
        <v>0.60060003245216498</v>
      </c>
      <c r="N135" s="77">
        <f t="shared" si="8"/>
        <v>1.1292305159162941</v>
      </c>
    </row>
    <row r="136" spans="1:14" hidden="1" x14ac:dyDescent="0.2">
      <c r="A136" t="s">
        <v>284</v>
      </c>
      <c r="B136" t="s">
        <v>225</v>
      </c>
      <c r="C136" t="s">
        <v>289</v>
      </c>
      <c r="D136" t="s">
        <v>81</v>
      </c>
      <c r="E136" t="s">
        <v>316</v>
      </c>
      <c r="F136">
        <v>2</v>
      </c>
      <c r="G136" s="77">
        <v>-0.147614895</v>
      </c>
      <c r="H136" s="77">
        <v>0.13346798000000001</v>
      </c>
      <c r="I136" s="77">
        <f>Table3[[#This Row],[beta]]*0.693</f>
        <v>-0.102297122235</v>
      </c>
      <c r="J136" s="77">
        <f>Table3[[#This Row],[SE]]*0.693</f>
        <v>9.2493310140000007E-2</v>
      </c>
      <c r="K136" s="77">
        <v>0.27</v>
      </c>
      <c r="L136" s="77">
        <f t="shared" si="6"/>
        <v>0.86276330543656987</v>
      </c>
      <c r="M136" s="77">
        <f t="shared" si="7"/>
        <v>0.66417332243763572</v>
      </c>
      <c r="N136" s="77">
        <f t="shared" si="8"/>
        <v>1.1207323390766417</v>
      </c>
    </row>
    <row r="137" spans="1:14" hidden="1" x14ac:dyDescent="0.2">
      <c r="A137" t="s">
        <v>284</v>
      </c>
      <c r="B137" t="s">
        <v>225</v>
      </c>
      <c r="C137" t="s">
        <v>289</v>
      </c>
      <c r="D137" t="s">
        <v>76</v>
      </c>
      <c r="E137" t="s">
        <v>302</v>
      </c>
      <c r="F137">
        <v>1</v>
      </c>
      <c r="G137" s="77">
        <v>0.219308479</v>
      </c>
      <c r="H137" s="77">
        <v>0.151926178</v>
      </c>
      <c r="I137" s="77">
        <f>Table3[[#This Row],[beta]]*0.693</f>
        <v>0.15198077594699999</v>
      </c>
      <c r="J137" s="77">
        <f>Table3[[#This Row],[SE]]*0.693</f>
        <v>0.10528484135399999</v>
      </c>
      <c r="K137" s="77">
        <v>0.15</v>
      </c>
      <c r="L137" s="77">
        <f t="shared" si="6"/>
        <v>1.2452153402296555</v>
      </c>
      <c r="M137" s="77">
        <f t="shared" si="7"/>
        <v>0.92453272628442185</v>
      </c>
      <c r="N137" s="77">
        <f t="shared" si="8"/>
        <v>1.6771296455613456</v>
      </c>
    </row>
    <row r="138" spans="1:14" hidden="1" x14ac:dyDescent="0.2">
      <c r="A138" t="s">
        <v>284</v>
      </c>
      <c r="B138" t="s">
        <v>225</v>
      </c>
      <c r="C138" t="s">
        <v>289</v>
      </c>
      <c r="D138" t="s">
        <v>73</v>
      </c>
      <c r="E138" t="s">
        <v>302</v>
      </c>
      <c r="F138">
        <v>1</v>
      </c>
      <c r="G138" s="77">
        <v>0.35374102899999998</v>
      </c>
      <c r="H138" s="77">
        <v>0.14543862399999999</v>
      </c>
      <c r="I138" s="77">
        <f>Table3[[#This Row],[beta]]*0.693</f>
        <v>0.24514253309699996</v>
      </c>
      <c r="J138" s="77">
        <f>Table3[[#This Row],[SE]]*0.693</f>
        <v>0.10078896643199999</v>
      </c>
      <c r="K138" s="77">
        <v>1.4999999999999999E-2</v>
      </c>
      <c r="L138" s="77">
        <f t="shared" si="6"/>
        <v>1.4243862639766671</v>
      </c>
      <c r="M138" s="77">
        <f t="shared" si="7"/>
        <v>1.0710948246410539</v>
      </c>
      <c r="N138" s="77">
        <f t="shared" si="8"/>
        <v>1.8942078538054055</v>
      </c>
    </row>
    <row r="139" spans="1:14" hidden="1" x14ac:dyDescent="0.2">
      <c r="A139" t="s">
        <v>284</v>
      </c>
      <c r="B139" t="s">
        <v>225</v>
      </c>
      <c r="C139" t="s">
        <v>289</v>
      </c>
      <c r="D139" t="s">
        <v>70</v>
      </c>
      <c r="E139" t="s">
        <v>302</v>
      </c>
      <c r="F139">
        <v>1</v>
      </c>
      <c r="G139" s="77">
        <v>3.1587925000000003E-2</v>
      </c>
      <c r="H139" s="77">
        <v>0.229780973</v>
      </c>
      <c r="I139" s="77">
        <f>Table3[[#This Row],[beta]]*0.693</f>
        <v>2.1890432025E-2</v>
      </c>
      <c r="J139" s="77">
        <f>Table3[[#This Row],[SE]]*0.693</f>
        <v>0.15923821428899998</v>
      </c>
      <c r="K139" s="77">
        <v>0.89</v>
      </c>
      <c r="L139" s="77">
        <f t="shared" si="6"/>
        <v>1.0320921183058132</v>
      </c>
      <c r="M139" s="77">
        <f t="shared" si="7"/>
        <v>0.6578470759226458</v>
      </c>
      <c r="N139" s="77">
        <f t="shared" si="8"/>
        <v>1.6192427992098208</v>
      </c>
    </row>
    <row r="140" spans="1:14" hidden="1" x14ac:dyDescent="0.2">
      <c r="A140" t="s">
        <v>284</v>
      </c>
      <c r="B140" t="s">
        <v>225</v>
      </c>
      <c r="C140" t="s">
        <v>289</v>
      </c>
      <c r="D140" t="s">
        <v>131</v>
      </c>
      <c r="E140" t="s">
        <v>302</v>
      </c>
      <c r="F140">
        <v>1</v>
      </c>
      <c r="G140" s="77">
        <v>0.56733663099999998</v>
      </c>
      <c r="H140" s="77">
        <v>0.240878761</v>
      </c>
      <c r="I140" s="77">
        <f>Table3[[#This Row],[beta]]*0.693</f>
        <v>0.39316428528299996</v>
      </c>
      <c r="J140" s="77">
        <f>Table3[[#This Row],[SE]]*0.693</f>
        <v>0.166928981373</v>
      </c>
      <c r="K140" s="77">
        <v>1.9E-2</v>
      </c>
      <c r="L140" s="77">
        <f t="shared" si="6"/>
        <v>1.7635637698526463</v>
      </c>
      <c r="M140" s="77">
        <f t="shared" si="7"/>
        <v>1.0998944926594749</v>
      </c>
      <c r="N140" s="77">
        <f t="shared" si="8"/>
        <v>2.8276868291400525</v>
      </c>
    </row>
    <row r="141" spans="1:14" hidden="1" x14ac:dyDescent="0.2">
      <c r="A141" t="s">
        <v>284</v>
      </c>
      <c r="B141" t="s">
        <v>225</v>
      </c>
      <c r="C141" t="s">
        <v>289</v>
      </c>
      <c r="D141" t="s">
        <v>111</v>
      </c>
      <c r="E141" t="s">
        <v>302</v>
      </c>
      <c r="F141">
        <v>1</v>
      </c>
      <c r="G141" s="77">
        <v>-0.10088185199999999</v>
      </c>
      <c r="H141" s="77">
        <v>0.25916530100000001</v>
      </c>
      <c r="I141" s="77">
        <f>Table3[[#This Row],[beta]]*0.693</f>
        <v>-6.9911123435999992E-2</v>
      </c>
      <c r="J141" s="77">
        <f>Table3[[#This Row],[SE]]*0.693</f>
        <v>0.17960155359300001</v>
      </c>
      <c r="K141" s="77">
        <v>0.7</v>
      </c>
      <c r="L141" s="77">
        <f t="shared" si="6"/>
        <v>0.90403983707505997</v>
      </c>
      <c r="M141" s="77">
        <f t="shared" si="7"/>
        <v>0.54397834388147581</v>
      </c>
      <c r="N141" s="77">
        <f t="shared" si="8"/>
        <v>1.5024275069243838</v>
      </c>
    </row>
    <row r="142" spans="1:14" hidden="1" x14ac:dyDescent="0.2">
      <c r="A142" t="s">
        <v>284</v>
      </c>
      <c r="B142" t="s">
        <v>225</v>
      </c>
      <c r="C142" t="s">
        <v>289</v>
      </c>
      <c r="D142" t="s">
        <v>101</v>
      </c>
      <c r="E142" t="s">
        <v>302</v>
      </c>
      <c r="F142">
        <v>1</v>
      </c>
      <c r="G142" s="77">
        <v>6.3433480000000004E-3</v>
      </c>
      <c r="H142" s="77">
        <v>0.25499823599999999</v>
      </c>
      <c r="I142" s="77">
        <f>Table3[[#This Row],[beta]]*0.693</f>
        <v>4.3959401640000003E-3</v>
      </c>
      <c r="J142" s="77">
        <f>Table3[[#This Row],[SE]]*0.693</f>
        <v>0.17671377754799997</v>
      </c>
      <c r="K142" s="77">
        <v>0.98</v>
      </c>
      <c r="L142" s="77">
        <f t="shared" si="6"/>
        <v>1.0063635096401464</v>
      </c>
      <c r="M142" s="77">
        <f t="shared" si="7"/>
        <v>0.61051452449975074</v>
      </c>
      <c r="N142" s="77">
        <f t="shared" si="8"/>
        <v>1.658875379525302</v>
      </c>
    </row>
    <row r="143" spans="1:14" hidden="1" x14ac:dyDescent="0.2">
      <c r="A143" t="s">
        <v>284</v>
      </c>
      <c r="B143" t="s">
        <v>225</v>
      </c>
      <c r="C143" t="s">
        <v>289</v>
      </c>
      <c r="D143" t="s">
        <v>107</v>
      </c>
      <c r="E143" t="s">
        <v>302</v>
      </c>
      <c r="F143">
        <v>1</v>
      </c>
      <c r="G143" s="77">
        <v>-4.2414089000000002E-2</v>
      </c>
      <c r="H143" s="77">
        <v>0.10279848699999999</v>
      </c>
      <c r="I143" s="77">
        <f>Table3[[#This Row],[beta]]*0.693</f>
        <v>-2.9392963676999999E-2</v>
      </c>
      <c r="J143" s="77">
        <f>Table3[[#This Row],[SE]]*0.693</f>
        <v>7.1239351490999997E-2</v>
      </c>
      <c r="K143" s="77">
        <v>0.68</v>
      </c>
      <c r="L143" s="77">
        <f t="shared" si="6"/>
        <v>0.95847280534112778</v>
      </c>
      <c r="M143" s="77">
        <f t="shared" si="7"/>
        <v>0.78356667372407485</v>
      </c>
      <c r="N143" s="77">
        <f t="shared" si="8"/>
        <v>1.1724211217563754</v>
      </c>
    </row>
    <row r="144" spans="1:14" hidden="1" x14ac:dyDescent="0.2">
      <c r="A144" t="s">
        <v>284</v>
      </c>
      <c r="B144" t="s">
        <v>225</v>
      </c>
      <c r="C144" t="s">
        <v>289</v>
      </c>
      <c r="D144" t="s">
        <v>90</v>
      </c>
      <c r="E144" t="s">
        <v>316</v>
      </c>
      <c r="F144">
        <v>2</v>
      </c>
      <c r="G144" s="77">
        <v>-0.144775078</v>
      </c>
      <c r="H144" s="77">
        <v>0.130737779</v>
      </c>
      <c r="I144" s="77">
        <f>Table3[[#This Row],[beta]]*0.693</f>
        <v>-0.10032912905399999</v>
      </c>
      <c r="J144" s="77">
        <f>Table3[[#This Row],[SE]]*0.693</f>
        <v>9.060128084699999E-2</v>
      </c>
      <c r="K144" s="77">
        <v>0.27</v>
      </c>
      <c r="L144" s="77">
        <f t="shared" si="6"/>
        <v>0.86521687753729115</v>
      </c>
      <c r="M144" s="77">
        <f t="shared" si="7"/>
        <v>0.66963591493695673</v>
      </c>
      <c r="N144" s="77">
        <f t="shared" si="8"/>
        <v>1.1179212889826218</v>
      </c>
    </row>
    <row r="145" spans="1:14" hidden="1" x14ac:dyDescent="0.2">
      <c r="A145" t="s">
        <v>284</v>
      </c>
      <c r="B145" t="s">
        <v>225</v>
      </c>
      <c r="C145" t="s">
        <v>289</v>
      </c>
      <c r="D145" t="s">
        <v>98</v>
      </c>
      <c r="E145" t="s">
        <v>302</v>
      </c>
      <c r="F145">
        <v>1</v>
      </c>
      <c r="G145" s="77">
        <v>-0.20959313700000001</v>
      </c>
      <c r="H145" s="77">
        <v>0.171450297</v>
      </c>
      <c r="I145" s="77">
        <f>Table3[[#This Row],[beta]]*0.693</f>
        <v>-0.14524804394099999</v>
      </c>
      <c r="J145" s="77">
        <f>Table3[[#This Row],[SE]]*0.693</f>
        <v>0.11881505582099999</v>
      </c>
      <c r="K145" s="77">
        <v>0.22</v>
      </c>
      <c r="L145" s="77">
        <f t="shared" si="6"/>
        <v>0.81091410980840029</v>
      </c>
      <c r="M145" s="77">
        <f t="shared" si="7"/>
        <v>0.57947328397505871</v>
      </c>
      <c r="N145" s="77">
        <f t="shared" si="8"/>
        <v>1.1347920804484464</v>
      </c>
    </row>
    <row r="146" spans="1:14" hidden="1" x14ac:dyDescent="0.2">
      <c r="A146" t="s">
        <v>284</v>
      </c>
      <c r="B146" t="s">
        <v>225</v>
      </c>
      <c r="C146" t="s">
        <v>289</v>
      </c>
      <c r="D146" t="s">
        <v>126</v>
      </c>
      <c r="E146" t="s">
        <v>302</v>
      </c>
      <c r="F146">
        <v>1</v>
      </c>
      <c r="G146" s="77">
        <v>-0.41910509000000001</v>
      </c>
      <c r="H146" s="77">
        <v>0.159997588</v>
      </c>
      <c r="I146" s="77">
        <f>Table3[[#This Row],[beta]]*0.693</f>
        <v>-0.29043982737000001</v>
      </c>
      <c r="J146" s="77">
        <f>Table3[[#This Row],[SE]]*0.693</f>
        <v>0.11087832848399999</v>
      </c>
      <c r="K146" s="77">
        <v>8.8000000000000005E-3</v>
      </c>
      <c r="L146" s="77">
        <f t="shared" si="6"/>
        <v>0.65763508076562138</v>
      </c>
      <c r="M146" s="77">
        <f t="shared" si="7"/>
        <v>0.48060941658405898</v>
      </c>
      <c r="N146" s="77">
        <f t="shared" si="8"/>
        <v>0.89986563835451516</v>
      </c>
    </row>
    <row r="147" spans="1:14" hidden="1" x14ac:dyDescent="0.2">
      <c r="A147" t="s">
        <v>284</v>
      </c>
      <c r="B147" t="s">
        <v>225</v>
      </c>
      <c r="C147" t="s">
        <v>289</v>
      </c>
      <c r="D147" t="s">
        <v>123</v>
      </c>
      <c r="E147" t="s">
        <v>302</v>
      </c>
      <c r="F147">
        <v>1</v>
      </c>
      <c r="G147" s="77">
        <v>0.29335108999999998</v>
      </c>
      <c r="H147" s="77">
        <v>0.185579624</v>
      </c>
      <c r="I147" s="77">
        <f>Table3[[#This Row],[beta]]*0.693</f>
        <v>0.20329230536999998</v>
      </c>
      <c r="J147" s="77">
        <f>Table3[[#This Row],[SE]]*0.693</f>
        <v>0.12860667943199999</v>
      </c>
      <c r="K147" s="77">
        <v>0.11</v>
      </c>
      <c r="L147" s="77">
        <f t="shared" si="6"/>
        <v>1.3409134891149395</v>
      </c>
      <c r="M147" s="77">
        <f t="shared" si="7"/>
        <v>0.93203494250611585</v>
      </c>
      <c r="N147" s="77">
        <f t="shared" si="8"/>
        <v>1.9291647805131538</v>
      </c>
    </row>
    <row r="148" spans="1:14" hidden="1" x14ac:dyDescent="0.2">
      <c r="A148" t="s">
        <v>284</v>
      </c>
      <c r="B148" t="s">
        <v>225</v>
      </c>
      <c r="C148" t="s">
        <v>289</v>
      </c>
      <c r="D148" t="s">
        <v>117</v>
      </c>
      <c r="E148" t="s">
        <v>302</v>
      </c>
      <c r="F148">
        <v>1</v>
      </c>
      <c r="G148" s="77">
        <v>-9.7023864000000001E-2</v>
      </c>
      <c r="H148" s="77">
        <v>0.26167274000000001</v>
      </c>
      <c r="I148" s="77">
        <f>Table3[[#This Row],[beta]]*0.693</f>
        <v>-6.723753775199999E-2</v>
      </c>
      <c r="J148" s="77">
        <f>Table3[[#This Row],[SE]]*0.693</f>
        <v>0.18133920881999999</v>
      </c>
      <c r="K148" s="77">
        <v>0.71</v>
      </c>
      <c r="L148" s="77">
        <f t="shared" si="6"/>
        <v>0.90753434847516246</v>
      </c>
      <c r="M148" s="77">
        <f t="shared" si="7"/>
        <v>0.54340388401422668</v>
      </c>
      <c r="N148" s="77">
        <f t="shared" si="8"/>
        <v>1.5156656363550667</v>
      </c>
    </row>
    <row r="149" spans="1:14" hidden="1" x14ac:dyDescent="0.2">
      <c r="A149" t="s">
        <v>284</v>
      </c>
      <c r="B149" t="s">
        <v>225</v>
      </c>
      <c r="C149" t="s">
        <v>289</v>
      </c>
      <c r="D149" t="s">
        <v>78</v>
      </c>
      <c r="E149" t="s">
        <v>302</v>
      </c>
      <c r="F149">
        <v>1</v>
      </c>
      <c r="G149" s="77">
        <v>0.219308479</v>
      </c>
      <c r="H149" s="77">
        <v>0.151926178</v>
      </c>
      <c r="I149" s="77">
        <f>Table3[[#This Row],[beta]]*0.693</f>
        <v>0.15198077594699999</v>
      </c>
      <c r="J149" s="77">
        <f>Table3[[#This Row],[SE]]*0.693</f>
        <v>0.10528484135399999</v>
      </c>
      <c r="K149" s="77">
        <v>0.15</v>
      </c>
      <c r="L149" s="77">
        <f t="shared" si="6"/>
        <v>1.2452153402296555</v>
      </c>
      <c r="M149" s="77">
        <f t="shared" si="7"/>
        <v>0.92453272628442185</v>
      </c>
      <c r="N149" s="77">
        <f t="shared" si="8"/>
        <v>1.6771296455613456</v>
      </c>
    </row>
    <row r="150" spans="1:14" hidden="1" x14ac:dyDescent="0.2">
      <c r="A150" t="s">
        <v>284</v>
      </c>
      <c r="B150" t="s">
        <v>225</v>
      </c>
      <c r="C150" t="s">
        <v>289</v>
      </c>
      <c r="D150" t="s">
        <v>85</v>
      </c>
      <c r="E150" t="s">
        <v>302</v>
      </c>
      <c r="F150">
        <v>1</v>
      </c>
      <c r="G150" s="77">
        <v>-0.12823920699999999</v>
      </c>
      <c r="H150" s="77">
        <v>0.21638117500000001</v>
      </c>
      <c r="I150" s="77">
        <f>Table3[[#This Row],[beta]]*0.693</f>
        <v>-8.8869770450999988E-2</v>
      </c>
      <c r="J150" s="77">
        <f>Table3[[#This Row],[SE]]*0.693</f>
        <v>0.149952154275</v>
      </c>
      <c r="K150" s="77">
        <v>0.55000000000000004</v>
      </c>
      <c r="L150" s="77">
        <f t="shared" si="6"/>
        <v>0.87964293722797204</v>
      </c>
      <c r="M150" s="77">
        <f t="shared" si="7"/>
        <v>0.57559769413313155</v>
      </c>
      <c r="N150" s="77">
        <f t="shared" si="8"/>
        <v>1.3442925586774261</v>
      </c>
    </row>
    <row r="151" spans="1:14" hidden="1" x14ac:dyDescent="0.2">
      <c r="A151" t="s">
        <v>284</v>
      </c>
      <c r="B151" t="s">
        <v>225</v>
      </c>
      <c r="C151" t="s">
        <v>289</v>
      </c>
      <c r="D151" t="s">
        <v>92</v>
      </c>
      <c r="E151" t="s">
        <v>302</v>
      </c>
      <c r="F151">
        <v>1</v>
      </c>
      <c r="G151" s="77">
        <v>9.4877013999999996E-2</v>
      </c>
      <c r="H151" s="77">
        <v>0.132454395</v>
      </c>
      <c r="I151" s="77">
        <f>Table3[[#This Row],[beta]]*0.693</f>
        <v>6.5749770701999999E-2</v>
      </c>
      <c r="J151" s="77">
        <f>Table3[[#This Row],[SE]]*0.693</f>
        <v>9.1790895734999989E-2</v>
      </c>
      <c r="K151" s="77">
        <v>0.47</v>
      </c>
      <c r="L151" s="77">
        <f t="shared" si="6"/>
        <v>1.0995236207982815</v>
      </c>
      <c r="M151" s="77">
        <f t="shared" si="7"/>
        <v>0.84811961289080007</v>
      </c>
      <c r="N151" s="77">
        <f t="shared" si="8"/>
        <v>1.4254501067044913</v>
      </c>
    </row>
    <row r="152" spans="1:14" hidden="1" x14ac:dyDescent="0.2">
      <c r="A152" t="s">
        <v>284</v>
      </c>
      <c r="B152" t="s">
        <v>225</v>
      </c>
      <c r="C152" t="s">
        <v>289</v>
      </c>
      <c r="D152" t="s">
        <v>104</v>
      </c>
      <c r="E152" t="s">
        <v>302</v>
      </c>
      <c r="F152">
        <v>1</v>
      </c>
      <c r="G152" s="77">
        <v>0.203712483</v>
      </c>
      <c r="H152" s="77">
        <v>0.144220925</v>
      </c>
      <c r="I152" s="77">
        <f>Table3[[#This Row],[beta]]*0.693</f>
        <v>0.14117275071899998</v>
      </c>
      <c r="J152" s="77">
        <f>Table3[[#This Row],[SE]]*0.693</f>
        <v>9.9945101024999997E-2</v>
      </c>
      <c r="K152" s="77">
        <v>0.16</v>
      </c>
      <c r="L152" s="77">
        <f t="shared" si="6"/>
        <v>1.2259456225717631</v>
      </c>
      <c r="M152" s="77">
        <f t="shared" si="7"/>
        <v>0.92407639702068622</v>
      </c>
      <c r="N152" s="77">
        <f t="shared" si="8"/>
        <v>1.6264268564249704</v>
      </c>
    </row>
    <row r="153" spans="1:14" hidden="1" x14ac:dyDescent="0.2">
      <c r="A153" t="s">
        <v>284</v>
      </c>
      <c r="B153" t="s">
        <v>225</v>
      </c>
      <c r="C153" t="s">
        <v>289</v>
      </c>
      <c r="D153" t="s">
        <v>109</v>
      </c>
      <c r="E153" t="s">
        <v>302</v>
      </c>
      <c r="F153">
        <v>1</v>
      </c>
      <c r="G153" s="77">
        <v>3.1274337999999999E-2</v>
      </c>
      <c r="H153" s="77">
        <v>0.22749983900000001</v>
      </c>
      <c r="I153" s="77">
        <f>Table3[[#This Row],[beta]]*0.693</f>
        <v>2.1673116233999999E-2</v>
      </c>
      <c r="J153" s="77">
        <f>Table3[[#This Row],[SE]]*0.693</f>
        <v>0.157657388427</v>
      </c>
      <c r="K153" s="77">
        <v>0.89</v>
      </c>
      <c r="L153" s="77">
        <f t="shared" si="6"/>
        <v>1.0317685183757275</v>
      </c>
      <c r="M153" s="77">
        <f t="shared" si="7"/>
        <v>0.66058772589217618</v>
      </c>
      <c r="N153" s="77">
        <f t="shared" si="8"/>
        <v>1.6115138592281435</v>
      </c>
    </row>
    <row r="154" spans="1:14" hidden="1" x14ac:dyDescent="0.2">
      <c r="A154" t="s">
        <v>284</v>
      </c>
      <c r="B154" t="s">
        <v>225</v>
      </c>
      <c r="C154" t="s">
        <v>289</v>
      </c>
      <c r="D154" t="s">
        <v>88</v>
      </c>
      <c r="E154" t="s">
        <v>302</v>
      </c>
      <c r="F154">
        <v>1</v>
      </c>
      <c r="G154" s="77">
        <v>-5.1694332000000003E-2</v>
      </c>
      <c r="H154" s="77">
        <v>0.18743575300000001</v>
      </c>
      <c r="I154" s="77">
        <f>Table3[[#This Row],[beta]]*0.693</f>
        <v>-3.5824172075999999E-2</v>
      </c>
      <c r="J154" s="77">
        <f>Table3[[#This Row],[SE]]*0.693</f>
        <v>0.129892976829</v>
      </c>
      <c r="K154" s="77">
        <v>0.78</v>
      </c>
      <c r="L154" s="77">
        <f t="shared" si="6"/>
        <v>0.94961909065276573</v>
      </c>
      <c r="M154" s="77">
        <f t="shared" si="7"/>
        <v>0.65765920465702521</v>
      </c>
      <c r="N154" s="77">
        <f t="shared" si="8"/>
        <v>1.3711910529747238</v>
      </c>
    </row>
    <row r="155" spans="1:14" hidden="1" x14ac:dyDescent="0.2">
      <c r="A155" t="s">
        <v>284</v>
      </c>
      <c r="B155" t="s">
        <v>225</v>
      </c>
      <c r="C155" t="s">
        <v>289</v>
      </c>
      <c r="D155" t="s">
        <v>95</v>
      </c>
      <c r="E155" t="s">
        <v>302</v>
      </c>
      <c r="F155">
        <v>1</v>
      </c>
      <c r="G155" s="77">
        <v>-0.223902559</v>
      </c>
      <c r="H155" s="77">
        <v>0.24960938699999999</v>
      </c>
      <c r="I155" s="77">
        <f>Table3[[#This Row],[beta]]*0.693</f>
        <v>-0.15516447338699998</v>
      </c>
      <c r="J155" s="77">
        <f>Table3[[#This Row],[SE]]*0.693</f>
        <v>0.17297930519099997</v>
      </c>
      <c r="K155" s="77">
        <v>0.37</v>
      </c>
      <c r="L155" s="77">
        <f t="shared" si="6"/>
        <v>0.79939302423014458</v>
      </c>
      <c r="M155" s="77">
        <f t="shared" si="7"/>
        <v>0.49010434698408384</v>
      </c>
      <c r="N155" s="77">
        <f t="shared" si="8"/>
        <v>1.3038635774609217</v>
      </c>
    </row>
    <row r="156" spans="1:14" hidden="1" x14ac:dyDescent="0.2">
      <c r="A156" t="s">
        <v>284</v>
      </c>
      <c r="B156" t="s">
        <v>225</v>
      </c>
      <c r="C156" t="s">
        <v>289</v>
      </c>
      <c r="D156" t="s">
        <v>120</v>
      </c>
      <c r="E156" t="s">
        <v>302</v>
      </c>
      <c r="F156">
        <v>1</v>
      </c>
      <c r="G156" s="77">
        <v>1.7096357E-2</v>
      </c>
      <c r="H156" s="77">
        <v>0.242709113</v>
      </c>
      <c r="I156" s="77">
        <f>Table3[[#This Row],[beta]]*0.693</f>
        <v>1.1847775400999998E-2</v>
      </c>
      <c r="J156" s="77">
        <f>Table3[[#This Row],[SE]]*0.693</f>
        <v>0.16819741530899998</v>
      </c>
      <c r="K156" s="77">
        <v>0.94</v>
      </c>
      <c r="L156" s="77">
        <f t="shared" si="6"/>
        <v>1.0172433361191457</v>
      </c>
      <c r="M156" s="77">
        <f t="shared" si="7"/>
        <v>0.63215952451411672</v>
      </c>
      <c r="N156" s="77">
        <f t="shared" si="8"/>
        <v>1.6369032890458359</v>
      </c>
    </row>
    <row r="157" spans="1:14" hidden="1" x14ac:dyDescent="0.2">
      <c r="A157" t="s">
        <v>284</v>
      </c>
      <c r="B157" t="s">
        <v>225</v>
      </c>
      <c r="C157" t="s">
        <v>289</v>
      </c>
      <c r="D157" t="s">
        <v>114</v>
      </c>
      <c r="E157" t="s">
        <v>302</v>
      </c>
      <c r="F157">
        <v>1</v>
      </c>
      <c r="G157" s="77">
        <v>0.53860311900000002</v>
      </c>
      <c r="H157" s="77">
        <v>0.228679139</v>
      </c>
      <c r="I157" s="77">
        <f>Table3[[#This Row],[beta]]*0.693</f>
        <v>0.37325196146699996</v>
      </c>
      <c r="J157" s="77">
        <f>Table3[[#This Row],[SE]]*0.693</f>
        <v>0.15847464332699998</v>
      </c>
      <c r="K157" s="77">
        <v>1.9E-2</v>
      </c>
      <c r="L157" s="77">
        <f t="shared" si="6"/>
        <v>1.7136114782258776</v>
      </c>
      <c r="M157" s="77">
        <f t="shared" si="7"/>
        <v>1.0946032912836048</v>
      </c>
      <c r="N157" s="77">
        <f t="shared" si="8"/>
        <v>2.6826744645212819</v>
      </c>
    </row>
    <row r="158" spans="1:14" hidden="1" x14ac:dyDescent="0.2">
      <c r="A158" t="s">
        <v>284</v>
      </c>
      <c r="B158" t="s">
        <v>225</v>
      </c>
      <c r="C158" t="s">
        <v>289</v>
      </c>
      <c r="D158" t="s">
        <v>129</v>
      </c>
      <c r="E158" t="s">
        <v>302</v>
      </c>
      <c r="F158">
        <v>1</v>
      </c>
      <c r="G158" s="77">
        <v>-6.4258070000000004E-3</v>
      </c>
      <c r="H158" s="77">
        <v>0.135405632</v>
      </c>
      <c r="I158" s="77">
        <f>Table3[[#This Row],[beta]]*0.693</f>
        <v>-4.4530842509999998E-3</v>
      </c>
      <c r="J158" s="77">
        <f>Table3[[#This Row],[SE]]*0.693</f>
        <v>9.3836102975999994E-2</v>
      </c>
      <c r="K158" s="77">
        <v>0.96</v>
      </c>
      <c r="L158" s="77">
        <f t="shared" si="6"/>
        <v>0.99359479434742071</v>
      </c>
      <c r="M158" s="77">
        <f t="shared" si="7"/>
        <v>0.76199076276851296</v>
      </c>
      <c r="N158" s="77">
        <f t="shared" si="8"/>
        <v>1.2955939410176376</v>
      </c>
    </row>
    <row r="159" spans="1:14" hidden="1" x14ac:dyDescent="0.2">
      <c r="A159" t="s">
        <v>284</v>
      </c>
      <c r="B159" t="s">
        <v>225</v>
      </c>
      <c r="C159" t="s">
        <v>289</v>
      </c>
      <c r="D159" t="s">
        <v>83</v>
      </c>
      <c r="E159" t="s">
        <v>316</v>
      </c>
      <c r="F159">
        <v>2</v>
      </c>
      <c r="G159" s="77">
        <v>-0.147614895</v>
      </c>
      <c r="H159" s="77">
        <v>0.13346798000000001</v>
      </c>
      <c r="I159" s="77">
        <f>Table3[[#This Row],[beta]]*0.693</f>
        <v>-0.102297122235</v>
      </c>
      <c r="J159" s="77">
        <f>Table3[[#This Row],[SE]]*0.693</f>
        <v>9.2493310140000007E-2</v>
      </c>
      <c r="K159" s="77">
        <v>0.27</v>
      </c>
      <c r="L159" s="77">
        <f t="shared" si="6"/>
        <v>0.86276330543656987</v>
      </c>
      <c r="M159" s="77">
        <f t="shared" si="7"/>
        <v>0.66417332243763572</v>
      </c>
      <c r="N159" s="77">
        <f t="shared" si="8"/>
        <v>1.1207323390766417</v>
      </c>
    </row>
    <row r="160" spans="1:14" hidden="1" x14ac:dyDescent="0.2">
      <c r="A160" t="s">
        <v>284</v>
      </c>
      <c r="B160" t="s">
        <v>225</v>
      </c>
      <c r="C160" t="s">
        <v>289</v>
      </c>
      <c r="D160" t="s">
        <v>79</v>
      </c>
      <c r="E160" t="s">
        <v>302</v>
      </c>
      <c r="F160">
        <v>1</v>
      </c>
      <c r="G160" s="77">
        <v>0.219308479</v>
      </c>
      <c r="H160" s="77">
        <v>0.151926178</v>
      </c>
      <c r="I160" s="77">
        <f>Table3[[#This Row],[beta]]*0.693</f>
        <v>0.15198077594699999</v>
      </c>
      <c r="J160" s="77">
        <f>Table3[[#This Row],[SE]]*0.693</f>
        <v>0.10528484135399999</v>
      </c>
      <c r="K160" s="77">
        <v>0.15</v>
      </c>
      <c r="L160" s="77">
        <f t="shared" si="6"/>
        <v>1.2452153402296555</v>
      </c>
      <c r="M160" s="77">
        <f t="shared" si="7"/>
        <v>0.92453272628442185</v>
      </c>
      <c r="N160" s="77">
        <f t="shared" si="8"/>
        <v>1.6771296455613456</v>
      </c>
    </row>
    <row r="161" spans="1:14" hidden="1" x14ac:dyDescent="0.2">
      <c r="A161" t="s">
        <v>284</v>
      </c>
      <c r="B161" t="s">
        <v>225</v>
      </c>
      <c r="C161" t="s">
        <v>289</v>
      </c>
      <c r="D161" t="s">
        <v>133</v>
      </c>
      <c r="E161" t="s">
        <v>302</v>
      </c>
      <c r="F161">
        <v>1</v>
      </c>
      <c r="G161" s="77">
        <v>-0.24882797400000001</v>
      </c>
      <c r="H161" s="77">
        <v>0.20430674200000001</v>
      </c>
      <c r="I161" s="77">
        <f>Table3[[#This Row],[beta]]*0.693</f>
        <v>-0.17243778598199999</v>
      </c>
      <c r="J161" s="77">
        <f>Table3[[#This Row],[SE]]*0.693</f>
        <v>0.14158457220599999</v>
      </c>
      <c r="K161" s="77">
        <v>0.22</v>
      </c>
      <c r="L161" s="77">
        <f t="shared" si="6"/>
        <v>0.7797140929448968</v>
      </c>
      <c r="M161" s="77">
        <f t="shared" si="7"/>
        <v>0.52242743335472941</v>
      </c>
      <c r="N161" s="77">
        <f t="shared" si="8"/>
        <v>1.1637100732496968</v>
      </c>
    </row>
    <row r="162" spans="1:14" hidden="1" x14ac:dyDescent="0.2">
      <c r="A162" t="s">
        <v>283</v>
      </c>
      <c r="B162" t="s">
        <v>246</v>
      </c>
      <c r="C162" t="s">
        <v>226</v>
      </c>
      <c r="D162" t="s">
        <v>314</v>
      </c>
      <c r="E162" t="s">
        <v>302</v>
      </c>
      <c r="F162">
        <v>1</v>
      </c>
      <c r="G162" s="77">
        <v>1.4967998111068499E-3</v>
      </c>
      <c r="H162" s="77">
        <v>1.09349850669868E-3</v>
      </c>
      <c r="I162" s="77">
        <f>Table3[[#This Row],[beta]]*0.693</f>
        <v>1.037282269097047E-3</v>
      </c>
      <c r="J162" s="77">
        <f>Table3[[#This Row],[SE]]*0.693</f>
        <v>7.5779446514218519E-4</v>
      </c>
      <c r="K162" s="77">
        <v>0.17105635238307801</v>
      </c>
      <c r="L162" s="77">
        <f t="shared" si="6"/>
        <v>1.0014979205750607</v>
      </c>
      <c r="M162" s="77">
        <f t="shared" si="7"/>
        <v>0.99935375164645401</v>
      </c>
      <c r="N162" s="77">
        <f t="shared" si="8"/>
        <v>1.0036466899370844</v>
      </c>
    </row>
    <row r="163" spans="1:14" hidden="1" x14ac:dyDescent="0.2">
      <c r="A163" t="s">
        <v>283</v>
      </c>
      <c r="B163" t="s">
        <v>2214</v>
      </c>
      <c r="C163" t="s">
        <v>226</v>
      </c>
      <c r="D163" t="s">
        <v>314</v>
      </c>
      <c r="E163" t="s">
        <v>302</v>
      </c>
      <c r="F163">
        <v>1</v>
      </c>
      <c r="G163" s="77">
        <v>-8.2730875919907895E-2</v>
      </c>
      <c r="H163" s="77">
        <v>0.210341900214668</v>
      </c>
      <c r="I163" s="77">
        <f>Table3[[#This Row],[beta]]*0.693</f>
        <v>-5.7332497012496167E-2</v>
      </c>
      <c r="J163" s="77">
        <f>Table3[[#This Row],[SE]]*0.693</f>
        <v>0.14576693684876491</v>
      </c>
      <c r="K163" s="77">
        <v>0.69408595798538397</v>
      </c>
      <c r="L163" s="77">
        <f t="shared" si="6"/>
        <v>0.92059886920846301</v>
      </c>
      <c r="M163" s="77">
        <f t="shared" si="7"/>
        <v>0.60957029751805225</v>
      </c>
      <c r="N163" s="77">
        <f t="shared" si="8"/>
        <v>1.3903273854362994</v>
      </c>
    </row>
    <row r="164" spans="1:14" hidden="1" x14ac:dyDescent="0.2">
      <c r="A164" t="s">
        <v>284</v>
      </c>
      <c r="B164" t="s">
        <v>225</v>
      </c>
      <c r="C164" t="s">
        <v>226</v>
      </c>
      <c r="D164" t="s">
        <v>137</v>
      </c>
      <c r="E164" t="s">
        <v>302</v>
      </c>
      <c r="F164">
        <v>1</v>
      </c>
      <c r="G164" s="77">
        <v>-0.124131019</v>
      </c>
      <c r="H164" s="77">
        <v>0.12588634200000001</v>
      </c>
      <c r="I164" s="77">
        <f>Table3[[#This Row],[beta]]*0.693</f>
        <v>-8.6022796166999996E-2</v>
      </c>
      <c r="J164" s="77">
        <f>Table3[[#This Row],[SE]]*0.693</f>
        <v>8.7239235006000004E-2</v>
      </c>
      <c r="K164" s="77">
        <v>0.324105492</v>
      </c>
      <c r="L164" s="77">
        <f t="shared" si="6"/>
        <v>0.88326410892108675</v>
      </c>
      <c r="M164" s="77">
        <f t="shared" si="7"/>
        <v>0.69013486130655699</v>
      </c>
      <c r="N164" s="77">
        <f t="shared" si="8"/>
        <v>1.1304391791354782</v>
      </c>
    </row>
    <row r="165" spans="1:14" hidden="1" x14ac:dyDescent="0.2">
      <c r="A165" t="s">
        <v>284</v>
      </c>
      <c r="B165" t="s">
        <v>246</v>
      </c>
      <c r="C165" t="s">
        <v>226</v>
      </c>
      <c r="D165" t="s">
        <v>137</v>
      </c>
      <c r="E165" t="s">
        <v>302</v>
      </c>
      <c r="F165">
        <v>1</v>
      </c>
      <c r="G165" s="77">
        <v>-4.23401466352092E-3</v>
      </c>
      <c r="H165" s="77">
        <v>1.9658091799136701E-3</v>
      </c>
      <c r="I165" s="77">
        <f>Table3[[#This Row],[beta]]*0.693</f>
        <v>-2.9341721618199972E-3</v>
      </c>
      <c r="J165" s="77">
        <f>Table3[[#This Row],[SE]]*0.693</f>
        <v>1.3623057616801732E-3</v>
      </c>
      <c r="K165" s="77">
        <v>3.1253670635354301E-2</v>
      </c>
      <c r="L165" s="77">
        <f t="shared" si="6"/>
        <v>0.99577493613949819</v>
      </c>
      <c r="M165" s="77">
        <f t="shared" si="7"/>
        <v>0.99194561116383895</v>
      </c>
      <c r="N165" s="77">
        <f t="shared" si="8"/>
        <v>0.99961904391131495</v>
      </c>
    </row>
    <row r="166" spans="1:14" hidden="1" x14ac:dyDescent="0.2">
      <c r="A166" t="s">
        <v>284</v>
      </c>
      <c r="B166" t="s">
        <v>2214</v>
      </c>
      <c r="C166" t="s">
        <v>226</v>
      </c>
      <c r="D166" t="s">
        <v>137</v>
      </c>
      <c r="E166" t="s">
        <v>302</v>
      </c>
      <c r="F166">
        <v>1</v>
      </c>
      <c r="G166" s="77">
        <v>0.18835861593299699</v>
      </c>
      <c r="H166" s="77">
        <v>0.32738521340735199</v>
      </c>
      <c r="I166" s="77">
        <f>Table3[[#This Row],[beta]]*0.693</f>
        <v>0.13053252084156691</v>
      </c>
      <c r="J166" s="77">
        <f>Table3[[#This Row],[SE]]*0.693</f>
        <v>0.22687795289129492</v>
      </c>
      <c r="K166" s="77">
        <v>0.56505970681692197</v>
      </c>
      <c r="L166" s="77">
        <f t="shared" si="6"/>
        <v>1.2072663826886076</v>
      </c>
      <c r="M166" s="77">
        <f t="shared" si="7"/>
        <v>0.63551702273556987</v>
      </c>
      <c r="N166" s="77">
        <f t="shared" si="8"/>
        <v>2.2933958755287009</v>
      </c>
    </row>
    <row r="167" spans="1:14" hidden="1" x14ac:dyDescent="0.2">
      <c r="A167" t="s">
        <v>283</v>
      </c>
      <c r="B167" t="s">
        <v>225</v>
      </c>
      <c r="C167" t="s">
        <v>226</v>
      </c>
      <c r="D167" t="s">
        <v>301</v>
      </c>
      <c r="E167" t="s">
        <v>302</v>
      </c>
      <c r="F167">
        <v>1</v>
      </c>
      <c r="G167" s="77">
        <v>-3.1322555200981601E-2</v>
      </c>
      <c r="H167" s="77">
        <v>3.0305764204296499E-2</v>
      </c>
      <c r="I167" s="77">
        <f>Table3[[#This Row],[beta]]*0.693</f>
        <v>-2.1706530754280248E-2</v>
      </c>
      <c r="J167" s="77">
        <f>Table3[[#This Row],[SE]]*0.693</f>
        <v>2.1001894593577472E-2</v>
      </c>
      <c r="K167" s="77">
        <v>0.30134608111740302</v>
      </c>
      <c r="L167" s="77">
        <f t="shared" si="6"/>
        <v>0.97852736060432233</v>
      </c>
      <c r="M167" s="77">
        <f t="shared" si="7"/>
        <v>1.0212239864401016</v>
      </c>
      <c r="N167" s="77">
        <f t="shared" si="8"/>
        <v>1.0196477073123258</v>
      </c>
    </row>
    <row r="168" spans="1:14" hidden="1" x14ac:dyDescent="0.2">
      <c r="A168" t="s">
        <v>283</v>
      </c>
      <c r="B168" t="s">
        <v>246</v>
      </c>
      <c r="C168" t="s">
        <v>226</v>
      </c>
      <c r="D168" t="s">
        <v>301</v>
      </c>
      <c r="E168" t="s">
        <v>302</v>
      </c>
      <c r="F168">
        <v>1</v>
      </c>
      <c r="G168" s="77">
        <v>2.7960180025055E-4</v>
      </c>
      <c r="H168" s="77">
        <v>4.0944770663958399E-4</v>
      </c>
      <c r="I168" s="77">
        <f>Table3[[#This Row],[beta]]*0.693</f>
        <v>1.9376404757363115E-4</v>
      </c>
      <c r="J168" s="77">
        <f>Table3[[#This Row],[SE]]*0.693</f>
        <v>2.837472607012317E-4</v>
      </c>
      <c r="K168" s="77">
        <v>0.49468552753706702</v>
      </c>
      <c r="L168" s="77">
        <f t="shared" si="6"/>
        <v>1.0001937828210392</v>
      </c>
      <c r="M168" s="77">
        <f t="shared" si="7"/>
        <v>1.0002837875207631</v>
      </c>
      <c r="N168" s="77">
        <f t="shared" si="8"/>
        <v>1.000750189930361</v>
      </c>
    </row>
    <row r="169" spans="1:14" hidden="1" x14ac:dyDescent="0.2">
      <c r="A169" t="s">
        <v>283</v>
      </c>
      <c r="B169" t="s">
        <v>2214</v>
      </c>
      <c r="C169" t="s">
        <v>226</v>
      </c>
      <c r="D169" t="s">
        <v>301</v>
      </c>
      <c r="E169" t="s">
        <v>302</v>
      </c>
      <c r="F169">
        <v>1</v>
      </c>
      <c r="G169" s="77">
        <v>-0.10589102607063899</v>
      </c>
      <c r="H169" s="77">
        <v>0.14476241538770901</v>
      </c>
      <c r="I169" s="77">
        <f>Table3[[#This Row],[beta]]*0.693</f>
        <v>-7.3382481066952818E-2</v>
      </c>
      <c r="J169" s="77">
        <f>Table3[[#This Row],[SE]]*0.693</f>
        <v>0.10032035386368233</v>
      </c>
      <c r="K169" s="77">
        <v>0.46448511173455997</v>
      </c>
      <c r="L169" s="77">
        <f t="shared" si="6"/>
        <v>0.92924534329628972</v>
      </c>
      <c r="M169" s="77">
        <f t="shared" si="7"/>
        <v>1.1055250205653044</v>
      </c>
      <c r="N169" s="77">
        <f t="shared" si="8"/>
        <v>1.1311619881849198</v>
      </c>
    </row>
    <row r="170" spans="1:14" hidden="1" x14ac:dyDescent="0.2">
      <c r="A170" t="s">
        <v>284</v>
      </c>
      <c r="B170" t="s">
        <v>225</v>
      </c>
      <c r="C170" t="s">
        <v>226</v>
      </c>
      <c r="D170" t="s">
        <v>81</v>
      </c>
      <c r="E170" t="s">
        <v>316</v>
      </c>
      <c r="F170">
        <v>2</v>
      </c>
      <c r="G170" s="77">
        <v>-0.127519824</v>
      </c>
      <c r="H170" s="77">
        <v>0.104364868</v>
      </c>
      <c r="I170" s="77">
        <f>Table3[[#This Row],[beta]]*0.693</f>
        <v>-8.8371238031999991E-2</v>
      </c>
      <c r="J170" s="77">
        <f>Table3[[#This Row],[SE]]*0.693</f>
        <v>7.2324853523999991E-2</v>
      </c>
      <c r="K170" s="77">
        <v>0.22175851999999999</v>
      </c>
      <c r="L170" s="77">
        <f t="shared" si="6"/>
        <v>0.8802759650705182</v>
      </c>
      <c r="M170" s="77">
        <f t="shared" si="7"/>
        <v>0.71743353823240386</v>
      </c>
      <c r="N170" s="77">
        <f t="shared" si="8"/>
        <v>1.0800802212146057</v>
      </c>
    </row>
    <row r="171" spans="1:14" hidden="1" x14ac:dyDescent="0.2">
      <c r="A171" t="s">
        <v>284</v>
      </c>
      <c r="B171" t="s">
        <v>246</v>
      </c>
      <c r="C171" t="s">
        <v>226</v>
      </c>
      <c r="D171" t="s">
        <v>81</v>
      </c>
      <c r="E171" t="s">
        <v>316</v>
      </c>
      <c r="F171">
        <v>2</v>
      </c>
      <c r="G171" s="77">
        <v>-3.6403002075675699E-3</v>
      </c>
      <c r="H171" s="77">
        <v>1.6806549134897001E-3</v>
      </c>
      <c r="I171" s="77">
        <f>Table3[[#This Row],[beta]]*0.693</f>
        <v>-2.5227280438443259E-3</v>
      </c>
      <c r="J171" s="77">
        <f>Table3[[#This Row],[SE]]*0.693</f>
        <v>1.164693855048362E-3</v>
      </c>
      <c r="K171" s="77">
        <v>3.0311111237303699E-2</v>
      </c>
      <c r="L171" s="77">
        <f t="shared" si="6"/>
        <v>0.99636631765246519</v>
      </c>
      <c r="M171" s="77">
        <f t="shared" si="7"/>
        <v>0.99308960352371578</v>
      </c>
      <c r="N171" s="77">
        <f t="shared" si="8"/>
        <v>0.99965384334891538</v>
      </c>
    </row>
    <row r="172" spans="1:14" hidden="1" x14ac:dyDescent="0.2">
      <c r="A172" t="s">
        <v>284</v>
      </c>
      <c r="B172" t="s">
        <v>2214</v>
      </c>
      <c r="C172" t="s">
        <v>226</v>
      </c>
      <c r="D172" t="s">
        <v>81</v>
      </c>
      <c r="E172" t="s">
        <v>316</v>
      </c>
      <c r="F172">
        <v>2</v>
      </c>
      <c r="G172" s="77">
        <v>0.29593893491697199</v>
      </c>
      <c r="H172" s="77">
        <v>0.272428714254138</v>
      </c>
      <c r="I172" s="77">
        <f>Table3[[#This Row],[beta]]*0.693</f>
        <v>0.20508568189746157</v>
      </c>
      <c r="J172" s="77">
        <f>Table3[[#This Row],[SE]]*0.693</f>
        <v>0.18879309897811763</v>
      </c>
      <c r="K172" s="77">
        <v>0.27734689969370402</v>
      </c>
      <c r="L172" s="77">
        <f t="shared" si="6"/>
        <v>1.3443880591569732</v>
      </c>
      <c r="M172" s="77">
        <f t="shared" si="7"/>
        <v>0.78818586707022287</v>
      </c>
      <c r="N172" s="77">
        <f t="shared" si="8"/>
        <v>2.2930876194495711</v>
      </c>
    </row>
    <row r="173" spans="1:14" hidden="1" x14ac:dyDescent="0.2">
      <c r="A173" t="s">
        <v>284</v>
      </c>
      <c r="B173" t="s">
        <v>225</v>
      </c>
      <c r="C173" t="s">
        <v>226</v>
      </c>
      <c r="D173" t="s">
        <v>76</v>
      </c>
      <c r="E173" t="s">
        <v>302</v>
      </c>
      <c r="F173">
        <v>1</v>
      </c>
      <c r="G173" s="77">
        <v>8.7307371999999994E-2</v>
      </c>
      <c r="H173" s="77">
        <v>0.11584749599999999</v>
      </c>
      <c r="I173" s="77">
        <f>Table3[[#This Row],[beta]]*0.693</f>
        <v>6.0504008795999993E-2</v>
      </c>
      <c r="J173" s="77">
        <f>Table3[[#This Row],[SE]]*0.693</f>
        <v>8.0282314727999987E-2</v>
      </c>
      <c r="K173" s="77">
        <v>0.45106507800000001</v>
      </c>
      <c r="L173" s="77">
        <f t="shared" si="6"/>
        <v>1.0912320423504172</v>
      </c>
      <c r="M173" s="77">
        <f t="shared" si="7"/>
        <v>0.86957236717300979</v>
      </c>
      <c r="N173" s="77">
        <f t="shared" si="8"/>
        <v>1.3693942162899297</v>
      </c>
    </row>
    <row r="174" spans="1:14" hidden="1" x14ac:dyDescent="0.2">
      <c r="A174" t="s">
        <v>284</v>
      </c>
      <c r="B174" t="s">
        <v>246</v>
      </c>
      <c r="C174" t="s">
        <v>226</v>
      </c>
      <c r="D174" t="s">
        <v>76</v>
      </c>
      <c r="E174" t="s">
        <v>302</v>
      </c>
      <c r="F174">
        <v>1</v>
      </c>
      <c r="G174" s="77">
        <v>-3.0462920076671902E-3</v>
      </c>
      <c r="H174" s="77">
        <v>1.96048649743426E-3</v>
      </c>
      <c r="I174" s="77">
        <f>Table3[[#This Row],[beta]]*0.693</f>
        <v>-2.1110803613133625E-3</v>
      </c>
      <c r="J174" s="77">
        <f>Table3[[#This Row],[SE]]*0.693</f>
        <v>1.358617142721942E-3</v>
      </c>
      <c r="K174" s="77">
        <v>0.120221409932669</v>
      </c>
      <c r="L174" s="77">
        <f t="shared" si="6"/>
        <v>0.99695834323187182</v>
      </c>
      <c r="M174" s="77">
        <f t="shared" si="7"/>
        <v>0.99313482816112764</v>
      </c>
      <c r="N174" s="77">
        <f t="shared" si="8"/>
        <v>1.0007965786276733</v>
      </c>
    </row>
    <row r="175" spans="1:14" hidden="1" x14ac:dyDescent="0.2">
      <c r="A175" t="s">
        <v>284</v>
      </c>
      <c r="B175" t="s">
        <v>2214</v>
      </c>
      <c r="C175" t="s">
        <v>226</v>
      </c>
      <c r="D175" t="s">
        <v>76</v>
      </c>
      <c r="E175" t="s">
        <v>302</v>
      </c>
      <c r="F175">
        <v>1</v>
      </c>
      <c r="G175" s="77">
        <v>4.7968687735124797E-2</v>
      </c>
      <c r="H175" s="77">
        <v>0.31273092523418999</v>
      </c>
      <c r="I175" s="77">
        <f>Table3[[#This Row],[beta]]*0.693</f>
        <v>3.3242300600441484E-2</v>
      </c>
      <c r="J175" s="77">
        <f>Table3[[#This Row],[SE]]*0.693</f>
        <v>0.21672253118729365</v>
      </c>
      <c r="K175" s="77">
        <v>0.87809352647622596</v>
      </c>
      <c r="L175" s="77">
        <f t="shared" si="6"/>
        <v>1.0491378039293402</v>
      </c>
      <c r="M175" s="77">
        <f t="shared" si="7"/>
        <v>0.5683692828088982</v>
      </c>
      <c r="N175" s="77">
        <f t="shared" si="8"/>
        <v>1.9365756822642395</v>
      </c>
    </row>
    <row r="176" spans="1:14" hidden="1" x14ac:dyDescent="0.2">
      <c r="A176" t="s">
        <v>284</v>
      </c>
      <c r="B176" t="s">
        <v>225</v>
      </c>
      <c r="C176" t="s">
        <v>226</v>
      </c>
      <c r="D176" t="s">
        <v>73</v>
      </c>
      <c r="E176" t="s">
        <v>302</v>
      </c>
      <c r="F176">
        <v>1</v>
      </c>
      <c r="G176" s="77">
        <v>6.9775509999999999E-2</v>
      </c>
      <c r="H176" s="77">
        <v>0.10960142</v>
      </c>
      <c r="I176" s="77">
        <f>Table3[[#This Row],[beta]]*0.693</f>
        <v>4.8354428429999999E-2</v>
      </c>
      <c r="J176" s="77">
        <f>Table3[[#This Row],[SE]]*0.693</f>
        <v>7.5953784060000001E-2</v>
      </c>
      <c r="K176" s="77">
        <v>0.52436612599999999</v>
      </c>
      <c r="L176" s="77">
        <f t="shared" si="6"/>
        <v>1.0722674409155171</v>
      </c>
      <c r="M176" s="77">
        <f t="shared" si="7"/>
        <v>0.86498486163794275</v>
      </c>
      <c r="N176" s="77">
        <f t="shared" si="8"/>
        <v>1.329222644047575</v>
      </c>
    </row>
    <row r="177" spans="1:14" hidden="1" x14ac:dyDescent="0.2">
      <c r="A177" t="s">
        <v>284</v>
      </c>
      <c r="B177" t="s">
        <v>246</v>
      </c>
      <c r="C177" t="s">
        <v>226</v>
      </c>
      <c r="D177" t="s">
        <v>73</v>
      </c>
      <c r="E177" t="s">
        <v>302</v>
      </c>
      <c r="F177">
        <v>1</v>
      </c>
      <c r="G177" s="77">
        <v>2.5789969526792901E-3</v>
      </c>
      <c r="H177" s="77">
        <v>1.85206257221228E-3</v>
      </c>
      <c r="I177" s="77">
        <f>Table3[[#This Row],[beta]]*0.693</f>
        <v>1.7872448882067479E-3</v>
      </c>
      <c r="J177" s="77">
        <f>Table3[[#This Row],[SE]]*0.693</f>
        <v>1.28347936254311E-3</v>
      </c>
      <c r="K177" s="77">
        <v>0.163771070912762</v>
      </c>
      <c r="L177" s="77">
        <f t="shared" si="6"/>
        <v>1.0025823254260795</v>
      </c>
      <c r="M177" s="77">
        <f t="shared" si="7"/>
        <v>0.99894950646619962</v>
      </c>
      <c r="N177" s="77">
        <f t="shared" si="8"/>
        <v>1.0062283556378893</v>
      </c>
    </row>
    <row r="178" spans="1:14" hidden="1" x14ac:dyDescent="0.2">
      <c r="A178" t="s">
        <v>284</v>
      </c>
      <c r="B178" t="s">
        <v>2214</v>
      </c>
      <c r="C178" t="s">
        <v>226</v>
      </c>
      <c r="D178" t="s">
        <v>73</v>
      </c>
      <c r="E178" t="s">
        <v>302</v>
      </c>
      <c r="F178">
        <v>1</v>
      </c>
      <c r="G178" s="77">
        <v>-6.92621740232503E-2</v>
      </c>
      <c r="H178" s="77">
        <v>0.32481571266075998</v>
      </c>
      <c r="I178" s="77">
        <f>Table3[[#This Row],[beta]]*0.693</f>
        <v>-4.7998686598112454E-2</v>
      </c>
      <c r="J178" s="77">
        <f>Table3[[#This Row],[SE]]*0.693</f>
        <v>0.22509728887390665</v>
      </c>
      <c r="K178" s="77">
        <v>0.831143440531246</v>
      </c>
      <c r="L178" s="77">
        <f t="shared" si="6"/>
        <v>0.93308201814088265</v>
      </c>
      <c r="M178" s="77">
        <f t="shared" si="7"/>
        <v>0.49366359732548315</v>
      </c>
      <c r="N178" s="77">
        <f t="shared" si="8"/>
        <v>1.7636342993381162</v>
      </c>
    </row>
    <row r="179" spans="1:14" hidden="1" x14ac:dyDescent="0.2">
      <c r="A179" t="s">
        <v>284</v>
      </c>
      <c r="B179" t="s">
        <v>225</v>
      </c>
      <c r="C179" t="s">
        <v>226</v>
      </c>
      <c r="D179" t="s">
        <v>70</v>
      </c>
      <c r="E179" t="s">
        <v>302</v>
      </c>
      <c r="F179">
        <v>1</v>
      </c>
      <c r="G179" s="77">
        <v>-6.5481922999999997E-2</v>
      </c>
      <c r="H179" s="77">
        <v>0.17713098899999999</v>
      </c>
      <c r="I179" s="77">
        <f>Table3[[#This Row],[beta]]*0.693</f>
        <v>-4.5378972638999995E-2</v>
      </c>
      <c r="J179" s="77">
        <f>Table3[[#This Row],[SE]]*0.693</f>
        <v>0.12275177537699998</v>
      </c>
      <c r="K179" s="77">
        <v>0.71162035000000001</v>
      </c>
      <c r="L179" s="77">
        <f t="shared" si="6"/>
        <v>0.93661597781362704</v>
      </c>
      <c r="M179" s="77">
        <f t="shared" si="7"/>
        <v>0.66188817222886331</v>
      </c>
      <c r="N179" s="77">
        <f t="shared" si="8"/>
        <v>1.3253741745251297</v>
      </c>
    </row>
    <row r="180" spans="1:14" hidden="1" x14ac:dyDescent="0.2">
      <c r="A180" t="s">
        <v>284</v>
      </c>
      <c r="B180" t="s">
        <v>246</v>
      </c>
      <c r="C180" t="s">
        <v>226</v>
      </c>
      <c r="D180" t="s">
        <v>70</v>
      </c>
      <c r="E180" t="s">
        <v>302</v>
      </c>
      <c r="F180">
        <v>1</v>
      </c>
      <c r="G180" s="77">
        <v>-2.4844116302793701E-3</v>
      </c>
      <c r="H180" s="77">
        <v>2.82327658642901E-3</v>
      </c>
      <c r="I180" s="77">
        <f>Table3[[#This Row],[beta]]*0.693</f>
        <v>-1.7216972597836034E-3</v>
      </c>
      <c r="J180" s="77">
        <f>Table3[[#This Row],[SE]]*0.693</f>
        <v>1.9565306743953037E-3</v>
      </c>
      <c r="K180" s="77">
        <v>0.378873080064764</v>
      </c>
      <c r="L180" s="77">
        <f t="shared" si="6"/>
        <v>0.99751867196612543</v>
      </c>
      <c r="M180" s="77">
        <f t="shared" si="7"/>
        <v>0.99201402495306523</v>
      </c>
      <c r="N180" s="77">
        <f t="shared" si="8"/>
        <v>1.0030538640500981</v>
      </c>
    </row>
    <row r="181" spans="1:14" hidden="1" x14ac:dyDescent="0.2">
      <c r="A181" t="s">
        <v>284</v>
      </c>
      <c r="B181" t="s">
        <v>2214</v>
      </c>
      <c r="C181" t="s">
        <v>226</v>
      </c>
      <c r="D181" t="s">
        <v>70</v>
      </c>
      <c r="E181" t="s">
        <v>302</v>
      </c>
      <c r="F181">
        <v>1</v>
      </c>
      <c r="G181" s="77">
        <v>0.92534359415782597</v>
      </c>
      <c r="H181" s="77">
        <v>0.57412622528241197</v>
      </c>
      <c r="I181" s="77">
        <f>Table3[[#This Row],[beta]]*0.693</f>
        <v>0.64126311075137332</v>
      </c>
      <c r="J181" s="77">
        <f>Table3[[#This Row],[SE]]*0.693</f>
        <v>0.39786947412071144</v>
      </c>
      <c r="K181" s="77">
        <v>0.10701800172074299</v>
      </c>
      <c r="L181" s="77">
        <f t="shared" si="6"/>
        <v>2.5227349084382964</v>
      </c>
      <c r="M181" s="77">
        <f t="shared" si="7"/>
        <v>0.81877676098385654</v>
      </c>
      <c r="N181" s="77">
        <f t="shared" si="8"/>
        <v>7.7728041653329951</v>
      </c>
    </row>
    <row r="182" spans="1:14" hidden="1" x14ac:dyDescent="0.2">
      <c r="A182" t="s">
        <v>284</v>
      </c>
      <c r="B182" t="s">
        <v>225</v>
      </c>
      <c r="C182" t="s">
        <v>226</v>
      </c>
      <c r="D182" t="s">
        <v>131</v>
      </c>
      <c r="E182" t="s">
        <v>302</v>
      </c>
      <c r="F182">
        <v>1</v>
      </c>
      <c r="G182" s="77">
        <v>0.38665132600000002</v>
      </c>
      <c r="H182" s="77">
        <v>0.18588468399999999</v>
      </c>
      <c r="I182" s="77">
        <f>Table3[[#This Row],[beta]]*0.693</f>
        <v>0.26794936891799997</v>
      </c>
      <c r="J182" s="77">
        <f>Table3[[#This Row],[SE]]*0.693</f>
        <v>0.12881808601199998</v>
      </c>
      <c r="K182" s="77">
        <v>3.7520014999999997E-2</v>
      </c>
      <c r="L182" s="77">
        <f t="shared" si="6"/>
        <v>1.4720431386126609</v>
      </c>
      <c r="M182" s="77">
        <f t="shared" si="7"/>
        <v>1.0225682402717773</v>
      </c>
      <c r="N182" s="77">
        <f t="shared" si="8"/>
        <v>2.1190869387462041</v>
      </c>
    </row>
    <row r="183" spans="1:14" hidden="1" x14ac:dyDescent="0.2">
      <c r="A183" t="s">
        <v>284</v>
      </c>
      <c r="B183" t="s">
        <v>246</v>
      </c>
      <c r="C183" t="s">
        <v>226</v>
      </c>
      <c r="D183" t="s">
        <v>131</v>
      </c>
      <c r="E183" t="s">
        <v>302</v>
      </c>
      <c r="F183">
        <v>1</v>
      </c>
      <c r="G183" s="77">
        <v>-1.79795252478515E-3</v>
      </c>
      <c r="H183" s="77">
        <v>3.06397980318636E-3</v>
      </c>
      <c r="I183" s="77">
        <f>Table3[[#This Row],[beta]]*0.693</f>
        <v>-1.2459810996761089E-3</v>
      </c>
      <c r="J183" s="77">
        <f>Table3[[#This Row],[SE]]*0.693</f>
        <v>2.1233380036081474E-3</v>
      </c>
      <c r="K183" s="77">
        <v>0.55733602518214298</v>
      </c>
      <c r="L183" s="77">
        <f t="shared" si="6"/>
        <v>0.99820366282360395</v>
      </c>
      <c r="M183" s="77">
        <f t="shared" si="7"/>
        <v>0.99222701417972881</v>
      </c>
      <c r="N183" s="77">
        <f t="shared" si="8"/>
        <v>1.004216311625207</v>
      </c>
    </row>
    <row r="184" spans="1:14" hidden="1" x14ac:dyDescent="0.2">
      <c r="A184" t="s">
        <v>284</v>
      </c>
      <c r="B184" t="s">
        <v>2214</v>
      </c>
      <c r="C184" t="s">
        <v>226</v>
      </c>
      <c r="D184" t="s">
        <v>131</v>
      </c>
      <c r="E184" t="s">
        <v>302</v>
      </c>
      <c r="F184">
        <v>1</v>
      </c>
      <c r="G184" s="77">
        <v>-1.03328844030809</v>
      </c>
      <c r="H184" s="77">
        <v>0.63268810355409899</v>
      </c>
      <c r="I184" s="77">
        <f>Table3[[#This Row],[beta]]*0.693</f>
        <v>-0.7160688891335063</v>
      </c>
      <c r="J184" s="77">
        <f>Table3[[#This Row],[SE]]*0.693</f>
        <v>0.43845285576299059</v>
      </c>
      <c r="K184" s="77">
        <v>0.102432845425284</v>
      </c>
      <c r="L184" s="77">
        <f t="shared" si="6"/>
        <v>0.35583489268359508</v>
      </c>
      <c r="M184" s="77">
        <f t="shared" si="7"/>
        <v>0.10296592988633441</v>
      </c>
      <c r="N184" s="77">
        <f t="shared" si="8"/>
        <v>1.2297123037777795</v>
      </c>
    </row>
    <row r="185" spans="1:14" hidden="1" x14ac:dyDescent="0.2">
      <c r="A185" t="s">
        <v>283</v>
      </c>
      <c r="B185" t="s">
        <v>225</v>
      </c>
      <c r="C185" t="s">
        <v>226</v>
      </c>
      <c r="D185" t="s">
        <v>305</v>
      </c>
      <c r="E185" t="s">
        <v>302</v>
      </c>
      <c r="F185">
        <v>1</v>
      </c>
      <c r="G185" s="77">
        <v>-0.116820253085407</v>
      </c>
      <c r="H185" s="77">
        <v>0.109878772246582</v>
      </c>
      <c r="I185" s="77">
        <f>Table3[[#This Row],[beta]]*0.693</f>
        <v>-8.0956435388187045E-2</v>
      </c>
      <c r="J185" s="77">
        <f>Table3[[#This Row],[SE]]*0.693</f>
        <v>7.6145989166881325E-2</v>
      </c>
      <c r="K185" s="77">
        <v>0.28770305385210998</v>
      </c>
      <c r="L185" s="77">
        <f t="shared" si="6"/>
        <v>0.88974510772879434</v>
      </c>
      <c r="M185" s="77">
        <f t="shared" si="7"/>
        <v>0.71735628813762697</v>
      </c>
      <c r="N185" s="77">
        <f t="shared" si="8"/>
        <v>1.1035609080427329</v>
      </c>
    </row>
    <row r="186" spans="1:14" hidden="1" x14ac:dyDescent="0.2">
      <c r="A186" t="s">
        <v>283</v>
      </c>
      <c r="B186" t="s">
        <v>246</v>
      </c>
      <c r="C186" t="s">
        <v>226</v>
      </c>
      <c r="D186" t="s">
        <v>305</v>
      </c>
      <c r="E186" t="s">
        <v>302</v>
      </c>
      <c r="F186">
        <v>1</v>
      </c>
      <c r="G186" s="77">
        <v>-3.6060371577524E-3</v>
      </c>
      <c r="H186" s="77">
        <v>1.7088892536403499E-3</v>
      </c>
      <c r="I186" s="77">
        <f>Table3[[#This Row],[beta]]*0.693</f>
        <v>-2.4989837503224129E-3</v>
      </c>
      <c r="J186" s="77">
        <f>Table3[[#This Row],[SE]]*0.693</f>
        <v>1.1842602527727625E-3</v>
      </c>
      <c r="K186" s="77">
        <v>3.4844203247291698E-2</v>
      </c>
      <c r="L186" s="77">
        <f t="shared" si="6"/>
        <v>0.99640045678609312</v>
      </c>
      <c r="M186" s="77">
        <f t="shared" si="7"/>
        <v>0.99306867313269487</v>
      </c>
      <c r="N186" s="77">
        <f t="shared" si="8"/>
        <v>0.99974341870199557</v>
      </c>
    </row>
    <row r="187" spans="1:14" hidden="1" x14ac:dyDescent="0.2">
      <c r="A187" t="s">
        <v>283</v>
      </c>
      <c r="B187" t="s">
        <v>2214</v>
      </c>
      <c r="C187" t="s">
        <v>226</v>
      </c>
      <c r="D187" t="s">
        <v>305</v>
      </c>
      <c r="E187" t="s">
        <v>302</v>
      </c>
      <c r="F187">
        <v>1</v>
      </c>
      <c r="G187" s="77">
        <v>0.211034773841067</v>
      </c>
      <c r="H187" s="77">
        <v>0.28528774982218402</v>
      </c>
      <c r="I187" s="77">
        <f>Table3[[#This Row],[beta]]*0.693</f>
        <v>0.14624709827185942</v>
      </c>
      <c r="J187" s="77">
        <f>Table3[[#This Row],[SE]]*0.693</f>
        <v>0.19770441062677352</v>
      </c>
      <c r="K187" s="77">
        <v>0.45946625188386497</v>
      </c>
      <c r="L187" s="77">
        <f t="shared" si="6"/>
        <v>1.23495529845401</v>
      </c>
      <c r="M187" s="77">
        <f t="shared" si="7"/>
        <v>0.70600764297037788</v>
      </c>
      <c r="N187" s="77">
        <f t="shared" si="8"/>
        <v>2.1601955791342933</v>
      </c>
    </row>
    <row r="188" spans="1:14" hidden="1" x14ac:dyDescent="0.2">
      <c r="A188" t="s">
        <v>283</v>
      </c>
      <c r="B188" t="s">
        <v>225</v>
      </c>
      <c r="C188" t="s">
        <v>226</v>
      </c>
      <c r="D188" t="s">
        <v>303</v>
      </c>
      <c r="E188" t="s">
        <v>302</v>
      </c>
      <c r="F188">
        <v>1</v>
      </c>
      <c r="G188" s="77">
        <v>-8.7328649893416696E-2</v>
      </c>
      <c r="H188" s="77">
        <v>8.9794457670105299E-2</v>
      </c>
      <c r="I188" s="77">
        <f>Table3[[#This Row],[beta]]*0.693</f>
        <v>-6.0518754376137768E-2</v>
      </c>
      <c r="J188" s="77">
        <f>Table3[[#This Row],[SE]]*0.693</f>
        <v>6.2227559165382966E-2</v>
      </c>
      <c r="K188" s="77">
        <v>0.33078226318396903</v>
      </c>
      <c r="L188" s="77">
        <f t="shared" si="6"/>
        <v>0.91637587930344344</v>
      </c>
      <c r="M188" s="77">
        <f t="shared" si="7"/>
        <v>0.76849149204251144</v>
      </c>
      <c r="N188" s="77">
        <f t="shared" si="8"/>
        <v>1.0927183460902989</v>
      </c>
    </row>
    <row r="189" spans="1:14" hidden="1" x14ac:dyDescent="0.2">
      <c r="A189" t="s">
        <v>283</v>
      </c>
      <c r="B189" t="s">
        <v>246</v>
      </c>
      <c r="C189" t="s">
        <v>226</v>
      </c>
      <c r="D189" t="s">
        <v>303</v>
      </c>
      <c r="E189" t="s">
        <v>302</v>
      </c>
      <c r="F189">
        <v>1</v>
      </c>
      <c r="G189" s="77">
        <v>6.8011794177597301E-4</v>
      </c>
      <c r="H189" s="77">
        <v>1.53334811495433E-3</v>
      </c>
      <c r="I189" s="77">
        <f>Table3[[#This Row],[beta]]*0.693</f>
        <v>4.7132173365074928E-4</v>
      </c>
      <c r="J189" s="77">
        <f>Table3[[#This Row],[SE]]*0.693</f>
        <v>1.0626102436633506E-3</v>
      </c>
      <c r="K189" s="77">
        <v>0.65736730872333404</v>
      </c>
      <c r="L189" s="77">
        <f t="shared" si="6"/>
        <v>1.000680349274425</v>
      </c>
      <c r="M189" s="77">
        <f t="shared" si="7"/>
        <v>0.99767745692301779</v>
      </c>
      <c r="N189" s="77">
        <f t="shared" si="8"/>
        <v>1.0036922799802737</v>
      </c>
    </row>
    <row r="190" spans="1:14" hidden="1" x14ac:dyDescent="0.2">
      <c r="A190" t="s">
        <v>283</v>
      </c>
      <c r="B190" t="s">
        <v>2214</v>
      </c>
      <c r="C190" t="s">
        <v>226</v>
      </c>
      <c r="D190" t="s">
        <v>303</v>
      </c>
      <c r="E190" t="s">
        <v>302</v>
      </c>
      <c r="F190">
        <v>1</v>
      </c>
      <c r="G190" s="77">
        <v>0.38626709611165599</v>
      </c>
      <c r="H190" s="77">
        <v>0.29174251972179399</v>
      </c>
      <c r="I190" s="77">
        <f>Table3[[#This Row],[beta]]*0.693</f>
        <v>0.26768309760537756</v>
      </c>
      <c r="J190" s="77">
        <f>Table3[[#This Row],[SE]]*0.693</f>
        <v>0.20217756616720323</v>
      </c>
      <c r="K190" s="77">
        <v>0.18550304471350601</v>
      </c>
      <c r="L190" s="77">
        <f t="shared" si="6"/>
        <v>1.4714776442887416</v>
      </c>
      <c r="M190" s="77">
        <f t="shared" si="7"/>
        <v>0.83064876200563575</v>
      </c>
      <c r="N190" s="77">
        <f t="shared" si="8"/>
        <v>2.6066931736748367</v>
      </c>
    </row>
    <row r="191" spans="1:14" hidden="1" x14ac:dyDescent="0.2">
      <c r="A191" t="s">
        <v>283</v>
      </c>
      <c r="B191" t="s">
        <v>246</v>
      </c>
      <c r="C191" t="s">
        <v>226</v>
      </c>
      <c r="D191" t="s">
        <v>315</v>
      </c>
      <c r="E191" t="s">
        <v>302</v>
      </c>
      <c r="F191">
        <v>1</v>
      </c>
      <c r="G191" s="77">
        <v>-7.8220326454177594E-5</v>
      </c>
      <c r="H191" s="77">
        <v>6.0557195188058895E-4</v>
      </c>
      <c r="I191" s="77">
        <f>Table3[[#This Row],[beta]]*0.693</f>
        <v>-5.4206686232745069E-5</v>
      </c>
      <c r="J191" s="77">
        <f>Table3[[#This Row],[SE]]*0.693</f>
        <v>4.1966136265324814E-4</v>
      </c>
      <c r="K191" s="77">
        <v>0.89722496647752803</v>
      </c>
      <c r="L191" s="77">
        <f t="shared" si="6"/>
        <v>0.99994579478292311</v>
      </c>
      <c r="M191" s="77">
        <f t="shared" si="7"/>
        <v>1.0004197494328024</v>
      </c>
      <c r="N191" s="77">
        <f t="shared" si="8"/>
        <v>1.0007686248253522</v>
      </c>
    </row>
    <row r="192" spans="1:14" hidden="1" x14ac:dyDescent="0.2">
      <c r="A192" t="s">
        <v>283</v>
      </c>
      <c r="B192" t="s">
        <v>2214</v>
      </c>
      <c r="C192" t="s">
        <v>226</v>
      </c>
      <c r="D192" t="s">
        <v>315</v>
      </c>
      <c r="E192" t="s">
        <v>302</v>
      </c>
      <c r="F192">
        <v>1</v>
      </c>
      <c r="G192" s="77">
        <v>6.8554282178624401E-2</v>
      </c>
      <c r="H192" s="77">
        <v>9.8724737035191606E-2</v>
      </c>
      <c r="I192" s="77">
        <f>Table3[[#This Row],[beta]]*0.693</f>
        <v>4.7508117549786705E-2</v>
      </c>
      <c r="J192" s="77">
        <f>Table3[[#This Row],[SE]]*0.693</f>
        <v>6.8416242765387783E-2</v>
      </c>
      <c r="K192" s="77">
        <v>0.48743250645653402</v>
      </c>
      <c r="L192" s="77">
        <f t="shared" si="6"/>
        <v>1.0486547135935815</v>
      </c>
      <c r="M192" s="77">
        <f t="shared" si="7"/>
        <v>1.070810933032315</v>
      </c>
      <c r="N192" s="77">
        <f t="shared" si="8"/>
        <v>1.1991391847901016</v>
      </c>
    </row>
    <row r="193" spans="1:14" hidden="1" x14ac:dyDescent="0.2">
      <c r="A193" t="s">
        <v>283</v>
      </c>
      <c r="B193" t="s">
        <v>225</v>
      </c>
      <c r="C193" t="s">
        <v>226</v>
      </c>
      <c r="D193" t="s">
        <v>312</v>
      </c>
      <c r="E193" t="s">
        <v>302</v>
      </c>
      <c r="F193">
        <v>1</v>
      </c>
      <c r="G193" s="77">
        <v>-1.9855578721089801E-2</v>
      </c>
      <c r="H193" s="77">
        <v>4.2125301080003098E-2</v>
      </c>
      <c r="I193" s="77">
        <f>Table3[[#This Row],[beta]]*0.693</f>
        <v>-1.3759916053715231E-2</v>
      </c>
      <c r="J193" s="77">
        <f>Table3[[#This Row],[SE]]*0.693</f>
        <v>2.9192833648442145E-2</v>
      </c>
      <c r="K193" s="77">
        <v>0.637393899225143</v>
      </c>
      <c r="L193" s="77">
        <f t="shared" si="6"/>
        <v>0.98633431887446454</v>
      </c>
      <c r="M193" s="77">
        <f t="shared" si="7"/>
        <v>1.0296231213161919</v>
      </c>
      <c r="N193" s="77">
        <f t="shared" si="8"/>
        <v>1.0444161674939463</v>
      </c>
    </row>
    <row r="194" spans="1:14" hidden="1" x14ac:dyDescent="0.2">
      <c r="A194" t="s">
        <v>283</v>
      </c>
      <c r="B194" t="s">
        <v>246</v>
      </c>
      <c r="C194" t="s">
        <v>226</v>
      </c>
      <c r="D194" t="s">
        <v>312</v>
      </c>
      <c r="E194" t="s">
        <v>302</v>
      </c>
      <c r="F194">
        <v>1</v>
      </c>
      <c r="G194" s="77">
        <v>-1.20610383051462E-3</v>
      </c>
      <c r="H194" s="77">
        <v>6.8142498251793499E-4</v>
      </c>
      <c r="I194" s="77">
        <f>Table3[[#This Row],[beta]]*0.693</f>
        <v>-8.3582995454663158E-4</v>
      </c>
      <c r="J194" s="77">
        <f>Table3[[#This Row],[SE]]*0.693</f>
        <v>4.7222751288492889E-4</v>
      </c>
      <c r="K194" s="77">
        <v>7.6731636236999107E-2</v>
      </c>
      <c r="L194" s="77">
        <f t="shared" si="6"/>
        <v>0.99916451925401006</v>
      </c>
      <c r="M194" s="77">
        <f t="shared" si="7"/>
        <v>1.00047233902985</v>
      </c>
      <c r="N194" s="77">
        <f t="shared" si="8"/>
        <v>1.0000897399971005</v>
      </c>
    </row>
    <row r="195" spans="1:14" hidden="1" x14ac:dyDescent="0.2">
      <c r="A195" t="s">
        <v>283</v>
      </c>
      <c r="B195" t="s">
        <v>2214</v>
      </c>
      <c r="C195" t="s">
        <v>226</v>
      </c>
      <c r="D195" t="s">
        <v>312</v>
      </c>
      <c r="E195" t="s">
        <v>302</v>
      </c>
      <c r="F195">
        <v>1</v>
      </c>
      <c r="G195" s="77">
        <v>-2.4604387350755E-2</v>
      </c>
      <c r="H195" s="77">
        <v>0.124640646447903</v>
      </c>
      <c r="I195" s="77">
        <f>Table3[[#This Row],[beta]]*0.693</f>
        <v>-1.7050840434073213E-2</v>
      </c>
      <c r="J195" s="77">
        <f>Table3[[#This Row],[SE]]*0.693</f>
        <v>8.6375967988396779E-2</v>
      </c>
      <c r="K195" s="77">
        <v>0.84351249718013499</v>
      </c>
      <c r="L195" s="77">
        <f t="shared" ref="L195:L258" si="9">EXP(IF(RIGHT(D195,3)="_HB",I195,G195))</f>
        <v>0.98309370245379513</v>
      </c>
      <c r="M195" s="77">
        <f t="shared" ref="M195:M258" si="10">EXP(IF(RIGHT(D195,3)="_HB", J195 - 1.96*HI195, G195 - 1.96*H195))</f>
        <v>1.0902161376308903</v>
      </c>
      <c r="N195" s="77">
        <f t="shared" si="8"/>
        <v>1.1644467212458927</v>
      </c>
    </row>
    <row r="196" spans="1:14" hidden="1" x14ac:dyDescent="0.2">
      <c r="A196" s="77" t="s">
        <v>283</v>
      </c>
      <c r="B196" s="77" t="s">
        <v>225</v>
      </c>
      <c r="C196" s="77" t="s">
        <v>226</v>
      </c>
      <c r="D196" s="77" t="s">
        <v>306</v>
      </c>
      <c r="E196" s="77" t="s">
        <v>302</v>
      </c>
      <c r="F196" s="79">
        <v>1</v>
      </c>
      <c r="G196" s="77">
        <v>-0.17936288088642699</v>
      </c>
      <c r="H196" s="77">
        <v>8.5944887583575297E-2</v>
      </c>
      <c r="I196" s="77">
        <f>Table3[[#This Row],[beta]]*0.693</f>
        <v>-0.1242984764542939</v>
      </c>
      <c r="J196" s="77">
        <f>Table3[[#This Row],[SE]]*0.693</f>
        <v>5.9559807095417673E-2</v>
      </c>
      <c r="K196" s="77">
        <v>3.6892446487260401E-2</v>
      </c>
      <c r="L196" s="77">
        <f t="shared" si="9"/>
        <v>0.83580254759073047</v>
      </c>
      <c r="M196" s="77">
        <f t="shared" si="10"/>
        <v>0.70622961507389348</v>
      </c>
      <c r="N196" s="77">
        <f t="shared" si="8"/>
        <v>0.9891484067629529</v>
      </c>
    </row>
    <row r="197" spans="1:14" hidden="1" x14ac:dyDescent="0.2">
      <c r="A197" t="s">
        <v>283</v>
      </c>
      <c r="B197" t="s">
        <v>246</v>
      </c>
      <c r="C197" t="s">
        <v>226</v>
      </c>
      <c r="D197" t="s">
        <v>306</v>
      </c>
      <c r="E197" t="s">
        <v>302</v>
      </c>
      <c r="F197">
        <v>1</v>
      </c>
      <c r="G197" s="77">
        <v>-1.6541178564674199E-4</v>
      </c>
      <c r="H197" s="77">
        <v>1.32688093092592E-3</v>
      </c>
      <c r="I197" s="77">
        <f>Table3[[#This Row],[beta]]*0.693</f>
        <v>-1.1463036745319219E-4</v>
      </c>
      <c r="J197" s="77">
        <f>Table3[[#This Row],[SE]]*0.693</f>
        <v>9.1952848513166246E-4</v>
      </c>
      <c r="K197" s="77">
        <v>0.90079104975891799</v>
      </c>
      <c r="L197" s="77">
        <f t="shared" si="9"/>
        <v>0.99983460189412843</v>
      </c>
      <c r="M197" s="77">
        <f t="shared" si="10"/>
        <v>0.99723772371500896</v>
      </c>
      <c r="N197" s="77">
        <f t="shared" ref="N197:N260" si="11">EXP(IF(RIGHT(D197,3)="_HB",I197+1.96*J197,G197+1.96*H197))</f>
        <v>1.002438242529297</v>
      </c>
    </row>
    <row r="198" spans="1:14" hidden="1" x14ac:dyDescent="0.2">
      <c r="A198" t="s">
        <v>283</v>
      </c>
      <c r="B198" t="s">
        <v>2214</v>
      </c>
      <c r="C198" t="s">
        <v>226</v>
      </c>
      <c r="D198" t="s">
        <v>306</v>
      </c>
      <c r="E198" t="s">
        <v>302</v>
      </c>
      <c r="F198">
        <v>1</v>
      </c>
      <c r="G198" s="77">
        <v>0.381025486989509</v>
      </c>
      <c r="H198" s="77">
        <v>0.25420240518862203</v>
      </c>
      <c r="I198" s="77">
        <f>Table3[[#This Row],[beta]]*0.693</f>
        <v>0.26405066248372971</v>
      </c>
      <c r="J198" s="77">
        <f>Table3[[#This Row],[SE]]*0.693</f>
        <v>0.17616226679571506</v>
      </c>
      <c r="K198" s="77">
        <v>0.13389804347004</v>
      </c>
      <c r="L198" s="77">
        <f t="shared" si="9"/>
        <v>1.4637849124050109</v>
      </c>
      <c r="M198" s="77">
        <f t="shared" si="10"/>
        <v>0.88939730843539977</v>
      </c>
      <c r="N198" s="77">
        <f t="shared" si="11"/>
        <v>2.40912160343037</v>
      </c>
    </row>
    <row r="199" spans="1:14" hidden="1" x14ac:dyDescent="0.2">
      <c r="A199" t="s">
        <v>283</v>
      </c>
      <c r="B199" t="s">
        <v>225</v>
      </c>
      <c r="C199" t="s">
        <v>226</v>
      </c>
      <c r="D199" t="s">
        <v>310</v>
      </c>
      <c r="E199" t="s">
        <v>302</v>
      </c>
      <c r="F199">
        <v>1</v>
      </c>
      <c r="G199" s="77">
        <v>-1.8068850240053801E-2</v>
      </c>
      <c r="H199" s="77">
        <v>2.59126358677138E-2</v>
      </c>
      <c r="I199" s="77">
        <f>Table3[[#This Row],[beta]]*0.693</f>
        <v>-1.2521713216357283E-2</v>
      </c>
      <c r="J199" s="77">
        <f>Table3[[#This Row],[SE]]*0.693</f>
        <v>1.7957456656325661E-2</v>
      </c>
      <c r="K199" s="77">
        <v>0.48561581057344999</v>
      </c>
      <c r="L199" s="77">
        <f t="shared" si="9"/>
        <v>0.98755635723623159</v>
      </c>
      <c r="M199" s="77">
        <f t="shared" si="10"/>
        <v>1.0181196612537646</v>
      </c>
      <c r="N199" s="77">
        <f t="shared" si="11"/>
        <v>1.0229339315358876</v>
      </c>
    </row>
    <row r="200" spans="1:14" hidden="1" x14ac:dyDescent="0.2">
      <c r="A200" t="s">
        <v>283</v>
      </c>
      <c r="B200" t="s">
        <v>246</v>
      </c>
      <c r="C200" t="s">
        <v>226</v>
      </c>
      <c r="D200" t="s">
        <v>310</v>
      </c>
      <c r="E200" t="s">
        <v>302</v>
      </c>
      <c r="F200">
        <v>1</v>
      </c>
      <c r="G200" s="77">
        <v>5.0152389863689399E-4</v>
      </c>
      <c r="H200" s="77">
        <v>5.0978156695842504E-4</v>
      </c>
      <c r="I200" s="77">
        <f>Table3[[#This Row],[beta]]*0.693</f>
        <v>3.4755606175536748E-4</v>
      </c>
      <c r="J200" s="77">
        <f>Table3[[#This Row],[SE]]*0.693</f>
        <v>3.5327862590218853E-4</v>
      </c>
      <c r="K200" s="77">
        <v>0.32521309428907402</v>
      </c>
      <c r="L200" s="77">
        <f t="shared" si="9"/>
        <v>1.0003476164663612</v>
      </c>
      <c r="M200" s="77">
        <f t="shared" si="10"/>
        <v>1.0003533410361451</v>
      </c>
      <c r="N200" s="77">
        <f t="shared" si="11"/>
        <v>1.0010405231374955</v>
      </c>
    </row>
    <row r="201" spans="1:14" hidden="1" x14ac:dyDescent="0.2">
      <c r="A201" t="s">
        <v>283</v>
      </c>
      <c r="B201" t="s">
        <v>2214</v>
      </c>
      <c r="C201" t="s">
        <v>226</v>
      </c>
      <c r="D201" t="s">
        <v>310</v>
      </c>
      <c r="E201" t="s">
        <v>302</v>
      </c>
      <c r="F201">
        <v>1</v>
      </c>
      <c r="G201" s="77">
        <v>7.6535594729263898E-2</v>
      </c>
      <c r="H201" s="77">
        <v>3.6973278403335801E-2</v>
      </c>
      <c r="I201" s="77">
        <f>Table3[[#This Row],[beta]]*0.693</f>
        <v>5.3039167147379877E-2</v>
      </c>
      <c r="J201" s="77">
        <f>Table3[[#This Row],[SE]]*0.693</f>
        <v>2.5622481933511708E-2</v>
      </c>
      <c r="K201" s="77">
        <v>3.8450043646946402E-2</v>
      </c>
      <c r="L201" s="77">
        <f t="shared" si="9"/>
        <v>1.0544709449294607</v>
      </c>
      <c r="M201" s="77">
        <f t="shared" si="10"/>
        <v>1.0259535593508138</v>
      </c>
      <c r="N201" s="77">
        <f t="shared" si="11"/>
        <v>1.1087788024786374</v>
      </c>
    </row>
    <row r="202" spans="1:14" hidden="1" x14ac:dyDescent="0.2">
      <c r="A202" t="s">
        <v>283</v>
      </c>
      <c r="B202" t="s">
        <v>225</v>
      </c>
      <c r="C202" t="s">
        <v>226</v>
      </c>
      <c r="D202" t="s">
        <v>307</v>
      </c>
      <c r="E202" t="s">
        <v>302</v>
      </c>
      <c r="F202">
        <v>1</v>
      </c>
      <c r="G202" s="77">
        <v>-6.1761651121061703E-2</v>
      </c>
      <c r="H202" s="77">
        <v>3.6396113868188397E-2</v>
      </c>
      <c r="I202" s="77">
        <f>Table3[[#This Row],[beta]]*0.693</f>
        <v>-4.280082422689576E-2</v>
      </c>
      <c r="J202" s="77">
        <f>Table3[[#This Row],[SE]]*0.693</f>
        <v>2.5222506910654557E-2</v>
      </c>
      <c r="K202" s="77">
        <v>8.9709928623994004E-2</v>
      </c>
      <c r="L202" s="77">
        <f t="shared" si="9"/>
        <v>0.95810220181062011</v>
      </c>
      <c r="M202" s="77">
        <f t="shared" si="10"/>
        <v>1.0255432856075566</v>
      </c>
      <c r="N202" s="77">
        <f t="shared" si="11"/>
        <v>1.0066573516197455</v>
      </c>
    </row>
    <row r="203" spans="1:14" hidden="1" x14ac:dyDescent="0.2">
      <c r="A203" t="s">
        <v>283</v>
      </c>
      <c r="B203" t="s">
        <v>246</v>
      </c>
      <c r="C203" t="s">
        <v>226</v>
      </c>
      <c r="D203" t="s">
        <v>307</v>
      </c>
      <c r="E203" t="s">
        <v>302</v>
      </c>
      <c r="F203">
        <v>1</v>
      </c>
      <c r="G203" s="77">
        <v>1.2416486154442999E-4</v>
      </c>
      <c r="H203" s="77">
        <v>5.7383892921226596E-4</v>
      </c>
      <c r="I203" s="77">
        <f>Table3[[#This Row],[beta]]*0.693</f>
        <v>8.6046249050289976E-5</v>
      </c>
      <c r="J203" s="77">
        <f>Table3[[#This Row],[SE]]*0.693</f>
        <v>3.9767037794410026E-4</v>
      </c>
      <c r="K203" s="77">
        <v>0.82869482261354599</v>
      </c>
      <c r="L203" s="77">
        <f t="shared" si="9"/>
        <v>1.000086049951135</v>
      </c>
      <c r="M203" s="77">
        <f t="shared" si="10"/>
        <v>1.0003977494592913</v>
      </c>
      <c r="N203" s="77">
        <f t="shared" si="11"/>
        <v>1.0008658548258724</v>
      </c>
    </row>
    <row r="204" spans="1:14" hidden="1" x14ac:dyDescent="0.2">
      <c r="A204" t="s">
        <v>283</v>
      </c>
      <c r="B204" t="s">
        <v>2214</v>
      </c>
      <c r="C204" t="s">
        <v>226</v>
      </c>
      <c r="D204" t="s">
        <v>307</v>
      </c>
      <c r="E204" t="s">
        <v>302</v>
      </c>
      <c r="F204">
        <v>1</v>
      </c>
      <c r="G204" s="77">
        <v>-5.65784581561889E-3</v>
      </c>
      <c r="H204" s="77">
        <v>0.12912012414930199</v>
      </c>
      <c r="I204" s="77">
        <f>Table3[[#This Row],[beta]]*0.693</f>
        <v>-3.9208871502238903E-3</v>
      </c>
      <c r="J204" s="77">
        <f>Table3[[#This Row],[SE]]*0.693</f>
        <v>8.9480246035466268E-2</v>
      </c>
      <c r="K204" s="77">
        <v>0.96504910719959702</v>
      </c>
      <c r="L204" s="77">
        <f t="shared" si="9"/>
        <v>0.99608678949143925</v>
      </c>
      <c r="M204" s="77">
        <f t="shared" si="10"/>
        <v>1.0936057300501711</v>
      </c>
      <c r="N204" s="77">
        <f t="shared" si="11"/>
        <v>1.1870371292899269</v>
      </c>
    </row>
    <row r="205" spans="1:14" hidden="1" x14ac:dyDescent="0.2">
      <c r="A205" s="77" t="s">
        <v>283</v>
      </c>
      <c r="B205" s="77" t="s">
        <v>225</v>
      </c>
      <c r="C205" s="77" t="s">
        <v>226</v>
      </c>
      <c r="D205" s="77" t="s">
        <v>309</v>
      </c>
      <c r="E205" s="77" t="s">
        <v>302</v>
      </c>
      <c r="F205" s="79">
        <v>1</v>
      </c>
      <c r="G205" s="77">
        <v>-4.1943076304034502E-2</v>
      </c>
      <c r="H205" s="77">
        <v>6.7930505824288306E-2</v>
      </c>
      <c r="I205" s="77">
        <f>Table3[[#This Row],[beta]]*0.693</f>
        <v>-2.9066551878695907E-2</v>
      </c>
      <c r="J205" s="77">
        <f>Table3[[#This Row],[SE]]*0.693</f>
        <v>4.7075840536231796E-2</v>
      </c>
      <c r="K205" s="77">
        <v>0.53694391632724203</v>
      </c>
      <c r="L205" s="77">
        <f t="shared" si="9"/>
        <v>0.95892436453789021</v>
      </c>
      <c r="M205" s="77">
        <f t="shared" si="10"/>
        <v>0.83938410221925763</v>
      </c>
      <c r="N205" s="77">
        <f t="shared" si="11"/>
        <v>1.09548886436284</v>
      </c>
    </row>
    <row r="206" spans="1:14" hidden="1" x14ac:dyDescent="0.2">
      <c r="A206" t="s">
        <v>283</v>
      </c>
      <c r="B206" t="s">
        <v>246</v>
      </c>
      <c r="C206" t="s">
        <v>226</v>
      </c>
      <c r="D206" t="s">
        <v>309</v>
      </c>
      <c r="E206" t="s">
        <v>302</v>
      </c>
      <c r="F206">
        <v>1</v>
      </c>
      <c r="G206" s="77">
        <v>1.4299786587074E-3</v>
      </c>
      <c r="H206" s="77">
        <v>1.0952106879638199E-3</v>
      </c>
      <c r="I206" s="77">
        <f>Table3[[#This Row],[beta]]*0.693</f>
        <v>9.909752104842282E-4</v>
      </c>
      <c r="J206" s="77">
        <f>Table3[[#This Row],[SE]]*0.693</f>
        <v>7.5898100675892712E-4</v>
      </c>
      <c r="K206" s="77">
        <v>0.19166638235814301</v>
      </c>
      <c r="L206" s="77">
        <f t="shared" si="9"/>
        <v>1.00143100156571</v>
      </c>
      <c r="M206" s="77">
        <f t="shared" si="10"/>
        <v>0.99928362243132218</v>
      </c>
      <c r="N206" s="77">
        <f t="shared" si="11"/>
        <v>1.0035829952429993</v>
      </c>
    </row>
    <row r="207" spans="1:14" hidden="1" x14ac:dyDescent="0.2">
      <c r="A207" t="s">
        <v>283</v>
      </c>
      <c r="B207" t="s">
        <v>2214</v>
      </c>
      <c r="C207" t="s">
        <v>226</v>
      </c>
      <c r="D207" t="s">
        <v>309</v>
      </c>
      <c r="E207" t="s">
        <v>302</v>
      </c>
      <c r="F207">
        <v>1</v>
      </c>
      <c r="G207" s="77">
        <v>7.7928825006494104E-2</v>
      </c>
      <c r="H207" s="77">
        <v>0.18743665099601201</v>
      </c>
      <c r="I207" s="77">
        <f>Table3[[#This Row],[beta]]*0.693</f>
        <v>5.4004675729500413E-2</v>
      </c>
      <c r="J207" s="77">
        <f>Table3[[#This Row],[SE]]*0.693</f>
        <v>0.12989359914023632</v>
      </c>
      <c r="K207" s="77">
        <v>0.67758499508866099</v>
      </c>
      <c r="L207" s="77">
        <f t="shared" si="9"/>
        <v>1.0810457125102269</v>
      </c>
      <c r="M207" s="77">
        <f t="shared" si="10"/>
        <v>0.74867746357060483</v>
      </c>
      <c r="N207" s="77">
        <f t="shared" si="11"/>
        <v>1.5609656887001147</v>
      </c>
    </row>
    <row r="208" spans="1:14" hidden="1" x14ac:dyDescent="0.2">
      <c r="A208" t="s">
        <v>283</v>
      </c>
      <c r="B208" t="s">
        <v>225</v>
      </c>
      <c r="C208" t="s">
        <v>226</v>
      </c>
      <c r="D208" t="s">
        <v>304</v>
      </c>
      <c r="E208" t="s">
        <v>302</v>
      </c>
      <c r="F208">
        <v>1</v>
      </c>
      <c r="G208" s="77">
        <v>-4.2733607600873698E-2</v>
      </c>
      <c r="H208" s="77">
        <v>4.3296302748482403E-2</v>
      </c>
      <c r="I208" s="77">
        <f>Table3[[#This Row],[beta]]*0.693</f>
        <v>-2.9614390067405471E-2</v>
      </c>
      <c r="J208" s="77">
        <f>Table3[[#This Row],[SE]]*0.693</f>
        <v>3.0004337804698303E-2</v>
      </c>
      <c r="K208" s="77">
        <v>0.32364086333171299</v>
      </c>
      <c r="L208" s="77">
        <f t="shared" si="9"/>
        <v>0.97081981914477034</v>
      </c>
      <c r="M208" s="77">
        <f t="shared" si="10"/>
        <v>1.0304590038737305</v>
      </c>
      <c r="N208" s="77">
        <f t="shared" si="11"/>
        <v>1.0296244375680403</v>
      </c>
    </row>
    <row r="209" spans="1:14" hidden="1" x14ac:dyDescent="0.2">
      <c r="A209" t="s">
        <v>283</v>
      </c>
      <c r="B209" t="s">
        <v>246</v>
      </c>
      <c r="C209" t="s">
        <v>226</v>
      </c>
      <c r="D209" t="s">
        <v>304</v>
      </c>
      <c r="E209" t="s">
        <v>302</v>
      </c>
      <c r="F209">
        <v>1</v>
      </c>
      <c r="G209" s="77">
        <v>-3.73111507176072E-5</v>
      </c>
      <c r="H209" s="77">
        <v>6.6522251852645998E-4</v>
      </c>
      <c r="I209" s="77">
        <f>Table3[[#This Row],[beta]]*0.693</f>
        <v>-2.5856627447301789E-5</v>
      </c>
      <c r="J209" s="77">
        <f>Table3[[#This Row],[SE]]*0.693</f>
        <v>4.6099920533883672E-4</v>
      </c>
      <c r="K209" s="77">
        <v>0.95527152375436997</v>
      </c>
      <c r="L209" s="77">
        <f t="shared" si="9"/>
        <v>0.99997414370683246</v>
      </c>
      <c r="M209" s="77">
        <f t="shared" si="10"/>
        <v>1.0004611054818029</v>
      </c>
      <c r="N209" s="77">
        <f t="shared" si="11"/>
        <v>1.0008780871079708</v>
      </c>
    </row>
    <row r="210" spans="1:14" hidden="1" x14ac:dyDescent="0.2">
      <c r="A210" t="s">
        <v>283</v>
      </c>
      <c r="B210" t="s">
        <v>2214</v>
      </c>
      <c r="C210" t="s">
        <v>226</v>
      </c>
      <c r="D210" t="s">
        <v>304</v>
      </c>
      <c r="E210" t="s">
        <v>302</v>
      </c>
      <c r="F210">
        <v>1</v>
      </c>
      <c r="G210" s="77">
        <v>0.25206705707355598</v>
      </c>
      <c r="H210" s="77">
        <v>0.11645203221526899</v>
      </c>
      <c r="I210" s="77">
        <f>Table3[[#This Row],[beta]]*0.693</f>
        <v>0.17468247055197428</v>
      </c>
      <c r="J210" s="77">
        <f>Table3[[#This Row],[SE]]*0.693</f>
        <v>8.0701258325181408E-2</v>
      </c>
      <c r="K210" s="77">
        <v>3.0421629921113101E-2</v>
      </c>
      <c r="L210" s="77">
        <f t="shared" si="9"/>
        <v>1.1908680209060489</v>
      </c>
      <c r="M210" s="77">
        <f t="shared" si="10"/>
        <v>1.0840469981723788</v>
      </c>
      <c r="N210" s="77">
        <f t="shared" si="11"/>
        <v>1.394947718606139</v>
      </c>
    </row>
    <row r="211" spans="1:14" hidden="1" x14ac:dyDescent="0.2">
      <c r="A211" s="77" t="s">
        <v>283</v>
      </c>
      <c r="B211" s="77" t="s">
        <v>225</v>
      </c>
      <c r="C211" s="77" t="s">
        <v>226</v>
      </c>
      <c r="D211" s="77" t="s">
        <v>308</v>
      </c>
      <c r="E211" s="77" t="s">
        <v>302</v>
      </c>
      <c r="F211" s="79">
        <v>1</v>
      </c>
      <c r="G211" s="77">
        <v>-5.1135834728289701E-3</v>
      </c>
      <c r="H211" s="77">
        <v>3.5071244845465997E-2</v>
      </c>
      <c r="I211" s="77">
        <f>Table3[[#This Row],[beta]]*0.693</f>
        <v>-3.5437133466704762E-3</v>
      </c>
      <c r="J211" s="77">
        <f>Table3[[#This Row],[SE]]*0.693</f>
        <v>2.4304372677907936E-2</v>
      </c>
      <c r="K211" s="77">
        <v>0.88407486454994</v>
      </c>
      <c r="L211" s="77">
        <f t="shared" si="9"/>
        <v>0.99646255819510188</v>
      </c>
      <c r="M211" s="77">
        <f t="shared" si="10"/>
        <v>1.0246021313289715</v>
      </c>
      <c r="N211" s="77">
        <f t="shared" si="11"/>
        <v>1.0450793934268792</v>
      </c>
    </row>
    <row r="212" spans="1:14" ht="17" hidden="1" customHeight="1" x14ac:dyDescent="0.2">
      <c r="A212" t="s">
        <v>283</v>
      </c>
      <c r="B212" t="s">
        <v>246</v>
      </c>
      <c r="C212" t="s">
        <v>226</v>
      </c>
      <c r="D212" t="s">
        <v>308</v>
      </c>
      <c r="E212" t="s">
        <v>302</v>
      </c>
      <c r="F212">
        <v>1</v>
      </c>
      <c r="G212" s="77">
        <v>4.1324051769893401E-4</v>
      </c>
      <c r="H212" s="77">
        <v>5.0311272608500397E-4</v>
      </c>
      <c r="I212" s="77">
        <f>Table3[[#This Row],[beta]]*0.693</f>
        <v>2.8637567876536125E-4</v>
      </c>
      <c r="J212" s="77">
        <f>Table3[[#This Row],[SE]]*0.693</f>
        <v>3.4865711917690776E-4</v>
      </c>
      <c r="K212" s="77">
        <v>0.41143688426914199</v>
      </c>
      <c r="L212" s="77">
        <f t="shared" si="9"/>
        <v>1.0002864166881946</v>
      </c>
      <c r="M212" s="77">
        <f t="shared" si="10"/>
        <v>1.0003487179071349</v>
      </c>
      <c r="N212" s="77">
        <f t="shared" si="11"/>
        <v>1.0009702139857368</v>
      </c>
    </row>
    <row r="213" spans="1:14" hidden="1" x14ac:dyDescent="0.2">
      <c r="A213" t="s">
        <v>283</v>
      </c>
      <c r="B213" t="s">
        <v>2214</v>
      </c>
      <c r="C213" t="s">
        <v>226</v>
      </c>
      <c r="D213" t="s">
        <v>308</v>
      </c>
      <c r="E213" t="s">
        <v>302</v>
      </c>
      <c r="F213">
        <v>1</v>
      </c>
      <c r="G213" s="77">
        <v>1.76376924019108E-2</v>
      </c>
      <c r="H213" s="77">
        <v>8.8515085942922497E-2</v>
      </c>
      <c r="I213" s="77">
        <f>Table3[[#This Row],[beta]]*0.693</f>
        <v>1.2222920834524184E-2</v>
      </c>
      <c r="J213" s="77">
        <f>Table3[[#This Row],[SE]]*0.693</f>
        <v>6.1340954558445286E-2</v>
      </c>
      <c r="K213" s="77">
        <v>0.84205780845630895</v>
      </c>
      <c r="L213" s="77">
        <f t="shared" si="9"/>
        <v>1.0122979260139868</v>
      </c>
      <c r="M213" s="77">
        <f t="shared" si="10"/>
        <v>1.0632613762051812</v>
      </c>
      <c r="N213" s="77">
        <f t="shared" si="11"/>
        <v>1.1416232941159838</v>
      </c>
    </row>
    <row r="214" spans="1:14" hidden="1" x14ac:dyDescent="0.2">
      <c r="A214" s="77" t="s">
        <v>283</v>
      </c>
      <c r="B214" s="77" t="s">
        <v>225</v>
      </c>
      <c r="C214" s="77" t="s">
        <v>226</v>
      </c>
      <c r="D214" s="77" t="s">
        <v>311</v>
      </c>
      <c r="E214" s="77" t="s">
        <v>302</v>
      </c>
      <c r="F214" s="79">
        <v>1</v>
      </c>
      <c r="G214" s="77">
        <v>0.118156829914888</v>
      </c>
      <c r="H214" s="77">
        <v>9.06515976001116E-2</v>
      </c>
      <c r="I214" s="77">
        <f>Table3[[#This Row],[beta]]*0.693</f>
        <v>8.1882683131017375E-2</v>
      </c>
      <c r="J214" s="77">
        <f>Table3[[#This Row],[SE]]*0.693</f>
        <v>6.2821557136877329E-2</v>
      </c>
      <c r="K214" s="77">
        <v>0.192432448859438</v>
      </c>
      <c r="L214" s="77">
        <f t="shared" si="9"/>
        <v>1.1254205971443192</v>
      </c>
      <c r="M214" s="77">
        <f t="shared" si="10"/>
        <v>0.94221640510252735</v>
      </c>
      <c r="N214" s="77">
        <f t="shared" si="11"/>
        <v>1.3442469411672513</v>
      </c>
    </row>
    <row r="215" spans="1:14" hidden="1" x14ac:dyDescent="0.2">
      <c r="A215" t="s">
        <v>283</v>
      </c>
      <c r="B215" t="s">
        <v>246</v>
      </c>
      <c r="C215" t="s">
        <v>226</v>
      </c>
      <c r="D215" t="s">
        <v>311</v>
      </c>
      <c r="E215" t="s">
        <v>302</v>
      </c>
      <c r="F215">
        <v>1</v>
      </c>
      <c r="G215" s="77">
        <v>2.6434072833821701E-3</v>
      </c>
      <c r="H215" s="77">
        <v>1.4948583786800599E-3</v>
      </c>
      <c r="I215" s="77">
        <f>Table3[[#This Row],[beta]]*0.693</f>
        <v>1.8318812473838437E-3</v>
      </c>
      <c r="J215" s="77">
        <f>Table3[[#This Row],[SE]]*0.693</f>
        <v>1.0359368564252815E-3</v>
      </c>
      <c r="K215" s="77">
        <v>7.7005263355764603E-2</v>
      </c>
      <c r="L215" s="77">
        <f t="shared" si="9"/>
        <v>1.0026469041649637</v>
      </c>
      <c r="M215" s="77">
        <f t="shared" si="10"/>
        <v>0.9997135259027119</v>
      </c>
      <c r="N215" s="77">
        <f t="shared" si="11"/>
        <v>1.0055888896009773</v>
      </c>
    </row>
    <row r="216" spans="1:14" hidden="1" x14ac:dyDescent="0.2">
      <c r="A216" t="s">
        <v>283</v>
      </c>
      <c r="B216" t="s">
        <v>2214</v>
      </c>
      <c r="C216" t="s">
        <v>226</v>
      </c>
      <c r="D216" t="s">
        <v>311</v>
      </c>
      <c r="E216" t="s">
        <v>302</v>
      </c>
      <c r="F216">
        <v>1</v>
      </c>
      <c r="G216" s="77">
        <v>-1.39528394028185E-3</v>
      </c>
      <c r="H216" s="77">
        <v>0.27068508441467798</v>
      </c>
      <c r="I216" s="77">
        <f>Table3[[#This Row],[beta]]*0.693</f>
        <v>-9.6693177061532196E-4</v>
      </c>
      <c r="J216" s="77">
        <f>Table3[[#This Row],[SE]]*0.693</f>
        <v>0.18758476349937184</v>
      </c>
      <c r="K216" s="77">
        <v>0.99588721119856904</v>
      </c>
      <c r="L216" s="77">
        <f t="shared" si="9"/>
        <v>0.99860568901578584</v>
      </c>
      <c r="M216" s="77">
        <f t="shared" si="10"/>
        <v>0.58746532887092195</v>
      </c>
      <c r="N216" s="77">
        <f t="shared" si="11"/>
        <v>1.6974845546226276</v>
      </c>
    </row>
    <row r="217" spans="1:14" hidden="1" x14ac:dyDescent="0.2">
      <c r="A217" t="s">
        <v>283</v>
      </c>
      <c r="B217" t="s">
        <v>246</v>
      </c>
      <c r="C217" t="s">
        <v>226</v>
      </c>
      <c r="D217" t="s">
        <v>313</v>
      </c>
      <c r="E217" t="s">
        <v>302</v>
      </c>
      <c r="F217">
        <v>1</v>
      </c>
      <c r="G217" s="77">
        <v>5.2862141489592497E-4</v>
      </c>
      <c r="H217" s="77">
        <v>6.8538135793037803E-4</v>
      </c>
      <c r="I217" s="77">
        <f>Table3[[#This Row],[beta]]*0.693</f>
        <v>3.6633464052287596E-4</v>
      </c>
      <c r="J217" s="77">
        <f>Table3[[#This Row],[SE]]*0.693</f>
        <v>4.7496928104575194E-4</v>
      </c>
      <c r="K217" s="77">
        <v>0.44054056835106797</v>
      </c>
      <c r="L217" s="77">
        <f t="shared" si="9"/>
        <v>1.0003664017492517</v>
      </c>
      <c r="M217" s="77">
        <f t="shared" si="10"/>
        <v>1.0004750820968153</v>
      </c>
      <c r="N217" s="77">
        <f t="shared" si="11"/>
        <v>1.0012981162558341</v>
      </c>
    </row>
    <row r="218" spans="1:14" hidden="1" x14ac:dyDescent="0.2">
      <c r="A218" t="s">
        <v>283</v>
      </c>
      <c r="B218" t="s">
        <v>2214</v>
      </c>
      <c r="C218" t="s">
        <v>226</v>
      </c>
      <c r="D218" t="s">
        <v>313</v>
      </c>
      <c r="E218" t="s">
        <v>302</v>
      </c>
      <c r="F218">
        <v>1</v>
      </c>
      <c r="G218" s="77">
        <v>-2.5181789887672199E-2</v>
      </c>
      <c r="H218" s="77">
        <v>0.16438898791840001</v>
      </c>
      <c r="I218" s="77">
        <f>Table3[[#This Row],[beta]]*0.693</f>
        <v>-1.7450980392156833E-2</v>
      </c>
      <c r="J218" s="77">
        <f>Table3[[#This Row],[SE]]*0.693</f>
        <v>0.1139215686274512</v>
      </c>
      <c r="K218" s="77">
        <v>0.87825304460534104</v>
      </c>
      <c r="L218" s="77">
        <f t="shared" si="9"/>
        <v>0.98270040607294928</v>
      </c>
      <c r="M218" s="77">
        <f t="shared" si="10"/>
        <v>1.1206642262037636</v>
      </c>
      <c r="N218" s="77">
        <f t="shared" si="11"/>
        <v>1.228550837780565</v>
      </c>
    </row>
    <row r="219" spans="1:14" hidden="1" x14ac:dyDescent="0.2">
      <c r="A219" t="s">
        <v>284</v>
      </c>
      <c r="B219" t="s">
        <v>225</v>
      </c>
      <c r="C219" t="s">
        <v>226</v>
      </c>
      <c r="D219" t="s">
        <v>111</v>
      </c>
      <c r="E219" t="s">
        <v>302</v>
      </c>
      <c r="F219">
        <v>1</v>
      </c>
      <c r="G219" s="77">
        <v>-0.221851882</v>
      </c>
      <c r="H219" s="77">
        <v>0.20783025199999999</v>
      </c>
      <c r="I219" s="77">
        <f>Table3[[#This Row],[beta]]*0.693</f>
        <v>-0.153743354226</v>
      </c>
      <c r="J219" s="77">
        <f>Table3[[#This Row],[SE]]*0.693</f>
        <v>0.14402636463599999</v>
      </c>
      <c r="K219" s="77">
        <v>0.28576112199999998</v>
      </c>
      <c r="L219" s="77">
        <f t="shared" si="9"/>
        <v>0.80103400310264528</v>
      </c>
      <c r="M219" s="77">
        <f t="shared" si="10"/>
        <v>0.53301848417222741</v>
      </c>
      <c r="N219" s="77">
        <f t="shared" si="11"/>
        <v>1.2038146765644226</v>
      </c>
    </row>
    <row r="220" spans="1:14" hidden="1" x14ac:dyDescent="0.2">
      <c r="A220" t="s">
        <v>284</v>
      </c>
      <c r="B220" t="s">
        <v>246</v>
      </c>
      <c r="C220" t="s">
        <v>226</v>
      </c>
      <c r="D220" t="s">
        <v>111</v>
      </c>
      <c r="E220" t="s">
        <v>302</v>
      </c>
      <c r="F220">
        <v>1</v>
      </c>
      <c r="G220" s="77">
        <v>-3.7447378093236499E-3</v>
      </c>
      <c r="H220" s="77">
        <v>3.1479663054347299E-3</v>
      </c>
      <c r="I220" s="77">
        <f>Table3[[#This Row],[beta]]*0.693</f>
        <v>-2.5951033018612891E-3</v>
      </c>
      <c r="J220" s="77">
        <f>Table3[[#This Row],[SE]]*0.693</f>
        <v>2.1815406496662679E-3</v>
      </c>
      <c r="K220" s="77">
        <v>0.23421400242936</v>
      </c>
      <c r="L220" s="77">
        <f t="shared" si="9"/>
        <v>0.99626226497737946</v>
      </c>
      <c r="M220" s="77">
        <f t="shared" si="10"/>
        <v>0.99013423734468864</v>
      </c>
      <c r="N220" s="77">
        <f t="shared" si="11"/>
        <v>1.0024282195105356</v>
      </c>
    </row>
    <row r="221" spans="1:14" hidden="1" x14ac:dyDescent="0.2">
      <c r="A221" t="s">
        <v>284</v>
      </c>
      <c r="B221" t="s">
        <v>2214</v>
      </c>
      <c r="C221" t="s">
        <v>226</v>
      </c>
      <c r="D221" t="s">
        <v>111</v>
      </c>
      <c r="E221" t="s">
        <v>302</v>
      </c>
      <c r="F221">
        <v>1</v>
      </c>
      <c r="G221" s="77">
        <v>0.54976599194963804</v>
      </c>
      <c r="H221" s="77">
        <v>0.59965024074658102</v>
      </c>
      <c r="I221" s="77">
        <f>Table3[[#This Row],[beta]]*0.693</f>
        <v>0.38098783242109913</v>
      </c>
      <c r="J221" s="77">
        <f>Table3[[#This Row],[SE]]*0.693</f>
        <v>0.41555761683738063</v>
      </c>
      <c r="K221" s="77">
        <v>0.35924163931047998</v>
      </c>
      <c r="L221" s="77">
        <f t="shared" si="9"/>
        <v>1.7328474701604648</v>
      </c>
      <c r="M221" s="77">
        <f t="shared" si="10"/>
        <v>0.53496792887357802</v>
      </c>
      <c r="N221" s="77">
        <f t="shared" si="11"/>
        <v>5.6129726527048058</v>
      </c>
    </row>
    <row r="222" spans="1:14" hidden="1" x14ac:dyDescent="0.2">
      <c r="A222" t="s">
        <v>284</v>
      </c>
      <c r="B222" t="s">
        <v>225</v>
      </c>
      <c r="C222" t="s">
        <v>226</v>
      </c>
      <c r="D222" t="s">
        <v>101</v>
      </c>
      <c r="E222" t="s">
        <v>302</v>
      </c>
      <c r="F222">
        <v>1</v>
      </c>
      <c r="G222" s="77">
        <v>-0.37108194999999999</v>
      </c>
      <c r="H222" s="77">
        <v>0.19641391699999999</v>
      </c>
      <c r="I222" s="77">
        <f>Table3[[#This Row],[beta]]*0.693</f>
        <v>-0.25715979135</v>
      </c>
      <c r="J222" s="77">
        <f>Table3[[#This Row],[SE]]*0.693</f>
        <v>0.13611484448099997</v>
      </c>
      <c r="K222" s="77">
        <v>5.8853595000000002E-2</v>
      </c>
      <c r="L222" s="77">
        <f t="shared" si="9"/>
        <v>0.68998739477481441</v>
      </c>
      <c r="M222" s="77">
        <f t="shared" si="10"/>
        <v>0.4695158473074339</v>
      </c>
      <c r="N222" s="77">
        <f t="shared" si="11"/>
        <v>1.0139862321545918</v>
      </c>
    </row>
    <row r="223" spans="1:14" hidden="1" x14ac:dyDescent="0.2">
      <c r="A223" t="s">
        <v>284</v>
      </c>
      <c r="B223" t="s">
        <v>246</v>
      </c>
      <c r="C223" t="s">
        <v>226</v>
      </c>
      <c r="D223" t="s">
        <v>101</v>
      </c>
      <c r="E223" t="s">
        <v>302</v>
      </c>
      <c r="F223">
        <v>1</v>
      </c>
      <c r="G223" s="77">
        <v>-1.3479278846392599E-4</v>
      </c>
      <c r="H223" s="77">
        <v>3.1859543249164899E-3</v>
      </c>
      <c r="I223" s="77">
        <f>Table3[[#This Row],[beta]]*0.693</f>
        <v>-9.3411402405500703E-5</v>
      </c>
      <c r="J223" s="77">
        <f>Table3[[#This Row],[SE]]*0.693</f>
        <v>2.2078663471671272E-3</v>
      </c>
      <c r="K223" s="77">
        <v>0.96625280939212899</v>
      </c>
      <c r="L223" s="77">
        <f t="shared" si="9"/>
        <v>0.99986521629567582</v>
      </c>
      <c r="M223" s="77">
        <f t="shared" si="10"/>
        <v>0.99364104103616635</v>
      </c>
      <c r="N223" s="77">
        <f t="shared" si="11"/>
        <v>1.0061283798377352</v>
      </c>
    </row>
    <row r="224" spans="1:14" hidden="1" x14ac:dyDescent="0.2">
      <c r="A224" t="s">
        <v>284</v>
      </c>
      <c r="B224" t="s">
        <v>2214</v>
      </c>
      <c r="C224" t="s">
        <v>226</v>
      </c>
      <c r="D224" t="s">
        <v>101</v>
      </c>
      <c r="E224" t="s">
        <v>302</v>
      </c>
      <c r="F224">
        <v>1</v>
      </c>
      <c r="G224" s="77">
        <v>-0.33658819564937198</v>
      </c>
      <c r="H224" s="77">
        <v>0.60945338338454302</v>
      </c>
      <c r="I224" s="77">
        <f>Table3[[#This Row],[beta]]*0.693</f>
        <v>-0.23325561958501476</v>
      </c>
      <c r="J224" s="77">
        <f>Table3[[#This Row],[SE]]*0.693</f>
        <v>0.42235119468548826</v>
      </c>
      <c r="K224" s="77">
        <v>0.58075733913359395</v>
      </c>
      <c r="L224" s="77">
        <f t="shared" si="9"/>
        <v>0.71420289121059233</v>
      </c>
      <c r="M224" s="77">
        <f t="shared" si="10"/>
        <v>0.21629396941080234</v>
      </c>
      <c r="N224" s="77">
        <f t="shared" si="11"/>
        <v>2.3582986210992067</v>
      </c>
    </row>
    <row r="225" spans="1:14" hidden="1" x14ac:dyDescent="0.2">
      <c r="A225" t="s">
        <v>284</v>
      </c>
      <c r="B225" t="s">
        <v>225</v>
      </c>
      <c r="C225" t="s">
        <v>226</v>
      </c>
      <c r="D225" t="s">
        <v>107</v>
      </c>
      <c r="E225" t="s">
        <v>302</v>
      </c>
      <c r="F225">
        <v>1</v>
      </c>
      <c r="G225" s="77">
        <v>-2.167608E-2</v>
      </c>
      <c r="H225" s="77">
        <v>7.9805046000000004E-2</v>
      </c>
      <c r="I225" s="77">
        <f>Table3[[#This Row],[beta]]*0.693</f>
        <v>-1.5021523439999998E-2</v>
      </c>
      <c r="J225" s="77">
        <f>Table3[[#This Row],[SE]]*0.693</f>
        <v>5.5304896877999998E-2</v>
      </c>
      <c r="K225" s="77">
        <v>0.78591967699999998</v>
      </c>
      <c r="L225" s="77">
        <f t="shared" si="9"/>
        <v>0.97855715795421017</v>
      </c>
      <c r="M225" s="77">
        <f t="shared" si="10"/>
        <v>0.83686377957047076</v>
      </c>
      <c r="N225" s="77">
        <f t="shared" si="11"/>
        <v>1.1442413147273576</v>
      </c>
    </row>
    <row r="226" spans="1:14" hidden="1" x14ac:dyDescent="0.2">
      <c r="A226" t="s">
        <v>284</v>
      </c>
      <c r="B226" t="s">
        <v>246</v>
      </c>
      <c r="C226" t="s">
        <v>226</v>
      </c>
      <c r="D226" t="s">
        <v>107</v>
      </c>
      <c r="E226" t="s">
        <v>302</v>
      </c>
      <c r="F226">
        <v>1</v>
      </c>
      <c r="G226" s="77">
        <v>-4.3632913428592402E-4</v>
      </c>
      <c r="H226" s="77">
        <v>1.3143479820896099E-3</v>
      </c>
      <c r="I226" s="77">
        <f>Table3[[#This Row],[beta]]*0.693</f>
        <v>-3.023760900601453E-4</v>
      </c>
      <c r="J226" s="77">
        <f>Table3[[#This Row],[SE]]*0.693</f>
        <v>9.1084315158809965E-4</v>
      </c>
      <c r="K226" s="77">
        <v>0.73990901968087897</v>
      </c>
      <c r="L226" s="77">
        <f t="shared" si="9"/>
        <v>0.99956376604342734</v>
      </c>
      <c r="M226" s="77">
        <f t="shared" si="10"/>
        <v>0.99699208169903808</v>
      </c>
      <c r="N226" s="77">
        <f t="shared" si="11"/>
        <v>1.0021420839012503</v>
      </c>
    </row>
    <row r="227" spans="1:14" hidden="1" x14ac:dyDescent="0.2">
      <c r="A227" t="s">
        <v>284</v>
      </c>
      <c r="B227" t="s">
        <v>2214</v>
      </c>
      <c r="C227" t="s">
        <v>226</v>
      </c>
      <c r="D227" t="s">
        <v>107</v>
      </c>
      <c r="E227" t="s">
        <v>302</v>
      </c>
      <c r="F227">
        <v>1</v>
      </c>
      <c r="G227" s="77">
        <v>-2.5447660296839099E-2</v>
      </c>
      <c r="H227" s="77">
        <v>0.23908964557960499</v>
      </c>
      <c r="I227" s="77">
        <f>Table3[[#This Row],[beta]]*0.693</f>
        <v>-1.7635228585709494E-2</v>
      </c>
      <c r="J227" s="77">
        <f>Table3[[#This Row],[SE]]*0.693</f>
        <v>0.16568912438666625</v>
      </c>
      <c r="K227" s="77">
        <v>0.915236714208566</v>
      </c>
      <c r="L227" s="77">
        <f t="shared" si="9"/>
        <v>0.97487340221495</v>
      </c>
      <c r="M227" s="77">
        <f t="shared" si="10"/>
        <v>0.61014211982417144</v>
      </c>
      <c r="N227" s="77">
        <f t="shared" si="11"/>
        <v>1.5576340650273879</v>
      </c>
    </row>
    <row r="228" spans="1:14" hidden="1" x14ac:dyDescent="0.2">
      <c r="A228" t="s">
        <v>284</v>
      </c>
      <c r="B228" t="s">
        <v>225</v>
      </c>
      <c r="C228" t="s">
        <v>226</v>
      </c>
      <c r="D228" t="s">
        <v>90</v>
      </c>
      <c r="E228" t="s">
        <v>316</v>
      </c>
      <c r="F228">
        <v>2</v>
      </c>
      <c r="G228" s="77">
        <v>-0.12486520800000001</v>
      </c>
      <c r="H228" s="77">
        <v>0.102229552</v>
      </c>
      <c r="I228" s="77">
        <f>Table3[[#This Row],[beta]]*0.693</f>
        <v>-8.6531589143999998E-2</v>
      </c>
      <c r="J228" s="77">
        <f>Table3[[#This Row],[SE]]*0.693</f>
        <v>7.0845079536E-2</v>
      </c>
      <c r="K228" s="77">
        <v>0.221927081</v>
      </c>
      <c r="L228" s="77">
        <f t="shared" si="9"/>
        <v>0.88261586412444037</v>
      </c>
      <c r="M228" s="77">
        <f t="shared" si="10"/>
        <v>0.72235748581449943</v>
      </c>
      <c r="N228" s="77">
        <f t="shared" si="11"/>
        <v>1.0784283113308548</v>
      </c>
    </row>
    <row r="229" spans="1:14" hidden="1" x14ac:dyDescent="0.2">
      <c r="A229" t="s">
        <v>284</v>
      </c>
      <c r="B229" t="s">
        <v>246</v>
      </c>
      <c r="C229" t="s">
        <v>226</v>
      </c>
      <c r="D229" t="s">
        <v>90</v>
      </c>
      <c r="E229" t="s">
        <v>316</v>
      </c>
      <c r="F229">
        <v>2</v>
      </c>
      <c r="G229" s="77">
        <v>-3.5667079112594899E-3</v>
      </c>
      <c r="H229" s="77">
        <v>1.6457531762144499E-3</v>
      </c>
      <c r="I229" s="77">
        <f>Table3[[#This Row],[beta]]*0.693</f>
        <v>-2.4717285825028262E-3</v>
      </c>
      <c r="J229" s="77">
        <f>Table3[[#This Row],[SE]]*0.693</f>
        <v>1.1405069511166138E-3</v>
      </c>
      <c r="K229" s="77">
        <v>3.0218142699647201E-2</v>
      </c>
      <c r="L229" s="77">
        <f t="shared" si="9"/>
        <v>0.9964396452358848</v>
      </c>
      <c r="M229" s="77">
        <f t="shared" si="10"/>
        <v>0.99323063196360861</v>
      </c>
      <c r="N229" s="77">
        <f t="shared" si="11"/>
        <v>0.99965902645881632</v>
      </c>
    </row>
    <row r="230" spans="1:14" hidden="1" x14ac:dyDescent="0.2">
      <c r="A230" t="s">
        <v>284</v>
      </c>
      <c r="B230" t="s">
        <v>2214</v>
      </c>
      <c r="C230" t="s">
        <v>226</v>
      </c>
      <c r="D230" t="s">
        <v>90</v>
      </c>
      <c r="E230" t="s">
        <v>316</v>
      </c>
      <c r="F230">
        <v>2</v>
      </c>
      <c r="G230" s="77">
        <v>0.28930360518445603</v>
      </c>
      <c r="H230" s="77">
        <v>0.26684494452566698</v>
      </c>
      <c r="I230" s="77">
        <f>Table3[[#This Row],[beta]]*0.693</f>
        <v>0.200487398392828</v>
      </c>
      <c r="J230" s="77">
        <f>Table3[[#This Row],[SE]]*0.693</f>
        <v>0.1849235465562872</v>
      </c>
      <c r="K230" s="77">
        <v>0.278292218686302</v>
      </c>
      <c r="L230" s="77">
        <f t="shared" si="9"/>
        <v>1.3354971308370214</v>
      </c>
      <c r="M230" s="77">
        <f t="shared" si="10"/>
        <v>0.79158937614058067</v>
      </c>
      <c r="N230" s="77">
        <f t="shared" si="11"/>
        <v>2.2531285035300543</v>
      </c>
    </row>
    <row r="231" spans="1:14" hidden="1" x14ac:dyDescent="0.2">
      <c r="A231" t="s">
        <v>284</v>
      </c>
      <c r="B231" t="s">
        <v>246</v>
      </c>
      <c r="C231" t="s">
        <v>226</v>
      </c>
      <c r="D231" t="s">
        <v>98</v>
      </c>
      <c r="E231" t="s">
        <v>302</v>
      </c>
      <c r="F231">
        <v>1</v>
      </c>
      <c r="G231" s="77">
        <v>8.5111715229730794E-3</v>
      </c>
      <c r="H231" s="77">
        <v>2.27990474543788E-3</v>
      </c>
      <c r="I231" s="77">
        <f>Table3[[#This Row],[beta]]*0.693</f>
        <v>5.8982418654203433E-3</v>
      </c>
      <c r="J231" s="77">
        <f>Table3[[#This Row],[SE]]*0.693</f>
        <v>1.5799739885884506E-3</v>
      </c>
      <c r="K231" s="95">
        <v>1.8911798025603101E-4</v>
      </c>
      <c r="L231" s="77">
        <f t="shared" si="9"/>
        <v>1.0085474945206094</v>
      </c>
      <c r="M231" s="77">
        <f t="shared" si="10"/>
        <v>1.0040507403823082</v>
      </c>
      <c r="N231" s="77">
        <f t="shared" si="11"/>
        <v>1.0130643878779431</v>
      </c>
    </row>
    <row r="232" spans="1:14" hidden="1" x14ac:dyDescent="0.2">
      <c r="A232" t="s">
        <v>284</v>
      </c>
      <c r="B232" t="s">
        <v>2214</v>
      </c>
      <c r="C232" t="s">
        <v>226</v>
      </c>
      <c r="D232" t="s">
        <v>98</v>
      </c>
      <c r="E232" t="s">
        <v>302</v>
      </c>
      <c r="F232">
        <v>1</v>
      </c>
      <c r="G232" s="77">
        <v>-0.35001919194805797</v>
      </c>
      <c r="H232" s="77">
        <v>0.38496971331731999</v>
      </c>
      <c r="I232" s="77">
        <f>Table3[[#This Row],[beta]]*0.693</f>
        <v>-0.24256330002000415</v>
      </c>
      <c r="J232" s="77">
        <f>Table3[[#This Row],[SE]]*0.693</f>
        <v>0.26678401132890273</v>
      </c>
      <c r="K232" s="77">
        <v>0.36323808175218902</v>
      </c>
      <c r="L232" s="77">
        <f t="shared" si="9"/>
        <v>0.70467456551127683</v>
      </c>
      <c r="M232" s="77">
        <f t="shared" si="10"/>
        <v>0.33135670341014895</v>
      </c>
      <c r="N232" s="77">
        <f t="shared" si="11"/>
        <v>1.4985851747319674</v>
      </c>
    </row>
    <row r="233" spans="1:14" hidden="1" x14ac:dyDescent="0.2">
      <c r="A233" t="s">
        <v>284</v>
      </c>
      <c r="B233" t="s">
        <v>225</v>
      </c>
      <c r="C233" t="s">
        <v>226</v>
      </c>
      <c r="D233" t="s">
        <v>126</v>
      </c>
      <c r="E233" t="s">
        <v>302</v>
      </c>
      <c r="F233">
        <v>1</v>
      </c>
      <c r="G233" s="77">
        <v>-0.151096009</v>
      </c>
      <c r="H233" s="77">
        <v>0.121158378</v>
      </c>
      <c r="I233" s="77">
        <f>Table3[[#This Row],[beta]]*0.693</f>
        <v>-0.104709534237</v>
      </c>
      <c r="J233" s="77">
        <f>Table3[[#This Row],[SE]]*0.693</f>
        <v>8.396275595399999E-2</v>
      </c>
      <c r="K233" s="77">
        <v>0.21236266200000001</v>
      </c>
      <c r="L233" s="77">
        <f t="shared" si="9"/>
        <v>0.85976514950429928</v>
      </c>
      <c r="M233" s="77">
        <f t="shared" si="10"/>
        <v>0.67802817905323376</v>
      </c>
      <c r="N233" s="77">
        <f t="shared" si="11"/>
        <v>1.0902144411377241</v>
      </c>
    </row>
    <row r="234" spans="1:14" hidden="1" x14ac:dyDescent="0.2">
      <c r="A234" t="s">
        <v>284</v>
      </c>
      <c r="B234" t="s">
        <v>246</v>
      </c>
      <c r="C234" t="s">
        <v>226</v>
      </c>
      <c r="D234" t="s">
        <v>126</v>
      </c>
      <c r="E234" t="s">
        <v>302</v>
      </c>
      <c r="F234">
        <v>1</v>
      </c>
      <c r="G234" s="77">
        <v>3.60415118996233E-3</v>
      </c>
      <c r="H234" s="77">
        <v>2.0186679346474801E-3</v>
      </c>
      <c r="I234" s="77">
        <f>Table3[[#This Row],[beta]]*0.693</f>
        <v>2.4976767746438945E-3</v>
      </c>
      <c r="J234" s="77">
        <f>Table3[[#This Row],[SE]]*0.693</f>
        <v>1.3989368787107035E-3</v>
      </c>
      <c r="K234" s="77">
        <v>7.4194735603159007E-2</v>
      </c>
      <c r="L234" s="77">
        <f t="shared" si="9"/>
        <v>1.0036106539528289</v>
      </c>
      <c r="M234" s="77">
        <f t="shared" si="10"/>
        <v>0.99964762413701624</v>
      </c>
      <c r="N234" s="77">
        <f t="shared" si="11"/>
        <v>1.0075893949101897</v>
      </c>
    </row>
    <row r="235" spans="1:14" hidden="1" x14ac:dyDescent="0.2">
      <c r="A235" t="s">
        <v>284</v>
      </c>
      <c r="B235" t="s">
        <v>2214</v>
      </c>
      <c r="C235" t="s">
        <v>226</v>
      </c>
      <c r="D235" t="s">
        <v>126</v>
      </c>
      <c r="E235" t="s">
        <v>302</v>
      </c>
      <c r="F235">
        <v>1</v>
      </c>
      <c r="G235" s="77">
        <v>-0.58488109693383505</v>
      </c>
      <c r="H235" s="77">
        <v>0.36956203823960898</v>
      </c>
      <c r="I235" s="77">
        <f>Table3[[#This Row],[beta]]*0.693</f>
        <v>-0.40532260017514765</v>
      </c>
      <c r="J235" s="77">
        <f>Table3[[#This Row],[SE]]*0.693</f>
        <v>0.25610649250004902</v>
      </c>
      <c r="K235" s="77">
        <v>0.11350512526221899</v>
      </c>
      <c r="L235" s="77">
        <f t="shared" si="9"/>
        <v>0.55717210734564226</v>
      </c>
      <c r="M235" s="77">
        <f t="shared" si="10"/>
        <v>0.27002987123934807</v>
      </c>
      <c r="N235" s="77">
        <f t="shared" si="11"/>
        <v>1.1496533912309896</v>
      </c>
    </row>
    <row r="236" spans="1:14" hidden="1" x14ac:dyDescent="0.2">
      <c r="A236" t="s">
        <v>284</v>
      </c>
      <c r="B236" t="s">
        <v>225</v>
      </c>
      <c r="C236" t="s">
        <v>226</v>
      </c>
      <c r="D236" t="s">
        <v>123</v>
      </c>
      <c r="E236" t="s">
        <v>302</v>
      </c>
      <c r="F236">
        <v>1</v>
      </c>
      <c r="G236" s="77">
        <v>-0.164047478</v>
      </c>
      <c r="H236" s="77">
        <v>0.14477403899999999</v>
      </c>
      <c r="I236" s="77">
        <f>Table3[[#This Row],[beta]]*0.693</f>
        <v>-0.11368490225399999</v>
      </c>
      <c r="J236" s="77">
        <f>Table3[[#This Row],[SE]]*0.693</f>
        <v>0.10032840902699999</v>
      </c>
      <c r="K236" s="77">
        <v>0.25716062000000001</v>
      </c>
      <c r="L236" s="77">
        <f t="shared" si="9"/>
        <v>0.84870172626307716</v>
      </c>
      <c r="M236" s="77">
        <f t="shared" si="10"/>
        <v>0.63902954175803572</v>
      </c>
      <c r="N236" s="77">
        <f t="shared" si="11"/>
        <v>1.127169517359593</v>
      </c>
    </row>
    <row r="237" spans="1:14" hidden="1" x14ac:dyDescent="0.2">
      <c r="A237" t="s">
        <v>284</v>
      </c>
      <c r="B237" t="s">
        <v>246</v>
      </c>
      <c r="C237" t="s">
        <v>226</v>
      </c>
      <c r="D237" t="s">
        <v>123</v>
      </c>
      <c r="E237" t="s">
        <v>302</v>
      </c>
      <c r="F237">
        <v>1</v>
      </c>
      <c r="G237" s="77">
        <v>6.5218329348306504E-3</v>
      </c>
      <c r="H237" s="77">
        <v>2.3310061056328701E-3</v>
      </c>
      <c r="I237" s="77">
        <f>Table3[[#This Row],[beta]]*0.693</f>
        <v>4.5196302238376404E-3</v>
      </c>
      <c r="J237" s="77">
        <f>Table3[[#This Row],[SE]]*0.693</f>
        <v>1.6153872312035789E-3</v>
      </c>
      <c r="K237" s="77">
        <v>5.1442118280129803E-3</v>
      </c>
      <c r="L237" s="77">
        <f t="shared" si="9"/>
        <v>1.006543146396331</v>
      </c>
      <c r="M237" s="77">
        <f t="shared" si="10"/>
        <v>1.0019549694336101</v>
      </c>
      <c r="N237" s="77">
        <f t="shared" si="11"/>
        <v>1.011152333652412</v>
      </c>
    </row>
    <row r="238" spans="1:14" hidden="1" x14ac:dyDescent="0.2">
      <c r="A238" t="s">
        <v>284</v>
      </c>
      <c r="B238" t="s">
        <v>2214</v>
      </c>
      <c r="C238" t="s">
        <v>226</v>
      </c>
      <c r="D238" t="s">
        <v>123</v>
      </c>
      <c r="E238" t="s">
        <v>302</v>
      </c>
      <c r="F238">
        <v>1</v>
      </c>
      <c r="G238" s="77">
        <v>0.25004151879886</v>
      </c>
      <c r="H238" s="77">
        <v>0.42626125585710301</v>
      </c>
      <c r="I238" s="77">
        <f>Table3[[#This Row],[beta]]*0.693</f>
        <v>0.17327877252760995</v>
      </c>
      <c r="J238" s="77">
        <f>Table3[[#This Row],[SE]]*0.693</f>
        <v>0.29539905030897234</v>
      </c>
      <c r="K238" s="77">
        <v>0.55747763675198203</v>
      </c>
      <c r="L238" s="77">
        <f t="shared" si="9"/>
        <v>1.2840787289874718</v>
      </c>
      <c r="M238" s="77">
        <f t="shared" si="10"/>
        <v>0.5568660555879057</v>
      </c>
      <c r="N238" s="77">
        <f t="shared" si="11"/>
        <v>2.9609601190313448</v>
      </c>
    </row>
    <row r="239" spans="1:14" hidden="1" x14ac:dyDescent="0.2">
      <c r="A239" t="s">
        <v>284</v>
      </c>
      <c r="B239" t="s">
        <v>225</v>
      </c>
      <c r="C239" t="s">
        <v>226</v>
      </c>
      <c r="D239" t="s">
        <v>117</v>
      </c>
      <c r="E239" t="s">
        <v>302</v>
      </c>
      <c r="F239">
        <v>1</v>
      </c>
      <c r="G239" s="77">
        <v>7.9429769999999997E-2</v>
      </c>
      <c r="H239" s="77">
        <v>0.19240146399999999</v>
      </c>
      <c r="I239" s="77">
        <f>Table3[[#This Row],[beta]]*0.693</f>
        <v>5.5044830609999991E-2</v>
      </c>
      <c r="J239" s="77">
        <f>Table3[[#This Row],[SE]]*0.693</f>
        <v>0.13333421455199998</v>
      </c>
      <c r="K239" s="77">
        <v>0.67972860700000004</v>
      </c>
      <c r="L239" s="77">
        <f t="shared" si="9"/>
        <v>1.0826695209789181</v>
      </c>
      <c r="M239" s="77">
        <f t="shared" si="10"/>
        <v>0.7425410679681731</v>
      </c>
      <c r="N239" s="77">
        <f t="shared" si="11"/>
        <v>1.5785972550503589</v>
      </c>
    </row>
    <row r="240" spans="1:14" hidden="1" x14ac:dyDescent="0.2">
      <c r="A240" t="s">
        <v>284</v>
      </c>
      <c r="B240" t="s">
        <v>246</v>
      </c>
      <c r="C240" t="s">
        <v>226</v>
      </c>
      <c r="D240" t="s">
        <v>117</v>
      </c>
      <c r="E240" t="s">
        <v>302</v>
      </c>
      <c r="F240">
        <v>1</v>
      </c>
      <c r="G240" s="77">
        <v>-5.2677572284521596E-3</v>
      </c>
      <c r="H240" s="77">
        <v>3.2602589492146802E-3</v>
      </c>
      <c r="I240" s="77">
        <f>Table3[[#This Row],[beta]]*0.693</f>
        <v>-3.6505557593173462E-3</v>
      </c>
      <c r="J240" s="77">
        <f>Table3[[#This Row],[SE]]*0.693</f>
        <v>2.2593594518057732E-3</v>
      </c>
      <c r="K240" s="77">
        <v>0.106148785097038</v>
      </c>
      <c r="L240" s="77">
        <f t="shared" si="9"/>
        <v>0.99474609307397432</v>
      </c>
      <c r="M240" s="77">
        <f t="shared" si="10"/>
        <v>0.98840982484245321</v>
      </c>
      <c r="N240" s="77">
        <f t="shared" si="11"/>
        <v>1.0011229803828181</v>
      </c>
    </row>
    <row r="241" spans="1:14" hidden="1" x14ac:dyDescent="0.2">
      <c r="A241" t="s">
        <v>284</v>
      </c>
      <c r="B241" t="s">
        <v>2214</v>
      </c>
      <c r="C241" t="s">
        <v>226</v>
      </c>
      <c r="D241" t="s">
        <v>117</v>
      </c>
      <c r="E241" t="s">
        <v>302</v>
      </c>
      <c r="F241">
        <v>1</v>
      </c>
      <c r="G241" s="77">
        <v>-0.182426029566641</v>
      </c>
      <c r="H241" s="77">
        <v>0.55044154586003702</v>
      </c>
      <c r="I241" s="77">
        <f>Table3[[#This Row],[beta]]*0.693</f>
        <v>-0.1264212384896822</v>
      </c>
      <c r="J241" s="77">
        <f>Table3[[#This Row],[SE]]*0.693</f>
        <v>0.3814559912810056</v>
      </c>
      <c r="K241" s="77">
        <v>0.74032905398473203</v>
      </c>
      <c r="L241" s="77">
        <f t="shared" si="9"/>
        <v>0.83324627723700306</v>
      </c>
      <c r="M241" s="77">
        <f t="shared" si="10"/>
        <v>0.28328793527293078</v>
      </c>
      <c r="N241" s="77">
        <f t="shared" si="11"/>
        <v>2.450861021880121</v>
      </c>
    </row>
    <row r="242" spans="1:14" hidden="1" x14ac:dyDescent="0.2">
      <c r="A242" t="s">
        <v>284</v>
      </c>
      <c r="B242" t="s">
        <v>225</v>
      </c>
      <c r="C242" t="s">
        <v>226</v>
      </c>
      <c r="D242" t="s">
        <v>78</v>
      </c>
      <c r="E242" t="s">
        <v>302</v>
      </c>
      <c r="F242">
        <v>1</v>
      </c>
      <c r="G242" s="77">
        <v>8.7307371999999994E-2</v>
      </c>
      <c r="H242" s="77">
        <v>0.11584749599999999</v>
      </c>
      <c r="I242" s="77">
        <f>Table3[[#This Row],[beta]]*0.693</f>
        <v>6.0504008795999993E-2</v>
      </c>
      <c r="J242" s="77">
        <f>Table3[[#This Row],[SE]]*0.693</f>
        <v>8.0282314727999987E-2</v>
      </c>
      <c r="K242" s="77">
        <v>0.45106507800000001</v>
      </c>
      <c r="L242" s="77">
        <f t="shared" si="9"/>
        <v>1.0912320423504172</v>
      </c>
      <c r="M242" s="77">
        <f t="shared" si="10"/>
        <v>0.86957236717300979</v>
      </c>
      <c r="N242" s="77">
        <f t="shared" si="11"/>
        <v>1.3693942162899297</v>
      </c>
    </row>
    <row r="243" spans="1:14" hidden="1" x14ac:dyDescent="0.2">
      <c r="A243" t="s">
        <v>284</v>
      </c>
      <c r="B243" t="s">
        <v>246</v>
      </c>
      <c r="C243" t="s">
        <v>226</v>
      </c>
      <c r="D243" t="s">
        <v>78</v>
      </c>
      <c r="E243" t="s">
        <v>302</v>
      </c>
      <c r="F243">
        <v>1</v>
      </c>
      <c r="G243" s="77">
        <v>-3.0462920076671902E-3</v>
      </c>
      <c r="H243" s="77">
        <v>1.96048649743426E-3</v>
      </c>
      <c r="I243" s="77">
        <f>Table3[[#This Row],[beta]]*0.693</f>
        <v>-2.1110803613133625E-3</v>
      </c>
      <c r="J243" s="77">
        <f>Table3[[#This Row],[SE]]*0.693</f>
        <v>1.358617142721942E-3</v>
      </c>
      <c r="K243" s="77">
        <v>0.120221409932669</v>
      </c>
      <c r="L243" s="77">
        <f t="shared" si="9"/>
        <v>0.99695834323187182</v>
      </c>
      <c r="M243" s="77">
        <f t="shared" si="10"/>
        <v>0.99313482816112764</v>
      </c>
      <c r="N243" s="77">
        <f t="shared" si="11"/>
        <v>1.0007965786276733</v>
      </c>
    </row>
    <row r="244" spans="1:14" hidden="1" x14ac:dyDescent="0.2">
      <c r="A244" t="s">
        <v>284</v>
      </c>
      <c r="B244" t="s">
        <v>2214</v>
      </c>
      <c r="C244" t="s">
        <v>226</v>
      </c>
      <c r="D244" t="s">
        <v>78</v>
      </c>
      <c r="E244" t="s">
        <v>302</v>
      </c>
      <c r="F244">
        <v>1</v>
      </c>
      <c r="G244" s="77">
        <v>4.7968687735124797E-2</v>
      </c>
      <c r="H244" s="77">
        <v>0.31273092523418999</v>
      </c>
      <c r="I244" s="77">
        <f>Table3[[#This Row],[beta]]*0.693</f>
        <v>3.3242300600441484E-2</v>
      </c>
      <c r="J244" s="77">
        <f>Table3[[#This Row],[SE]]*0.693</f>
        <v>0.21672253118729365</v>
      </c>
      <c r="K244" s="77">
        <v>0.87809352647622596</v>
      </c>
      <c r="L244" s="77">
        <f t="shared" si="9"/>
        <v>1.0491378039293402</v>
      </c>
      <c r="M244" s="77">
        <f t="shared" si="10"/>
        <v>0.5683692828088982</v>
      </c>
      <c r="N244" s="77">
        <f t="shared" si="11"/>
        <v>1.9365756822642395</v>
      </c>
    </row>
    <row r="245" spans="1:14" hidden="1" x14ac:dyDescent="0.2">
      <c r="A245" t="s">
        <v>284</v>
      </c>
      <c r="B245" t="s">
        <v>225</v>
      </c>
      <c r="C245" t="s">
        <v>226</v>
      </c>
      <c r="D245" t="s">
        <v>85</v>
      </c>
      <c r="E245" t="s">
        <v>302</v>
      </c>
      <c r="F245">
        <v>1</v>
      </c>
      <c r="G245" s="77">
        <v>-0.35550768599999999</v>
      </c>
      <c r="H245" s="77">
        <v>0.167515833</v>
      </c>
      <c r="I245" s="77">
        <f>Table3[[#This Row],[beta]]*0.693</f>
        <v>-0.24636682639799998</v>
      </c>
      <c r="J245" s="77">
        <f>Table3[[#This Row],[SE]]*0.693</f>
        <v>0.11608847226899999</v>
      </c>
      <c r="K245" s="77">
        <v>3.3818147999999999E-2</v>
      </c>
      <c r="L245" s="77">
        <f t="shared" si="9"/>
        <v>0.70081755761459441</v>
      </c>
      <c r="M245" s="77">
        <f t="shared" si="10"/>
        <v>0.50467596017520255</v>
      </c>
      <c r="N245" s="77">
        <f t="shared" si="11"/>
        <v>0.97318930921611591</v>
      </c>
    </row>
    <row r="246" spans="1:14" hidden="1" x14ac:dyDescent="0.2">
      <c r="A246" t="s">
        <v>284</v>
      </c>
      <c r="B246" t="s">
        <v>246</v>
      </c>
      <c r="C246" t="s">
        <v>226</v>
      </c>
      <c r="D246" t="s">
        <v>85</v>
      </c>
      <c r="E246" t="s">
        <v>302</v>
      </c>
      <c r="F246">
        <v>1</v>
      </c>
      <c r="G246" s="77">
        <v>8.1441205342017305E-4</v>
      </c>
      <c r="H246" s="77">
        <v>2.7779891703884501E-3</v>
      </c>
      <c r="I246" s="77">
        <f>Table3[[#This Row],[beta]]*0.693</f>
        <v>5.6438755302017985E-4</v>
      </c>
      <c r="J246" s="77">
        <f>Table3[[#This Row],[SE]]*0.693</f>
        <v>1.9251464950791957E-3</v>
      </c>
      <c r="K246" s="77">
        <v>0.76939524885767197</v>
      </c>
      <c r="L246" s="77">
        <f t="shared" si="9"/>
        <v>1.0008147437769637</v>
      </c>
      <c r="M246" s="77">
        <f t="shared" si="10"/>
        <v>0.99538025727008206</v>
      </c>
      <c r="N246" s="77">
        <f t="shared" si="11"/>
        <v>1.0062789009985071</v>
      </c>
    </row>
    <row r="247" spans="1:14" hidden="1" x14ac:dyDescent="0.2">
      <c r="A247" t="s">
        <v>284</v>
      </c>
      <c r="B247" t="s">
        <v>2214</v>
      </c>
      <c r="C247" t="s">
        <v>226</v>
      </c>
      <c r="D247" t="s">
        <v>85</v>
      </c>
      <c r="E247" t="s">
        <v>302</v>
      </c>
      <c r="F247">
        <v>1</v>
      </c>
      <c r="G247" s="77">
        <v>-0.24124344041991999</v>
      </c>
      <c r="H247" s="77">
        <v>0.50570817457010098</v>
      </c>
      <c r="I247" s="77">
        <f>Table3[[#This Row],[beta]]*0.693</f>
        <v>-0.16718170421100453</v>
      </c>
      <c r="J247" s="77">
        <f>Table3[[#This Row],[SE]]*0.693</f>
        <v>0.35045576497707998</v>
      </c>
      <c r="K247" s="77">
        <v>0.633333057165122</v>
      </c>
      <c r="L247" s="77">
        <f t="shared" si="9"/>
        <v>0.7856503440566972</v>
      </c>
      <c r="M247" s="77">
        <f t="shared" si="10"/>
        <v>0.2915827425351098</v>
      </c>
      <c r="N247" s="77">
        <f t="shared" si="11"/>
        <v>2.116882699400783</v>
      </c>
    </row>
    <row r="248" spans="1:14" hidden="1" x14ac:dyDescent="0.2">
      <c r="A248" t="s">
        <v>284</v>
      </c>
      <c r="B248" t="s">
        <v>225</v>
      </c>
      <c r="C248" t="s">
        <v>226</v>
      </c>
      <c r="D248" t="s">
        <v>92</v>
      </c>
      <c r="E248" t="s">
        <v>302</v>
      </c>
      <c r="F248">
        <v>1</v>
      </c>
      <c r="G248" s="77">
        <v>6.8099323000000003E-2</v>
      </c>
      <c r="H248" s="77">
        <v>0.102967302</v>
      </c>
      <c r="I248" s="77">
        <f>Table3[[#This Row],[beta]]*0.693</f>
        <v>4.7192830839E-2</v>
      </c>
      <c r="J248" s="77">
        <f>Table3[[#This Row],[SE]]*0.693</f>
        <v>7.1356340285999992E-2</v>
      </c>
      <c r="K248" s="77">
        <v>0.50837606700000004</v>
      </c>
      <c r="L248" s="77">
        <f t="shared" si="9"/>
        <v>1.0704716256520912</v>
      </c>
      <c r="M248" s="77">
        <f t="shared" si="10"/>
        <v>0.87483796824576077</v>
      </c>
      <c r="N248" s="77">
        <f t="shared" si="11"/>
        <v>1.309853416197776</v>
      </c>
    </row>
    <row r="249" spans="1:14" hidden="1" x14ac:dyDescent="0.2">
      <c r="A249" t="s">
        <v>284</v>
      </c>
      <c r="B249" t="s">
        <v>246</v>
      </c>
      <c r="C249" t="s">
        <v>226</v>
      </c>
      <c r="D249" t="s">
        <v>92</v>
      </c>
      <c r="E249" t="s">
        <v>302</v>
      </c>
      <c r="F249">
        <v>1</v>
      </c>
      <c r="G249" s="77">
        <v>2.0391733322187699E-3</v>
      </c>
      <c r="H249" s="77">
        <v>1.68777981298481E-3</v>
      </c>
      <c r="I249" s="77">
        <f>Table3[[#This Row],[beta]]*0.693</f>
        <v>1.4131471192276074E-3</v>
      </c>
      <c r="J249" s="77">
        <f>Table3[[#This Row],[SE]]*0.693</f>
        <v>1.1696314103984732E-3</v>
      </c>
      <c r="K249" s="77">
        <v>0.22697085167042599</v>
      </c>
      <c r="L249" s="77">
        <f t="shared" si="9"/>
        <v>1.0020412538601036</v>
      </c>
      <c r="M249" s="77">
        <f t="shared" si="10"/>
        <v>0.99873192958039703</v>
      </c>
      <c r="N249" s="77">
        <f t="shared" si="11"/>
        <v>1.0053615436720653</v>
      </c>
    </row>
    <row r="250" spans="1:14" hidden="1" x14ac:dyDescent="0.2">
      <c r="A250" t="s">
        <v>284</v>
      </c>
      <c r="B250" t="s">
        <v>2214</v>
      </c>
      <c r="C250" t="s">
        <v>226</v>
      </c>
      <c r="D250" t="s">
        <v>92</v>
      </c>
      <c r="E250" t="s">
        <v>302</v>
      </c>
      <c r="F250">
        <v>1</v>
      </c>
      <c r="G250" s="77">
        <v>2.54491600729519E-2</v>
      </c>
      <c r="H250" s="77">
        <v>0.30538992087542299</v>
      </c>
      <c r="I250" s="77">
        <f>Table3[[#This Row],[beta]]*0.693</f>
        <v>1.7636267930555664E-2</v>
      </c>
      <c r="J250" s="77">
        <f>Table3[[#This Row],[SE]]*0.693</f>
        <v>0.21163521516666811</v>
      </c>
      <c r="K250" s="77">
        <v>0.93358649629475499</v>
      </c>
      <c r="L250" s="77">
        <f t="shared" si="9"/>
        <v>1.0257757545802311</v>
      </c>
      <c r="M250" s="77">
        <f t="shared" si="10"/>
        <v>0.56376651999003125</v>
      </c>
      <c r="N250" s="77">
        <f t="shared" si="11"/>
        <v>1.8664036642389625</v>
      </c>
    </row>
    <row r="251" spans="1:14" hidden="1" x14ac:dyDescent="0.2">
      <c r="A251" t="s">
        <v>284</v>
      </c>
      <c r="B251" t="s">
        <v>246</v>
      </c>
      <c r="C251" t="s">
        <v>226</v>
      </c>
      <c r="D251" t="s">
        <v>104</v>
      </c>
      <c r="E251" t="s">
        <v>302</v>
      </c>
      <c r="F251">
        <v>1</v>
      </c>
      <c r="G251" s="77">
        <v>-6.6365126952069203E-4</v>
      </c>
      <c r="H251" s="77">
        <v>1.8249762293915299E-3</v>
      </c>
      <c r="I251" s="77">
        <f>Table3[[#This Row],[beta]]*0.693</f>
        <v>-4.5991032977783954E-4</v>
      </c>
      <c r="J251" s="77">
        <f>Table3[[#This Row],[SE]]*0.693</f>
        <v>1.2647085269683301E-3</v>
      </c>
      <c r="K251" s="77">
        <v>0.71611993157953102</v>
      </c>
      <c r="L251" s="77">
        <f t="shared" si="9"/>
        <v>0.99933656889827549</v>
      </c>
      <c r="M251" s="77">
        <f t="shared" si="10"/>
        <v>0.99576837398875018</v>
      </c>
      <c r="N251" s="77">
        <f t="shared" si="11"/>
        <v>1.0029175499287954</v>
      </c>
    </row>
    <row r="252" spans="1:14" hidden="1" x14ac:dyDescent="0.2">
      <c r="A252" t="s">
        <v>284</v>
      </c>
      <c r="B252" t="s">
        <v>2214</v>
      </c>
      <c r="C252" t="s">
        <v>226</v>
      </c>
      <c r="D252" t="s">
        <v>104</v>
      </c>
      <c r="E252" t="s">
        <v>302</v>
      </c>
      <c r="F252">
        <v>1</v>
      </c>
      <c r="G252" s="77">
        <v>-0.59195032220616595</v>
      </c>
      <c r="H252" s="77">
        <v>0.33786363827968302</v>
      </c>
      <c r="I252" s="77">
        <f>Table3[[#This Row],[beta]]*0.693</f>
        <v>-0.41022157328887299</v>
      </c>
      <c r="J252" s="77">
        <f>Table3[[#This Row],[SE]]*0.693</f>
        <v>0.23413950132782033</v>
      </c>
      <c r="K252" s="77">
        <v>7.9767075957773506E-2</v>
      </c>
      <c r="L252" s="77">
        <f t="shared" si="9"/>
        <v>0.55324722149961936</v>
      </c>
      <c r="M252" s="77">
        <f t="shared" si="10"/>
        <v>0.2853145414064015</v>
      </c>
      <c r="N252" s="77">
        <f t="shared" si="11"/>
        <v>1.0727896537914818</v>
      </c>
    </row>
    <row r="253" spans="1:14" hidden="1" x14ac:dyDescent="0.2">
      <c r="A253" t="s">
        <v>284</v>
      </c>
      <c r="B253" t="s">
        <v>225</v>
      </c>
      <c r="C253" t="s">
        <v>226</v>
      </c>
      <c r="D253" t="s">
        <v>109</v>
      </c>
      <c r="E253" t="s">
        <v>302</v>
      </c>
      <c r="F253">
        <v>1</v>
      </c>
      <c r="G253" s="77">
        <v>-6.4831855999999993E-2</v>
      </c>
      <c r="H253" s="77">
        <v>0.175372533</v>
      </c>
      <c r="I253" s="77">
        <f>Table3[[#This Row],[beta]]*0.693</f>
        <v>-4.4928476207999994E-2</v>
      </c>
      <c r="J253" s="77">
        <f>Table3[[#This Row],[SE]]*0.693</f>
        <v>0.121533165369</v>
      </c>
      <c r="K253" s="77">
        <v>0.71162035000000001</v>
      </c>
      <c r="L253" s="77">
        <f t="shared" si="9"/>
        <v>0.93722503889628339</v>
      </c>
      <c r="M253" s="77">
        <f t="shared" si="10"/>
        <v>0.66460525194359144</v>
      </c>
      <c r="N253" s="77">
        <f t="shared" si="11"/>
        <v>1.3216729343702109</v>
      </c>
    </row>
    <row r="254" spans="1:14" hidden="1" x14ac:dyDescent="0.2">
      <c r="A254" t="s">
        <v>284</v>
      </c>
      <c r="B254" t="s">
        <v>246</v>
      </c>
      <c r="C254" t="s">
        <v>226</v>
      </c>
      <c r="D254" t="s">
        <v>109</v>
      </c>
      <c r="E254" t="s">
        <v>302</v>
      </c>
      <c r="F254">
        <v>1</v>
      </c>
      <c r="G254" s="77">
        <v>-2.4597478050388802E-3</v>
      </c>
      <c r="H254" s="77">
        <v>2.79524870269003E-3</v>
      </c>
      <c r="I254" s="77">
        <f>Table3[[#This Row],[beta]]*0.693</f>
        <v>-1.7046052288919439E-3</v>
      </c>
      <c r="J254" s="77">
        <f>Table3[[#This Row],[SE]]*0.693</f>
        <v>1.9371073509641906E-3</v>
      </c>
      <c r="K254" s="77">
        <v>0.378873080064764</v>
      </c>
      <c r="L254" s="77">
        <f t="shared" si="9"/>
        <v>0.99754327489572492</v>
      </c>
      <c r="M254" s="77">
        <f t="shared" si="10"/>
        <v>0.99209299090172298</v>
      </c>
      <c r="N254" s="77">
        <f t="shared" si="11"/>
        <v>1.0030235012397763</v>
      </c>
    </row>
    <row r="255" spans="1:14" hidden="1" x14ac:dyDescent="0.2">
      <c r="A255" t="s">
        <v>284</v>
      </c>
      <c r="B255" t="s">
        <v>2214</v>
      </c>
      <c r="C255" t="s">
        <v>226</v>
      </c>
      <c r="D255" t="s">
        <v>109</v>
      </c>
      <c r="E255" t="s">
        <v>302</v>
      </c>
      <c r="F255">
        <v>1</v>
      </c>
      <c r="G255" s="77">
        <v>0.91615730939907003</v>
      </c>
      <c r="H255" s="77">
        <v>0.568426626748189</v>
      </c>
      <c r="I255" s="77">
        <f>Table3[[#This Row],[beta]]*0.693</f>
        <v>0.63489701541355548</v>
      </c>
      <c r="J255" s="77">
        <f>Table3[[#This Row],[SE]]*0.693</f>
        <v>0.39391965233649495</v>
      </c>
      <c r="K255" s="77">
        <v>0.10701800172074299</v>
      </c>
      <c r="L255" s="77">
        <f t="shared" si="9"/>
        <v>2.4996664660632439</v>
      </c>
      <c r="M255" s="77">
        <f t="shared" si="10"/>
        <v>0.82040358823770521</v>
      </c>
      <c r="N255" s="77">
        <f t="shared" si="11"/>
        <v>7.6161690796392572</v>
      </c>
    </row>
    <row r="256" spans="1:14" hidden="1" x14ac:dyDescent="0.2">
      <c r="A256" t="s">
        <v>284</v>
      </c>
      <c r="B256" t="s">
        <v>2214</v>
      </c>
      <c r="C256" t="s">
        <v>226</v>
      </c>
      <c r="D256" t="s">
        <v>88</v>
      </c>
      <c r="E256" t="s">
        <v>302</v>
      </c>
      <c r="F256">
        <v>1</v>
      </c>
      <c r="G256" s="77">
        <v>0.42961337025664098</v>
      </c>
      <c r="H256" s="77">
        <v>0.36708402698298598</v>
      </c>
      <c r="I256" s="77">
        <f>Table3[[#This Row],[beta]]*0.693</f>
        <v>0.29772206558785219</v>
      </c>
      <c r="J256" s="77">
        <f>Table3[[#This Row],[SE]]*0.693</f>
        <v>0.25438923069920927</v>
      </c>
      <c r="K256" s="77">
        <v>0.24186389675690201</v>
      </c>
      <c r="L256" s="77">
        <f t="shared" si="9"/>
        <v>1.536663288948263</v>
      </c>
      <c r="M256" s="77">
        <f t="shared" si="10"/>
        <v>0.74835985836158891</v>
      </c>
      <c r="N256" s="77">
        <f t="shared" si="11"/>
        <v>3.1553457032971357</v>
      </c>
    </row>
    <row r="257" spans="1:14" hidden="1" x14ac:dyDescent="0.2">
      <c r="A257" t="s">
        <v>284</v>
      </c>
      <c r="B257" t="s">
        <v>225</v>
      </c>
      <c r="C257" t="s">
        <v>226</v>
      </c>
      <c r="D257" t="s">
        <v>95</v>
      </c>
      <c r="E257" t="s">
        <v>302</v>
      </c>
      <c r="F257">
        <v>1</v>
      </c>
      <c r="G257" s="77">
        <v>0.23909011699999999</v>
      </c>
      <c r="H257" s="77">
        <v>0.193909989</v>
      </c>
      <c r="I257" s="77">
        <f>Table3[[#This Row],[beta]]*0.693</f>
        <v>0.16568945108099997</v>
      </c>
      <c r="J257" s="77">
        <f>Table3[[#This Row],[SE]]*0.693</f>
        <v>0.13437962237699999</v>
      </c>
      <c r="K257" s="77">
        <v>0.21757749400000001</v>
      </c>
      <c r="L257" s="77">
        <f t="shared" si="9"/>
        <v>1.2700929883965675</v>
      </c>
      <c r="M257" s="77">
        <f t="shared" si="10"/>
        <v>0.86851236045921487</v>
      </c>
      <c r="N257" s="77">
        <f t="shared" si="11"/>
        <v>1.8573554880913818</v>
      </c>
    </row>
    <row r="258" spans="1:14" hidden="1" x14ac:dyDescent="0.2">
      <c r="A258" t="s">
        <v>284</v>
      </c>
      <c r="B258" t="s">
        <v>246</v>
      </c>
      <c r="C258" t="s">
        <v>226</v>
      </c>
      <c r="D258" t="s">
        <v>95</v>
      </c>
      <c r="E258" t="s">
        <v>302</v>
      </c>
      <c r="F258">
        <v>1</v>
      </c>
      <c r="G258" s="77">
        <v>-3.3330784546585501E-3</v>
      </c>
      <c r="H258" s="77">
        <v>3.1181817446098302E-3</v>
      </c>
      <c r="I258" s="77">
        <f>Table3[[#This Row],[beta]]*0.693</f>
        <v>-2.309823369078375E-3</v>
      </c>
      <c r="J258" s="77">
        <f>Table3[[#This Row],[SE]]*0.693</f>
        <v>2.1608999490146121E-3</v>
      </c>
      <c r="K258" s="77">
        <v>0.285106929543402</v>
      </c>
      <c r="L258" s="77">
        <f t="shared" si="9"/>
        <v>0.99667247008504933</v>
      </c>
      <c r="M258" s="77">
        <f t="shared" si="10"/>
        <v>0.9905997465588916</v>
      </c>
      <c r="N258" s="77">
        <f t="shared" si="11"/>
        <v>1.0027824215341428</v>
      </c>
    </row>
    <row r="259" spans="1:14" hidden="1" x14ac:dyDescent="0.2">
      <c r="A259" t="s">
        <v>284</v>
      </c>
      <c r="B259" t="s">
        <v>2214</v>
      </c>
      <c r="C259" t="s">
        <v>226</v>
      </c>
      <c r="D259" t="s">
        <v>95</v>
      </c>
      <c r="E259" t="s">
        <v>302</v>
      </c>
      <c r="F259">
        <v>1</v>
      </c>
      <c r="G259" s="77">
        <v>-0.981514051570059</v>
      </c>
      <c r="H259" s="77">
        <v>0.62640104843989797</v>
      </c>
      <c r="I259" s="77">
        <f>Table3[[#This Row],[beta]]*0.693</f>
        <v>-0.68018923773805084</v>
      </c>
      <c r="J259" s="77">
        <f>Table3[[#This Row],[SE]]*0.693</f>
        <v>0.43409592656884927</v>
      </c>
      <c r="K259" s="77">
        <v>0.117135735597348</v>
      </c>
      <c r="L259" s="77">
        <f t="shared" ref="L259:L322" si="12">EXP(IF(RIGHT(D259,3)="_HB",I259,G259))</f>
        <v>0.37474328844850746</v>
      </c>
      <c r="M259" s="77">
        <f t="shared" ref="M259:M322" si="13">EXP(IF(RIGHT(D259,3)="_HB", J259 - 1.96*HI259, G259 - 1.96*H259))</f>
        <v>0.10978184534574774</v>
      </c>
      <c r="N259" s="77">
        <f t="shared" si="11"/>
        <v>1.2791963169768372</v>
      </c>
    </row>
    <row r="260" spans="1:14" hidden="1" x14ac:dyDescent="0.2">
      <c r="A260" t="s">
        <v>284</v>
      </c>
      <c r="B260" t="s">
        <v>225</v>
      </c>
      <c r="C260" t="s">
        <v>226</v>
      </c>
      <c r="D260" t="s">
        <v>120</v>
      </c>
      <c r="E260" t="s">
        <v>302</v>
      </c>
      <c r="F260">
        <v>1</v>
      </c>
      <c r="G260" s="77">
        <v>-0.13253487899999999</v>
      </c>
      <c r="H260" s="77">
        <v>0.184873185</v>
      </c>
      <c r="I260" s="77">
        <f>Table3[[#This Row],[beta]]*0.693</f>
        <v>-9.1846671146999986E-2</v>
      </c>
      <c r="J260" s="77">
        <f>Table3[[#This Row],[SE]]*0.693</f>
        <v>0.12811711720499999</v>
      </c>
      <c r="K260" s="77">
        <v>0.47343816399999999</v>
      </c>
      <c r="L260" s="77">
        <f t="shared" si="12"/>
        <v>0.87587238402054579</v>
      </c>
      <c r="M260" s="77">
        <f t="shared" si="13"/>
        <v>0.60964020628056148</v>
      </c>
      <c r="N260" s="77">
        <f t="shared" si="11"/>
        <v>1.2583691580485827</v>
      </c>
    </row>
    <row r="261" spans="1:14" hidden="1" x14ac:dyDescent="0.2">
      <c r="A261" t="s">
        <v>284</v>
      </c>
      <c r="B261" t="s">
        <v>246</v>
      </c>
      <c r="C261" t="s">
        <v>226</v>
      </c>
      <c r="D261" t="s">
        <v>120</v>
      </c>
      <c r="E261" t="s">
        <v>302</v>
      </c>
      <c r="F261">
        <v>1</v>
      </c>
      <c r="G261" s="77">
        <v>-7.9805803971576405E-5</v>
      </c>
      <c r="H261" s="77">
        <v>3.0399511311312E-3</v>
      </c>
      <c r="I261" s="77">
        <f>Table3[[#This Row],[beta]]*0.693</f>
        <v>-5.5305422152302447E-5</v>
      </c>
      <c r="J261" s="77">
        <f>Table3[[#This Row],[SE]]*0.693</f>
        <v>2.1066861338739215E-3</v>
      </c>
      <c r="K261" s="77">
        <v>0.97905607597218403</v>
      </c>
      <c r="L261" s="77">
        <f t="shared" si="12"/>
        <v>0.99992019738042692</v>
      </c>
      <c r="M261" s="77">
        <f t="shared" si="13"/>
        <v>0.99398008273029559</v>
      </c>
      <c r="N261" s="77">
        <f t="shared" ref="N261:N324" si="14">EXP(IF(RIGHT(D261,3)="_HB",I261+1.96*J261,G261+1.96*H261))</f>
        <v>1.0058958106916176</v>
      </c>
    </row>
    <row r="262" spans="1:14" hidden="1" x14ac:dyDescent="0.2">
      <c r="A262" t="s">
        <v>284</v>
      </c>
      <c r="B262" t="s">
        <v>2214</v>
      </c>
      <c r="C262" t="s">
        <v>226</v>
      </c>
      <c r="D262" t="s">
        <v>120</v>
      </c>
      <c r="E262" t="s">
        <v>302</v>
      </c>
      <c r="F262">
        <v>1</v>
      </c>
      <c r="G262" s="77">
        <v>-0.190542608185329</v>
      </c>
      <c r="H262" s="77">
        <v>0.56850417524147401</v>
      </c>
      <c r="I262" s="77">
        <f>Table3[[#This Row],[beta]]*0.693</f>
        <v>-0.13204602747243299</v>
      </c>
      <c r="J262" s="77">
        <f>Table3[[#This Row],[SE]]*0.693</f>
        <v>0.39397339344234145</v>
      </c>
      <c r="K262" s="77">
        <v>0.73750074686938505</v>
      </c>
      <c r="L262" s="77">
        <f t="shared" si="12"/>
        <v>0.82651054086449671</v>
      </c>
      <c r="M262" s="77">
        <f t="shared" si="13"/>
        <v>0.27122384800545113</v>
      </c>
      <c r="N262" s="77">
        <f t="shared" si="14"/>
        <v>2.5186563762136189</v>
      </c>
    </row>
    <row r="263" spans="1:14" hidden="1" x14ac:dyDescent="0.2">
      <c r="A263" t="s">
        <v>284</v>
      </c>
      <c r="B263" t="s">
        <v>225</v>
      </c>
      <c r="C263" t="s">
        <v>226</v>
      </c>
      <c r="D263" t="s">
        <v>114</v>
      </c>
      <c r="E263" t="s">
        <v>302</v>
      </c>
      <c r="F263">
        <v>1</v>
      </c>
      <c r="G263" s="77">
        <v>0.36706886</v>
      </c>
      <c r="H263" s="77">
        <v>0.17647030899999999</v>
      </c>
      <c r="I263" s="77">
        <f>Table3[[#This Row],[beta]]*0.693</f>
        <v>0.25437871998</v>
      </c>
      <c r="J263" s="77">
        <f>Table3[[#This Row],[SE]]*0.693</f>
        <v>0.12229392413699998</v>
      </c>
      <c r="K263" s="77">
        <v>3.7520014999999997E-2</v>
      </c>
      <c r="L263" s="77">
        <f t="shared" si="12"/>
        <v>1.4434973149180463</v>
      </c>
      <c r="M263" s="77">
        <f t="shared" si="13"/>
        <v>1.021413093541869</v>
      </c>
      <c r="N263" s="77">
        <f t="shared" si="14"/>
        <v>2.0400017498798553</v>
      </c>
    </row>
    <row r="264" spans="1:14" hidden="1" x14ac:dyDescent="0.2">
      <c r="A264" t="s">
        <v>284</v>
      </c>
      <c r="B264" t="s">
        <v>246</v>
      </c>
      <c r="C264" t="s">
        <v>226</v>
      </c>
      <c r="D264" t="s">
        <v>114</v>
      </c>
      <c r="E264" t="s">
        <v>302</v>
      </c>
      <c r="F264">
        <v>1</v>
      </c>
      <c r="G264" s="77">
        <v>-1.70689285116654E-3</v>
      </c>
      <c r="H264" s="77">
        <v>2.9088005106266E-3</v>
      </c>
      <c r="I264" s="77">
        <f>Table3[[#This Row],[beta]]*0.693</f>
        <v>-1.1828767458584122E-3</v>
      </c>
      <c r="J264" s="77">
        <f>Table3[[#This Row],[SE]]*0.693</f>
        <v>2.0157987538642337E-3</v>
      </c>
      <c r="K264" s="77">
        <v>0.55733602518214298</v>
      </c>
      <c r="L264" s="77">
        <f t="shared" si="12"/>
        <v>0.99829456306195574</v>
      </c>
      <c r="M264" s="77">
        <f t="shared" si="13"/>
        <v>0.9926192307956615</v>
      </c>
      <c r="N264" s="77">
        <f t="shared" si="14"/>
        <v>1.0040023442223813</v>
      </c>
    </row>
    <row r="265" spans="1:14" hidden="1" x14ac:dyDescent="0.2">
      <c r="A265" t="s">
        <v>284</v>
      </c>
      <c r="B265" t="s">
        <v>2214</v>
      </c>
      <c r="C265" t="s">
        <v>226</v>
      </c>
      <c r="D265" t="s">
        <v>114</v>
      </c>
      <c r="E265" t="s">
        <v>302</v>
      </c>
      <c r="F265">
        <v>1</v>
      </c>
      <c r="G265" s="77">
        <v>-0.98095618635183202</v>
      </c>
      <c r="H265" s="77">
        <v>0.60064478126509502</v>
      </c>
      <c r="I265" s="77">
        <f>Table3[[#This Row],[beta]]*0.693</f>
        <v>-0.67980263714181954</v>
      </c>
      <c r="J265" s="77">
        <f>Table3[[#This Row],[SE]]*0.693</f>
        <v>0.41624683341671082</v>
      </c>
      <c r="K265" s="77">
        <v>0.102432845425284</v>
      </c>
      <c r="L265" s="77">
        <f t="shared" si="12"/>
        <v>0.37495240301834615</v>
      </c>
      <c r="M265" s="77">
        <f t="shared" si="13"/>
        <v>0.11553058745488319</v>
      </c>
      <c r="N265" s="77">
        <f t="shared" si="14"/>
        <v>1.2169011482273906</v>
      </c>
    </row>
    <row r="266" spans="1:14" hidden="1" x14ac:dyDescent="0.2">
      <c r="A266" t="s">
        <v>284</v>
      </c>
      <c r="B266" t="s">
        <v>225</v>
      </c>
      <c r="C266" t="s">
        <v>226</v>
      </c>
      <c r="D266" t="s">
        <v>129</v>
      </c>
      <c r="E266" t="s">
        <v>302</v>
      </c>
      <c r="F266">
        <v>1</v>
      </c>
      <c r="G266" s="77">
        <v>0.20885851699999999</v>
      </c>
      <c r="H266" s="77">
        <v>0.110423722</v>
      </c>
      <c r="I266" s="77">
        <f>Table3[[#This Row],[beta]]*0.693</f>
        <v>0.14473895228099998</v>
      </c>
      <c r="J266" s="77">
        <f>Table3[[#This Row],[SE]]*0.693</f>
        <v>7.6523639345999997E-2</v>
      </c>
      <c r="K266" s="77">
        <v>5.8567236000000002E-2</v>
      </c>
      <c r="L266" s="77">
        <f t="shared" si="12"/>
        <v>1.2322706408491426</v>
      </c>
      <c r="M266" s="77">
        <f t="shared" si="13"/>
        <v>0.99245661708671296</v>
      </c>
      <c r="N266" s="77">
        <f t="shared" si="14"/>
        <v>1.5300325537212704</v>
      </c>
    </row>
    <row r="267" spans="1:14" hidden="1" x14ac:dyDescent="0.2">
      <c r="A267" t="s">
        <v>284</v>
      </c>
      <c r="B267" t="s">
        <v>246</v>
      </c>
      <c r="C267" t="s">
        <v>226</v>
      </c>
      <c r="D267" t="s">
        <v>129</v>
      </c>
      <c r="E267" t="s">
        <v>302</v>
      </c>
      <c r="F267">
        <v>1</v>
      </c>
      <c r="G267" s="77">
        <v>-1.8259259235999701E-3</v>
      </c>
      <c r="H267" s="77">
        <v>1.61800942045849E-3</v>
      </c>
      <c r="I267" s="77">
        <f>Table3[[#This Row],[beta]]*0.693</f>
        <v>-1.2653666650547792E-3</v>
      </c>
      <c r="J267" s="77">
        <f>Table3[[#This Row],[SE]]*0.693</f>
        <v>1.1212805283777334E-3</v>
      </c>
      <c r="K267" s="77">
        <v>0.259108218801959</v>
      </c>
      <c r="L267" s="77">
        <f t="shared" si="12"/>
        <v>0.99817574006499443</v>
      </c>
      <c r="M267" s="77">
        <f t="shared" si="13"/>
        <v>0.9950152409653924</v>
      </c>
      <c r="N267" s="77">
        <f t="shared" si="14"/>
        <v>1.0013462779601316</v>
      </c>
    </row>
    <row r="268" spans="1:14" hidden="1" x14ac:dyDescent="0.2">
      <c r="A268" t="s">
        <v>284</v>
      </c>
      <c r="B268" t="s">
        <v>2214</v>
      </c>
      <c r="C268" t="s">
        <v>226</v>
      </c>
      <c r="D268" t="s">
        <v>129</v>
      </c>
      <c r="E268" t="s">
        <v>302</v>
      </c>
      <c r="F268">
        <v>1</v>
      </c>
      <c r="G268" s="77">
        <v>-0.52359336283670999</v>
      </c>
      <c r="H268" s="77">
        <v>0.30416839864213502</v>
      </c>
      <c r="I268" s="77">
        <f>Table3[[#This Row],[beta]]*0.693</f>
        <v>-0.36285020044583999</v>
      </c>
      <c r="J268" s="77">
        <f>Table3[[#This Row],[SE]]*0.693</f>
        <v>0.21078870025899954</v>
      </c>
      <c r="K268" s="77">
        <v>8.5179527325323107E-2</v>
      </c>
      <c r="L268" s="77">
        <f t="shared" si="12"/>
        <v>0.59238805363501357</v>
      </c>
      <c r="M268" s="77">
        <f t="shared" si="13"/>
        <v>0.32635699366589066</v>
      </c>
      <c r="N268" s="77">
        <f t="shared" si="14"/>
        <v>1.0752752749301864</v>
      </c>
    </row>
    <row r="269" spans="1:14" hidden="1" x14ac:dyDescent="0.2">
      <c r="A269" t="s">
        <v>284</v>
      </c>
      <c r="B269" t="s">
        <v>225</v>
      </c>
      <c r="C269" t="s">
        <v>226</v>
      </c>
      <c r="D269" t="s">
        <v>83</v>
      </c>
      <c r="E269" t="s">
        <v>316</v>
      </c>
      <c r="F269">
        <v>2</v>
      </c>
      <c r="G269" s="77">
        <v>-0.127519824</v>
      </c>
      <c r="H269" s="77">
        <v>0.104364868</v>
      </c>
      <c r="I269" s="77">
        <f>Table3[[#This Row],[beta]]*0.693</f>
        <v>-8.8371238031999991E-2</v>
      </c>
      <c r="J269" s="77">
        <f>Table3[[#This Row],[SE]]*0.693</f>
        <v>7.2324853523999991E-2</v>
      </c>
      <c r="K269" s="77">
        <v>0.22175851999999999</v>
      </c>
      <c r="L269" s="77">
        <f t="shared" si="12"/>
        <v>0.8802759650705182</v>
      </c>
      <c r="M269" s="77">
        <f t="shared" si="13"/>
        <v>0.71743353823240386</v>
      </c>
      <c r="N269" s="77">
        <f t="shared" si="14"/>
        <v>1.0800802212146057</v>
      </c>
    </row>
    <row r="270" spans="1:14" hidden="1" x14ac:dyDescent="0.2">
      <c r="A270" t="s">
        <v>284</v>
      </c>
      <c r="B270" t="s">
        <v>246</v>
      </c>
      <c r="C270" t="s">
        <v>226</v>
      </c>
      <c r="D270" t="s">
        <v>83</v>
      </c>
      <c r="E270" t="s">
        <v>316</v>
      </c>
      <c r="F270">
        <v>2</v>
      </c>
      <c r="G270" s="77">
        <v>-3.6403002075675699E-3</v>
      </c>
      <c r="H270" s="77">
        <v>1.6806549134897001E-3</v>
      </c>
      <c r="I270" s="77">
        <f>Table3[[#This Row],[beta]]*0.693</f>
        <v>-2.5227280438443259E-3</v>
      </c>
      <c r="J270" s="77">
        <f>Table3[[#This Row],[SE]]*0.693</f>
        <v>1.164693855048362E-3</v>
      </c>
      <c r="K270" s="77">
        <v>3.0311111237303699E-2</v>
      </c>
      <c r="L270" s="77">
        <f t="shared" si="12"/>
        <v>0.99636631765246519</v>
      </c>
      <c r="M270" s="77">
        <f t="shared" si="13"/>
        <v>0.99308960352371578</v>
      </c>
      <c r="N270" s="77">
        <f t="shared" si="14"/>
        <v>0.99965384334891538</v>
      </c>
    </row>
    <row r="271" spans="1:14" hidden="1" x14ac:dyDescent="0.2">
      <c r="A271" t="s">
        <v>284</v>
      </c>
      <c r="B271" t="s">
        <v>2214</v>
      </c>
      <c r="C271" t="s">
        <v>226</v>
      </c>
      <c r="D271" t="s">
        <v>83</v>
      </c>
      <c r="E271" t="s">
        <v>316</v>
      </c>
      <c r="F271">
        <v>2</v>
      </c>
      <c r="G271" s="77">
        <v>0.29593893491697199</v>
      </c>
      <c r="H271" s="77">
        <v>0.272428714254138</v>
      </c>
      <c r="I271" s="77">
        <f>Table3[[#This Row],[beta]]*0.693</f>
        <v>0.20508568189746157</v>
      </c>
      <c r="J271" s="77">
        <f>Table3[[#This Row],[SE]]*0.693</f>
        <v>0.18879309897811763</v>
      </c>
      <c r="K271" s="77">
        <v>0.27734689969370402</v>
      </c>
      <c r="L271" s="77">
        <f t="shared" si="12"/>
        <v>1.3443880591569732</v>
      </c>
      <c r="M271" s="77">
        <f t="shared" si="13"/>
        <v>0.78818586707022287</v>
      </c>
      <c r="N271" s="77">
        <f t="shared" si="14"/>
        <v>2.2930876194495711</v>
      </c>
    </row>
    <row r="272" spans="1:14" hidden="1" x14ac:dyDescent="0.2">
      <c r="A272" t="s">
        <v>284</v>
      </c>
      <c r="B272" t="s">
        <v>225</v>
      </c>
      <c r="C272" t="s">
        <v>226</v>
      </c>
      <c r="D272" t="s">
        <v>79</v>
      </c>
      <c r="E272" t="s">
        <v>302</v>
      </c>
      <c r="F272">
        <v>1</v>
      </c>
      <c r="G272" s="77">
        <v>8.7307371999999994E-2</v>
      </c>
      <c r="H272" s="77">
        <v>0.11584749599999999</v>
      </c>
      <c r="I272" s="77">
        <f>Table3[[#This Row],[beta]]*0.693</f>
        <v>6.0504008795999993E-2</v>
      </c>
      <c r="J272" s="77">
        <f>Table3[[#This Row],[SE]]*0.693</f>
        <v>8.0282314727999987E-2</v>
      </c>
      <c r="K272" s="77">
        <v>0.45106507800000001</v>
      </c>
      <c r="L272" s="77">
        <f t="shared" si="12"/>
        <v>1.0912320423504172</v>
      </c>
      <c r="M272" s="77">
        <f t="shared" si="13"/>
        <v>0.86957236717300979</v>
      </c>
      <c r="N272" s="77">
        <f t="shared" si="14"/>
        <v>1.3693942162899297</v>
      </c>
    </row>
    <row r="273" spans="1:14" hidden="1" x14ac:dyDescent="0.2">
      <c r="A273" t="s">
        <v>284</v>
      </c>
      <c r="B273" t="s">
        <v>246</v>
      </c>
      <c r="C273" t="s">
        <v>226</v>
      </c>
      <c r="D273" t="s">
        <v>79</v>
      </c>
      <c r="E273" t="s">
        <v>302</v>
      </c>
      <c r="F273">
        <v>1</v>
      </c>
      <c r="G273" s="77">
        <v>-3.0462920076671902E-3</v>
      </c>
      <c r="H273" s="77">
        <v>1.96048649743426E-3</v>
      </c>
      <c r="I273" s="77">
        <f>Table3[[#This Row],[beta]]*0.693</f>
        <v>-2.1110803613133625E-3</v>
      </c>
      <c r="J273" s="77">
        <f>Table3[[#This Row],[SE]]*0.693</f>
        <v>1.358617142721942E-3</v>
      </c>
      <c r="K273" s="77">
        <v>0.120221409932669</v>
      </c>
      <c r="L273" s="77">
        <f t="shared" si="12"/>
        <v>0.99695834323187182</v>
      </c>
      <c r="M273" s="77">
        <f t="shared" si="13"/>
        <v>0.99313482816112764</v>
      </c>
      <c r="N273" s="77">
        <f t="shared" si="14"/>
        <v>1.0007965786276733</v>
      </c>
    </row>
    <row r="274" spans="1:14" hidden="1" x14ac:dyDescent="0.2">
      <c r="A274" t="s">
        <v>284</v>
      </c>
      <c r="B274" t="s">
        <v>2214</v>
      </c>
      <c r="C274" t="s">
        <v>226</v>
      </c>
      <c r="D274" t="s">
        <v>79</v>
      </c>
      <c r="E274" t="s">
        <v>302</v>
      </c>
      <c r="F274">
        <v>1</v>
      </c>
      <c r="G274" s="77">
        <v>4.7968687735124797E-2</v>
      </c>
      <c r="H274" s="77">
        <v>0.31273092523418999</v>
      </c>
      <c r="I274" s="77">
        <f>Table3[[#This Row],[beta]]*0.693</f>
        <v>3.3242300600441484E-2</v>
      </c>
      <c r="J274" s="77">
        <f>Table3[[#This Row],[SE]]*0.693</f>
        <v>0.21672253118729365</v>
      </c>
      <c r="K274" s="77">
        <v>0.87809352647622596</v>
      </c>
      <c r="L274" s="77">
        <f t="shared" si="12"/>
        <v>1.0491378039293402</v>
      </c>
      <c r="M274" s="77">
        <f t="shared" si="13"/>
        <v>0.5683692828088982</v>
      </c>
      <c r="N274" s="77">
        <f t="shared" si="14"/>
        <v>1.9365756822642395</v>
      </c>
    </row>
    <row r="275" spans="1:14" hidden="1" x14ac:dyDescent="0.2">
      <c r="A275" t="s">
        <v>284</v>
      </c>
      <c r="B275" t="s">
        <v>225</v>
      </c>
      <c r="C275" t="s">
        <v>226</v>
      </c>
      <c r="D275" t="s">
        <v>133</v>
      </c>
      <c r="E275" t="s">
        <v>302</v>
      </c>
      <c r="F275">
        <v>1</v>
      </c>
      <c r="G275" s="77">
        <v>-0.20314348099999999</v>
      </c>
      <c r="H275" s="77">
        <v>0.16044445900000001</v>
      </c>
      <c r="I275" s="77">
        <f>Table3[[#This Row],[beta]]*0.693</f>
        <v>-0.14077843233299997</v>
      </c>
      <c r="J275" s="77">
        <f>Table3[[#This Row],[SE]]*0.693</f>
        <v>0.11118801008699999</v>
      </c>
      <c r="K275" s="77">
        <v>0.20546668200000001</v>
      </c>
      <c r="L275" s="77">
        <f t="shared" si="12"/>
        <v>0.81616112940912744</v>
      </c>
      <c r="M275" s="77">
        <f t="shared" si="13"/>
        <v>0.59594039778138586</v>
      </c>
      <c r="N275" s="77">
        <f t="shared" si="14"/>
        <v>1.1177610909383944</v>
      </c>
    </row>
    <row r="276" spans="1:14" hidden="1" x14ac:dyDescent="0.2">
      <c r="A276" t="s">
        <v>284</v>
      </c>
      <c r="B276" t="s">
        <v>246</v>
      </c>
      <c r="C276" t="s">
        <v>226</v>
      </c>
      <c r="D276" t="s">
        <v>133</v>
      </c>
      <c r="E276" t="s">
        <v>302</v>
      </c>
      <c r="F276">
        <v>1</v>
      </c>
      <c r="G276" s="77">
        <v>-5.49399081087046E-3</v>
      </c>
      <c r="H276" s="77">
        <v>2.4377794759165902E-3</v>
      </c>
      <c r="I276" s="77">
        <f>Table3[[#This Row],[beta]]*0.693</f>
        <v>-3.8073356319332286E-3</v>
      </c>
      <c r="J276" s="77">
        <f>Table3[[#This Row],[SE]]*0.693</f>
        <v>1.6893811768101969E-3</v>
      </c>
      <c r="K276" s="77">
        <v>2.42158942492052E-2</v>
      </c>
      <c r="L276" s="77">
        <f t="shared" si="12"/>
        <v>0.99452107355618713</v>
      </c>
      <c r="M276" s="77">
        <f t="shared" si="13"/>
        <v>0.98978053862562798</v>
      </c>
      <c r="N276" s="77">
        <f t="shared" si="14"/>
        <v>0.99928431318799149</v>
      </c>
    </row>
    <row r="277" spans="1:14" hidden="1" x14ac:dyDescent="0.2">
      <c r="A277" t="s">
        <v>284</v>
      </c>
      <c r="B277" t="s">
        <v>2214</v>
      </c>
      <c r="C277" t="s">
        <v>226</v>
      </c>
      <c r="D277" t="s">
        <v>133</v>
      </c>
      <c r="E277" t="s">
        <v>302</v>
      </c>
      <c r="F277">
        <v>1</v>
      </c>
      <c r="G277" s="77">
        <v>0.233113578393944</v>
      </c>
      <c r="H277" s="77">
        <v>0.41891202453961301</v>
      </c>
      <c r="I277" s="77">
        <f>Table3[[#This Row],[beta]]*0.693</f>
        <v>0.16154770982700317</v>
      </c>
      <c r="J277" s="77">
        <f>Table3[[#This Row],[SE]]*0.693</f>
        <v>0.29030603300595181</v>
      </c>
      <c r="K277" s="77">
        <v>0.57788698036480302</v>
      </c>
      <c r="L277" s="77">
        <f t="shared" si="12"/>
        <v>1.2625248667309295</v>
      </c>
      <c r="M277" s="77">
        <f t="shared" si="13"/>
        <v>0.55546260510913081</v>
      </c>
      <c r="N277" s="77">
        <f t="shared" si="14"/>
        <v>2.869624389567659</v>
      </c>
    </row>
    <row r="278" spans="1:14" hidden="1" x14ac:dyDescent="0.2">
      <c r="A278" t="s">
        <v>284</v>
      </c>
      <c r="B278" t="s">
        <v>225</v>
      </c>
      <c r="C278" t="s">
        <v>288</v>
      </c>
      <c r="D278" t="s">
        <v>137</v>
      </c>
      <c r="E278" t="s">
        <v>302</v>
      </c>
      <c r="F278">
        <v>1</v>
      </c>
      <c r="G278" s="77">
        <v>-0.146202164</v>
      </c>
      <c r="H278" s="77">
        <v>0.28522876200000002</v>
      </c>
      <c r="I278" s="77">
        <f>Table3[[#This Row],[beta]]*0.693</f>
        <v>-0.10131809965199999</v>
      </c>
      <c r="J278" s="77">
        <f>Table3[[#This Row],[SE]]*0.693</f>
        <v>0.19766353206600001</v>
      </c>
      <c r="K278" s="77">
        <v>0.60824611399999995</v>
      </c>
      <c r="L278" s="77">
        <f t="shared" si="12"/>
        <v>0.86398301926473109</v>
      </c>
      <c r="M278" s="77">
        <f t="shared" si="13"/>
        <v>0.49398479702540449</v>
      </c>
      <c r="N278" s="77">
        <f t="shared" si="14"/>
        <v>1.511112613328891</v>
      </c>
    </row>
    <row r="279" spans="1:14" hidden="1" x14ac:dyDescent="0.2">
      <c r="A279" t="s">
        <v>284</v>
      </c>
      <c r="B279" t="s">
        <v>2214</v>
      </c>
      <c r="C279" t="s">
        <v>288</v>
      </c>
      <c r="D279" t="s">
        <v>137</v>
      </c>
      <c r="E279" t="s">
        <v>302</v>
      </c>
      <c r="F279">
        <v>1</v>
      </c>
      <c r="G279" s="77">
        <v>-3.1393102757838902E-2</v>
      </c>
      <c r="H279" s="77">
        <v>0.86196490715094698</v>
      </c>
      <c r="I279" s="77">
        <f>Table3[[#This Row],[beta]]*0.693</f>
        <v>-2.1755420211182357E-2</v>
      </c>
      <c r="J279" s="77">
        <f>Table3[[#This Row],[SE]]*0.693</f>
        <v>0.59734168065560622</v>
      </c>
      <c r="K279" s="77">
        <v>0.97094715177203605</v>
      </c>
      <c r="L279" s="77">
        <f t="shared" si="12"/>
        <v>0.96909454445120058</v>
      </c>
      <c r="M279" s="77">
        <f t="shared" si="13"/>
        <v>0.17891502245110666</v>
      </c>
      <c r="N279" s="77">
        <f t="shared" si="14"/>
        <v>5.249107778759754</v>
      </c>
    </row>
    <row r="280" spans="1:14" hidden="1" x14ac:dyDescent="0.2">
      <c r="A280" t="s">
        <v>284</v>
      </c>
      <c r="B280" t="s">
        <v>225</v>
      </c>
      <c r="C280" t="s">
        <v>288</v>
      </c>
      <c r="D280" t="s">
        <v>81</v>
      </c>
      <c r="E280" t="s">
        <v>302</v>
      </c>
      <c r="F280">
        <v>1</v>
      </c>
      <c r="G280" s="77">
        <v>-0.13923308100000001</v>
      </c>
      <c r="H280" s="77">
        <v>0.27163263700000001</v>
      </c>
      <c r="I280" s="77">
        <f>Table3[[#This Row],[beta]]*0.693</f>
        <v>-9.6488525133000005E-2</v>
      </c>
      <c r="J280" s="77">
        <f>Table3[[#This Row],[SE]]*0.693</f>
        <v>0.18824141744099998</v>
      </c>
      <c r="K280" s="77">
        <v>0.60824611399999995</v>
      </c>
      <c r="L280" s="77">
        <f t="shared" si="12"/>
        <v>0.8700252184756454</v>
      </c>
      <c r="M280" s="77">
        <f t="shared" si="13"/>
        <v>0.5108736142931346</v>
      </c>
      <c r="N280" s="77">
        <f t="shared" si="14"/>
        <v>1.4816656402013106</v>
      </c>
    </row>
    <row r="281" spans="1:14" hidden="1" x14ac:dyDescent="0.2">
      <c r="A281" t="s">
        <v>284</v>
      </c>
      <c r="B281" t="s">
        <v>2214</v>
      </c>
      <c r="C281" t="s">
        <v>288</v>
      </c>
      <c r="D281" t="s">
        <v>81</v>
      </c>
      <c r="E281" t="s">
        <v>316</v>
      </c>
      <c r="F281">
        <v>2</v>
      </c>
      <c r="G281" s="77">
        <v>-6.1315043974142697E-2</v>
      </c>
      <c r="H281" s="77">
        <v>0.71867278800142997</v>
      </c>
      <c r="I281" s="77">
        <f>Table3[[#This Row],[beta]]*0.693</f>
        <v>-4.2491325474080889E-2</v>
      </c>
      <c r="J281" s="77">
        <f>Table3[[#This Row],[SE]]*0.693</f>
        <v>0.49804024208499093</v>
      </c>
      <c r="K281" s="77">
        <v>0.93200933503794803</v>
      </c>
      <c r="L281" s="77">
        <f t="shared" si="12"/>
        <v>0.94052688576830823</v>
      </c>
      <c r="M281" s="77">
        <f t="shared" si="13"/>
        <v>0.22994532666769182</v>
      </c>
      <c r="N281" s="77">
        <f t="shared" si="14"/>
        <v>3.8469615176454917</v>
      </c>
    </row>
    <row r="282" spans="1:14" hidden="1" x14ac:dyDescent="0.2">
      <c r="A282" t="s">
        <v>284</v>
      </c>
      <c r="B282" t="s">
        <v>225</v>
      </c>
      <c r="C282" t="s">
        <v>288</v>
      </c>
      <c r="D282" t="s">
        <v>76</v>
      </c>
      <c r="E282" t="s">
        <v>302</v>
      </c>
      <c r="F282">
        <v>1</v>
      </c>
      <c r="G282" s="77">
        <v>0.181284261</v>
      </c>
      <c r="H282" s="77">
        <v>0.23859749799999999</v>
      </c>
      <c r="I282" s="77">
        <f>Table3[[#This Row],[beta]]*0.693</f>
        <v>0.125629992873</v>
      </c>
      <c r="J282" s="77">
        <f>Table3[[#This Row],[SE]]*0.693</f>
        <v>0.16534806611399999</v>
      </c>
      <c r="K282" s="77">
        <v>0.44737945000000001</v>
      </c>
      <c r="L282" s="77">
        <f t="shared" si="12"/>
        <v>1.1987558904136284</v>
      </c>
      <c r="M282" s="77">
        <f t="shared" si="13"/>
        <v>0.75098707700682865</v>
      </c>
      <c r="N282" s="77">
        <f t="shared" si="14"/>
        <v>1.9135025472459688</v>
      </c>
    </row>
    <row r="283" spans="1:14" hidden="1" x14ac:dyDescent="0.2">
      <c r="A283" t="s">
        <v>284</v>
      </c>
      <c r="B283" t="s">
        <v>2214</v>
      </c>
      <c r="C283" t="s">
        <v>288</v>
      </c>
      <c r="D283" t="s">
        <v>76</v>
      </c>
      <c r="E283" t="s">
        <v>302</v>
      </c>
      <c r="F283">
        <v>1</v>
      </c>
      <c r="G283" s="77">
        <v>-0.32581329365499301</v>
      </c>
      <c r="H283" s="77">
        <v>0.82418926865306996</v>
      </c>
      <c r="I283" s="77">
        <f>Table3[[#This Row],[beta]]*0.693</f>
        <v>-0.22578861250291013</v>
      </c>
      <c r="J283" s="77">
        <f>Table3[[#This Row],[SE]]*0.693</f>
        <v>0.57116316317657745</v>
      </c>
      <c r="K283" s="77">
        <v>0.69261140395915199</v>
      </c>
      <c r="L283" s="77">
        <f t="shared" si="12"/>
        <v>0.72193996562164842</v>
      </c>
      <c r="M283" s="77">
        <f t="shared" si="13"/>
        <v>0.14352812639799514</v>
      </c>
      <c r="N283" s="77">
        <f t="shared" si="14"/>
        <v>3.6313252812660366</v>
      </c>
    </row>
    <row r="284" spans="1:14" hidden="1" x14ac:dyDescent="0.2">
      <c r="A284" t="s">
        <v>284</v>
      </c>
      <c r="B284" t="s">
        <v>225</v>
      </c>
      <c r="C284" t="s">
        <v>288</v>
      </c>
      <c r="D284" t="s">
        <v>73</v>
      </c>
      <c r="E284" t="s">
        <v>302</v>
      </c>
      <c r="F284">
        <v>1</v>
      </c>
      <c r="G284" s="77">
        <v>0.22132051</v>
      </c>
      <c r="H284" s="77">
        <v>0.22609721199999999</v>
      </c>
      <c r="I284" s="77">
        <f>Table3[[#This Row],[beta]]*0.693</f>
        <v>0.15337511342999999</v>
      </c>
      <c r="J284" s="77">
        <f>Table3[[#This Row],[SE]]*0.693</f>
        <v>0.15668536791599999</v>
      </c>
      <c r="K284" s="77">
        <v>0.327642616</v>
      </c>
      <c r="L284" s="77">
        <f t="shared" si="12"/>
        <v>1.2477232742703253</v>
      </c>
      <c r="M284" s="77">
        <f t="shared" si="13"/>
        <v>0.80105151107764416</v>
      </c>
      <c r="N284" s="77">
        <f t="shared" si="14"/>
        <v>1.9434622463435598</v>
      </c>
    </row>
    <row r="285" spans="1:14" hidden="1" x14ac:dyDescent="0.2">
      <c r="A285" t="s">
        <v>284</v>
      </c>
      <c r="B285" t="s">
        <v>2214</v>
      </c>
      <c r="C285" t="s">
        <v>288</v>
      </c>
      <c r="D285" t="s">
        <v>73</v>
      </c>
      <c r="E285" t="s">
        <v>302</v>
      </c>
      <c r="F285">
        <v>1</v>
      </c>
      <c r="G285" s="77">
        <v>0.667145997507819</v>
      </c>
      <c r="H285" s="77">
        <v>0.854233478909176</v>
      </c>
      <c r="I285" s="77">
        <f>Table3[[#This Row],[beta]]*0.693</f>
        <v>0.46233217627291856</v>
      </c>
      <c r="J285" s="77">
        <f>Table3[[#This Row],[SE]]*0.693</f>
        <v>0.59198380088405889</v>
      </c>
      <c r="K285" s="77">
        <v>0.43480962052080901</v>
      </c>
      <c r="L285" s="77">
        <f t="shared" si="12"/>
        <v>1.9486678738404632</v>
      </c>
      <c r="M285" s="77">
        <f t="shared" si="13"/>
        <v>0.36525789211402648</v>
      </c>
      <c r="N285" s="77">
        <f t="shared" si="14"/>
        <v>10.396233906295627</v>
      </c>
    </row>
    <row r="286" spans="1:14" hidden="1" x14ac:dyDescent="0.2">
      <c r="A286" t="s">
        <v>284</v>
      </c>
      <c r="B286" t="s">
        <v>225</v>
      </c>
      <c r="C286" t="s">
        <v>288</v>
      </c>
      <c r="D286" t="s">
        <v>70</v>
      </c>
      <c r="E286" t="s">
        <v>302</v>
      </c>
      <c r="F286">
        <v>1</v>
      </c>
      <c r="G286" s="77">
        <v>-1.7397764E-2</v>
      </c>
      <c r="H286" s="77">
        <v>0.36209097099999998</v>
      </c>
      <c r="I286" s="77">
        <f>Table3[[#This Row],[beta]]*0.693</f>
        <v>-1.2056650451999999E-2</v>
      </c>
      <c r="J286" s="77">
        <f>Table3[[#This Row],[SE]]*0.693</f>
        <v>0.25092904290299994</v>
      </c>
      <c r="K286" s="77">
        <v>0.96167795</v>
      </c>
      <c r="L286" s="77">
        <f t="shared" si="12"/>
        <v>0.98275270323465236</v>
      </c>
      <c r="M286" s="77">
        <f t="shared" si="13"/>
        <v>0.48331045532802147</v>
      </c>
      <c r="N286" s="77">
        <f t="shared" si="14"/>
        <v>1.9983074337995208</v>
      </c>
    </row>
    <row r="287" spans="1:14" hidden="1" x14ac:dyDescent="0.2">
      <c r="A287" t="s">
        <v>284</v>
      </c>
      <c r="B287" t="s">
        <v>2214</v>
      </c>
      <c r="C287" t="s">
        <v>288</v>
      </c>
      <c r="D287" t="s">
        <v>70</v>
      </c>
      <c r="E287" t="s">
        <v>302</v>
      </c>
      <c r="F287">
        <v>1</v>
      </c>
      <c r="G287" s="77">
        <v>-2.52811263861877</v>
      </c>
      <c r="H287" s="77">
        <v>1.5136055023472399</v>
      </c>
      <c r="I287" s="77">
        <f>Table3[[#This Row],[beta]]*0.693</f>
        <v>-1.7519820585628074</v>
      </c>
      <c r="J287" s="77">
        <f>Table3[[#This Row],[SE]]*0.693</f>
        <v>1.0489286131266371</v>
      </c>
      <c r="K287" s="77">
        <v>9.4868206307658007E-2</v>
      </c>
      <c r="L287" s="77">
        <f t="shared" si="12"/>
        <v>7.980950761176453E-2</v>
      </c>
      <c r="M287" s="77">
        <f t="shared" si="13"/>
        <v>4.1081625308802177E-3</v>
      </c>
      <c r="N287" s="77">
        <f t="shared" si="14"/>
        <v>1.5504638527209278</v>
      </c>
    </row>
    <row r="288" spans="1:14" hidden="1" x14ac:dyDescent="0.2">
      <c r="A288" t="s">
        <v>284</v>
      </c>
      <c r="B288" t="s">
        <v>225</v>
      </c>
      <c r="C288" t="s">
        <v>288</v>
      </c>
      <c r="D288" t="s">
        <v>131</v>
      </c>
      <c r="E288" t="s">
        <v>302</v>
      </c>
      <c r="F288">
        <v>1</v>
      </c>
      <c r="G288" s="77">
        <v>-0.42664318800000001</v>
      </c>
      <c r="H288" s="77">
        <v>0.36689782199999998</v>
      </c>
      <c r="I288" s="77">
        <f>Table3[[#This Row],[beta]]*0.693</f>
        <v>-0.29566372928399998</v>
      </c>
      <c r="J288" s="77">
        <f>Table3[[#This Row],[SE]]*0.693</f>
        <v>0.25426019064599997</v>
      </c>
      <c r="K288" s="77">
        <v>0.24489473</v>
      </c>
      <c r="L288" s="77">
        <f t="shared" si="12"/>
        <v>0.65269640059197287</v>
      </c>
      <c r="M288" s="77">
        <f t="shared" si="13"/>
        <v>0.31798123126596151</v>
      </c>
      <c r="N288" s="77">
        <f t="shared" si="14"/>
        <v>1.3397413100441686</v>
      </c>
    </row>
    <row r="289" spans="1:14" hidden="1" x14ac:dyDescent="0.2">
      <c r="A289" t="s">
        <v>284</v>
      </c>
      <c r="B289" t="s">
        <v>2214</v>
      </c>
      <c r="C289" t="s">
        <v>288</v>
      </c>
      <c r="D289" t="s">
        <v>131</v>
      </c>
      <c r="E289" t="s">
        <v>302</v>
      </c>
      <c r="F289">
        <v>1</v>
      </c>
      <c r="G289" s="77">
        <v>0.958989715562519</v>
      </c>
      <c r="H289" s="77">
        <v>1.66444461015763</v>
      </c>
      <c r="I289" s="77">
        <f>Table3[[#This Row],[beta]]*0.693</f>
        <v>0.66457987288482556</v>
      </c>
      <c r="J289" s="77">
        <f>Table3[[#This Row],[SE]]*0.693</f>
        <v>1.1534601148392376</v>
      </c>
      <c r="K289" s="77">
        <v>0.56450569561740604</v>
      </c>
      <c r="L289" s="77">
        <f t="shared" si="12"/>
        <v>2.6090592495180411</v>
      </c>
      <c r="M289" s="77">
        <f t="shared" si="13"/>
        <v>9.992636438909322E-2</v>
      </c>
      <c r="N289" s="77">
        <f t="shared" si="14"/>
        <v>68.122063772777864</v>
      </c>
    </row>
    <row r="290" spans="1:14" hidden="1" x14ac:dyDescent="0.2">
      <c r="A290" t="s">
        <v>284</v>
      </c>
      <c r="B290" t="s">
        <v>225</v>
      </c>
      <c r="C290" t="s">
        <v>288</v>
      </c>
      <c r="D290" t="s">
        <v>111</v>
      </c>
      <c r="E290" t="s">
        <v>302</v>
      </c>
      <c r="F290">
        <v>1</v>
      </c>
      <c r="G290" s="77">
        <v>-0.46558632300000002</v>
      </c>
      <c r="H290" s="77">
        <v>0.45519377100000002</v>
      </c>
      <c r="I290" s="77">
        <f>Table3[[#This Row],[beta]]*0.693</f>
        <v>-0.32265132183899997</v>
      </c>
      <c r="J290" s="77">
        <f>Table3[[#This Row],[SE]]*0.693</f>
        <v>0.31544928330299998</v>
      </c>
      <c r="K290" s="77">
        <v>0.30638773400000002</v>
      </c>
      <c r="L290" s="77">
        <f t="shared" si="12"/>
        <v>0.62776692307772852</v>
      </c>
      <c r="M290" s="77">
        <f t="shared" si="13"/>
        <v>0.25723476870620343</v>
      </c>
      <c r="N290" s="77">
        <f t="shared" si="14"/>
        <v>1.5320297162495315</v>
      </c>
    </row>
    <row r="291" spans="1:14" hidden="1" x14ac:dyDescent="0.2">
      <c r="A291" t="s">
        <v>284</v>
      </c>
      <c r="B291" t="s">
        <v>2214</v>
      </c>
      <c r="C291" t="s">
        <v>288</v>
      </c>
      <c r="D291" t="s">
        <v>111</v>
      </c>
      <c r="E291" t="s">
        <v>302</v>
      </c>
      <c r="F291">
        <v>1</v>
      </c>
      <c r="G291" s="77">
        <v>0.33775793513305602</v>
      </c>
      <c r="H291" s="77">
        <v>1.5817463916077299</v>
      </c>
      <c r="I291" s="77">
        <f>Table3[[#This Row],[beta]]*0.693</f>
        <v>0.2340662490472078</v>
      </c>
      <c r="J291" s="77">
        <f>Table3[[#This Row],[SE]]*0.693</f>
        <v>1.0961502493841568</v>
      </c>
      <c r="K291" s="77">
        <v>0.83090983087866699</v>
      </c>
      <c r="L291" s="77">
        <f t="shared" si="12"/>
        <v>1.4018011355271043</v>
      </c>
      <c r="M291" s="77">
        <f t="shared" si="13"/>
        <v>6.3135946758938674E-2</v>
      </c>
      <c r="N291" s="77">
        <f t="shared" si="14"/>
        <v>31.124050947836174</v>
      </c>
    </row>
    <row r="292" spans="1:14" hidden="1" x14ac:dyDescent="0.2">
      <c r="A292" t="s">
        <v>284</v>
      </c>
      <c r="B292" t="s">
        <v>225</v>
      </c>
      <c r="C292" t="s">
        <v>288</v>
      </c>
      <c r="D292" t="s">
        <v>101</v>
      </c>
      <c r="E292" t="s">
        <v>302</v>
      </c>
      <c r="F292">
        <v>1</v>
      </c>
      <c r="G292" s="77">
        <v>0.94277372999999998</v>
      </c>
      <c r="H292" s="77">
        <v>0.40194512599999999</v>
      </c>
      <c r="I292" s="77">
        <f>Table3[[#This Row],[beta]]*0.693</f>
        <v>0.65334219488999989</v>
      </c>
      <c r="J292" s="77">
        <f>Table3[[#This Row],[SE]]*0.693</f>
        <v>0.27854797231799999</v>
      </c>
      <c r="K292" s="77">
        <v>1.9000128000000002E-2</v>
      </c>
      <c r="L292" s="77">
        <f t="shared" si="12"/>
        <v>2.5670919724085173</v>
      </c>
      <c r="M292" s="77">
        <f t="shared" si="13"/>
        <v>1.1676127538137013</v>
      </c>
      <c r="N292" s="77">
        <f t="shared" si="14"/>
        <v>5.6439612990521635</v>
      </c>
    </row>
    <row r="293" spans="1:14" hidden="1" x14ac:dyDescent="0.2">
      <c r="A293" t="s">
        <v>284</v>
      </c>
      <c r="B293" t="s">
        <v>2214</v>
      </c>
      <c r="C293" t="s">
        <v>288</v>
      </c>
      <c r="D293" t="s">
        <v>101</v>
      </c>
      <c r="E293" t="s">
        <v>302</v>
      </c>
      <c r="F293">
        <v>1</v>
      </c>
      <c r="G293" s="77">
        <v>1.60941442676771</v>
      </c>
      <c r="H293" s="77">
        <v>1.6061465802159001</v>
      </c>
      <c r="I293" s="77">
        <f>Table3[[#This Row],[beta]]*0.693</f>
        <v>1.115324197750023</v>
      </c>
      <c r="J293" s="77">
        <f>Table3[[#This Row],[SE]]*0.693</f>
        <v>1.1130595800896186</v>
      </c>
      <c r="K293" s="77">
        <v>0.31632688804878101</v>
      </c>
      <c r="L293" s="77">
        <f t="shared" si="12"/>
        <v>4.9998825730469783</v>
      </c>
      <c r="M293" s="77">
        <f t="shared" si="13"/>
        <v>0.21467438859962995</v>
      </c>
      <c r="N293" s="77">
        <f t="shared" si="14"/>
        <v>116.44996828607229</v>
      </c>
    </row>
    <row r="294" spans="1:14" hidden="1" x14ac:dyDescent="0.2">
      <c r="A294" t="s">
        <v>284</v>
      </c>
      <c r="B294" t="s">
        <v>225</v>
      </c>
      <c r="C294" t="s">
        <v>288</v>
      </c>
      <c r="D294" t="s">
        <v>107</v>
      </c>
      <c r="E294" t="s">
        <v>302</v>
      </c>
      <c r="F294">
        <v>1</v>
      </c>
      <c r="G294" s="77">
        <v>-4.2610035999999997E-2</v>
      </c>
      <c r="H294" s="77">
        <v>0.16215485900000001</v>
      </c>
      <c r="I294" s="77">
        <f>Table3[[#This Row],[beta]]*0.693</f>
        <v>-2.9528754947999995E-2</v>
      </c>
      <c r="J294" s="77">
        <f>Table3[[#This Row],[SE]]*0.693</f>
        <v>0.11237331728699999</v>
      </c>
      <c r="K294" s="77">
        <v>0.79272498999999996</v>
      </c>
      <c r="L294" s="77">
        <f t="shared" si="12"/>
        <v>0.95828501386952825</v>
      </c>
      <c r="M294" s="77">
        <f t="shared" si="13"/>
        <v>0.69737390733727911</v>
      </c>
      <c r="N294" s="77">
        <f t="shared" si="14"/>
        <v>1.3168117678982629</v>
      </c>
    </row>
    <row r="295" spans="1:14" hidden="1" x14ac:dyDescent="0.2">
      <c r="A295" t="s">
        <v>284</v>
      </c>
      <c r="B295" t="s">
        <v>2214</v>
      </c>
      <c r="C295" t="s">
        <v>288</v>
      </c>
      <c r="D295" t="s">
        <v>107</v>
      </c>
      <c r="E295" t="s">
        <v>302</v>
      </c>
      <c r="F295">
        <v>1</v>
      </c>
      <c r="G295" s="77">
        <v>-0.24737493038182901</v>
      </c>
      <c r="H295" s="77">
        <v>0.62908983491838399</v>
      </c>
      <c r="I295" s="77">
        <f>Table3[[#This Row],[beta]]*0.693</f>
        <v>-0.1714308267546075</v>
      </c>
      <c r="J295" s="77">
        <f>Table3[[#This Row],[SE]]*0.693</f>
        <v>0.43595925559844007</v>
      </c>
      <c r="K295" s="77">
        <v>0.69415203864931996</v>
      </c>
      <c r="L295" s="77">
        <f t="shared" si="12"/>
        <v>0.7808478750495913</v>
      </c>
      <c r="M295" s="77">
        <f t="shared" si="13"/>
        <v>0.22754869789381996</v>
      </c>
      <c r="N295" s="77">
        <f t="shared" si="14"/>
        <v>2.6795293034547476</v>
      </c>
    </row>
    <row r="296" spans="1:14" hidden="1" x14ac:dyDescent="0.2">
      <c r="A296" t="s">
        <v>284</v>
      </c>
      <c r="B296" t="s">
        <v>225</v>
      </c>
      <c r="C296" t="s">
        <v>288</v>
      </c>
      <c r="D296" t="s">
        <v>90</v>
      </c>
      <c r="E296" t="s">
        <v>302</v>
      </c>
      <c r="F296">
        <v>1</v>
      </c>
      <c r="G296" s="77">
        <v>-0.13616979200000001</v>
      </c>
      <c r="H296" s="77">
        <v>0.26565640299999999</v>
      </c>
      <c r="I296" s="77">
        <f>Table3[[#This Row],[beta]]*0.693</f>
        <v>-9.4365665855999994E-2</v>
      </c>
      <c r="J296" s="77">
        <f>Table3[[#This Row],[SE]]*0.693</f>
        <v>0.18409988727899998</v>
      </c>
      <c r="K296" s="77">
        <v>0.60824611399999995</v>
      </c>
      <c r="L296" s="77">
        <f t="shared" si="12"/>
        <v>0.8726944433734829</v>
      </c>
      <c r="M296" s="77">
        <f t="shared" si="13"/>
        <v>0.51847869497850052</v>
      </c>
      <c r="N296" s="77">
        <f t="shared" si="14"/>
        <v>1.4689043134675648</v>
      </c>
    </row>
    <row r="297" spans="1:14" hidden="1" x14ac:dyDescent="0.2">
      <c r="A297" t="s">
        <v>284</v>
      </c>
      <c r="B297" t="s">
        <v>2214</v>
      </c>
      <c r="C297" t="s">
        <v>288</v>
      </c>
      <c r="D297" t="s">
        <v>90</v>
      </c>
      <c r="E297" t="s">
        <v>316</v>
      </c>
      <c r="F297">
        <v>2</v>
      </c>
      <c r="G297" s="77">
        <v>-5.99030657054005E-2</v>
      </c>
      <c r="H297" s="77">
        <v>0.70392899341940196</v>
      </c>
      <c r="I297" s="77">
        <f>Table3[[#This Row],[beta]]*0.693</f>
        <v>-4.1512824533842543E-2</v>
      </c>
      <c r="J297" s="77">
        <f>Table3[[#This Row],[SE]]*0.693</f>
        <v>0.48782279243964555</v>
      </c>
      <c r="K297" s="77">
        <v>0.93218334904993005</v>
      </c>
      <c r="L297" s="77">
        <f t="shared" si="12"/>
        <v>0.94185582728966455</v>
      </c>
      <c r="M297" s="77">
        <f t="shared" si="13"/>
        <v>0.23702162606100025</v>
      </c>
      <c r="N297" s="77">
        <f t="shared" si="14"/>
        <v>3.7426643894983442</v>
      </c>
    </row>
    <row r="298" spans="1:14" hidden="1" x14ac:dyDescent="0.2">
      <c r="A298" t="s">
        <v>284</v>
      </c>
      <c r="B298" t="s">
        <v>225</v>
      </c>
      <c r="C298" t="s">
        <v>288</v>
      </c>
      <c r="D298" t="s">
        <v>98</v>
      </c>
      <c r="E298" t="s">
        <v>302</v>
      </c>
      <c r="F298">
        <v>1</v>
      </c>
      <c r="G298" s="77">
        <v>-0.18092034600000001</v>
      </c>
      <c r="H298" s="77">
        <v>0.26161493299999999</v>
      </c>
      <c r="I298" s="77">
        <f>Table3[[#This Row],[beta]]*0.693</f>
        <v>-0.12537779977800001</v>
      </c>
      <c r="J298" s="77">
        <f>Table3[[#This Row],[SE]]*0.693</f>
        <v>0.18129914856899998</v>
      </c>
      <c r="K298" s="77">
        <v>0.48921867499999999</v>
      </c>
      <c r="L298" s="77">
        <f t="shared" si="12"/>
        <v>0.83450182745706736</v>
      </c>
      <c r="M298" s="77">
        <f t="shared" si="13"/>
        <v>0.49973085540479167</v>
      </c>
      <c r="N298" s="77">
        <f t="shared" si="14"/>
        <v>1.3935367258143243</v>
      </c>
    </row>
    <row r="299" spans="1:14" hidden="1" x14ac:dyDescent="0.2">
      <c r="A299" t="s">
        <v>284</v>
      </c>
      <c r="B299" t="s">
        <v>2214</v>
      </c>
      <c r="C299" t="s">
        <v>288</v>
      </c>
      <c r="D299" t="s">
        <v>98</v>
      </c>
      <c r="E299" t="s">
        <v>302</v>
      </c>
      <c r="F299">
        <v>1</v>
      </c>
      <c r="G299" s="77">
        <v>-0.181948302782723</v>
      </c>
      <c r="H299" s="77">
        <v>1.0135651217161901</v>
      </c>
      <c r="I299" s="77">
        <f>Table3[[#This Row],[beta]]*0.693</f>
        <v>-0.12609017382842702</v>
      </c>
      <c r="J299" s="77">
        <f>Table3[[#This Row],[SE]]*0.693</f>
        <v>0.70240062934931968</v>
      </c>
      <c r="K299" s="77">
        <v>0.85753476568258102</v>
      </c>
      <c r="L299" s="77">
        <f t="shared" si="12"/>
        <v>0.83364443639931474</v>
      </c>
      <c r="M299" s="77">
        <f t="shared" si="13"/>
        <v>0.11434490206667505</v>
      </c>
      <c r="N299" s="77">
        <f t="shared" si="14"/>
        <v>6.0777790157561649</v>
      </c>
    </row>
    <row r="300" spans="1:14" hidden="1" x14ac:dyDescent="0.2">
      <c r="A300" t="s">
        <v>284</v>
      </c>
      <c r="B300" t="s">
        <v>225</v>
      </c>
      <c r="C300" t="s">
        <v>288</v>
      </c>
      <c r="D300" t="s">
        <v>126</v>
      </c>
      <c r="E300" t="s">
        <v>302</v>
      </c>
      <c r="F300">
        <v>1</v>
      </c>
      <c r="G300" s="77">
        <v>0.25362100599999998</v>
      </c>
      <c r="H300" s="77">
        <v>0.250515443</v>
      </c>
      <c r="I300" s="77">
        <f>Table3[[#This Row],[beta]]*0.693</f>
        <v>0.17575935715799998</v>
      </c>
      <c r="J300" s="77">
        <f>Table3[[#This Row],[SE]]*0.693</f>
        <v>0.17360720199899998</v>
      </c>
      <c r="K300" s="77">
        <v>0.31134841800000002</v>
      </c>
      <c r="L300" s="77">
        <f t="shared" si="12"/>
        <v>1.2886833084633542</v>
      </c>
      <c r="M300" s="77">
        <f t="shared" si="13"/>
        <v>0.78868422323818121</v>
      </c>
      <c r="N300" s="77">
        <f t="shared" si="14"/>
        <v>2.1056648790228514</v>
      </c>
    </row>
    <row r="301" spans="1:14" hidden="1" x14ac:dyDescent="0.2">
      <c r="A301" t="s">
        <v>284</v>
      </c>
      <c r="B301" t="s">
        <v>2214</v>
      </c>
      <c r="C301" t="s">
        <v>288</v>
      </c>
      <c r="D301" t="s">
        <v>126</v>
      </c>
      <c r="E301" t="s">
        <v>302</v>
      </c>
      <c r="F301">
        <v>1</v>
      </c>
      <c r="G301" s="77">
        <v>0.38094910339542498</v>
      </c>
      <c r="H301" s="77">
        <v>0.97307651410787899</v>
      </c>
      <c r="I301" s="77">
        <f>Table3[[#This Row],[beta]]*0.693</f>
        <v>0.26399772865302951</v>
      </c>
      <c r="J301" s="77">
        <f>Table3[[#This Row],[SE]]*0.693</f>
        <v>0.67434202427676004</v>
      </c>
      <c r="K301" s="77">
        <v>0.69543555061766305</v>
      </c>
      <c r="L301" s="77">
        <f t="shared" si="12"/>
        <v>1.4636731075225191</v>
      </c>
      <c r="M301" s="77">
        <f t="shared" si="13"/>
        <v>0.21734249227193739</v>
      </c>
      <c r="N301" s="77">
        <f t="shared" si="14"/>
        <v>9.8569724828780796</v>
      </c>
    </row>
    <row r="302" spans="1:14" hidden="1" x14ac:dyDescent="0.2">
      <c r="A302" t="s">
        <v>284</v>
      </c>
      <c r="B302" t="s">
        <v>225</v>
      </c>
      <c r="C302" t="s">
        <v>288</v>
      </c>
      <c r="D302" t="s">
        <v>123</v>
      </c>
      <c r="E302" t="s">
        <v>302</v>
      </c>
      <c r="F302">
        <v>1</v>
      </c>
      <c r="G302" s="77">
        <v>-0.13692749800000001</v>
      </c>
      <c r="H302" s="77">
        <v>0.289333756</v>
      </c>
      <c r="I302" s="77">
        <f>Table3[[#This Row],[beta]]*0.693</f>
        <v>-9.4890756113999997E-2</v>
      </c>
      <c r="J302" s="77">
        <f>Table3[[#This Row],[SE]]*0.693</f>
        <v>0.20050829290799999</v>
      </c>
      <c r="K302" s="77">
        <v>0.63603409600000005</v>
      </c>
      <c r="L302" s="77">
        <f t="shared" si="12"/>
        <v>0.87203344800927307</v>
      </c>
      <c r="M302" s="77">
        <f t="shared" si="13"/>
        <v>0.49459221710231804</v>
      </c>
      <c r="N302" s="77">
        <f t="shared" si="14"/>
        <v>1.5375137500184846</v>
      </c>
    </row>
    <row r="303" spans="1:14" hidden="1" x14ac:dyDescent="0.2">
      <c r="A303" t="s">
        <v>284</v>
      </c>
      <c r="B303" t="s">
        <v>2214</v>
      </c>
      <c r="C303" t="s">
        <v>288</v>
      </c>
      <c r="D303" t="s">
        <v>123</v>
      </c>
      <c r="E303" t="s">
        <v>302</v>
      </c>
      <c r="F303">
        <v>1</v>
      </c>
      <c r="G303" s="77">
        <v>0.19884254044313501</v>
      </c>
      <c r="H303" s="77">
        <v>1.1204241350718001</v>
      </c>
      <c r="I303" s="77">
        <f>Table3[[#This Row],[beta]]*0.693</f>
        <v>0.13779788052709255</v>
      </c>
      <c r="J303" s="77">
        <f>Table3[[#This Row],[SE]]*0.693</f>
        <v>0.77645392560475734</v>
      </c>
      <c r="K303" s="77">
        <v>0.85913861840758599</v>
      </c>
      <c r="L303" s="77">
        <f t="shared" si="12"/>
        <v>1.2199898517137315</v>
      </c>
      <c r="M303" s="77">
        <f t="shared" si="13"/>
        <v>0.13571627789862276</v>
      </c>
      <c r="N303" s="77">
        <f t="shared" si="14"/>
        <v>10.966814455346897</v>
      </c>
    </row>
    <row r="304" spans="1:14" hidden="1" x14ac:dyDescent="0.2">
      <c r="A304" t="s">
        <v>284</v>
      </c>
      <c r="B304" t="s">
        <v>225</v>
      </c>
      <c r="C304" t="s">
        <v>288</v>
      </c>
      <c r="D304" t="s">
        <v>117</v>
      </c>
      <c r="E304" t="s">
        <v>302</v>
      </c>
      <c r="F304">
        <v>1</v>
      </c>
      <c r="G304" s="77">
        <v>-0.298419459</v>
      </c>
      <c r="H304" s="77">
        <v>0.40914045900000001</v>
      </c>
      <c r="I304" s="77">
        <f>Table3[[#This Row],[beta]]*0.693</f>
        <v>-0.20680468508699998</v>
      </c>
      <c r="J304" s="77">
        <f>Table3[[#This Row],[SE]]*0.693</f>
        <v>0.28353433808700002</v>
      </c>
      <c r="K304" s="77">
        <v>0.46576836599999999</v>
      </c>
      <c r="L304" s="77">
        <f t="shared" si="12"/>
        <v>0.74199004006339664</v>
      </c>
      <c r="M304" s="77">
        <f t="shared" si="13"/>
        <v>0.33275967087604835</v>
      </c>
      <c r="N304" s="77">
        <f t="shared" si="14"/>
        <v>1.6544950237024316</v>
      </c>
    </row>
    <row r="305" spans="1:14" hidden="1" x14ac:dyDescent="0.2">
      <c r="A305" t="s">
        <v>284</v>
      </c>
      <c r="B305" t="s">
        <v>2214</v>
      </c>
      <c r="C305" t="s">
        <v>288</v>
      </c>
      <c r="D305" t="s">
        <v>117</v>
      </c>
      <c r="E305" t="s">
        <v>302</v>
      </c>
      <c r="F305">
        <v>1</v>
      </c>
      <c r="G305" s="77">
        <v>-1.4130108645505399</v>
      </c>
      <c r="H305" s="77">
        <v>1.4509723504638401</v>
      </c>
      <c r="I305" s="77">
        <f>Table3[[#This Row],[beta]]*0.693</f>
        <v>-0.97921652913352408</v>
      </c>
      <c r="J305" s="77">
        <f>Table3[[#This Row],[SE]]*0.693</f>
        <v>1.0055238388714411</v>
      </c>
      <c r="K305" s="77">
        <v>0.33013737464394199</v>
      </c>
      <c r="L305" s="77">
        <f t="shared" si="12"/>
        <v>0.24340930630385357</v>
      </c>
      <c r="M305" s="77">
        <f t="shared" si="13"/>
        <v>1.4165913307051536E-2</v>
      </c>
      <c r="N305" s="77">
        <f t="shared" si="14"/>
        <v>4.1824405607388941</v>
      </c>
    </row>
    <row r="306" spans="1:14" hidden="1" x14ac:dyDescent="0.2">
      <c r="A306" t="s">
        <v>284</v>
      </c>
      <c r="B306" t="s">
        <v>225</v>
      </c>
      <c r="C306" t="s">
        <v>288</v>
      </c>
      <c r="D306" t="s">
        <v>78</v>
      </c>
      <c r="E306" t="s">
        <v>302</v>
      </c>
      <c r="F306">
        <v>1</v>
      </c>
      <c r="G306" s="77">
        <v>0.181284261</v>
      </c>
      <c r="H306" s="77">
        <v>0.23859749799999999</v>
      </c>
      <c r="I306" s="77">
        <f>Table3[[#This Row],[beta]]*0.693</f>
        <v>0.125629992873</v>
      </c>
      <c r="J306" s="77">
        <f>Table3[[#This Row],[SE]]*0.693</f>
        <v>0.16534806611399999</v>
      </c>
      <c r="K306" s="77">
        <v>0.44737945000000001</v>
      </c>
      <c r="L306" s="77">
        <f t="shared" si="12"/>
        <v>1.1987558904136284</v>
      </c>
      <c r="M306" s="77">
        <f t="shared" si="13"/>
        <v>0.75098707700682865</v>
      </c>
      <c r="N306" s="77">
        <f t="shared" si="14"/>
        <v>1.9135025472459688</v>
      </c>
    </row>
    <row r="307" spans="1:14" hidden="1" x14ac:dyDescent="0.2">
      <c r="A307" t="s">
        <v>284</v>
      </c>
      <c r="B307" t="s">
        <v>2214</v>
      </c>
      <c r="C307" t="s">
        <v>288</v>
      </c>
      <c r="D307" t="s">
        <v>78</v>
      </c>
      <c r="E307" t="s">
        <v>302</v>
      </c>
      <c r="F307">
        <v>1</v>
      </c>
      <c r="G307" s="77">
        <v>-0.32581329365499301</v>
      </c>
      <c r="H307" s="77">
        <v>0.82418926865306996</v>
      </c>
      <c r="I307" s="77">
        <f>Table3[[#This Row],[beta]]*0.693</f>
        <v>-0.22578861250291013</v>
      </c>
      <c r="J307" s="77">
        <f>Table3[[#This Row],[SE]]*0.693</f>
        <v>0.57116316317657745</v>
      </c>
      <c r="K307" s="77">
        <v>0.69261140395915199</v>
      </c>
      <c r="L307" s="77">
        <f t="shared" si="12"/>
        <v>0.72193996562164842</v>
      </c>
      <c r="M307" s="77">
        <f t="shared" si="13"/>
        <v>0.14352812639799514</v>
      </c>
      <c r="N307" s="77">
        <f t="shared" si="14"/>
        <v>3.6313252812660366</v>
      </c>
    </row>
    <row r="308" spans="1:14" hidden="1" x14ac:dyDescent="0.2">
      <c r="A308" t="s">
        <v>284</v>
      </c>
      <c r="B308" t="s">
        <v>225</v>
      </c>
      <c r="C308" t="s">
        <v>288</v>
      </c>
      <c r="D308" t="s">
        <v>85</v>
      </c>
      <c r="E308" t="s">
        <v>302</v>
      </c>
      <c r="F308">
        <v>1</v>
      </c>
      <c r="G308" s="77">
        <v>-0.53150961100000005</v>
      </c>
      <c r="H308" s="77">
        <v>0.34186904600000001</v>
      </c>
      <c r="I308" s="77">
        <f>Table3[[#This Row],[beta]]*0.693</f>
        <v>-0.36833616042299999</v>
      </c>
      <c r="J308" s="77">
        <f>Table3[[#This Row],[SE]]*0.693</f>
        <v>0.236915248878</v>
      </c>
      <c r="K308" s="77">
        <v>0.120013489</v>
      </c>
      <c r="L308" s="77">
        <f t="shared" si="12"/>
        <v>0.58771707549750551</v>
      </c>
      <c r="M308" s="77">
        <f t="shared" si="13"/>
        <v>0.3007208235427597</v>
      </c>
      <c r="N308" s="77">
        <f t="shared" si="14"/>
        <v>1.1486113823515332</v>
      </c>
    </row>
    <row r="309" spans="1:14" hidden="1" x14ac:dyDescent="0.2">
      <c r="A309" t="s">
        <v>284</v>
      </c>
      <c r="B309" t="s">
        <v>2214</v>
      </c>
      <c r="C309" t="s">
        <v>288</v>
      </c>
      <c r="D309" t="s">
        <v>85</v>
      </c>
      <c r="E309" t="s">
        <v>302</v>
      </c>
      <c r="F309">
        <v>1</v>
      </c>
      <c r="G309" s="77">
        <v>-1.2255682768070499</v>
      </c>
      <c r="H309" s="77">
        <v>1.3313541701735501</v>
      </c>
      <c r="I309" s="77">
        <f>Table3[[#This Row],[beta]]*0.693</f>
        <v>-0.84931881582728552</v>
      </c>
      <c r="J309" s="77">
        <f>Table3[[#This Row],[SE]]*0.693</f>
        <v>0.92262843993027011</v>
      </c>
      <c r="K309" s="77">
        <v>0.357289263484112</v>
      </c>
      <c r="L309" s="77">
        <f t="shared" si="12"/>
        <v>0.29359081205940279</v>
      </c>
      <c r="M309" s="77">
        <f t="shared" si="13"/>
        <v>2.1600853518070715E-2</v>
      </c>
      <c r="N309" s="77">
        <f t="shared" si="14"/>
        <v>3.9903777345460267</v>
      </c>
    </row>
    <row r="310" spans="1:14" hidden="1" x14ac:dyDescent="0.2">
      <c r="A310" t="s">
        <v>284</v>
      </c>
      <c r="B310" t="s">
        <v>225</v>
      </c>
      <c r="C310" t="s">
        <v>288</v>
      </c>
      <c r="D310" t="s">
        <v>92</v>
      </c>
      <c r="E310" t="s">
        <v>302</v>
      </c>
      <c r="F310">
        <v>1</v>
      </c>
      <c r="G310" s="77">
        <v>-0.10179663999999999</v>
      </c>
      <c r="H310" s="77">
        <v>0.21037972299999999</v>
      </c>
      <c r="I310" s="77">
        <f>Table3[[#This Row],[beta]]*0.693</f>
        <v>-7.0545071519999988E-2</v>
      </c>
      <c r="J310" s="77">
        <f>Table3[[#This Row],[SE]]*0.693</f>
        <v>0.14579314803899998</v>
      </c>
      <c r="K310" s="77">
        <v>0.628477446</v>
      </c>
      <c r="L310" s="77">
        <f t="shared" si="12"/>
        <v>0.9032132104322943</v>
      </c>
      <c r="M310" s="77">
        <f t="shared" si="13"/>
        <v>0.59801412968192724</v>
      </c>
      <c r="N310" s="77">
        <f t="shared" si="14"/>
        <v>1.3641719534843064</v>
      </c>
    </row>
    <row r="311" spans="1:14" hidden="1" x14ac:dyDescent="0.2">
      <c r="A311" t="s">
        <v>284</v>
      </c>
      <c r="B311" t="s">
        <v>2214</v>
      </c>
      <c r="C311" t="s">
        <v>288</v>
      </c>
      <c r="D311" t="s">
        <v>92</v>
      </c>
      <c r="E311" t="s">
        <v>302</v>
      </c>
      <c r="F311">
        <v>1</v>
      </c>
      <c r="G311" s="77">
        <v>-0.42584927887711999</v>
      </c>
      <c r="H311" s="77">
        <v>0.80504176425176699</v>
      </c>
      <c r="I311" s="77">
        <f>Table3[[#This Row],[beta]]*0.693</f>
        <v>-0.2951135502618441</v>
      </c>
      <c r="J311" s="77">
        <f>Table3[[#This Row],[SE]]*0.693</f>
        <v>0.55789394262647451</v>
      </c>
      <c r="K311" s="77">
        <v>0.59682080061146703</v>
      </c>
      <c r="L311" s="77">
        <f t="shared" si="12"/>
        <v>0.65321478796787924</v>
      </c>
      <c r="M311" s="77">
        <f t="shared" si="13"/>
        <v>0.13483126963612044</v>
      </c>
      <c r="N311" s="77">
        <f t="shared" si="14"/>
        <v>3.1646187147199716</v>
      </c>
    </row>
    <row r="312" spans="1:14" hidden="1" x14ac:dyDescent="0.2">
      <c r="A312" t="s">
        <v>284</v>
      </c>
      <c r="B312" t="s">
        <v>225</v>
      </c>
      <c r="C312" t="s">
        <v>288</v>
      </c>
      <c r="D312" t="s">
        <v>104</v>
      </c>
      <c r="E312" t="s">
        <v>302</v>
      </c>
      <c r="F312">
        <v>1</v>
      </c>
      <c r="G312" s="77">
        <v>6.1730386999999998E-2</v>
      </c>
      <c r="H312" s="77">
        <v>0.224874983</v>
      </c>
      <c r="I312" s="77">
        <f>Table3[[#This Row],[beta]]*0.693</f>
        <v>4.2779158190999998E-2</v>
      </c>
      <c r="J312" s="77">
        <f>Table3[[#This Row],[SE]]*0.693</f>
        <v>0.15583836321899999</v>
      </c>
      <c r="K312" s="77">
        <v>0.78369286999999999</v>
      </c>
      <c r="L312" s="77">
        <f t="shared" si="12"/>
        <v>1.063675525315243</v>
      </c>
      <c r="M312" s="77">
        <f t="shared" si="13"/>
        <v>0.68452878696095953</v>
      </c>
      <c r="N312" s="77">
        <f t="shared" si="14"/>
        <v>1.6528240224602642</v>
      </c>
    </row>
    <row r="313" spans="1:14" hidden="1" x14ac:dyDescent="0.2">
      <c r="A313" t="s">
        <v>284</v>
      </c>
      <c r="B313" t="s">
        <v>2214</v>
      </c>
      <c r="C313" t="s">
        <v>288</v>
      </c>
      <c r="D313" t="s">
        <v>104</v>
      </c>
      <c r="E313" t="s">
        <v>302</v>
      </c>
      <c r="F313">
        <v>1</v>
      </c>
      <c r="G313" s="77">
        <v>-0.38195677194454403</v>
      </c>
      <c r="H313" s="77">
        <v>0.889027811178281</v>
      </c>
      <c r="I313" s="77">
        <f>Table3[[#This Row],[beta]]*0.693</f>
        <v>-0.26469604295756899</v>
      </c>
      <c r="J313" s="77">
        <f>Table3[[#This Row],[SE]]*0.693</f>
        <v>0.61609627314654869</v>
      </c>
      <c r="K313" s="77">
        <v>0.66746173901639205</v>
      </c>
      <c r="L313" s="77">
        <f t="shared" si="12"/>
        <v>0.6825245567770849</v>
      </c>
      <c r="M313" s="77">
        <f t="shared" si="13"/>
        <v>0.11949852128706237</v>
      </c>
      <c r="N313" s="77">
        <f t="shared" si="14"/>
        <v>3.8982889962688678</v>
      </c>
    </row>
    <row r="314" spans="1:14" hidden="1" x14ac:dyDescent="0.2">
      <c r="A314" t="s">
        <v>284</v>
      </c>
      <c r="B314" t="s">
        <v>225</v>
      </c>
      <c r="C314" t="s">
        <v>288</v>
      </c>
      <c r="D314" t="s">
        <v>109</v>
      </c>
      <c r="E314" t="s">
        <v>302</v>
      </c>
      <c r="F314">
        <v>1</v>
      </c>
      <c r="G314" s="77">
        <v>-1.7225048999999999E-2</v>
      </c>
      <c r="H314" s="77">
        <v>0.358496339</v>
      </c>
      <c r="I314" s="77">
        <f>Table3[[#This Row],[beta]]*0.693</f>
        <v>-1.1936958956999999E-2</v>
      </c>
      <c r="J314" s="77">
        <f>Table3[[#This Row],[SE]]*0.693</f>
        <v>0.24843796292699999</v>
      </c>
      <c r="K314" s="77">
        <v>0.96167795</v>
      </c>
      <c r="L314" s="77">
        <f t="shared" si="12"/>
        <v>0.98292245402662359</v>
      </c>
      <c r="M314" s="77">
        <f t="shared" si="13"/>
        <v>0.48681170496864185</v>
      </c>
      <c r="N314" s="77">
        <f t="shared" si="14"/>
        <v>1.9846206259398671</v>
      </c>
    </row>
    <row r="315" spans="1:14" hidden="1" x14ac:dyDescent="0.2">
      <c r="A315" t="s">
        <v>284</v>
      </c>
      <c r="B315" t="s">
        <v>2214</v>
      </c>
      <c r="C315" t="s">
        <v>288</v>
      </c>
      <c r="D315" t="s">
        <v>109</v>
      </c>
      <c r="E315" t="s">
        <v>302</v>
      </c>
      <c r="F315">
        <v>1</v>
      </c>
      <c r="G315" s="77">
        <v>-2.5030149827583101</v>
      </c>
      <c r="H315" s="77">
        <v>1.4985792929030399</v>
      </c>
      <c r="I315" s="77">
        <f>Table3[[#This Row],[beta]]*0.693</f>
        <v>-1.7345893830515089</v>
      </c>
      <c r="J315" s="77">
        <f>Table3[[#This Row],[SE]]*0.693</f>
        <v>1.0385154499818066</v>
      </c>
      <c r="K315" s="77">
        <v>9.4868206307657896E-2</v>
      </c>
      <c r="L315" s="77">
        <f t="shared" si="12"/>
        <v>8.1837886474955962E-2</v>
      </c>
      <c r="M315" s="77">
        <f t="shared" si="13"/>
        <v>4.3384835826371241E-3</v>
      </c>
      <c r="N315" s="77">
        <f t="shared" si="14"/>
        <v>1.5437282486192514</v>
      </c>
    </row>
    <row r="316" spans="1:14" hidden="1" x14ac:dyDescent="0.2">
      <c r="A316" t="s">
        <v>284</v>
      </c>
      <c r="B316" t="s">
        <v>225</v>
      </c>
      <c r="C316" t="s">
        <v>288</v>
      </c>
      <c r="D316" t="s">
        <v>88</v>
      </c>
      <c r="E316" t="s">
        <v>302</v>
      </c>
      <c r="F316">
        <v>1</v>
      </c>
      <c r="G316" s="77">
        <v>-0.125058687</v>
      </c>
      <c r="H316" s="77">
        <v>0.28984189799999999</v>
      </c>
      <c r="I316" s="77">
        <f>Table3[[#This Row],[beta]]*0.693</f>
        <v>-8.6665670090999999E-2</v>
      </c>
      <c r="J316" s="77">
        <f>Table3[[#This Row],[SE]]*0.693</f>
        <v>0.20086043531399997</v>
      </c>
      <c r="K316" s="77">
        <v>0.66612514899999997</v>
      </c>
      <c r="L316" s="77">
        <f t="shared" si="12"/>
        <v>0.88244511300857575</v>
      </c>
      <c r="M316" s="77">
        <f t="shared" si="13"/>
        <v>0.49999918674063409</v>
      </c>
      <c r="N316" s="77">
        <f t="shared" si="14"/>
        <v>1.5574212881203344</v>
      </c>
    </row>
    <row r="317" spans="1:14" hidden="1" x14ac:dyDescent="0.2">
      <c r="A317" t="s">
        <v>284</v>
      </c>
      <c r="B317" t="s">
        <v>2214</v>
      </c>
      <c r="C317" t="s">
        <v>288</v>
      </c>
      <c r="D317" t="s">
        <v>88</v>
      </c>
      <c r="E317" t="s">
        <v>302</v>
      </c>
      <c r="F317">
        <v>1</v>
      </c>
      <c r="G317" s="77">
        <v>0.72386910582375297</v>
      </c>
      <c r="H317" s="77">
        <v>0.96736572577056401</v>
      </c>
      <c r="I317" s="77">
        <f>Table3[[#This Row],[beta]]*0.693</f>
        <v>0.5016412903358608</v>
      </c>
      <c r="J317" s="77">
        <f>Table3[[#This Row],[SE]]*0.693</f>
        <v>0.67038444795900076</v>
      </c>
      <c r="K317" s="77">
        <v>0.45428587406651</v>
      </c>
      <c r="L317" s="77">
        <f t="shared" si="12"/>
        <v>2.0623974274070869</v>
      </c>
      <c r="M317" s="77">
        <f t="shared" si="13"/>
        <v>0.30969488234778147</v>
      </c>
      <c r="N317" s="77">
        <f t="shared" si="14"/>
        <v>13.734431503452456</v>
      </c>
    </row>
    <row r="318" spans="1:14" hidden="1" x14ac:dyDescent="0.2">
      <c r="A318" t="s">
        <v>284</v>
      </c>
      <c r="B318" t="s">
        <v>225</v>
      </c>
      <c r="C318" t="s">
        <v>288</v>
      </c>
      <c r="D318" t="s">
        <v>95</v>
      </c>
      <c r="E318" t="s">
        <v>302</v>
      </c>
      <c r="F318">
        <v>1</v>
      </c>
      <c r="G318" s="77">
        <v>0.34292028200000002</v>
      </c>
      <c r="H318" s="77">
        <v>0.38711889599999999</v>
      </c>
      <c r="I318" s="77">
        <f>Table3[[#This Row],[beta]]*0.693</f>
        <v>0.237643755426</v>
      </c>
      <c r="J318" s="77">
        <f>Table3[[#This Row],[SE]]*0.693</f>
        <v>0.26827339492799995</v>
      </c>
      <c r="K318" s="77">
        <v>0.375710881</v>
      </c>
      <c r="L318" s="77">
        <f t="shared" si="12"/>
        <v>1.4090564302885737</v>
      </c>
      <c r="M318" s="77">
        <f t="shared" si="13"/>
        <v>0.65979060849188687</v>
      </c>
      <c r="N318" s="77">
        <f t="shared" si="14"/>
        <v>3.00919715767975</v>
      </c>
    </row>
    <row r="319" spans="1:14" hidden="1" x14ac:dyDescent="0.2">
      <c r="A319" t="s">
        <v>284</v>
      </c>
      <c r="B319" t="s">
        <v>2214</v>
      </c>
      <c r="C319" t="s">
        <v>288</v>
      </c>
      <c r="D319" t="s">
        <v>95</v>
      </c>
      <c r="E319" t="s">
        <v>302</v>
      </c>
      <c r="F319">
        <v>1</v>
      </c>
      <c r="G319" s="77">
        <v>-0.55934108236218705</v>
      </c>
      <c r="H319" s="77">
        <v>1.64601735409036</v>
      </c>
      <c r="I319" s="77">
        <f>Table3[[#This Row],[beta]]*0.693</f>
        <v>-0.3876233700769956</v>
      </c>
      <c r="J319" s="77">
        <f>Table3[[#This Row],[SE]]*0.693</f>
        <v>1.1406900263846194</v>
      </c>
      <c r="K319" s="77">
        <v>0.73399599052567599</v>
      </c>
      <c r="L319" s="77">
        <f t="shared" si="12"/>
        <v>0.5715855676047239</v>
      </c>
      <c r="M319" s="77">
        <f t="shared" si="13"/>
        <v>2.2696714596995005E-2</v>
      </c>
      <c r="N319" s="77">
        <f t="shared" si="14"/>
        <v>14.394597054908997</v>
      </c>
    </row>
    <row r="320" spans="1:14" hidden="1" x14ac:dyDescent="0.2">
      <c r="A320" t="s">
        <v>284</v>
      </c>
      <c r="B320" t="s">
        <v>225</v>
      </c>
      <c r="C320" t="s">
        <v>288</v>
      </c>
      <c r="D320" t="s">
        <v>120</v>
      </c>
      <c r="E320" t="s">
        <v>302</v>
      </c>
      <c r="F320">
        <v>1</v>
      </c>
      <c r="G320" s="77">
        <v>0.54820045299999998</v>
      </c>
      <c r="H320" s="77">
        <v>0.37639974100000001</v>
      </c>
      <c r="I320" s="77">
        <f>Table3[[#This Row],[beta]]*0.693</f>
        <v>0.37990291392899994</v>
      </c>
      <c r="J320" s="77">
        <f>Table3[[#This Row],[SE]]*0.693</f>
        <v>0.26084502051300001</v>
      </c>
      <c r="K320" s="77">
        <v>0.14527336299999999</v>
      </c>
      <c r="L320" s="77">
        <f t="shared" si="12"/>
        <v>1.7301367523729301</v>
      </c>
      <c r="M320" s="77">
        <f t="shared" si="13"/>
        <v>0.82733710807153549</v>
      </c>
      <c r="N320" s="77">
        <f t="shared" si="14"/>
        <v>3.6180816171643646</v>
      </c>
    </row>
    <row r="321" spans="1:14" hidden="1" x14ac:dyDescent="0.2">
      <c r="A321" t="s">
        <v>284</v>
      </c>
      <c r="B321" t="s">
        <v>2214</v>
      </c>
      <c r="C321" t="s">
        <v>288</v>
      </c>
      <c r="D321" t="s">
        <v>120</v>
      </c>
      <c r="E321" t="s">
        <v>302</v>
      </c>
      <c r="F321">
        <v>1</v>
      </c>
      <c r="G321" s="77">
        <v>1.17761578814581</v>
      </c>
      <c r="H321" s="77">
        <v>1.4977898419520299</v>
      </c>
      <c r="I321" s="77">
        <f>Table3[[#This Row],[beta]]*0.693</f>
        <v>0.81608774118504634</v>
      </c>
      <c r="J321" s="77">
        <f>Table3[[#This Row],[SE]]*0.693</f>
        <v>1.0379683604727568</v>
      </c>
      <c r="K321" s="77">
        <v>0.43172943695996202</v>
      </c>
      <c r="L321" s="77">
        <f t="shared" si="12"/>
        <v>3.2466243276805007</v>
      </c>
      <c r="M321" s="77">
        <f t="shared" si="13"/>
        <v>0.17238028178683681</v>
      </c>
      <c r="N321" s="77">
        <f t="shared" si="14"/>
        <v>61.147188157640876</v>
      </c>
    </row>
    <row r="322" spans="1:14" hidden="1" x14ac:dyDescent="0.2">
      <c r="A322" t="s">
        <v>284</v>
      </c>
      <c r="B322" t="s">
        <v>225</v>
      </c>
      <c r="C322" t="s">
        <v>288</v>
      </c>
      <c r="D322" t="s">
        <v>114</v>
      </c>
      <c r="E322" t="s">
        <v>302</v>
      </c>
      <c r="F322">
        <v>1</v>
      </c>
      <c r="G322" s="77">
        <v>-0.405035282</v>
      </c>
      <c r="H322" s="77">
        <v>0.34831579899999998</v>
      </c>
      <c r="I322" s="77">
        <f>Table3[[#This Row],[beta]]*0.693</f>
        <v>-0.28068945042599996</v>
      </c>
      <c r="J322" s="77">
        <f>Table3[[#This Row],[SE]]*0.693</f>
        <v>0.24138284870699997</v>
      </c>
      <c r="K322" s="77">
        <v>0.24489473</v>
      </c>
      <c r="L322" s="77">
        <f t="shared" si="12"/>
        <v>0.66695327899776169</v>
      </c>
      <c r="M322" s="77">
        <f t="shared" si="13"/>
        <v>0.33697914054435502</v>
      </c>
      <c r="N322" s="77">
        <f t="shared" si="14"/>
        <v>1.3200421712966999</v>
      </c>
    </row>
    <row r="323" spans="1:14" hidden="1" x14ac:dyDescent="0.2">
      <c r="A323" t="s">
        <v>284</v>
      </c>
      <c r="B323" t="s">
        <v>2214</v>
      </c>
      <c r="C323" t="s">
        <v>288</v>
      </c>
      <c r="D323" t="s">
        <v>114</v>
      </c>
      <c r="E323" t="s">
        <v>302</v>
      </c>
      <c r="F323">
        <v>1</v>
      </c>
      <c r="G323" s="77">
        <v>0.91042041739713198</v>
      </c>
      <c r="H323" s="77">
        <v>1.58014661901275</v>
      </c>
      <c r="I323" s="77">
        <f>Table3[[#This Row],[beta]]*0.693</f>
        <v>0.63092134925621246</v>
      </c>
      <c r="J323" s="77">
        <f>Table3[[#This Row],[SE]]*0.693</f>
        <v>1.0950416069758357</v>
      </c>
      <c r="K323" s="77">
        <v>0.56450569561740704</v>
      </c>
      <c r="L323" s="77">
        <f t="shared" ref="L323:L386" si="15">EXP(IF(RIGHT(D323,3)="_HB",I323,G323))</f>
        <v>2.4853672053816922</v>
      </c>
      <c r="M323" s="77">
        <f t="shared" ref="M323:M386" si="16">EXP(IF(RIGHT(D323,3)="_HB", J323 - 1.96*HI323, G323 - 1.96*H323))</f>
        <v>0.11229039442266757</v>
      </c>
      <c r="N323" s="77">
        <f t="shared" si="14"/>
        <v>55.009604137073644</v>
      </c>
    </row>
    <row r="324" spans="1:14" hidden="1" x14ac:dyDescent="0.2">
      <c r="A324" t="s">
        <v>284</v>
      </c>
      <c r="B324" t="s">
        <v>225</v>
      </c>
      <c r="C324" t="s">
        <v>288</v>
      </c>
      <c r="D324" t="s">
        <v>129</v>
      </c>
      <c r="E324" t="s">
        <v>302</v>
      </c>
      <c r="F324">
        <v>1</v>
      </c>
      <c r="G324" s="77">
        <v>-0.28298253899999998</v>
      </c>
      <c r="H324" s="77">
        <v>0.20504884500000001</v>
      </c>
      <c r="I324" s="77">
        <f>Table3[[#This Row],[beta]]*0.693</f>
        <v>-0.19610689952699997</v>
      </c>
      <c r="J324" s="77">
        <f>Table3[[#This Row],[SE]]*0.693</f>
        <v>0.14209884958499999</v>
      </c>
      <c r="K324" s="77">
        <v>0.167563923</v>
      </c>
      <c r="L324" s="77">
        <f t="shared" si="15"/>
        <v>0.75353294518360281</v>
      </c>
      <c r="M324" s="77">
        <f t="shared" si="16"/>
        <v>0.5041515935918881</v>
      </c>
      <c r="N324" s="77">
        <f t="shared" si="14"/>
        <v>1.1262721504689315</v>
      </c>
    </row>
    <row r="325" spans="1:14" hidden="1" x14ac:dyDescent="0.2">
      <c r="A325" t="s">
        <v>284</v>
      </c>
      <c r="B325" t="s">
        <v>2214</v>
      </c>
      <c r="C325" t="s">
        <v>288</v>
      </c>
      <c r="D325" t="s">
        <v>129</v>
      </c>
      <c r="E325" t="s">
        <v>302</v>
      </c>
      <c r="F325">
        <v>1</v>
      </c>
      <c r="G325" s="77">
        <v>0.74453160119401995</v>
      </c>
      <c r="H325" s="77">
        <v>0.79976616103869802</v>
      </c>
      <c r="I325" s="77">
        <f>Table3[[#This Row],[beta]]*0.693</f>
        <v>0.51596039962745577</v>
      </c>
      <c r="J325" s="77">
        <f>Table3[[#This Row],[SE]]*0.693</f>
        <v>0.55423794959981765</v>
      </c>
      <c r="K325" s="77">
        <v>0.35188635390444201</v>
      </c>
      <c r="L325" s="77">
        <f t="shared" si="15"/>
        <v>2.1054550113655717</v>
      </c>
      <c r="M325" s="77">
        <f t="shared" si="16"/>
        <v>0.43910791571503299</v>
      </c>
      <c r="N325" s="77">
        <f t="shared" ref="N325:N388" si="17">EXP(IF(RIGHT(D325,3)="_HB",I325+1.96*J325,G325+1.96*H325))</f>
        <v>10.095333393536997</v>
      </c>
    </row>
    <row r="326" spans="1:14" hidden="1" x14ac:dyDescent="0.2">
      <c r="A326" t="s">
        <v>284</v>
      </c>
      <c r="B326" t="s">
        <v>225</v>
      </c>
      <c r="C326" t="s">
        <v>288</v>
      </c>
      <c r="D326" t="s">
        <v>83</v>
      </c>
      <c r="E326" t="s">
        <v>302</v>
      </c>
      <c r="F326">
        <v>1</v>
      </c>
      <c r="G326" s="77">
        <v>-0.13923308100000001</v>
      </c>
      <c r="H326" s="77">
        <v>0.27163263700000001</v>
      </c>
      <c r="I326" s="77">
        <f>Table3[[#This Row],[beta]]*0.693</f>
        <v>-9.6488525133000005E-2</v>
      </c>
      <c r="J326" s="77">
        <f>Table3[[#This Row],[SE]]*0.693</f>
        <v>0.18824141744099998</v>
      </c>
      <c r="K326" s="77">
        <v>0.60824611399999995</v>
      </c>
      <c r="L326" s="77">
        <f t="shared" si="15"/>
        <v>0.8700252184756454</v>
      </c>
      <c r="M326" s="77">
        <f t="shared" si="16"/>
        <v>0.5108736142931346</v>
      </c>
      <c r="N326" s="77">
        <f t="shared" si="17"/>
        <v>1.4816656402013106</v>
      </c>
    </row>
    <row r="327" spans="1:14" hidden="1" x14ac:dyDescent="0.2">
      <c r="A327" t="s">
        <v>284</v>
      </c>
      <c r="B327" t="s">
        <v>2214</v>
      </c>
      <c r="C327" t="s">
        <v>288</v>
      </c>
      <c r="D327" t="s">
        <v>83</v>
      </c>
      <c r="E327" t="s">
        <v>316</v>
      </c>
      <c r="F327">
        <v>2</v>
      </c>
      <c r="G327" s="77">
        <v>-6.1315043974142697E-2</v>
      </c>
      <c r="H327" s="77">
        <v>0.71867278800142997</v>
      </c>
      <c r="I327" s="77">
        <f>Table3[[#This Row],[beta]]*0.693</f>
        <v>-4.2491325474080889E-2</v>
      </c>
      <c r="J327" s="77">
        <f>Table3[[#This Row],[SE]]*0.693</f>
        <v>0.49804024208499093</v>
      </c>
      <c r="K327" s="77">
        <v>0.93200933503794803</v>
      </c>
      <c r="L327" s="77">
        <f t="shared" si="15"/>
        <v>0.94052688576830823</v>
      </c>
      <c r="M327" s="77">
        <f t="shared" si="16"/>
        <v>0.22994532666769182</v>
      </c>
      <c r="N327" s="77">
        <f t="shared" si="17"/>
        <v>3.8469615176454917</v>
      </c>
    </row>
    <row r="328" spans="1:14" hidden="1" x14ac:dyDescent="0.2">
      <c r="A328" t="s">
        <v>284</v>
      </c>
      <c r="B328" t="s">
        <v>225</v>
      </c>
      <c r="C328" t="s">
        <v>288</v>
      </c>
      <c r="D328" t="s">
        <v>79</v>
      </c>
      <c r="E328" t="s">
        <v>302</v>
      </c>
      <c r="F328">
        <v>1</v>
      </c>
      <c r="G328" s="77">
        <v>0.181284261</v>
      </c>
      <c r="H328" s="77">
        <v>0.23859749799999999</v>
      </c>
      <c r="I328" s="77">
        <f>Table3[[#This Row],[beta]]*0.693</f>
        <v>0.125629992873</v>
      </c>
      <c r="J328" s="77">
        <f>Table3[[#This Row],[SE]]*0.693</f>
        <v>0.16534806611399999</v>
      </c>
      <c r="K328" s="77">
        <v>0.44737945000000001</v>
      </c>
      <c r="L328" s="77">
        <f t="shared" si="15"/>
        <v>1.1987558904136284</v>
      </c>
      <c r="M328" s="77">
        <f t="shared" si="16"/>
        <v>0.75098707700682865</v>
      </c>
      <c r="N328" s="77">
        <f t="shared" si="17"/>
        <v>1.9135025472459688</v>
      </c>
    </row>
    <row r="329" spans="1:14" hidden="1" x14ac:dyDescent="0.2">
      <c r="A329" t="s">
        <v>284</v>
      </c>
      <c r="B329" t="s">
        <v>2214</v>
      </c>
      <c r="C329" t="s">
        <v>288</v>
      </c>
      <c r="D329" t="s">
        <v>79</v>
      </c>
      <c r="E329" t="s">
        <v>302</v>
      </c>
      <c r="F329">
        <v>1</v>
      </c>
      <c r="G329" s="77">
        <v>-0.32581329365499301</v>
      </c>
      <c r="H329" s="77">
        <v>0.82418926865306996</v>
      </c>
      <c r="I329" s="77">
        <f>Table3[[#This Row],[beta]]*0.693</f>
        <v>-0.22578861250291013</v>
      </c>
      <c r="J329" s="77">
        <f>Table3[[#This Row],[SE]]*0.693</f>
        <v>0.57116316317657745</v>
      </c>
      <c r="K329" s="77">
        <v>0.69261140395915199</v>
      </c>
      <c r="L329" s="77">
        <f t="shared" si="15"/>
        <v>0.72193996562164842</v>
      </c>
      <c r="M329" s="77">
        <f t="shared" si="16"/>
        <v>0.14352812639799514</v>
      </c>
      <c r="N329" s="77">
        <f t="shared" si="17"/>
        <v>3.6313252812660366</v>
      </c>
    </row>
    <row r="330" spans="1:14" hidden="1" x14ac:dyDescent="0.2">
      <c r="A330" t="s">
        <v>284</v>
      </c>
      <c r="B330" t="s">
        <v>225</v>
      </c>
      <c r="C330" t="s">
        <v>288</v>
      </c>
      <c r="D330" t="s">
        <v>133</v>
      </c>
      <c r="E330" t="s">
        <v>302</v>
      </c>
      <c r="F330">
        <v>1</v>
      </c>
      <c r="G330" s="77">
        <v>-8.8860126999999997E-2</v>
      </c>
      <c r="H330" s="77">
        <v>0.36005661799999999</v>
      </c>
      <c r="I330" s="77">
        <f>Table3[[#This Row],[beta]]*0.693</f>
        <v>-6.1580068010999994E-2</v>
      </c>
      <c r="J330" s="77">
        <f>Table3[[#This Row],[SE]]*0.693</f>
        <v>0.24951923627399997</v>
      </c>
      <c r="K330" s="77">
        <v>0.80506697900000002</v>
      </c>
      <c r="L330" s="77">
        <f t="shared" si="15"/>
        <v>0.91497354471900993</v>
      </c>
      <c r="M330" s="77">
        <f t="shared" si="16"/>
        <v>0.45177496043260273</v>
      </c>
      <c r="N330" s="77">
        <f t="shared" si="17"/>
        <v>1.8530831959655778</v>
      </c>
    </row>
    <row r="331" spans="1:14" hidden="1" x14ac:dyDescent="0.2">
      <c r="A331" t="s">
        <v>284</v>
      </c>
      <c r="B331" t="s">
        <v>2214</v>
      </c>
      <c r="C331" t="s">
        <v>288</v>
      </c>
      <c r="D331" t="s">
        <v>133</v>
      </c>
      <c r="E331" t="s">
        <v>302</v>
      </c>
      <c r="F331">
        <v>1</v>
      </c>
      <c r="G331" s="77">
        <v>-7.6165822981772505E-2</v>
      </c>
      <c r="H331" s="77">
        <v>1.1032504056147701</v>
      </c>
      <c r="I331" s="77">
        <f>Table3[[#This Row],[beta]]*0.693</f>
        <v>-5.2782915326368342E-2</v>
      </c>
      <c r="J331" s="77">
        <f>Table3[[#This Row],[SE]]*0.693</f>
        <v>0.7645525310910356</v>
      </c>
      <c r="K331" s="77">
        <v>0.94495964511683295</v>
      </c>
      <c r="L331" s="77">
        <f t="shared" si="15"/>
        <v>0.92666253187420489</v>
      </c>
      <c r="M331" s="77">
        <f t="shared" si="16"/>
        <v>0.10661440788509295</v>
      </c>
      <c r="N331" s="77">
        <f t="shared" si="17"/>
        <v>8.0542908319202642</v>
      </c>
    </row>
    <row r="332" spans="1:14" hidden="1" x14ac:dyDescent="0.2">
      <c r="A332" t="s">
        <v>283</v>
      </c>
      <c r="B332" t="s">
        <v>225</v>
      </c>
      <c r="C332" t="s">
        <v>241</v>
      </c>
      <c r="D332" t="s">
        <v>314</v>
      </c>
      <c r="E332" t="s">
        <v>302</v>
      </c>
      <c r="F332">
        <v>1</v>
      </c>
      <c r="G332" s="77">
        <v>-1.536199E-3</v>
      </c>
      <c r="H332" s="77">
        <v>0.10151204599999999</v>
      </c>
      <c r="I332" s="77">
        <f>Table3[[#This Row],[beta]]*0.693</f>
        <v>-1.0645859069999999E-3</v>
      </c>
      <c r="J332" s="77">
        <f>Table3[[#This Row],[SE]]*0.693</f>
        <v>7.0347847877999997E-2</v>
      </c>
      <c r="K332" s="77">
        <v>0.99</v>
      </c>
      <c r="L332" s="77">
        <f t="shared" si="15"/>
        <v>0.99846498034970121</v>
      </c>
      <c r="M332" s="77">
        <f t="shared" si="16"/>
        <v>0.81832164619422032</v>
      </c>
      <c r="N332" s="77">
        <f t="shared" si="17"/>
        <v>1.2182646293437014</v>
      </c>
    </row>
    <row r="333" spans="1:14" hidden="1" x14ac:dyDescent="0.2">
      <c r="A333" t="s">
        <v>283</v>
      </c>
      <c r="B333" t="s">
        <v>246</v>
      </c>
      <c r="C333" t="s">
        <v>241</v>
      </c>
      <c r="D333" t="s">
        <v>314</v>
      </c>
      <c r="E333" t="s">
        <v>302</v>
      </c>
      <c r="F333">
        <v>1</v>
      </c>
      <c r="G333" s="77">
        <v>-5.5212856269972995E-4</v>
      </c>
      <c r="H333" s="77">
        <v>1.38671367366545E-3</v>
      </c>
      <c r="I333" s="77">
        <f>Table3[[#This Row],[beta]]*0.693</f>
        <v>-3.8262509395091285E-4</v>
      </c>
      <c r="J333" s="77">
        <f>Table3[[#This Row],[SE]]*0.693</f>
        <v>9.6099257585015676E-4</v>
      </c>
      <c r="K333" s="77">
        <v>0.690515094589361</v>
      </c>
      <c r="L333" s="77">
        <f t="shared" si="15"/>
        <v>0.99944802383222664</v>
      </c>
      <c r="M333" s="77">
        <f t="shared" si="16"/>
        <v>0.99673525354926096</v>
      </c>
      <c r="N333" s="77">
        <f t="shared" si="17"/>
        <v>1.0021681773421645</v>
      </c>
    </row>
    <row r="334" spans="1:14" hidden="1" x14ac:dyDescent="0.2">
      <c r="A334" t="s">
        <v>284</v>
      </c>
      <c r="B334" t="s">
        <v>225</v>
      </c>
      <c r="C334" t="s">
        <v>241</v>
      </c>
      <c r="D334" t="s">
        <v>137</v>
      </c>
      <c r="E334" t="s">
        <v>302</v>
      </c>
      <c r="F334">
        <v>1</v>
      </c>
      <c r="G334" s="77">
        <v>-8.1200502647632899E-2</v>
      </c>
      <c r="H334" s="77">
        <v>0.140730794934426</v>
      </c>
      <c r="I334" s="77">
        <f>Table3[[#This Row],[beta]]*0.693</f>
        <v>-5.6271948334809592E-2</v>
      </c>
      <c r="J334" s="77">
        <f>Table3[[#This Row],[SE]]*0.693</f>
        <v>9.7526440889557212E-2</v>
      </c>
      <c r="K334" s="77">
        <v>0.56394505267142003</v>
      </c>
      <c r="L334" s="77">
        <f t="shared" si="15"/>
        <v>0.92200880770330229</v>
      </c>
      <c r="M334" s="77">
        <f t="shared" si="16"/>
        <v>0.699749503084936</v>
      </c>
      <c r="N334" s="77">
        <f t="shared" si="17"/>
        <v>1.2148636586874137</v>
      </c>
    </row>
    <row r="335" spans="1:14" hidden="1" x14ac:dyDescent="0.2">
      <c r="A335" t="s">
        <v>284</v>
      </c>
      <c r="B335" t="s">
        <v>246</v>
      </c>
      <c r="C335" t="s">
        <v>241</v>
      </c>
      <c r="D335" t="s">
        <v>137</v>
      </c>
      <c r="E335" t="s">
        <v>302</v>
      </c>
      <c r="F335">
        <v>1</v>
      </c>
      <c r="G335" s="77">
        <v>-1.2170208993421E-3</v>
      </c>
      <c r="H335" s="77">
        <v>2.49336579343859E-3</v>
      </c>
      <c r="I335" s="77">
        <f>Table3[[#This Row],[beta]]*0.693</f>
        <v>-8.4339548324407522E-4</v>
      </c>
      <c r="J335" s="77">
        <f>Table3[[#This Row],[SE]]*0.693</f>
        <v>1.7279024948529428E-3</v>
      </c>
      <c r="K335" s="77">
        <v>0.625476438702676</v>
      </c>
      <c r="L335" s="77">
        <f t="shared" si="15"/>
        <v>0.99878371937025434</v>
      </c>
      <c r="M335" s="77">
        <f t="shared" si="16"/>
        <v>0.99391457381530668</v>
      </c>
      <c r="N335" s="77">
        <f t="shared" si="17"/>
        <v>1.0036767186638027</v>
      </c>
    </row>
    <row r="336" spans="1:14" hidden="1" x14ac:dyDescent="0.2">
      <c r="A336" t="s">
        <v>283</v>
      </c>
      <c r="B336" t="s">
        <v>225</v>
      </c>
      <c r="C336" t="s">
        <v>241</v>
      </c>
      <c r="D336" t="s">
        <v>301</v>
      </c>
      <c r="E336" t="s">
        <v>302</v>
      </c>
      <c r="F336">
        <v>1</v>
      </c>
      <c r="G336" s="77">
        <v>-5.3821924E-2</v>
      </c>
      <c r="H336" s="77">
        <v>3.2772601999999998E-2</v>
      </c>
      <c r="I336" s="77">
        <f>Table3[[#This Row],[beta]]*0.693</f>
        <v>-3.7298593331999995E-2</v>
      </c>
      <c r="J336" s="77">
        <f>Table3[[#This Row],[SE]]*0.693</f>
        <v>2.2711413185999996E-2</v>
      </c>
      <c r="K336" s="77">
        <v>0.1</v>
      </c>
      <c r="L336" s="77">
        <f t="shared" si="15"/>
        <v>0.96338843103626304</v>
      </c>
      <c r="M336" s="77">
        <f t="shared" si="16"/>
        <v>1.0229712809226188</v>
      </c>
      <c r="N336" s="77">
        <f t="shared" si="17"/>
        <v>1.0072418729588457</v>
      </c>
    </row>
    <row r="337" spans="1:14" hidden="1" x14ac:dyDescent="0.2">
      <c r="A337" t="s">
        <v>283</v>
      </c>
      <c r="B337" t="s">
        <v>246</v>
      </c>
      <c r="C337" t="s">
        <v>241</v>
      </c>
      <c r="D337" t="s">
        <v>301</v>
      </c>
      <c r="E337" t="s">
        <v>302</v>
      </c>
      <c r="F337">
        <v>1</v>
      </c>
      <c r="G337" s="77">
        <v>9.6207719631082695E-4</v>
      </c>
      <c r="H337" s="77">
        <v>5.2129420073927801E-4</v>
      </c>
      <c r="I337" s="77">
        <f>Table3[[#This Row],[beta]]*0.693</f>
        <v>6.6671949704340304E-4</v>
      </c>
      <c r="J337" s="77">
        <f>Table3[[#This Row],[SE]]*0.693</f>
        <v>3.6125688111231962E-4</v>
      </c>
      <c r="K337" s="77">
        <v>6.4956823926467094E-2</v>
      </c>
      <c r="L337" s="77">
        <f t="shared" si="15"/>
        <v>1.00066694180389</v>
      </c>
      <c r="M337" s="77">
        <f t="shared" si="16"/>
        <v>1.0003613221422378</v>
      </c>
      <c r="N337" s="77">
        <f t="shared" si="17"/>
        <v>1.001375728431362</v>
      </c>
    </row>
    <row r="338" spans="1:14" hidden="1" x14ac:dyDescent="0.2">
      <c r="A338" t="s">
        <v>284</v>
      </c>
      <c r="B338" t="s">
        <v>225</v>
      </c>
      <c r="C338" t="s">
        <v>241</v>
      </c>
      <c r="D338" t="s">
        <v>81</v>
      </c>
      <c r="E338" t="s">
        <v>316</v>
      </c>
      <c r="F338">
        <v>2</v>
      </c>
      <c r="G338" s="77">
        <v>-2.5882757210013901E-2</v>
      </c>
      <c r="H338" s="77">
        <v>0.118523154951237</v>
      </c>
      <c r="I338" s="77">
        <f>Table3[[#This Row],[beta]]*0.693</f>
        <v>-1.7936750746539633E-2</v>
      </c>
      <c r="J338" s="77">
        <f>Table3[[#This Row],[SE]]*0.693</f>
        <v>8.2136546381207237E-2</v>
      </c>
      <c r="K338" s="77">
        <v>0.82713521221155195</v>
      </c>
      <c r="L338" s="77">
        <f t="shared" si="15"/>
        <v>0.97444933006984069</v>
      </c>
      <c r="M338" s="77">
        <f t="shared" si="16"/>
        <v>0.77244988900638933</v>
      </c>
      <c r="N338" s="77">
        <f t="shared" si="17"/>
        <v>1.2292726174056157</v>
      </c>
    </row>
    <row r="339" spans="1:14" hidden="1" x14ac:dyDescent="0.2">
      <c r="A339" t="s">
        <v>284</v>
      </c>
      <c r="B339" t="s">
        <v>246</v>
      </c>
      <c r="C339" t="s">
        <v>241</v>
      </c>
      <c r="D339" t="s">
        <v>81</v>
      </c>
      <c r="E339" t="s">
        <v>316</v>
      </c>
      <c r="F339">
        <v>2</v>
      </c>
      <c r="G339" s="77">
        <v>-1.28776953110826E-3</v>
      </c>
      <c r="H339" s="77">
        <v>2.1302064658906199E-3</v>
      </c>
      <c r="I339" s="77">
        <f>Table3[[#This Row],[beta]]*0.693</f>
        <v>-8.9242428505802412E-4</v>
      </c>
      <c r="J339" s="77">
        <f>Table3[[#This Row],[SE]]*0.693</f>
        <v>1.4762330808621995E-3</v>
      </c>
      <c r="K339" s="77">
        <v>0.54549263536704096</v>
      </c>
      <c r="L339" s="77">
        <f t="shared" si="15"/>
        <v>0.99871305928826004</v>
      </c>
      <c r="M339" s="77">
        <f t="shared" si="16"/>
        <v>0.99455192070348197</v>
      </c>
      <c r="N339" s="77">
        <f t="shared" si="17"/>
        <v>1.0028916077980117</v>
      </c>
    </row>
    <row r="340" spans="1:14" hidden="1" x14ac:dyDescent="0.2">
      <c r="A340" t="s">
        <v>284</v>
      </c>
      <c r="B340" t="s">
        <v>225</v>
      </c>
      <c r="C340" t="s">
        <v>241</v>
      </c>
      <c r="D340" t="s">
        <v>76</v>
      </c>
      <c r="E340" t="s">
        <v>302</v>
      </c>
      <c r="F340">
        <v>1</v>
      </c>
      <c r="G340" s="77">
        <v>0.16203448887124999</v>
      </c>
      <c r="H340" s="77">
        <v>0.130138426471373</v>
      </c>
      <c r="I340" s="77">
        <f>Table3[[#This Row],[beta]]*0.693</f>
        <v>0.11228990078777623</v>
      </c>
      <c r="J340" s="77">
        <f>Table3[[#This Row],[SE]]*0.693</f>
        <v>9.0185929544661481E-2</v>
      </c>
      <c r="K340" s="77">
        <v>0.21309743971173301</v>
      </c>
      <c r="L340" s="77">
        <f t="shared" si="15"/>
        <v>1.175900796112811</v>
      </c>
      <c r="M340" s="77">
        <f t="shared" si="16"/>
        <v>0.91115994437947256</v>
      </c>
      <c r="N340" s="77">
        <f t="shared" si="17"/>
        <v>1.5175630698301079</v>
      </c>
    </row>
    <row r="341" spans="1:14" hidden="1" x14ac:dyDescent="0.2">
      <c r="A341" t="s">
        <v>284</v>
      </c>
      <c r="B341" t="s">
        <v>246</v>
      </c>
      <c r="C341" t="s">
        <v>241</v>
      </c>
      <c r="D341" t="s">
        <v>76</v>
      </c>
      <c r="E341" t="s">
        <v>302</v>
      </c>
      <c r="F341">
        <v>1</v>
      </c>
      <c r="G341" s="77">
        <v>-1.1570857308527199E-3</v>
      </c>
      <c r="H341" s="77">
        <v>2.4793830974173098E-3</v>
      </c>
      <c r="I341" s="77">
        <f>Table3[[#This Row],[beta]]*0.693</f>
        <v>-8.0186041148093488E-4</v>
      </c>
      <c r="J341" s="77">
        <f>Table3[[#This Row],[SE]]*0.693</f>
        <v>1.7182124865101956E-3</v>
      </c>
      <c r="K341" s="77">
        <v>0.64072675520815203</v>
      </c>
      <c r="L341" s="77">
        <f t="shared" si="15"/>
        <v>0.99884358343472268</v>
      </c>
      <c r="M341" s="77">
        <f t="shared" si="16"/>
        <v>0.99400138735039789</v>
      </c>
      <c r="N341" s="77">
        <f t="shared" si="17"/>
        <v>1.0037093678794033</v>
      </c>
    </row>
    <row r="342" spans="1:14" hidden="1" x14ac:dyDescent="0.2">
      <c r="A342" t="s">
        <v>284</v>
      </c>
      <c r="B342" t="s">
        <v>225</v>
      </c>
      <c r="C342" t="s">
        <v>241</v>
      </c>
      <c r="D342" t="s">
        <v>73</v>
      </c>
      <c r="E342" t="s">
        <v>302</v>
      </c>
      <c r="F342">
        <v>1</v>
      </c>
      <c r="G342" s="77">
        <v>-3.46390481522258E-2</v>
      </c>
      <c r="H342" s="77">
        <v>0.12713987565870999</v>
      </c>
      <c r="I342" s="77">
        <f>Table3[[#This Row],[beta]]*0.693</f>
        <v>-2.4004860369492478E-2</v>
      </c>
      <c r="J342" s="77">
        <f>Table3[[#This Row],[SE]]*0.693</f>
        <v>8.8107933831486018E-2</v>
      </c>
      <c r="K342" s="77">
        <v>0.78527730746491597</v>
      </c>
      <c r="L342" s="77">
        <f t="shared" si="15"/>
        <v>0.96595401622690213</v>
      </c>
      <c r="M342" s="77">
        <f t="shared" si="16"/>
        <v>0.75289221330961853</v>
      </c>
      <c r="N342" s="77">
        <f t="shared" si="17"/>
        <v>1.2393104151831211</v>
      </c>
    </row>
    <row r="343" spans="1:14" hidden="1" x14ac:dyDescent="0.2">
      <c r="A343" t="s">
        <v>284</v>
      </c>
      <c r="B343" t="s">
        <v>246</v>
      </c>
      <c r="C343" t="s">
        <v>241</v>
      </c>
      <c r="D343" t="s">
        <v>73</v>
      </c>
      <c r="E343" t="s">
        <v>302</v>
      </c>
      <c r="F343">
        <v>1</v>
      </c>
      <c r="G343" s="77">
        <v>3.0315098204416399E-3</v>
      </c>
      <c r="H343" s="77">
        <v>2.3446838121242899E-3</v>
      </c>
      <c r="I343" s="77">
        <f>Table3[[#This Row],[beta]]*0.693</f>
        <v>2.1008363055660564E-3</v>
      </c>
      <c r="J343" s="77">
        <f>Table3[[#This Row],[SE]]*0.693</f>
        <v>1.6248658818021327E-3</v>
      </c>
      <c r="K343" s="77">
        <v>0.19603559813827301</v>
      </c>
      <c r="L343" s="77">
        <f t="shared" si="15"/>
        <v>1.0030361094931473</v>
      </c>
      <c r="M343" s="77">
        <f t="shared" si="16"/>
        <v>0.99843715206941375</v>
      </c>
      <c r="N343" s="77">
        <f t="shared" si="17"/>
        <v>1.0076562504328801</v>
      </c>
    </row>
    <row r="344" spans="1:14" hidden="1" x14ac:dyDescent="0.2">
      <c r="A344" t="s">
        <v>284</v>
      </c>
      <c r="B344" t="s">
        <v>225</v>
      </c>
      <c r="C344" t="s">
        <v>241</v>
      </c>
      <c r="D344" t="s">
        <v>70</v>
      </c>
      <c r="E344" t="s">
        <v>302</v>
      </c>
      <c r="F344">
        <v>1</v>
      </c>
      <c r="G344" s="77">
        <v>-0.31424711938099997</v>
      </c>
      <c r="H344" s="77">
        <v>0.202140275062034</v>
      </c>
      <c r="I344" s="77">
        <f>Table3[[#This Row],[beta]]*0.693</f>
        <v>-0.21777325373103296</v>
      </c>
      <c r="J344" s="77">
        <f>Table3[[#This Row],[SE]]*0.693</f>
        <v>0.14008321061798956</v>
      </c>
      <c r="K344" s="77">
        <v>0.120041543257719</v>
      </c>
      <c r="L344" s="77">
        <f t="shared" si="15"/>
        <v>0.73033852505320396</v>
      </c>
      <c r="M344" s="77">
        <f t="shared" si="16"/>
        <v>0.49142690999365479</v>
      </c>
      <c r="N344" s="77">
        <f t="shared" si="17"/>
        <v>1.0853991719415133</v>
      </c>
    </row>
    <row r="345" spans="1:14" hidden="1" x14ac:dyDescent="0.2">
      <c r="A345" t="s">
        <v>284</v>
      </c>
      <c r="B345" t="s">
        <v>246</v>
      </c>
      <c r="C345" t="s">
        <v>241</v>
      </c>
      <c r="D345" t="s">
        <v>70</v>
      </c>
      <c r="E345" t="s">
        <v>302</v>
      </c>
      <c r="F345">
        <v>1</v>
      </c>
      <c r="G345" s="77">
        <v>6.8774123804820298E-3</v>
      </c>
      <c r="H345" s="77">
        <v>3.5773500620634199E-3</v>
      </c>
      <c r="I345" s="77">
        <f>Table3[[#This Row],[beta]]*0.693</f>
        <v>4.7660467796740462E-3</v>
      </c>
      <c r="J345" s="77">
        <f>Table3[[#This Row],[SE]]*0.693</f>
        <v>2.47910359300995E-3</v>
      </c>
      <c r="K345" s="77">
        <v>5.4544388631123798E-2</v>
      </c>
      <c r="L345" s="77">
        <f t="shared" si="15"/>
        <v>1.0069011160899117</v>
      </c>
      <c r="M345" s="77">
        <f t="shared" si="16"/>
        <v>0.99986581526241503</v>
      </c>
      <c r="N345" s="77">
        <f t="shared" si="17"/>
        <v>1.013985919017568</v>
      </c>
    </row>
    <row r="346" spans="1:14" hidden="1" x14ac:dyDescent="0.2">
      <c r="A346" t="s">
        <v>284</v>
      </c>
      <c r="B346" t="s">
        <v>246</v>
      </c>
      <c r="C346" t="s">
        <v>241</v>
      </c>
      <c r="D346" t="s">
        <v>131</v>
      </c>
      <c r="E346" t="s">
        <v>302</v>
      </c>
      <c r="F346">
        <v>1</v>
      </c>
      <c r="G346" s="77">
        <v>7.7451440957523703E-4</v>
      </c>
      <c r="H346" s="77">
        <v>3.8914684346836302E-3</v>
      </c>
      <c r="I346" s="77">
        <f>Table3[[#This Row],[beta]]*0.693</f>
        <v>5.3673848583563923E-4</v>
      </c>
      <c r="J346" s="77">
        <f>Table3[[#This Row],[SE]]*0.693</f>
        <v>2.6967876252357555E-3</v>
      </c>
      <c r="K346" s="77">
        <v>0.84224019262972905</v>
      </c>
      <c r="L346" s="77">
        <f t="shared" si="15"/>
        <v>1.0007748144233106</v>
      </c>
      <c r="M346" s="77">
        <f t="shared" si="16"/>
        <v>0.99317066291995293</v>
      </c>
      <c r="N346" s="77">
        <f t="shared" si="17"/>
        <v>1.008437186655738</v>
      </c>
    </row>
    <row r="347" spans="1:14" hidden="1" x14ac:dyDescent="0.2">
      <c r="A347" t="s">
        <v>283</v>
      </c>
      <c r="B347" t="s">
        <v>225</v>
      </c>
      <c r="C347" t="s">
        <v>241</v>
      </c>
      <c r="D347" t="s">
        <v>305</v>
      </c>
      <c r="E347" t="s">
        <v>302</v>
      </c>
      <c r="F347">
        <v>1</v>
      </c>
      <c r="G347" s="77">
        <v>-6.6264919000000005E-2</v>
      </c>
      <c r="H347" s="77">
        <v>0.122869135</v>
      </c>
      <c r="I347" s="77">
        <f>Table3[[#This Row],[beta]]*0.693</f>
        <v>-4.5921588866999999E-2</v>
      </c>
      <c r="J347" s="77">
        <f>Table3[[#This Row],[SE]]*0.693</f>
        <v>8.5148310554999995E-2</v>
      </c>
      <c r="K347" s="77">
        <v>0.59</v>
      </c>
      <c r="L347" s="77">
        <f t="shared" si="15"/>
        <v>0.93588289828608495</v>
      </c>
      <c r="M347" s="77">
        <f t="shared" si="16"/>
        <v>0.73558555490862199</v>
      </c>
      <c r="N347" s="77">
        <f t="shared" si="17"/>
        <v>1.1907204994165064</v>
      </c>
    </row>
    <row r="348" spans="1:14" hidden="1" x14ac:dyDescent="0.2">
      <c r="A348" t="s">
        <v>283</v>
      </c>
      <c r="B348" t="s">
        <v>246</v>
      </c>
      <c r="C348" t="s">
        <v>241</v>
      </c>
      <c r="D348" t="s">
        <v>305</v>
      </c>
      <c r="E348" t="s">
        <v>302</v>
      </c>
      <c r="F348">
        <v>1</v>
      </c>
      <c r="G348" s="77">
        <v>-9.3057737550902397E-4</v>
      </c>
      <c r="H348" s="77">
        <v>2.1674209205805798E-3</v>
      </c>
      <c r="I348" s="77">
        <f>Table3[[#This Row],[beta]]*0.693</f>
        <v>-6.448901212277536E-4</v>
      </c>
      <c r="J348" s="77">
        <f>Table3[[#This Row],[SE]]*0.693</f>
        <v>1.5020226979623418E-3</v>
      </c>
      <c r="K348" s="77">
        <v>0.66767014524923296</v>
      </c>
      <c r="L348" s="77">
        <f t="shared" si="15"/>
        <v>0.99906985547733873</v>
      </c>
      <c r="M348" s="77">
        <f t="shared" si="16"/>
        <v>0.99483466408466648</v>
      </c>
      <c r="N348" s="77">
        <f t="shared" si="17"/>
        <v>1.0033230768470314</v>
      </c>
    </row>
    <row r="349" spans="1:14" hidden="1" x14ac:dyDescent="0.2">
      <c r="A349" t="s">
        <v>283</v>
      </c>
      <c r="B349" t="s">
        <v>225</v>
      </c>
      <c r="C349" t="s">
        <v>241</v>
      </c>
      <c r="D349" t="s">
        <v>303</v>
      </c>
      <c r="E349" t="s">
        <v>302</v>
      </c>
      <c r="F349">
        <v>1</v>
      </c>
      <c r="G349" s="77">
        <v>0.16870497400000001</v>
      </c>
      <c r="H349" s="77">
        <v>0.102109882</v>
      </c>
      <c r="I349" s="77">
        <f>Table3[[#This Row],[beta]]*0.693</f>
        <v>0.116912546982</v>
      </c>
      <c r="J349" s="77">
        <f>Table3[[#This Row],[SE]]*0.693</f>
        <v>7.0762148225999993E-2</v>
      </c>
      <c r="K349" s="77">
        <v>0.1</v>
      </c>
      <c r="L349" s="77">
        <f t="shared" si="15"/>
        <v>1.1837708442239059</v>
      </c>
      <c r="M349" s="77">
        <f t="shared" si="16"/>
        <v>0.96905840568796531</v>
      </c>
      <c r="N349" s="77">
        <f t="shared" si="17"/>
        <v>1.446056711762117</v>
      </c>
    </row>
    <row r="350" spans="1:14" hidden="1" x14ac:dyDescent="0.2">
      <c r="A350" t="s">
        <v>283</v>
      </c>
      <c r="B350" t="s">
        <v>246</v>
      </c>
      <c r="C350" t="s">
        <v>241</v>
      </c>
      <c r="D350" t="s">
        <v>303</v>
      </c>
      <c r="E350" t="s">
        <v>302</v>
      </c>
      <c r="F350">
        <v>1</v>
      </c>
      <c r="G350" s="77">
        <v>-2.28452286483375E-3</v>
      </c>
      <c r="H350" s="77">
        <v>1.9434719693786999E-3</v>
      </c>
      <c r="I350" s="77">
        <f>Table3[[#This Row],[beta]]*0.693</f>
        <v>-1.5831743453297885E-3</v>
      </c>
      <c r="J350" s="77">
        <f>Table3[[#This Row],[SE]]*0.693</f>
        <v>1.3468260747794389E-3</v>
      </c>
      <c r="K350" s="77">
        <v>0.23980058732978601</v>
      </c>
      <c r="L350" s="77">
        <f t="shared" si="15"/>
        <v>0.99771808467148948</v>
      </c>
      <c r="M350" s="77">
        <f t="shared" si="16"/>
        <v>0.9939248011789843</v>
      </c>
      <c r="N350" s="77">
        <f t="shared" si="17"/>
        <v>1.0015258451139988</v>
      </c>
    </row>
    <row r="351" spans="1:14" hidden="1" x14ac:dyDescent="0.2">
      <c r="A351" t="s">
        <v>283</v>
      </c>
      <c r="B351" t="s">
        <v>225</v>
      </c>
      <c r="C351" t="s">
        <v>241</v>
      </c>
      <c r="D351" t="s">
        <v>312</v>
      </c>
      <c r="E351" t="s">
        <v>302</v>
      </c>
      <c r="F351">
        <v>1</v>
      </c>
      <c r="G351" s="77">
        <v>5.5651238999999998E-2</v>
      </c>
      <c r="H351" s="77">
        <v>4.7233948999999997E-2</v>
      </c>
      <c r="I351" s="77">
        <f>Table3[[#This Row],[beta]]*0.693</f>
        <v>3.8566308626999994E-2</v>
      </c>
      <c r="J351" s="77">
        <f>Table3[[#This Row],[SE]]*0.693</f>
        <v>3.2733126656999997E-2</v>
      </c>
      <c r="K351" s="77">
        <v>0.24</v>
      </c>
      <c r="L351" s="77">
        <f t="shared" si="15"/>
        <v>1.0393196419316473</v>
      </c>
      <c r="M351" s="77">
        <f t="shared" si="16"/>
        <v>1.0332747489559133</v>
      </c>
      <c r="N351" s="77">
        <f t="shared" si="17"/>
        <v>1.1081846619793858</v>
      </c>
    </row>
    <row r="352" spans="1:14" hidden="1" x14ac:dyDescent="0.2">
      <c r="A352" t="s">
        <v>283</v>
      </c>
      <c r="B352" t="s">
        <v>246</v>
      </c>
      <c r="C352" t="s">
        <v>241</v>
      </c>
      <c r="D352" t="s">
        <v>312</v>
      </c>
      <c r="E352" t="s">
        <v>302</v>
      </c>
      <c r="F352">
        <v>1</v>
      </c>
      <c r="G352" s="77">
        <v>-9.5707505633109695E-4</v>
      </c>
      <c r="H352" s="77">
        <v>8.6459817150553E-4</v>
      </c>
      <c r="I352" s="77">
        <f>Table3[[#This Row],[beta]]*0.693</f>
        <v>-6.6325301403745017E-4</v>
      </c>
      <c r="J352" s="77">
        <f>Table3[[#This Row],[SE]]*0.693</f>
        <v>5.9916653285333225E-4</v>
      </c>
      <c r="K352" s="77">
        <v>0.26831149062599402</v>
      </c>
      <c r="L352" s="77">
        <f t="shared" si="15"/>
        <v>0.99933696688962292</v>
      </c>
      <c r="M352" s="77">
        <f t="shared" si="16"/>
        <v>1.0005993460689759</v>
      </c>
      <c r="N352" s="77">
        <f t="shared" si="17"/>
        <v>1.0005112440310604</v>
      </c>
    </row>
    <row r="353" spans="1:14" hidden="1" x14ac:dyDescent="0.2">
      <c r="A353" s="77" t="s">
        <v>283</v>
      </c>
      <c r="B353" s="77" t="s">
        <v>225</v>
      </c>
      <c r="C353" s="77" t="s">
        <v>241</v>
      </c>
      <c r="D353" s="77" t="s">
        <v>306</v>
      </c>
      <c r="E353" s="77" t="s">
        <v>302</v>
      </c>
      <c r="F353" s="79">
        <v>1</v>
      </c>
      <c r="G353" s="77">
        <v>-1.6815183000000001E-2</v>
      </c>
      <c r="H353" s="77">
        <v>8.9165525999999995E-2</v>
      </c>
      <c r="I353" s="77">
        <f>Table3[[#This Row],[beta]]*0.693</f>
        <v>-1.1652921819E-2</v>
      </c>
      <c r="J353" s="77">
        <f>Table3[[#This Row],[SE]]*0.693</f>
        <v>6.179170951799999E-2</v>
      </c>
      <c r="K353" s="77">
        <v>0.85</v>
      </c>
      <c r="L353" s="77">
        <f t="shared" si="15"/>
        <v>0.98332540309308569</v>
      </c>
      <c r="M353" s="77">
        <f t="shared" si="16"/>
        <v>0.82565388891407243</v>
      </c>
      <c r="N353" s="77">
        <f t="shared" si="17"/>
        <v>1.1711067571424105</v>
      </c>
    </row>
    <row r="354" spans="1:14" hidden="1" x14ac:dyDescent="0.2">
      <c r="A354" t="s">
        <v>283</v>
      </c>
      <c r="B354" t="s">
        <v>246</v>
      </c>
      <c r="C354" t="s">
        <v>241</v>
      </c>
      <c r="D354" t="s">
        <v>306</v>
      </c>
      <c r="E354" t="s">
        <v>302</v>
      </c>
      <c r="F354">
        <v>1</v>
      </c>
      <c r="G354" s="77">
        <v>-1.49553338005763E-3</v>
      </c>
      <c r="H354" s="77">
        <v>1.6805337694267401E-3</v>
      </c>
      <c r="I354" s="77">
        <f>Table3[[#This Row],[beta]]*0.693</f>
        <v>-1.0364046323799376E-3</v>
      </c>
      <c r="J354" s="77">
        <f>Table3[[#This Row],[SE]]*0.693</f>
        <v>1.1646099022127308E-3</v>
      </c>
      <c r="K354" s="77">
        <v>0.37351115489501902</v>
      </c>
      <c r="L354" s="77">
        <f t="shared" si="15"/>
        <v>0.9985055843727062</v>
      </c>
      <c r="M354" s="77">
        <f t="shared" si="16"/>
        <v>0.99522207122216899</v>
      </c>
      <c r="N354" s="77">
        <f t="shared" si="17"/>
        <v>1.0017999307422019</v>
      </c>
    </row>
    <row r="355" spans="1:14" hidden="1" x14ac:dyDescent="0.2">
      <c r="A355" t="s">
        <v>283</v>
      </c>
      <c r="B355" t="s">
        <v>225</v>
      </c>
      <c r="C355" t="s">
        <v>241</v>
      </c>
      <c r="D355" t="s">
        <v>310</v>
      </c>
      <c r="E355" t="s">
        <v>302</v>
      </c>
      <c r="F355">
        <v>1</v>
      </c>
      <c r="G355" s="77">
        <v>-1.939053E-3</v>
      </c>
      <c r="H355" s="77">
        <v>3.1536298999999997E-2</v>
      </c>
      <c r="I355" s="77">
        <f>Table3[[#This Row],[beta]]*0.693</f>
        <v>-1.3437637289999999E-3</v>
      </c>
      <c r="J355" s="77">
        <f>Table3[[#This Row],[SE]]*0.693</f>
        <v>2.1854655206999998E-2</v>
      </c>
      <c r="K355" s="77">
        <v>0.95</v>
      </c>
      <c r="L355" s="77">
        <f t="shared" si="15"/>
        <v>0.99865713871720962</v>
      </c>
      <c r="M355" s="77">
        <f t="shared" si="16"/>
        <v>1.0220952174561713</v>
      </c>
      <c r="N355" s="77">
        <f t="shared" si="17"/>
        <v>1.0423641562831771</v>
      </c>
    </row>
    <row r="356" spans="1:14" hidden="1" x14ac:dyDescent="0.2">
      <c r="A356" t="s">
        <v>283</v>
      </c>
      <c r="B356" t="s">
        <v>225</v>
      </c>
      <c r="C356" t="s">
        <v>241</v>
      </c>
      <c r="D356" t="s">
        <v>307</v>
      </c>
      <c r="E356" t="s">
        <v>302</v>
      </c>
      <c r="F356">
        <v>1</v>
      </c>
      <c r="G356" s="77">
        <v>-6.2882914999999998E-2</v>
      </c>
      <c r="H356" s="77">
        <v>4.0615249999999999E-2</v>
      </c>
      <c r="I356" s="77">
        <f>Table3[[#This Row],[beta]]*0.693</f>
        <v>-4.3577860094999997E-2</v>
      </c>
      <c r="J356" s="77">
        <f>Table3[[#This Row],[SE]]*0.693</f>
        <v>2.8146368249999998E-2</v>
      </c>
      <c r="K356" s="77">
        <v>0.12</v>
      </c>
      <c r="L356" s="77">
        <f t="shared" si="15"/>
        <v>0.95735801120334507</v>
      </c>
      <c r="M356" s="77">
        <f t="shared" si="16"/>
        <v>1.0285462199146009</v>
      </c>
      <c r="N356" s="77">
        <f t="shared" si="17"/>
        <v>1.0116564345514287</v>
      </c>
    </row>
    <row r="357" spans="1:14" hidden="1" x14ac:dyDescent="0.2">
      <c r="A357" t="s">
        <v>283</v>
      </c>
      <c r="B357" t="s">
        <v>246</v>
      </c>
      <c r="C357" t="s">
        <v>241</v>
      </c>
      <c r="D357" t="s">
        <v>307</v>
      </c>
      <c r="E357" t="s">
        <v>302</v>
      </c>
      <c r="F357">
        <v>1</v>
      </c>
      <c r="G357" s="77">
        <v>-3.9758894941885797E-4</v>
      </c>
      <c r="H357" s="77">
        <v>7.29261974426537E-4</v>
      </c>
      <c r="I357" s="77">
        <f>Table3[[#This Row],[beta]]*0.693</f>
        <v>-2.7552914194726855E-4</v>
      </c>
      <c r="J357" s="77">
        <f>Table3[[#This Row],[SE]]*0.693</f>
        <v>5.0537854827759012E-4</v>
      </c>
      <c r="K357" s="77">
        <v>0.58562038386276705</v>
      </c>
      <c r="L357" s="77">
        <f t="shared" si="15"/>
        <v>0.99972450881272079</v>
      </c>
      <c r="M357" s="77">
        <f t="shared" si="16"/>
        <v>1.0005055062735317</v>
      </c>
      <c r="N357" s="77">
        <f t="shared" si="17"/>
        <v>1.0007152684952731</v>
      </c>
    </row>
    <row r="358" spans="1:14" hidden="1" x14ac:dyDescent="0.2">
      <c r="A358" s="77" t="s">
        <v>283</v>
      </c>
      <c r="B358" s="77" t="s">
        <v>225</v>
      </c>
      <c r="C358" s="77" t="s">
        <v>241</v>
      </c>
      <c r="D358" s="77" t="s">
        <v>309</v>
      </c>
      <c r="E358" s="77" t="s">
        <v>302</v>
      </c>
      <c r="F358" s="79">
        <v>1</v>
      </c>
      <c r="G358" s="77">
        <v>0.104516306</v>
      </c>
      <c r="H358" s="77">
        <v>7.7317619000000004E-2</v>
      </c>
      <c r="I358" s="77">
        <f>Table3[[#This Row],[beta]]*0.693</f>
        <v>7.2429800057999996E-2</v>
      </c>
      <c r="J358" s="77">
        <f>Table3[[#This Row],[SE]]*0.693</f>
        <v>5.3581109966999996E-2</v>
      </c>
      <c r="K358" s="77">
        <v>0.18</v>
      </c>
      <c r="L358" s="77">
        <f t="shared" si="15"/>
        <v>1.110173496207657</v>
      </c>
      <c r="M358" s="77">
        <f t="shared" si="16"/>
        <v>0.95406237483935386</v>
      </c>
      <c r="N358" s="77">
        <f t="shared" si="17"/>
        <v>1.2918287359245879</v>
      </c>
    </row>
    <row r="359" spans="1:14" hidden="1" x14ac:dyDescent="0.2">
      <c r="A359" t="s">
        <v>283</v>
      </c>
      <c r="B359" t="s">
        <v>246</v>
      </c>
      <c r="C359" t="s">
        <v>241</v>
      </c>
      <c r="D359" t="s">
        <v>309</v>
      </c>
      <c r="E359" t="s">
        <v>302</v>
      </c>
      <c r="F359">
        <v>1</v>
      </c>
      <c r="G359" s="77">
        <v>1.08369963276678E-3</v>
      </c>
      <c r="H359" s="77">
        <v>1.38761695690485E-3</v>
      </c>
      <c r="I359" s="77">
        <f>Table3[[#This Row],[beta]]*0.693</f>
        <v>7.510038455073785E-4</v>
      </c>
      <c r="J359" s="77">
        <f>Table3[[#This Row],[SE]]*0.693</f>
        <v>9.61618551135061E-4</v>
      </c>
      <c r="K359" s="77">
        <v>0.43481487591004803</v>
      </c>
      <c r="L359" s="77">
        <f t="shared" si="15"/>
        <v>1.0010842870473884</v>
      </c>
      <c r="M359" s="77">
        <f t="shared" si="16"/>
        <v>0.99836530796413137</v>
      </c>
      <c r="N359" s="77">
        <f t="shared" si="17"/>
        <v>1.0038106710827166</v>
      </c>
    </row>
    <row r="360" spans="1:14" hidden="1" x14ac:dyDescent="0.2">
      <c r="A360" t="s">
        <v>283</v>
      </c>
      <c r="B360" t="s">
        <v>225</v>
      </c>
      <c r="C360" t="s">
        <v>241</v>
      </c>
      <c r="D360" t="s">
        <v>304</v>
      </c>
      <c r="E360" t="s">
        <v>302</v>
      </c>
      <c r="F360">
        <v>1</v>
      </c>
      <c r="G360" s="77">
        <v>-3.8888814000000001E-2</v>
      </c>
      <c r="H360" s="77">
        <v>5.0413410999999998E-2</v>
      </c>
      <c r="I360" s="77">
        <f>Table3[[#This Row],[beta]]*0.693</f>
        <v>-2.6949948102E-2</v>
      </c>
      <c r="J360" s="77">
        <f>Table3[[#This Row],[SE]]*0.693</f>
        <v>3.4936493822999994E-2</v>
      </c>
      <c r="K360" s="77">
        <v>0.44</v>
      </c>
      <c r="L360" s="77">
        <f t="shared" si="15"/>
        <v>0.97340996132116375</v>
      </c>
      <c r="M360" s="77">
        <f t="shared" si="16"/>
        <v>1.0355539426393923</v>
      </c>
      <c r="N360" s="77">
        <f t="shared" si="17"/>
        <v>1.0423998258802096</v>
      </c>
    </row>
    <row r="361" spans="1:14" hidden="1" x14ac:dyDescent="0.2">
      <c r="A361" t="s">
        <v>283</v>
      </c>
      <c r="B361" t="s">
        <v>246</v>
      </c>
      <c r="C361" t="s">
        <v>241</v>
      </c>
      <c r="D361" t="s">
        <v>304</v>
      </c>
      <c r="E361" t="s">
        <v>302</v>
      </c>
      <c r="F361">
        <v>1</v>
      </c>
      <c r="G361" s="77">
        <v>-2.1524060946357E-4</v>
      </c>
      <c r="H361" s="77">
        <v>8.4143896653846701E-4</v>
      </c>
      <c r="I361" s="77">
        <f>Table3[[#This Row],[beta]]*0.693</f>
        <v>-1.49161742358254E-4</v>
      </c>
      <c r="J361" s="77">
        <f>Table3[[#This Row],[SE]]*0.693</f>
        <v>5.8311720381115759E-4</v>
      </c>
      <c r="K361" s="77">
        <v>0.79810479502158305</v>
      </c>
      <c r="L361" s="77">
        <f t="shared" si="15"/>
        <v>0.99985084938170132</v>
      </c>
      <c r="M361" s="77">
        <f t="shared" si="16"/>
        <v>1.0005832872496985</v>
      </c>
      <c r="N361" s="77">
        <f t="shared" si="17"/>
        <v>1.0009942419082334</v>
      </c>
    </row>
    <row r="362" spans="1:14" hidden="1" x14ac:dyDescent="0.2">
      <c r="A362" s="77" t="s">
        <v>283</v>
      </c>
      <c r="B362" s="77" t="s">
        <v>225</v>
      </c>
      <c r="C362" s="77" t="s">
        <v>241</v>
      </c>
      <c r="D362" s="77" t="s">
        <v>308</v>
      </c>
      <c r="E362" s="77" t="s">
        <v>302</v>
      </c>
      <c r="F362" s="79">
        <v>1</v>
      </c>
      <c r="G362" s="77">
        <v>7.6413669000000004E-2</v>
      </c>
      <c r="H362" s="77">
        <v>3.6908504000000002E-2</v>
      </c>
      <c r="I362" s="77">
        <f>Table3[[#This Row],[beta]]*0.693</f>
        <v>5.2954672617000001E-2</v>
      </c>
      <c r="J362" s="77">
        <f>Table3[[#This Row],[SE]]*0.693</f>
        <v>2.5577593271999998E-2</v>
      </c>
      <c r="K362" s="77">
        <v>3.7999999999999999E-2</v>
      </c>
      <c r="L362" s="77">
        <f t="shared" si="15"/>
        <v>1.0543818516661694</v>
      </c>
      <c r="M362" s="77">
        <f t="shared" si="16"/>
        <v>1.0259075067023899</v>
      </c>
      <c r="N362" s="77">
        <f t="shared" si="17"/>
        <v>1.1085875808966394</v>
      </c>
    </row>
    <row r="363" spans="1:14" hidden="1" x14ac:dyDescent="0.2">
      <c r="A363" s="77" t="s">
        <v>283</v>
      </c>
      <c r="B363" s="77" t="s">
        <v>225</v>
      </c>
      <c r="C363" s="77" t="s">
        <v>241</v>
      </c>
      <c r="D363" s="77" t="s">
        <v>311</v>
      </c>
      <c r="E363" s="77" t="s">
        <v>302</v>
      </c>
      <c r="F363" s="79">
        <v>1</v>
      </c>
      <c r="G363" s="77">
        <v>-4.6658295000000002E-2</v>
      </c>
      <c r="H363" s="77">
        <v>0.10199525600000001</v>
      </c>
      <c r="I363" s="77">
        <f>Table3[[#This Row],[beta]]*0.693</f>
        <v>-3.2334198434999996E-2</v>
      </c>
      <c r="J363" s="77">
        <f>Table3[[#This Row],[SE]]*0.693</f>
        <v>7.0682712408000004E-2</v>
      </c>
      <c r="K363" s="77">
        <v>0.65</v>
      </c>
      <c r="L363" s="77">
        <f t="shared" si="15"/>
        <v>0.95441346973163255</v>
      </c>
      <c r="M363" s="77">
        <f t="shared" si="16"/>
        <v>0.78147744026543808</v>
      </c>
      <c r="N363" s="77">
        <f t="shared" si="17"/>
        <v>1.1656191519690884</v>
      </c>
    </row>
    <row r="364" spans="1:14" hidden="1" x14ac:dyDescent="0.2">
      <c r="A364" t="s">
        <v>283</v>
      </c>
      <c r="B364" t="s">
        <v>246</v>
      </c>
      <c r="C364" t="s">
        <v>241</v>
      </c>
      <c r="D364" t="s">
        <v>311</v>
      </c>
      <c r="E364" t="s">
        <v>302</v>
      </c>
      <c r="F364">
        <v>1</v>
      </c>
      <c r="G364" s="77">
        <v>1.5947118738663299E-4</v>
      </c>
      <c r="H364" s="77">
        <v>1.89861866889912E-3</v>
      </c>
      <c r="I364" s="77">
        <f>Table3[[#This Row],[beta]]*0.693</f>
        <v>1.1051353285893665E-4</v>
      </c>
      <c r="J364" s="77">
        <f>Table3[[#This Row],[SE]]*0.693</f>
        <v>1.3157427375470902E-3</v>
      </c>
      <c r="K364" s="77">
        <v>0.93306178392030803</v>
      </c>
      <c r="L364" s="77">
        <f t="shared" si="15"/>
        <v>1.0001594839035923</v>
      </c>
      <c r="M364" s="77">
        <f t="shared" si="16"/>
        <v>0.99644451435768444</v>
      </c>
      <c r="N364" s="77">
        <f t="shared" si="17"/>
        <v>1.0038883036925677</v>
      </c>
    </row>
    <row r="365" spans="1:14" hidden="1" x14ac:dyDescent="0.2">
      <c r="A365" t="s">
        <v>283</v>
      </c>
      <c r="B365" t="s">
        <v>225</v>
      </c>
      <c r="C365" t="s">
        <v>241</v>
      </c>
      <c r="D365" t="s">
        <v>313</v>
      </c>
      <c r="E365" t="s">
        <v>302</v>
      </c>
      <c r="F365">
        <v>1</v>
      </c>
      <c r="G365" s="77">
        <v>9.4974020000000003E-3</v>
      </c>
      <c r="H365" s="77">
        <v>5.9342254999999997E-2</v>
      </c>
      <c r="I365" s="77">
        <f>Table3[[#This Row],[beta]]*0.693</f>
        <v>6.5816995859999993E-3</v>
      </c>
      <c r="J365" s="77">
        <f>Table3[[#This Row],[SE]]*0.693</f>
        <v>4.1124182714999992E-2</v>
      </c>
      <c r="K365" s="77">
        <v>0.87</v>
      </c>
      <c r="L365" s="77">
        <f t="shared" si="15"/>
        <v>1.0066034065675324</v>
      </c>
      <c r="M365" s="77">
        <f t="shared" si="16"/>
        <v>1.0419814936022884</v>
      </c>
      <c r="N365" s="77">
        <f t="shared" si="17"/>
        <v>1.0910986208815505</v>
      </c>
    </row>
    <row r="366" spans="1:14" hidden="1" x14ac:dyDescent="0.2">
      <c r="A366" t="s">
        <v>283</v>
      </c>
      <c r="B366" t="s">
        <v>246</v>
      </c>
      <c r="C366" t="s">
        <v>241</v>
      </c>
      <c r="D366" t="s">
        <v>313</v>
      </c>
      <c r="E366" t="s">
        <v>302</v>
      </c>
      <c r="F366">
        <v>1</v>
      </c>
      <c r="G366" s="77">
        <v>8.9917569721491297E-4</v>
      </c>
      <c r="H366" s="77">
        <v>8.7351573626083404E-4</v>
      </c>
      <c r="I366" s="77">
        <f>Table3[[#This Row],[beta]]*0.693</f>
        <v>6.2312875816993463E-4</v>
      </c>
      <c r="J366" s="77">
        <f>Table3[[#This Row],[SE]]*0.693</f>
        <v>6.0534640522875798E-4</v>
      </c>
      <c r="K366" s="77">
        <v>0.30330325765275801</v>
      </c>
      <c r="L366" s="77">
        <f t="shared" si="15"/>
        <v>1.0006233229432266</v>
      </c>
      <c r="M366" s="77">
        <f t="shared" si="16"/>
        <v>1.0006055296643406</v>
      </c>
      <c r="N366" s="77">
        <f t="shared" si="17"/>
        <v>1.0018112460405495</v>
      </c>
    </row>
    <row r="367" spans="1:14" hidden="1" x14ac:dyDescent="0.2">
      <c r="A367" t="s">
        <v>284</v>
      </c>
      <c r="B367" t="s">
        <v>225</v>
      </c>
      <c r="C367" t="s">
        <v>241</v>
      </c>
      <c r="D367" t="s">
        <v>111</v>
      </c>
      <c r="E367" t="s">
        <v>302</v>
      </c>
      <c r="F367">
        <v>1</v>
      </c>
      <c r="G367" s="77">
        <v>1.95483900303163E-2</v>
      </c>
      <c r="H367" s="77">
        <v>0.23123427866801499</v>
      </c>
      <c r="I367" s="77">
        <f>Table3[[#This Row],[beta]]*0.693</f>
        <v>1.3547034291009195E-2</v>
      </c>
      <c r="J367" s="77">
        <f>Table3[[#This Row],[SE]]*0.693</f>
        <v>0.16024535511693438</v>
      </c>
      <c r="K367" s="77">
        <v>0.93262763723369901</v>
      </c>
      <c r="L367" s="77">
        <f t="shared" si="15"/>
        <v>1.0197407109506855</v>
      </c>
      <c r="M367" s="77">
        <f t="shared" si="16"/>
        <v>0.64812558580114488</v>
      </c>
      <c r="N367" s="77">
        <f t="shared" si="17"/>
        <v>1.6044284323150577</v>
      </c>
    </row>
    <row r="368" spans="1:14" hidden="1" x14ac:dyDescent="0.2">
      <c r="A368" t="s">
        <v>284</v>
      </c>
      <c r="B368" t="s">
        <v>246</v>
      </c>
      <c r="C368" t="s">
        <v>241</v>
      </c>
      <c r="D368" t="s">
        <v>111</v>
      </c>
      <c r="E368" t="s">
        <v>302</v>
      </c>
      <c r="F368">
        <v>1</v>
      </c>
      <c r="G368" s="77">
        <v>2.55490494686494E-3</v>
      </c>
      <c r="H368" s="77">
        <v>3.9896279074472102E-3</v>
      </c>
      <c r="I368" s="77">
        <f>Table3[[#This Row],[beta]]*0.693</f>
        <v>1.7705491281774033E-3</v>
      </c>
      <c r="J368" s="77">
        <f>Table3[[#This Row],[SE]]*0.693</f>
        <v>2.7648121398609164E-3</v>
      </c>
      <c r="K368" s="77">
        <v>0.52192117896088197</v>
      </c>
      <c r="L368" s="77">
        <f t="shared" si="15"/>
        <v>1.0025581714978253</v>
      </c>
      <c r="M368" s="77">
        <f t="shared" si="16"/>
        <v>0.99474906883820557</v>
      </c>
      <c r="N368" s="77">
        <f t="shared" si="17"/>
        <v>1.0104285781448112</v>
      </c>
    </row>
    <row r="369" spans="1:14" hidden="1" x14ac:dyDescent="0.2">
      <c r="A369" t="s">
        <v>284</v>
      </c>
      <c r="B369" t="s">
        <v>225</v>
      </c>
      <c r="C369" t="s">
        <v>241</v>
      </c>
      <c r="D369" t="s">
        <v>101</v>
      </c>
      <c r="E369" t="s">
        <v>302</v>
      </c>
      <c r="F369">
        <v>1</v>
      </c>
      <c r="G369" s="77">
        <v>-0.346391734492137</v>
      </c>
      <c r="H369" s="77">
        <v>0.221233211557714</v>
      </c>
      <c r="I369" s="77">
        <f>Table3[[#This Row],[beta]]*0.693</f>
        <v>-0.24004947200305093</v>
      </c>
      <c r="J369" s="77">
        <f>Table3[[#This Row],[SE]]*0.693</f>
        <v>0.1533146156094958</v>
      </c>
      <c r="K369" s="77">
        <v>0.117411566593235</v>
      </c>
      <c r="L369" s="77">
        <f t="shared" si="15"/>
        <v>0.70723538434058364</v>
      </c>
      <c r="M369" s="77">
        <f t="shared" si="16"/>
        <v>0.45840196398983046</v>
      </c>
      <c r="N369" s="77">
        <f t="shared" si="17"/>
        <v>1.0911425520735105</v>
      </c>
    </row>
    <row r="370" spans="1:14" hidden="1" x14ac:dyDescent="0.2">
      <c r="A370" t="s">
        <v>284</v>
      </c>
      <c r="B370" t="s">
        <v>246</v>
      </c>
      <c r="C370" t="s">
        <v>241</v>
      </c>
      <c r="D370" t="s">
        <v>101</v>
      </c>
      <c r="E370" t="s">
        <v>302</v>
      </c>
      <c r="F370">
        <v>1</v>
      </c>
      <c r="G370" s="77">
        <v>-3.2634512982004302E-3</v>
      </c>
      <c r="H370" s="77">
        <v>4.0374080755317303E-3</v>
      </c>
      <c r="I370" s="77">
        <f>Table3[[#This Row],[beta]]*0.693</f>
        <v>-2.2615717496528979E-3</v>
      </c>
      <c r="J370" s="77">
        <f>Table3[[#This Row],[SE]]*0.693</f>
        <v>2.7979237963434889E-3</v>
      </c>
      <c r="K370" s="77">
        <v>0.41891585684919702</v>
      </c>
      <c r="L370" s="77">
        <f t="shared" si="15"/>
        <v>0.99674186797102216</v>
      </c>
      <c r="M370" s="77">
        <f t="shared" si="16"/>
        <v>0.98888545692815033</v>
      </c>
      <c r="N370" s="77">
        <f t="shared" si="17"/>
        <v>1.0046606959440267</v>
      </c>
    </row>
    <row r="371" spans="1:14" hidden="1" x14ac:dyDescent="0.2">
      <c r="A371" t="s">
        <v>284</v>
      </c>
      <c r="B371" t="s">
        <v>225</v>
      </c>
      <c r="C371" t="s">
        <v>241</v>
      </c>
      <c r="D371" t="s">
        <v>107</v>
      </c>
      <c r="E371" t="s">
        <v>302</v>
      </c>
      <c r="F371">
        <v>1</v>
      </c>
      <c r="G371" s="77">
        <v>5.0510646670069697E-3</v>
      </c>
      <c r="H371" s="77">
        <v>8.9658617112074498E-2</v>
      </c>
      <c r="I371" s="77">
        <f>Table3[[#This Row],[beta]]*0.693</f>
        <v>3.5003878142358296E-3</v>
      </c>
      <c r="J371" s="77">
        <f>Table3[[#This Row],[SE]]*0.693</f>
        <v>6.2133421658667622E-2</v>
      </c>
      <c r="K371" s="77">
        <v>0.95507363571957904</v>
      </c>
      <c r="L371" s="77">
        <f t="shared" si="15"/>
        <v>1.0050638427994742</v>
      </c>
      <c r="M371" s="77">
        <f t="shared" si="16"/>
        <v>0.84309146718055261</v>
      </c>
      <c r="N371" s="77">
        <f t="shared" si="17"/>
        <v>1.1981538983913316</v>
      </c>
    </row>
    <row r="372" spans="1:14" hidden="1" x14ac:dyDescent="0.2">
      <c r="A372" t="s">
        <v>284</v>
      </c>
      <c r="B372" t="s">
        <v>246</v>
      </c>
      <c r="C372" t="s">
        <v>241</v>
      </c>
      <c r="D372" t="s">
        <v>107</v>
      </c>
      <c r="E372" t="s">
        <v>302</v>
      </c>
      <c r="F372">
        <v>1</v>
      </c>
      <c r="G372" s="77">
        <v>1.77002088942681E-3</v>
      </c>
      <c r="H372" s="77">
        <v>1.6657091544289601E-3</v>
      </c>
      <c r="I372" s="77">
        <f>Table3[[#This Row],[beta]]*0.693</f>
        <v>1.2266244763727793E-3</v>
      </c>
      <c r="J372" s="77">
        <f>Table3[[#This Row],[SE]]*0.693</f>
        <v>1.1543364440192692E-3</v>
      </c>
      <c r="K372" s="77">
        <v>0.28795294404696398</v>
      </c>
      <c r="L372" s="77">
        <f t="shared" si="15"/>
        <v>1.0017715883010487</v>
      </c>
      <c r="M372" s="77">
        <f t="shared" si="16"/>
        <v>0.99850634755757961</v>
      </c>
      <c r="N372" s="77">
        <f t="shared" si="17"/>
        <v>1.0050475067904718</v>
      </c>
    </row>
    <row r="373" spans="1:14" hidden="1" x14ac:dyDescent="0.2">
      <c r="A373" t="s">
        <v>284</v>
      </c>
      <c r="B373" t="s">
        <v>225</v>
      </c>
      <c r="C373" t="s">
        <v>241</v>
      </c>
      <c r="D373" t="s">
        <v>90</v>
      </c>
      <c r="E373" t="s">
        <v>316</v>
      </c>
      <c r="F373">
        <v>2</v>
      </c>
      <c r="G373" s="77">
        <v>-2.5606102803544101E-2</v>
      </c>
      <c r="H373" s="77">
        <v>0.11607983289736599</v>
      </c>
      <c r="I373" s="77">
        <f>Table3[[#This Row],[beta]]*0.693</f>
        <v>-1.7745029242856061E-2</v>
      </c>
      <c r="J373" s="77">
        <f>Table3[[#This Row],[SE]]*0.693</f>
        <v>8.044332419787463E-2</v>
      </c>
      <c r="K373" s="77">
        <v>0.82541133616220996</v>
      </c>
      <c r="L373" s="77">
        <f t="shared" si="15"/>
        <v>0.97471895306536127</v>
      </c>
      <c r="M373" s="77">
        <f t="shared" si="16"/>
        <v>0.7763727118867233</v>
      </c>
      <c r="N373" s="77">
        <f t="shared" si="17"/>
        <v>1.2237383191328022</v>
      </c>
    </row>
    <row r="374" spans="1:14" hidden="1" x14ac:dyDescent="0.2">
      <c r="A374" t="s">
        <v>284</v>
      </c>
      <c r="B374" t="s">
        <v>246</v>
      </c>
      <c r="C374" t="s">
        <v>241</v>
      </c>
      <c r="D374" t="s">
        <v>90</v>
      </c>
      <c r="E374" t="s">
        <v>316</v>
      </c>
      <c r="F374">
        <v>2</v>
      </c>
      <c r="G374" s="77">
        <v>-1.2603699861124501E-3</v>
      </c>
      <c r="H374" s="77">
        <v>2.0859841829169402E-3</v>
      </c>
      <c r="I374" s="77">
        <f>Table3[[#This Row],[beta]]*0.693</f>
        <v>-8.7343640037592784E-4</v>
      </c>
      <c r="J374" s="77">
        <f>Table3[[#This Row],[SE]]*0.693</f>
        <v>1.4455870387614395E-3</v>
      </c>
      <c r="K374" s="77">
        <v>0.54570483543190196</v>
      </c>
      <c r="L374" s="77">
        <f t="shared" si="15"/>
        <v>0.99874042394655382</v>
      </c>
      <c r="M374" s="77">
        <f t="shared" si="16"/>
        <v>0.99466538090363954</v>
      </c>
      <c r="N374" s="77">
        <f t="shared" si="17"/>
        <v>1.0028321620269354</v>
      </c>
    </row>
    <row r="375" spans="1:14" hidden="1" x14ac:dyDescent="0.2">
      <c r="A375" t="s">
        <v>284</v>
      </c>
      <c r="B375" t="s">
        <v>225</v>
      </c>
      <c r="C375" t="s">
        <v>241</v>
      </c>
      <c r="D375" t="s">
        <v>98</v>
      </c>
      <c r="E375" t="s">
        <v>302</v>
      </c>
      <c r="F375">
        <v>1</v>
      </c>
      <c r="G375" s="77">
        <v>9.7244686120031607E-2</v>
      </c>
      <c r="H375" s="77">
        <v>0.14591842700569199</v>
      </c>
      <c r="I375" s="77">
        <f>Table3[[#This Row],[beta]]*0.693</f>
        <v>6.7390567481181898E-2</v>
      </c>
      <c r="J375" s="77">
        <f>Table3[[#This Row],[SE]]*0.693</f>
        <v>0.10112146991494454</v>
      </c>
      <c r="K375" s="77">
        <v>0.50513511525288202</v>
      </c>
      <c r="L375" s="77">
        <f t="shared" si="15"/>
        <v>1.1021300165482439</v>
      </c>
      <c r="M375" s="77">
        <f t="shared" si="16"/>
        <v>0.82798898252790376</v>
      </c>
      <c r="N375" s="77">
        <f t="shared" si="17"/>
        <v>1.4670371212767879</v>
      </c>
    </row>
    <row r="376" spans="1:14" hidden="1" x14ac:dyDescent="0.2">
      <c r="A376" t="s">
        <v>284</v>
      </c>
      <c r="B376" t="s">
        <v>246</v>
      </c>
      <c r="C376" t="s">
        <v>241</v>
      </c>
      <c r="D376" t="s">
        <v>98</v>
      </c>
      <c r="E376" t="s">
        <v>302</v>
      </c>
      <c r="F376">
        <v>1</v>
      </c>
      <c r="G376" s="77">
        <v>2.2413872194154401E-4</v>
      </c>
      <c r="H376" s="77">
        <v>2.8952600777039299E-3</v>
      </c>
      <c r="I376" s="77">
        <f>Table3[[#This Row],[beta]]*0.693</f>
        <v>1.5532813430548998E-4</v>
      </c>
      <c r="J376" s="77">
        <f>Table3[[#This Row],[SE]]*0.693</f>
        <v>2.0064152338488232E-3</v>
      </c>
      <c r="K376" s="77">
        <v>0.93829281400878295</v>
      </c>
      <c r="L376" s="77">
        <f t="shared" si="15"/>
        <v>1.0002241638429017</v>
      </c>
      <c r="M376" s="77">
        <f t="shared" si="16"/>
        <v>0.99456425638040336</v>
      </c>
      <c r="N376" s="77">
        <f t="shared" si="17"/>
        <v>1.0059162809412063</v>
      </c>
    </row>
    <row r="377" spans="1:14" hidden="1" x14ac:dyDescent="0.2">
      <c r="A377" t="s">
        <v>284</v>
      </c>
      <c r="B377" t="s">
        <v>225</v>
      </c>
      <c r="C377" t="s">
        <v>241</v>
      </c>
      <c r="D377" t="s">
        <v>126</v>
      </c>
      <c r="E377" t="s">
        <v>302</v>
      </c>
      <c r="F377">
        <v>1</v>
      </c>
      <c r="G377" s="77">
        <v>0.10724545410806</v>
      </c>
      <c r="H377" s="77">
        <v>0.13892220020561399</v>
      </c>
      <c r="I377" s="77">
        <f>Table3[[#This Row],[beta]]*0.693</f>
        <v>7.4321099696885565E-2</v>
      </c>
      <c r="J377" s="77">
        <f>Table3[[#This Row],[SE]]*0.693</f>
        <v>9.6273084742490495E-2</v>
      </c>
      <c r="K377" s="77">
        <v>0.44012501968211898</v>
      </c>
      <c r="L377" s="77">
        <f t="shared" si="15"/>
        <v>1.1132074622927066</v>
      </c>
      <c r="M377" s="77">
        <f t="shared" si="16"/>
        <v>0.84785804387433772</v>
      </c>
      <c r="N377" s="77">
        <f t="shared" si="17"/>
        <v>1.4616018130127406</v>
      </c>
    </row>
    <row r="378" spans="1:14" hidden="1" x14ac:dyDescent="0.2">
      <c r="A378" t="s">
        <v>284</v>
      </c>
      <c r="B378" t="s">
        <v>246</v>
      </c>
      <c r="C378" t="s">
        <v>241</v>
      </c>
      <c r="D378" t="s">
        <v>126</v>
      </c>
      <c r="E378" t="s">
        <v>302</v>
      </c>
      <c r="F378">
        <v>1</v>
      </c>
      <c r="G378" s="77">
        <v>-3.82136463780193E-3</v>
      </c>
      <c r="H378" s="77">
        <v>2.5596777703607802E-3</v>
      </c>
      <c r="I378" s="77">
        <f>Table3[[#This Row],[beta]]*0.693</f>
        <v>-2.6482056939967375E-3</v>
      </c>
      <c r="J378" s="77">
        <f>Table3[[#This Row],[SE]]*0.693</f>
        <v>1.7738566948600205E-3</v>
      </c>
      <c r="K378" s="77">
        <v>0.13546114627581801</v>
      </c>
      <c r="L378" s="77">
        <f t="shared" si="15"/>
        <v>0.99618592748446899</v>
      </c>
      <c r="M378" s="77">
        <f t="shared" si="16"/>
        <v>0.99120061018240757</v>
      </c>
      <c r="N378" s="77">
        <f t="shared" si="17"/>
        <v>1.0011963188112505</v>
      </c>
    </row>
    <row r="379" spans="1:14" hidden="1" x14ac:dyDescent="0.2">
      <c r="A379" t="s">
        <v>284</v>
      </c>
      <c r="B379" t="s">
        <v>225</v>
      </c>
      <c r="C379" t="s">
        <v>241</v>
      </c>
      <c r="D379" t="s">
        <v>123</v>
      </c>
      <c r="E379" t="s">
        <v>302</v>
      </c>
      <c r="F379">
        <v>1</v>
      </c>
      <c r="G379" s="77">
        <v>7.9703710522535706E-2</v>
      </c>
      <c r="H379" s="77">
        <v>0.16216978448116801</v>
      </c>
      <c r="I379" s="77">
        <f>Table3[[#This Row],[beta]]*0.693</f>
        <v>5.5234671392117241E-2</v>
      </c>
      <c r="J379" s="77">
        <f>Table3[[#This Row],[SE]]*0.693</f>
        <v>0.11238366064544943</v>
      </c>
      <c r="K379" s="77">
        <v>0.623084792970241</v>
      </c>
      <c r="L379" s="77">
        <f t="shared" si="15"/>
        <v>1.0829661486605446</v>
      </c>
      <c r="M379" s="77">
        <f t="shared" si="16"/>
        <v>0.78808520479237498</v>
      </c>
      <c r="N379" s="77">
        <f t="shared" si="17"/>
        <v>1.4881838562793941</v>
      </c>
    </row>
    <row r="380" spans="1:14" hidden="1" x14ac:dyDescent="0.2">
      <c r="A380" t="s">
        <v>284</v>
      </c>
      <c r="B380" t="s">
        <v>246</v>
      </c>
      <c r="C380" t="s">
        <v>241</v>
      </c>
      <c r="D380" t="s">
        <v>123</v>
      </c>
      <c r="E380" t="s">
        <v>302</v>
      </c>
      <c r="F380">
        <v>1</v>
      </c>
      <c r="G380" s="77">
        <v>-1.63981990149158E-3</v>
      </c>
      <c r="H380" s="77">
        <v>2.9521092279825799E-3</v>
      </c>
      <c r="I380" s="77">
        <f>Table3[[#This Row],[beta]]*0.693</f>
        <v>-1.1363951917336649E-3</v>
      </c>
      <c r="J380" s="77">
        <f>Table3[[#This Row],[SE]]*0.693</f>
        <v>2.0458116949919275E-3</v>
      </c>
      <c r="K380" s="77">
        <v>0.57857049379259995</v>
      </c>
      <c r="L380" s="77">
        <f t="shared" si="15"/>
        <v>0.99836152386854915</v>
      </c>
      <c r="M380" s="77">
        <f t="shared" si="16"/>
        <v>0.99260155028405039</v>
      </c>
      <c r="N380" s="77">
        <f t="shared" si="17"/>
        <v>1.0041549220388593</v>
      </c>
    </row>
    <row r="381" spans="1:14" hidden="1" x14ac:dyDescent="0.2">
      <c r="A381" t="s">
        <v>284</v>
      </c>
      <c r="B381" t="s">
        <v>246</v>
      </c>
      <c r="C381" t="s">
        <v>241</v>
      </c>
      <c r="D381" t="s">
        <v>117</v>
      </c>
      <c r="E381" t="s">
        <v>302</v>
      </c>
      <c r="F381">
        <v>1</v>
      </c>
      <c r="G381" s="77">
        <v>-2.7363060840593298E-3</v>
      </c>
      <c r="H381" s="77">
        <v>4.1245154444798501E-3</v>
      </c>
      <c r="I381" s="77">
        <f>Table3[[#This Row],[beta]]*0.693</f>
        <v>-1.8962601162531155E-3</v>
      </c>
      <c r="J381" s="77">
        <f>Table3[[#This Row],[SE]]*0.693</f>
        <v>2.858289203024536E-3</v>
      </c>
      <c r="K381" s="77">
        <v>0.50705848811521304</v>
      </c>
      <c r="L381" s="77">
        <f t="shared" si="15"/>
        <v>0.99726743418914499</v>
      </c>
      <c r="M381" s="77">
        <f t="shared" si="16"/>
        <v>0.98923797312908823</v>
      </c>
      <c r="N381" s="77">
        <f t="shared" si="17"/>
        <v>1.0053620688946401</v>
      </c>
    </row>
    <row r="382" spans="1:14" hidden="1" x14ac:dyDescent="0.2">
      <c r="A382" t="s">
        <v>284</v>
      </c>
      <c r="B382" t="s">
        <v>225</v>
      </c>
      <c r="C382" t="s">
        <v>241</v>
      </c>
      <c r="D382" t="s">
        <v>78</v>
      </c>
      <c r="E382" t="s">
        <v>302</v>
      </c>
      <c r="F382">
        <v>1</v>
      </c>
      <c r="G382" s="77">
        <v>0.16203448887124999</v>
      </c>
      <c r="H382" s="77">
        <v>0.130138426471373</v>
      </c>
      <c r="I382" s="77">
        <f>Table3[[#This Row],[beta]]*0.693</f>
        <v>0.11228990078777623</v>
      </c>
      <c r="J382" s="77">
        <f>Table3[[#This Row],[SE]]*0.693</f>
        <v>9.0185929544661481E-2</v>
      </c>
      <c r="K382" s="77">
        <v>0.21309743971173301</v>
      </c>
      <c r="L382" s="77">
        <f t="shared" si="15"/>
        <v>1.175900796112811</v>
      </c>
      <c r="M382" s="77">
        <f t="shared" si="16"/>
        <v>0.91115994437947256</v>
      </c>
      <c r="N382" s="77">
        <f t="shared" si="17"/>
        <v>1.5175630698301079</v>
      </c>
    </row>
    <row r="383" spans="1:14" hidden="1" x14ac:dyDescent="0.2">
      <c r="A383" t="s">
        <v>284</v>
      </c>
      <c r="B383" t="s">
        <v>246</v>
      </c>
      <c r="C383" t="s">
        <v>241</v>
      </c>
      <c r="D383" t="s">
        <v>78</v>
      </c>
      <c r="E383" t="s">
        <v>302</v>
      </c>
      <c r="F383">
        <v>1</v>
      </c>
      <c r="G383" s="77">
        <v>-1.1570857308527199E-3</v>
      </c>
      <c r="H383" s="77">
        <v>2.4793830974173098E-3</v>
      </c>
      <c r="I383" s="77">
        <f>Table3[[#This Row],[beta]]*0.693</f>
        <v>-8.0186041148093488E-4</v>
      </c>
      <c r="J383" s="77">
        <f>Table3[[#This Row],[SE]]*0.693</f>
        <v>1.7182124865101956E-3</v>
      </c>
      <c r="K383" s="77">
        <v>0.64072675520815203</v>
      </c>
      <c r="L383" s="77">
        <f t="shared" si="15"/>
        <v>0.99884358343472268</v>
      </c>
      <c r="M383" s="77">
        <f t="shared" si="16"/>
        <v>0.99400138735039789</v>
      </c>
      <c r="N383" s="77">
        <f t="shared" si="17"/>
        <v>1.0037093678794033</v>
      </c>
    </row>
    <row r="384" spans="1:14" hidden="1" x14ac:dyDescent="0.2">
      <c r="A384" t="s">
        <v>284</v>
      </c>
      <c r="B384" t="s">
        <v>225</v>
      </c>
      <c r="C384" t="s">
        <v>241</v>
      </c>
      <c r="D384" t="s">
        <v>85</v>
      </c>
      <c r="E384" t="s">
        <v>302</v>
      </c>
      <c r="F384">
        <v>1</v>
      </c>
      <c r="G384" s="77">
        <v>0.15764678255349601</v>
      </c>
      <c r="H384" s="77">
        <v>0.18925354337641501</v>
      </c>
      <c r="I384" s="77">
        <f>Table3[[#This Row],[beta]]*0.693</f>
        <v>0.10924922030957272</v>
      </c>
      <c r="J384" s="77">
        <f>Table3[[#This Row],[SE]]*0.693</f>
        <v>0.13115270555985559</v>
      </c>
      <c r="K384" s="77">
        <v>0.404848958184234</v>
      </c>
      <c r="L384" s="77">
        <f t="shared" si="15"/>
        <v>1.1707525914251908</v>
      </c>
      <c r="M384" s="77">
        <f t="shared" si="16"/>
        <v>0.80792167465795461</v>
      </c>
      <c r="N384" s="77">
        <f t="shared" si="17"/>
        <v>1.6965278607101233</v>
      </c>
    </row>
    <row r="385" spans="1:14" hidden="1" x14ac:dyDescent="0.2">
      <c r="A385" t="s">
        <v>284</v>
      </c>
      <c r="B385" t="s">
        <v>246</v>
      </c>
      <c r="C385" t="s">
        <v>241</v>
      </c>
      <c r="D385" t="s">
        <v>85</v>
      </c>
      <c r="E385" t="s">
        <v>302</v>
      </c>
      <c r="F385">
        <v>1</v>
      </c>
      <c r="G385" s="77">
        <v>1.2118444922505499E-3</v>
      </c>
      <c r="H385" s="77">
        <v>3.52081254561129E-3</v>
      </c>
      <c r="I385" s="77">
        <f>Table3[[#This Row],[beta]]*0.693</f>
        <v>8.3980823312963099E-4</v>
      </c>
      <c r="J385" s="77">
        <f>Table3[[#This Row],[SE]]*0.693</f>
        <v>2.4399230941086238E-3</v>
      </c>
      <c r="K385" s="77">
        <v>0.73069998013871096</v>
      </c>
      <c r="L385" s="77">
        <f t="shared" si="15"/>
        <v>1.0012125790724897</v>
      </c>
      <c r="M385" s="77">
        <f t="shared" si="16"/>
        <v>0.99432720332536229</v>
      </c>
      <c r="N385" s="77">
        <f t="shared" si="17"/>
        <v>1.008145633691341</v>
      </c>
    </row>
    <row r="386" spans="1:14" hidden="1" x14ac:dyDescent="0.2">
      <c r="A386" t="s">
        <v>284</v>
      </c>
      <c r="B386" t="s">
        <v>225</v>
      </c>
      <c r="C386" t="s">
        <v>241</v>
      </c>
      <c r="D386" t="s">
        <v>92</v>
      </c>
      <c r="E386" t="s">
        <v>302</v>
      </c>
      <c r="F386">
        <v>1</v>
      </c>
      <c r="G386" s="77">
        <v>-6.7703248898770899E-2</v>
      </c>
      <c r="H386" s="77">
        <v>0.114690881482444</v>
      </c>
      <c r="I386" s="77">
        <f>Table3[[#This Row],[beta]]*0.693</f>
        <v>-4.6918351486848232E-2</v>
      </c>
      <c r="J386" s="77">
        <f>Table3[[#This Row],[SE]]*0.693</f>
        <v>7.9480780867333678E-2</v>
      </c>
      <c r="K386" s="77">
        <v>0.55498240003936805</v>
      </c>
      <c r="L386" s="77">
        <f t="shared" si="15"/>
        <v>0.93453775754170842</v>
      </c>
      <c r="M386" s="77">
        <f t="shared" si="16"/>
        <v>0.74639720312848079</v>
      </c>
      <c r="N386" s="77">
        <f t="shared" si="17"/>
        <v>1.1701019465379072</v>
      </c>
    </row>
    <row r="387" spans="1:14" hidden="1" x14ac:dyDescent="0.2">
      <c r="A387" t="s">
        <v>284</v>
      </c>
      <c r="B387" t="s">
        <v>246</v>
      </c>
      <c r="C387" t="s">
        <v>241</v>
      </c>
      <c r="D387" t="s">
        <v>92</v>
      </c>
      <c r="E387" t="s">
        <v>302</v>
      </c>
      <c r="F387">
        <v>1</v>
      </c>
      <c r="G387" s="77">
        <v>-1.2313151957970901E-3</v>
      </c>
      <c r="H387" s="77">
        <v>2.1371186679074701E-3</v>
      </c>
      <c r="I387" s="77">
        <f>Table3[[#This Row],[beta]]*0.693</f>
        <v>-8.5330143068738343E-4</v>
      </c>
      <c r="J387" s="77">
        <f>Table3[[#This Row],[SE]]*0.693</f>
        <v>1.4810232368598767E-3</v>
      </c>
      <c r="K387" s="77">
        <v>0.564509283311451</v>
      </c>
      <c r="L387" s="77">
        <f t="shared" ref="L387:L450" si="18">EXP(IF(RIGHT(D387,3)="_HB",I387,G387))</f>
        <v>0.99876944256171396</v>
      </c>
      <c r="M387" s="77">
        <f t="shared" ref="M387:M450" si="19">EXP(IF(RIGHT(D387,3)="_HB", J387 - 1.96*HI387, G387 - 1.96*H387))</f>
        <v>0.99459459428074382</v>
      </c>
      <c r="N387" s="77">
        <f t="shared" si="17"/>
        <v>1.0029618149256314</v>
      </c>
    </row>
    <row r="388" spans="1:14" hidden="1" x14ac:dyDescent="0.2">
      <c r="A388" t="s">
        <v>284</v>
      </c>
      <c r="B388" t="s">
        <v>225</v>
      </c>
      <c r="C388" t="s">
        <v>241</v>
      </c>
      <c r="D388" t="s">
        <v>104</v>
      </c>
      <c r="E388" t="s">
        <v>302</v>
      </c>
      <c r="F388">
        <v>1</v>
      </c>
      <c r="G388" s="77">
        <v>6.7131796281162198E-2</v>
      </c>
      <c r="H388" s="77">
        <v>0.12720869114689901</v>
      </c>
      <c r="I388" s="77">
        <f>Table3[[#This Row],[beta]]*0.693</f>
        <v>4.6522334822845401E-2</v>
      </c>
      <c r="J388" s="77">
        <f>Table3[[#This Row],[SE]]*0.693</f>
        <v>8.8155622964801006E-2</v>
      </c>
      <c r="K388" s="77">
        <v>0.59768700067750502</v>
      </c>
      <c r="L388" s="77">
        <f t="shared" si="18"/>
        <v>1.0694364166294652</v>
      </c>
      <c r="M388" s="77">
        <f t="shared" si="19"/>
        <v>0.83343693846254219</v>
      </c>
      <c r="N388" s="77">
        <f t="shared" si="17"/>
        <v>1.3722624909367072</v>
      </c>
    </row>
    <row r="389" spans="1:14" hidden="1" x14ac:dyDescent="0.2">
      <c r="A389" t="s">
        <v>284</v>
      </c>
      <c r="B389" t="s">
        <v>246</v>
      </c>
      <c r="C389" t="s">
        <v>241</v>
      </c>
      <c r="D389" t="s">
        <v>104</v>
      </c>
      <c r="E389" t="s">
        <v>302</v>
      </c>
      <c r="F389">
        <v>1</v>
      </c>
      <c r="G389" s="77">
        <v>-2.8474023043997499E-3</v>
      </c>
      <c r="H389" s="77">
        <v>2.3159477621489399E-3</v>
      </c>
      <c r="I389" s="77">
        <f>Table3[[#This Row],[beta]]*0.693</f>
        <v>-1.9732497969490266E-3</v>
      </c>
      <c r="J389" s="77">
        <f>Table3[[#This Row],[SE]]*0.693</f>
        <v>1.6049517991692153E-3</v>
      </c>
      <c r="K389" s="77">
        <v>0.21889337243148599</v>
      </c>
      <c r="L389" s="77">
        <f t="shared" si="18"/>
        <v>0.99715664770063195</v>
      </c>
      <c r="M389" s="77">
        <f t="shared" si="19"/>
        <v>0.99264055440528454</v>
      </c>
      <c r="N389" s="77">
        <f t="shared" ref="N389:N452" si="20">EXP(IF(RIGHT(D389,3)="_HB",I389+1.96*J389,G389+1.96*H389))</f>
        <v>1.0016932873040683</v>
      </c>
    </row>
    <row r="390" spans="1:14" hidden="1" x14ac:dyDescent="0.2">
      <c r="A390" t="s">
        <v>284</v>
      </c>
      <c r="B390" t="s">
        <v>225</v>
      </c>
      <c r="C390" t="s">
        <v>241</v>
      </c>
      <c r="D390" t="s">
        <v>109</v>
      </c>
      <c r="E390" t="s">
        <v>302</v>
      </c>
      <c r="F390">
        <v>1</v>
      </c>
      <c r="G390" s="77">
        <v>-0.31112745377081802</v>
      </c>
      <c r="H390" s="77">
        <v>0.20013354206226699</v>
      </c>
      <c r="I390" s="77">
        <f>Table3[[#This Row],[beta]]*0.693</f>
        <v>-0.21561132546317688</v>
      </c>
      <c r="J390" s="77">
        <f>Table3[[#This Row],[SE]]*0.693</f>
        <v>0.13869254464915101</v>
      </c>
      <c r="K390" s="77">
        <v>0.120041543257719</v>
      </c>
      <c r="L390" s="77">
        <f t="shared" si="18"/>
        <v>0.73262049467394141</v>
      </c>
      <c r="M390" s="77">
        <f t="shared" si="19"/>
        <v>0.49490512759214234</v>
      </c>
      <c r="N390" s="77">
        <f t="shared" si="20"/>
        <v>1.0845165250714861</v>
      </c>
    </row>
    <row r="391" spans="1:14" hidden="1" x14ac:dyDescent="0.2">
      <c r="A391" t="s">
        <v>284</v>
      </c>
      <c r="B391" t="s">
        <v>246</v>
      </c>
      <c r="C391" t="s">
        <v>241</v>
      </c>
      <c r="D391" t="s">
        <v>109</v>
      </c>
      <c r="E391" t="s">
        <v>302</v>
      </c>
      <c r="F391">
        <v>1</v>
      </c>
      <c r="G391" s="77">
        <v>6.8091373651606698E-3</v>
      </c>
      <c r="H391" s="77">
        <v>3.54183617736597E-3</v>
      </c>
      <c r="I391" s="77">
        <f>Table3[[#This Row],[beta]]*0.693</f>
        <v>4.7187321940563437E-3</v>
      </c>
      <c r="J391" s="77">
        <f>Table3[[#This Row],[SE]]*0.693</f>
        <v>2.4544924709146172E-3</v>
      </c>
      <c r="K391" s="77">
        <v>5.4544388631123798E-2</v>
      </c>
      <c r="L391" s="77">
        <f t="shared" si="18"/>
        <v>1.0068323722475536</v>
      </c>
      <c r="M391" s="77">
        <f t="shared" si="19"/>
        <v>0.99986714728322723</v>
      </c>
      <c r="N391" s="77">
        <f t="shared" si="20"/>
        <v>1.0138461180168046</v>
      </c>
    </row>
    <row r="392" spans="1:14" hidden="1" x14ac:dyDescent="0.2">
      <c r="A392" t="s">
        <v>284</v>
      </c>
      <c r="B392" t="s">
        <v>225</v>
      </c>
      <c r="C392" t="s">
        <v>241</v>
      </c>
      <c r="D392" t="s">
        <v>88</v>
      </c>
      <c r="E392" t="s">
        <v>302</v>
      </c>
      <c r="F392">
        <v>1</v>
      </c>
      <c r="G392" s="77">
        <v>7.3931753186267504E-2</v>
      </c>
      <c r="H392" s="77">
        <v>0.164415391414237</v>
      </c>
      <c r="I392" s="77">
        <f>Table3[[#This Row],[beta]]*0.693</f>
        <v>5.1234704958083375E-2</v>
      </c>
      <c r="J392" s="77">
        <f>Table3[[#This Row],[SE]]*0.693</f>
        <v>0.11393986625006623</v>
      </c>
      <c r="K392" s="77">
        <v>0.65295242324567904</v>
      </c>
      <c r="L392" s="77">
        <f t="shared" si="18"/>
        <v>1.0767333193703648</v>
      </c>
      <c r="M392" s="77">
        <f t="shared" si="19"/>
        <v>0.78010838487364353</v>
      </c>
      <c r="N392" s="77">
        <f t="shared" si="20"/>
        <v>1.4861455965892587</v>
      </c>
    </row>
    <row r="393" spans="1:14" hidden="1" x14ac:dyDescent="0.2">
      <c r="A393" t="s">
        <v>284</v>
      </c>
      <c r="B393" t="s">
        <v>225</v>
      </c>
      <c r="C393" t="s">
        <v>241</v>
      </c>
      <c r="D393" t="s">
        <v>95</v>
      </c>
      <c r="E393" t="s">
        <v>302</v>
      </c>
      <c r="F393">
        <v>1</v>
      </c>
      <c r="G393" s="77">
        <v>0.21642080026002899</v>
      </c>
      <c r="H393" s="77">
        <v>0.21885934448831099</v>
      </c>
      <c r="I393" s="77">
        <f>Table3[[#This Row],[beta]]*0.693</f>
        <v>0.14997961458020009</v>
      </c>
      <c r="J393" s="77">
        <f>Table3[[#This Row],[SE]]*0.693</f>
        <v>0.15166952573039949</v>
      </c>
      <c r="K393" s="77">
        <v>0.32273265210549601</v>
      </c>
      <c r="L393" s="77">
        <f t="shared" si="18"/>
        <v>1.2416247451026656</v>
      </c>
      <c r="M393" s="77">
        <f t="shared" si="19"/>
        <v>0.80852513263569159</v>
      </c>
      <c r="N393" s="77">
        <f t="shared" si="20"/>
        <v>1.9067211956983083</v>
      </c>
    </row>
    <row r="394" spans="1:14" hidden="1" x14ac:dyDescent="0.2">
      <c r="A394" t="s">
        <v>284</v>
      </c>
      <c r="B394" t="s">
        <v>246</v>
      </c>
      <c r="C394" t="s">
        <v>241</v>
      </c>
      <c r="D394" t="s">
        <v>95</v>
      </c>
      <c r="E394" t="s">
        <v>302</v>
      </c>
      <c r="F394">
        <v>1</v>
      </c>
      <c r="G394" s="77">
        <v>-3.3376354852495899E-3</v>
      </c>
      <c r="H394" s="77">
        <v>3.9482012373071298E-3</v>
      </c>
      <c r="I394" s="77">
        <f>Table3[[#This Row],[beta]]*0.693</f>
        <v>-2.3129813912779657E-3</v>
      </c>
      <c r="J394" s="77">
        <f>Table3[[#This Row],[SE]]*0.693</f>
        <v>2.7361034574538406E-3</v>
      </c>
      <c r="K394" s="77">
        <v>0.397912120166796</v>
      </c>
      <c r="L394" s="77">
        <f t="shared" si="18"/>
        <v>0.99666792822846262</v>
      </c>
      <c r="M394" s="77">
        <f t="shared" si="19"/>
        <v>0.98898500435080017</v>
      </c>
      <c r="N394" s="77">
        <f t="shared" si="20"/>
        <v>1.0044105368526584</v>
      </c>
    </row>
    <row r="395" spans="1:14" hidden="1" x14ac:dyDescent="0.2">
      <c r="A395" t="s">
        <v>284</v>
      </c>
      <c r="B395" t="s">
        <v>225</v>
      </c>
      <c r="C395" t="s">
        <v>241</v>
      </c>
      <c r="D395" t="s">
        <v>120</v>
      </c>
      <c r="E395" t="s">
        <v>302</v>
      </c>
      <c r="F395">
        <v>1</v>
      </c>
      <c r="G395" s="77">
        <v>-3.8264703991475101E-2</v>
      </c>
      <c r="H395" s="77">
        <v>0.212095787838462</v>
      </c>
      <c r="I395" s="77">
        <f>Table3[[#This Row],[beta]]*0.693</f>
        <v>-2.6517439866092243E-2</v>
      </c>
      <c r="J395" s="77">
        <f>Table3[[#This Row],[SE]]*0.693</f>
        <v>0.14698238097205416</v>
      </c>
      <c r="K395" s="77">
        <v>0.85682884291640204</v>
      </c>
      <c r="L395" s="77">
        <f t="shared" si="18"/>
        <v>0.96245814065790802</v>
      </c>
      <c r="M395" s="77">
        <f t="shared" si="19"/>
        <v>0.63510023118809444</v>
      </c>
      <c r="N395" s="77">
        <f t="shared" si="20"/>
        <v>1.4585503626502891</v>
      </c>
    </row>
    <row r="396" spans="1:14" hidden="1" x14ac:dyDescent="0.2">
      <c r="A396" t="s">
        <v>284</v>
      </c>
      <c r="B396" t="s">
        <v>246</v>
      </c>
      <c r="C396" t="s">
        <v>241</v>
      </c>
      <c r="D396" t="s">
        <v>120</v>
      </c>
      <c r="E396" t="s">
        <v>302</v>
      </c>
      <c r="F396">
        <v>1</v>
      </c>
      <c r="G396" s="77">
        <v>1.8448741345245001E-3</v>
      </c>
      <c r="H396" s="77">
        <v>3.8558639391115799E-3</v>
      </c>
      <c r="I396" s="77">
        <f>Table3[[#This Row],[beta]]*0.693</f>
        <v>1.2784977752254784E-3</v>
      </c>
      <c r="J396" s="77">
        <f>Table3[[#This Row],[SE]]*0.693</f>
        <v>2.6721137098043245E-3</v>
      </c>
      <c r="K396" s="77">
        <v>0.63232330374073198</v>
      </c>
      <c r="L396" s="77">
        <f t="shared" si="18"/>
        <v>1.001846576961817</v>
      </c>
      <c r="M396" s="77">
        <f t="shared" si="19"/>
        <v>0.99430366679621929</v>
      </c>
      <c r="N396" s="77">
        <f t="shared" si="20"/>
        <v>1.0094467085736047</v>
      </c>
    </row>
    <row r="397" spans="1:14" hidden="1" x14ac:dyDescent="0.2">
      <c r="A397" t="s">
        <v>284</v>
      </c>
      <c r="B397" t="s">
        <v>246</v>
      </c>
      <c r="C397" t="s">
        <v>241</v>
      </c>
      <c r="D397" t="s">
        <v>114</v>
      </c>
      <c r="E397" t="s">
        <v>302</v>
      </c>
      <c r="F397">
        <v>1</v>
      </c>
      <c r="G397" s="77">
        <v>7.3528810643393302E-4</v>
      </c>
      <c r="H397" s="77">
        <v>3.69437988656039E-3</v>
      </c>
      <c r="I397" s="77">
        <f>Table3[[#This Row],[beta]]*0.693</f>
        <v>5.095546577587155E-4</v>
      </c>
      <c r="J397" s="77">
        <f>Table3[[#This Row],[SE]]*0.693</f>
        <v>2.5602052613863499E-3</v>
      </c>
      <c r="K397" s="77">
        <v>0.84224019262972905</v>
      </c>
      <c r="L397" s="77">
        <f t="shared" si="18"/>
        <v>1.0007355584970012</v>
      </c>
      <c r="M397" s="77">
        <f t="shared" si="19"/>
        <v>0.99351541975532831</v>
      </c>
      <c r="N397" s="77">
        <f t="shared" si="20"/>
        <v>1.008008167892287</v>
      </c>
    </row>
    <row r="398" spans="1:14" hidden="1" x14ac:dyDescent="0.2">
      <c r="A398" t="s">
        <v>284</v>
      </c>
      <c r="B398" t="s">
        <v>225</v>
      </c>
      <c r="C398" t="s">
        <v>241</v>
      </c>
      <c r="D398" t="s">
        <v>129</v>
      </c>
      <c r="E398" t="s">
        <v>302</v>
      </c>
      <c r="F398">
        <v>1</v>
      </c>
      <c r="G398" s="77">
        <v>8.9812907583059098E-2</v>
      </c>
      <c r="H398" s="77">
        <v>0.12007841982671801</v>
      </c>
      <c r="I398" s="77">
        <f>Table3[[#This Row],[beta]]*0.693</f>
        <v>6.2240344955059951E-2</v>
      </c>
      <c r="J398" s="77">
        <f>Table3[[#This Row],[SE]]*0.693</f>
        <v>8.3214344939915572E-2</v>
      </c>
      <c r="K398" s="77">
        <v>0.454489043698796</v>
      </c>
      <c r="L398" s="77">
        <f t="shared" si="18"/>
        <v>1.0939695911427276</v>
      </c>
      <c r="M398" s="77">
        <f t="shared" si="19"/>
        <v>0.86455461960906921</v>
      </c>
      <c r="N398" s="77">
        <f t="shared" si="20"/>
        <v>1.3842612591511418</v>
      </c>
    </row>
    <row r="399" spans="1:14" hidden="1" x14ac:dyDescent="0.2">
      <c r="A399" t="s">
        <v>284</v>
      </c>
      <c r="B399" t="s">
        <v>246</v>
      </c>
      <c r="C399" t="s">
        <v>241</v>
      </c>
      <c r="D399" t="s">
        <v>129</v>
      </c>
      <c r="E399" t="s">
        <v>302</v>
      </c>
      <c r="F399">
        <v>1</v>
      </c>
      <c r="G399" s="77">
        <v>-3.6299017773213402E-3</v>
      </c>
      <c r="H399" s="77">
        <v>2.0550055822102899E-3</v>
      </c>
      <c r="I399" s="77">
        <f>Table3[[#This Row],[beta]]*0.693</f>
        <v>-2.5155219316836887E-3</v>
      </c>
      <c r="J399" s="77">
        <f>Table3[[#This Row],[SE]]*0.693</f>
        <v>1.4241188684717308E-3</v>
      </c>
      <c r="K399" s="77">
        <v>7.7333666895124095E-2</v>
      </c>
      <c r="L399" s="77">
        <f t="shared" si="18"/>
        <v>0.9963766783519864</v>
      </c>
      <c r="M399" s="77">
        <f t="shared" si="19"/>
        <v>0.99237153286454749</v>
      </c>
      <c r="N399" s="77">
        <f t="shared" si="20"/>
        <v>1.0003979883401635</v>
      </c>
    </row>
    <row r="400" spans="1:14" hidden="1" x14ac:dyDescent="0.2">
      <c r="A400" t="s">
        <v>284</v>
      </c>
      <c r="B400" t="s">
        <v>225</v>
      </c>
      <c r="C400" t="s">
        <v>241</v>
      </c>
      <c r="D400" t="s">
        <v>83</v>
      </c>
      <c r="E400" t="s">
        <v>316</v>
      </c>
      <c r="F400">
        <v>2</v>
      </c>
      <c r="G400" s="77">
        <v>-2.5882757210013901E-2</v>
      </c>
      <c r="H400" s="77">
        <v>0.118523154951237</v>
      </c>
      <c r="I400" s="77">
        <f>Table3[[#This Row],[beta]]*0.693</f>
        <v>-1.7936750746539633E-2</v>
      </c>
      <c r="J400" s="77">
        <f>Table3[[#This Row],[SE]]*0.693</f>
        <v>8.2136546381207237E-2</v>
      </c>
      <c r="K400" s="77">
        <v>0.82713521221155195</v>
      </c>
      <c r="L400" s="77">
        <f t="shared" si="18"/>
        <v>0.97444933006984069</v>
      </c>
      <c r="M400" s="77">
        <f t="shared" si="19"/>
        <v>0.77244988900638933</v>
      </c>
      <c r="N400" s="77">
        <f t="shared" si="20"/>
        <v>1.2292726174056157</v>
      </c>
    </row>
    <row r="401" spans="1:14" hidden="1" x14ac:dyDescent="0.2">
      <c r="A401" t="s">
        <v>284</v>
      </c>
      <c r="B401" t="s">
        <v>246</v>
      </c>
      <c r="C401" t="s">
        <v>241</v>
      </c>
      <c r="D401" t="s">
        <v>83</v>
      </c>
      <c r="E401" t="s">
        <v>316</v>
      </c>
      <c r="F401">
        <v>2</v>
      </c>
      <c r="G401" s="77">
        <v>-1.28776953110826E-3</v>
      </c>
      <c r="H401" s="77">
        <v>2.1302064658906199E-3</v>
      </c>
      <c r="I401" s="77">
        <f>Table3[[#This Row],[beta]]*0.693</f>
        <v>-8.9242428505802412E-4</v>
      </c>
      <c r="J401" s="77">
        <f>Table3[[#This Row],[SE]]*0.693</f>
        <v>1.4762330808621995E-3</v>
      </c>
      <c r="K401" s="77">
        <v>0.54549263536704096</v>
      </c>
      <c r="L401" s="77">
        <f t="shared" si="18"/>
        <v>0.99871305928826004</v>
      </c>
      <c r="M401" s="77">
        <f t="shared" si="19"/>
        <v>0.99455192070348197</v>
      </c>
      <c r="N401" s="77">
        <f t="shared" si="20"/>
        <v>1.0028916077980117</v>
      </c>
    </row>
    <row r="402" spans="1:14" hidden="1" x14ac:dyDescent="0.2">
      <c r="A402" t="s">
        <v>284</v>
      </c>
      <c r="B402" t="s">
        <v>225</v>
      </c>
      <c r="C402" t="s">
        <v>241</v>
      </c>
      <c r="D402" t="s">
        <v>79</v>
      </c>
      <c r="E402" t="s">
        <v>302</v>
      </c>
      <c r="F402">
        <v>1</v>
      </c>
      <c r="G402" s="77">
        <v>0.16203448887124999</v>
      </c>
      <c r="H402" s="77">
        <v>0.130138426471373</v>
      </c>
      <c r="I402" s="77">
        <f>Table3[[#This Row],[beta]]*0.693</f>
        <v>0.11228990078777623</v>
      </c>
      <c r="J402" s="77">
        <f>Table3[[#This Row],[SE]]*0.693</f>
        <v>9.0185929544661481E-2</v>
      </c>
      <c r="K402" s="77">
        <v>0.21309743971173301</v>
      </c>
      <c r="L402" s="77">
        <f t="shared" si="18"/>
        <v>1.175900796112811</v>
      </c>
      <c r="M402" s="77">
        <f t="shared" si="19"/>
        <v>0.91115994437947256</v>
      </c>
      <c r="N402" s="77">
        <f t="shared" si="20"/>
        <v>1.5175630698301079</v>
      </c>
    </row>
    <row r="403" spans="1:14" hidden="1" x14ac:dyDescent="0.2">
      <c r="A403" t="s">
        <v>284</v>
      </c>
      <c r="B403" t="s">
        <v>246</v>
      </c>
      <c r="C403" t="s">
        <v>241</v>
      </c>
      <c r="D403" t="s">
        <v>79</v>
      </c>
      <c r="E403" t="s">
        <v>302</v>
      </c>
      <c r="F403">
        <v>1</v>
      </c>
      <c r="G403" s="77">
        <v>-1.1570857308527199E-3</v>
      </c>
      <c r="H403" s="77">
        <v>2.4793830974173098E-3</v>
      </c>
      <c r="I403" s="77">
        <f>Table3[[#This Row],[beta]]*0.693</f>
        <v>-8.0186041148093488E-4</v>
      </c>
      <c r="J403" s="77">
        <f>Table3[[#This Row],[SE]]*0.693</f>
        <v>1.7182124865101956E-3</v>
      </c>
      <c r="K403" s="77">
        <v>0.64072675520815203</v>
      </c>
      <c r="L403" s="77">
        <f t="shared" si="18"/>
        <v>0.99884358343472268</v>
      </c>
      <c r="M403" s="77">
        <f t="shared" si="19"/>
        <v>0.99400138735039789</v>
      </c>
      <c r="N403" s="77">
        <f t="shared" si="20"/>
        <v>1.0037093678794033</v>
      </c>
    </row>
    <row r="404" spans="1:14" hidden="1" x14ac:dyDescent="0.2">
      <c r="A404" t="s">
        <v>284</v>
      </c>
      <c r="B404" t="s">
        <v>225</v>
      </c>
      <c r="C404" t="s">
        <v>241</v>
      </c>
      <c r="D404" t="s">
        <v>133</v>
      </c>
      <c r="E404" t="s">
        <v>302</v>
      </c>
      <c r="F404">
        <v>1</v>
      </c>
      <c r="G404" s="77">
        <v>-0.18787569668837201</v>
      </c>
      <c r="H404" s="77">
        <v>0.177143239813668</v>
      </c>
      <c r="I404" s="77">
        <f>Table3[[#This Row],[beta]]*0.693</f>
        <v>-0.13019785780504178</v>
      </c>
      <c r="J404" s="77">
        <f>Table3[[#This Row],[SE]]*0.693</f>
        <v>0.12276026519087192</v>
      </c>
      <c r="K404" s="77">
        <v>0.288877942580898</v>
      </c>
      <c r="L404" s="77">
        <f t="shared" si="18"/>
        <v>0.82871771318671128</v>
      </c>
      <c r="M404" s="77">
        <f t="shared" si="19"/>
        <v>0.58562451935801785</v>
      </c>
      <c r="N404" s="77">
        <f t="shared" si="20"/>
        <v>1.1727190809945545</v>
      </c>
    </row>
    <row r="405" spans="1:14" hidden="1" x14ac:dyDescent="0.2">
      <c r="A405" t="s">
        <v>284</v>
      </c>
      <c r="B405" t="s">
        <v>246</v>
      </c>
      <c r="C405" t="s">
        <v>241</v>
      </c>
      <c r="D405" t="s">
        <v>133</v>
      </c>
      <c r="E405" t="s">
        <v>302</v>
      </c>
      <c r="F405">
        <v>1</v>
      </c>
      <c r="G405" s="77">
        <v>-6.4944520006839698E-4</v>
      </c>
      <c r="H405" s="77">
        <v>3.0921246880882E-3</v>
      </c>
      <c r="I405" s="77">
        <f>Table3[[#This Row],[beta]]*0.693</f>
        <v>-4.5006552364739908E-4</v>
      </c>
      <c r="J405" s="77">
        <f>Table3[[#This Row],[SE]]*0.693</f>
        <v>2.1428424088451225E-3</v>
      </c>
      <c r="K405" s="77">
        <v>0.83364268058114299</v>
      </c>
      <c r="L405" s="77">
        <f t="shared" si="18"/>
        <v>0.99935076564381919</v>
      </c>
      <c r="M405" s="77">
        <f t="shared" si="19"/>
        <v>0.99331245225780407</v>
      </c>
      <c r="N405" s="77">
        <f t="shared" si="20"/>
        <v>1.0054257857362336</v>
      </c>
    </row>
    <row r="406" spans="1:14" hidden="1" x14ac:dyDescent="0.2">
      <c r="A406" t="s">
        <v>283</v>
      </c>
      <c r="B406" t="s">
        <v>246</v>
      </c>
      <c r="C406" t="s">
        <v>233</v>
      </c>
      <c r="D406" t="s">
        <v>314</v>
      </c>
      <c r="E406" t="s">
        <v>302</v>
      </c>
      <c r="F406">
        <v>1</v>
      </c>
      <c r="G406" s="77">
        <v>-0.40428181849314399</v>
      </c>
      <c r="H406" s="77">
        <v>0.23539547701829999</v>
      </c>
      <c r="I406" s="77">
        <f>Table3[[#This Row],[beta]]*0.693</f>
        <v>-0.28016730021574876</v>
      </c>
      <c r="J406" s="77">
        <f>Table3[[#This Row],[SE]]*0.693</f>
        <v>0.16312906557368187</v>
      </c>
      <c r="K406" s="77">
        <v>8.5895542787062101E-2</v>
      </c>
      <c r="L406" s="77">
        <f t="shared" si="18"/>
        <v>0.66745599331892924</v>
      </c>
      <c r="M406" s="77">
        <f t="shared" si="19"/>
        <v>0.42077503219808088</v>
      </c>
      <c r="N406" s="77">
        <f t="shared" si="20"/>
        <v>1.0587546050204792</v>
      </c>
    </row>
    <row r="407" spans="1:14" hidden="1" x14ac:dyDescent="0.2">
      <c r="A407" t="s">
        <v>283</v>
      </c>
      <c r="B407" t="s">
        <v>2214</v>
      </c>
      <c r="C407" t="s">
        <v>233</v>
      </c>
      <c r="D407" t="s">
        <v>314</v>
      </c>
      <c r="E407" t="s">
        <v>302</v>
      </c>
      <c r="F407">
        <v>1</v>
      </c>
      <c r="G407" s="77">
        <v>-0.51891545048674204</v>
      </c>
      <c r="H407" s="77">
        <v>0.34678476093660698</v>
      </c>
      <c r="I407" s="77">
        <f>Table3[[#This Row],[beta]]*0.693</f>
        <v>-0.35960840718731218</v>
      </c>
      <c r="J407" s="77">
        <f>Table3[[#This Row],[SE]]*0.693</f>
        <v>0.24032183932906862</v>
      </c>
      <c r="K407" s="77">
        <v>0.134559412476981</v>
      </c>
      <c r="L407" s="77">
        <f t="shared" si="18"/>
        <v>0.59516568471925413</v>
      </c>
      <c r="M407" s="77">
        <f t="shared" si="19"/>
        <v>0.30161208261725347</v>
      </c>
      <c r="N407" s="77">
        <f t="shared" si="20"/>
        <v>1.174429715127983</v>
      </c>
    </row>
    <row r="408" spans="1:14" hidden="1" x14ac:dyDescent="0.2">
      <c r="A408" t="s">
        <v>284</v>
      </c>
      <c r="B408" t="s">
        <v>246</v>
      </c>
      <c r="C408" t="s">
        <v>233</v>
      </c>
      <c r="D408" t="s">
        <v>137</v>
      </c>
      <c r="E408" t="s">
        <v>302</v>
      </c>
      <c r="F408">
        <v>1</v>
      </c>
      <c r="G408" s="77">
        <v>0.37133555833558002</v>
      </c>
      <c r="H408" s="77">
        <v>0.41977063116196001</v>
      </c>
      <c r="I408" s="77">
        <f>Table3[[#This Row],[beta]]*0.693</f>
        <v>0.25733554192655694</v>
      </c>
      <c r="J408" s="77">
        <f>Table3[[#This Row],[SE]]*0.693</f>
        <v>0.29090104739523825</v>
      </c>
      <c r="K408" s="77">
        <v>0.37636410621678001</v>
      </c>
      <c r="L408" s="77">
        <f t="shared" si="18"/>
        <v>1.4496694404443973</v>
      </c>
      <c r="M408" s="77">
        <f t="shared" si="19"/>
        <v>0.63672662303204575</v>
      </c>
      <c r="N408" s="77">
        <f t="shared" si="20"/>
        <v>3.3005396830290921</v>
      </c>
    </row>
    <row r="409" spans="1:14" hidden="1" x14ac:dyDescent="0.2">
      <c r="A409" t="s">
        <v>284</v>
      </c>
      <c r="B409" t="s">
        <v>2214</v>
      </c>
      <c r="C409" t="s">
        <v>233</v>
      </c>
      <c r="D409" t="s">
        <v>137</v>
      </c>
      <c r="E409" t="s">
        <v>302</v>
      </c>
      <c r="F409">
        <v>1</v>
      </c>
      <c r="G409" s="77">
        <v>0.426946197506609</v>
      </c>
      <c r="H409" s="77">
        <v>0.53457969267634198</v>
      </c>
      <c r="I409" s="77">
        <f>Table3[[#This Row],[beta]]*0.693</f>
        <v>0.29587371487208003</v>
      </c>
      <c r="J409" s="77">
        <f>Table3[[#This Row],[SE]]*0.693</f>
        <v>0.37046372702470498</v>
      </c>
      <c r="K409" s="77">
        <v>0.42448891008083001</v>
      </c>
      <c r="L409" s="77">
        <f t="shared" si="18"/>
        <v>1.532570203407567</v>
      </c>
      <c r="M409" s="77">
        <f t="shared" si="19"/>
        <v>0.53749812888045445</v>
      </c>
      <c r="N409" s="77">
        <f t="shared" si="20"/>
        <v>4.3698225206196097</v>
      </c>
    </row>
    <row r="410" spans="1:14" hidden="1" x14ac:dyDescent="0.2">
      <c r="A410" t="s">
        <v>283</v>
      </c>
      <c r="B410" t="s">
        <v>246</v>
      </c>
      <c r="C410" t="s">
        <v>233</v>
      </c>
      <c r="D410" t="s">
        <v>301</v>
      </c>
      <c r="E410" t="s">
        <v>302</v>
      </c>
      <c r="F410">
        <v>1</v>
      </c>
      <c r="G410" s="77">
        <v>1.3919463018048899E-2</v>
      </c>
      <c r="H410" s="77">
        <v>9.8106437493877999E-2</v>
      </c>
      <c r="I410" s="77">
        <f>Table3[[#This Row],[beta]]*0.693</f>
        <v>9.6461878715078872E-3</v>
      </c>
      <c r="J410" s="77">
        <f>Table3[[#This Row],[SE]]*0.693</f>
        <v>6.7987761183257445E-2</v>
      </c>
      <c r="K410" s="77">
        <v>0.88717381259335404</v>
      </c>
      <c r="L410" s="77">
        <f t="shared" si="18"/>
        <v>1.009692862297779</v>
      </c>
      <c r="M410" s="77">
        <f t="shared" si="19"/>
        <v>1.0703522085540802</v>
      </c>
      <c r="N410" s="77">
        <f t="shared" si="20"/>
        <v>1.1536169721673875</v>
      </c>
    </row>
    <row r="411" spans="1:14" hidden="1" x14ac:dyDescent="0.2">
      <c r="A411" t="s">
        <v>283</v>
      </c>
      <c r="B411" t="s">
        <v>2214</v>
      </c>
      <c r="C411" t="s">
        <v>233</v>
      </c>
      <c r="D411" t="s">
        <v>301</v>
      </c>
      <c r="E411" t="s">
        <v>302</v>
      </c>
      <c r="F411">
        <v>1</v>
      </c>
      <c r="G411" s="77">
        <v>8.5063385110298907E-3</v>
      </c>
      <c r="H411" s="77">
        <v>0.244363906316859</v>
      </c>
      <c r="I411" s="77">
        <f>Table3[[#This Row],[beta]]*0.693</f>
        <v>5.894892588143714E-3</v>
      </c>
      <c r="J411" s="77">
        <f>Table3[[#This Row],[SE]]*0.693</f>
        <v>0.16934418707758328</v>
      </c>
      <c r="K411" s="77">
        <v>0.97223114568162305</v>
      </c>
      <c r="L411" s="77">
        <f t="shared" si="18"/>
        <v>1.005912301658846</v>
      </c>
      <c r="M411" s="77">
        <f t="shared" si="19"/>
        <v>1.1845277679203854</v>
      </c>
      <c r="N411" s="77">
        <f t="shared" si="20"/>
        <v>1.401873420042725</v>
      </c>
    </row>
    <row r="412" spans="1:14" hidden="1" x14ac:dyDescent="0.2">
      <c r="A412" t="s">
        <v>284</v>
      </c>
      <c r="B412" t="s">
        <v>225</v>
      </c>
      <c r="C412" t="s">
        <v>233</v>
      </c>
      <c r="D412" t="s">
        <v>81</v>
      </c>
      <c r="E412" t="s">
        <v>302</v>
      </c>
      <c r="F412">
        <v>1</v>
      </c>
      <c r="G412" s="77">
        <v>0.226633153</v>
      </c>
      <c r="H412" s="77">
        <v>0.35309657700000002</v>
      </c>
      <c r="I412" s="77">
        <f>Table3[[#This Row],[beta]]*0.693</f>
        <v>0.15705677502899998</v>
      </c>
      <c r="J412" s="77">
        <f>Table3[[#This Row],[SE]]*0.693</f>
        <v>0.244695927861</v>
      </c>
      <c r="K412" s="77">
        <v>0.52097404800000002</v>
      </c>
      <c r="L412" s="77">
        <f t="shared" si="18"/>
        <v>1.2543696217928357</v>
      </c>
      <c r="M412" s="77">
        <f t="shared" si="19"/>
        <v>0.6278612113834634</v>
      </c>
      <c r="N412" s="77">
        <f t="shared" si="20"/>
        <v>2.5060365564066172</v>
      </c>
    </row>
    <row r="413" spans="1:14" hidden="1" x14ac:dyDescent="0.2">
      <c r="A413" t="s">
        <v>284</v>
      </c>
      <c r="B413" t="s">
        <v>246</v>
      </c>
      <c r="C413" t="s">
        <v>233</v>
      </c>
      <c r="D413" t="s">
        <v>81</v>
      </c>
      <c r="E413" t="s">
        <v>316</v>
      </c>
      <c r="F413">
        <v>2</v>
      </c>
      <c r="G413" s="77">
        <v>0.209572990099825</v>
      </c>
      <c r="H413" s="77">
        <v>0.31804296853294201</v>
      </c>
      <c r="I413" s="77">
        <f>Table3[[#This Row],[beta]]*0.693</f>
        <v>0.14523408213917871</v>
      </c>
      <c r="J413" s="77">
        <f>Table3[[#This Row],[SE]]*0.693</f>
        <v>0.22040377719332879</v>
      </c>
      <c r="K413" s="77">
        <v>0.50993075202183602</v>
      </c>
      <c r="L413" s="77">
        <f t="shared" si="18"/>
        <v>1.2331513796683644</v>
      </c>
      <c r="M413" s="77">
        <f t="shared" si="19"/>
        <v>0.66113896401403782</v>
      </c>
      <c r="N413" s="77">
        <f t="shared" si="20"/>
        <v>2.3000645975324834</v>
      </c>
    </row>
    <row r="414" spans="1:14" hidden="1" x14ac:dyDescent="0.2">
      <c r="A414" t="s">
        <v>284</v>
      </c>
      <c r="B414" t="s">
        <v>2214</v>
      </c>
      <c r="C414" t="s">
        <v>233</v>
      </c>
      <c r="D414" t="s">
        <v>81</v>
      </c>
      <c r="E414" t="s">
        <v>316</v>
      </c>
      <c r="F414">
        <v>2</v>
      </c>
      <c r="G414" s="77">
        <v>0.109698482291095</v>
      </c>
      <c r="H414" s="77">
        <v>0.535359043336044</v>
      </c>
      <c r="I414" s="77">
        <f>Table3[[#This Row],[beta]]*0.693</f>
        <v>7.602104822772883E-2</v>
      </c>
      <c r="J414" s="77">
        <f>Table3[[#This Row],[SE]]*0.693</f>
        <v>0.37100381703187846</v>
      </c>
      <c r="K414" s="77">
        <v>0.83764527233118602</v>
      </c>
      <c r="L414" s="77">
        <f t="shared" si="18"/>
        <v>1.1159415435895206</v>
      </c>
      <c r="M414" s="77">
        <f t="shared" si="19"/>
        <v>0.3907820690090309</v>
      </c>
      <c r="N414" s="77">
        <f t="shared" si="20"/>
        <v>3.1867519711611498</v>
      </c>
    </row>
    <row r="415" spans="1:14" hidden="1" x14ac:dyDescent="0.2">
      <c r="A415" t="s">
        <v>284</v>
      </c>
      <c r="B415" t="s">
        <v>225</v>
      </c>
      <c r="C415" t="s">
        <v>233</v>
      </c>
      <c r="D415" t="s">
        <v>76</v>
      </c>
      <c r="E415" t="s">
        <v>302</v>
      </c>
      <c r="F415">
        <v>1</v>
      </c>
      <c r="G415" s="77">
        <v>0.26340037599999999</v>
      </c>
      <c r="H415" s="77">
        <v>0.223405035</v>
      </c>
      <c r="I415" s="77">
        <f>Table3[[#This Row],[beta]]*0.693</f>
        <v>0.18253646056799999</v>
      </c>
      <c r="J415" s="77">
        <f>Table3[[#This Row],[SE]]*0.693</f>
        <v>0.154819689255</v>
      </c>
      <c r="K415" s="77">
        <v>0.238387766</v>
      </c>
      <c r="L415" s="77">
        <f t="shared" si="18"/>
        <v>1.3013476430259412</v>
      </c>
      <c r="M415" s="77">
        <f t="shared" si="19"/>
        <v>0.83989911747600532</v>
      </c>
      <c r="N415" s="77">
        <f t="shared" si="20"/>
        <v>2.0163203565427645</v>
      </c>
    </row>
    <row r="416" spans="1:14" hidden="1" x14ac:dyDescent="0.2">
      <c r="A416" t="s">
        <v>284</v>
      </c>
      <c r="B416" t="s">
        <v>246</v>
      </c>
      <c r="C416" t="s">
        <v>233</v>
      </c>
      <c r="D416" t="s">
        <v>76</v>
      </c>
      <c r="E416" t="s">
        <v>302</v>
      </c>
      <c r="F416">
        <v>1</v>
      </c>
      <c r="G416" s="77">
        <v>0.100298164968363</v>
      </c>
      <c r="H416" s="77">
        <v>0.39683187009221899</v>
      </c>
      <c r="I416" s="77">
        <f>Table3[[#This Row],[beta]]*0.693</f>
        <v>6.9506628323075553E-2</v>
      </c>
      <c r="J416" s="77">
        <f>Table3[[#This Row],[SE]]*0.693</f>
        <v>0.27500448597390775</v>
      </c>
      <c r="K416" s="77">
        <v>0.80046353063042996</v>
      </c>
      <c r="L416" s="77">
        <f t="shared" si="18"/>
        <v>1.1055004904584993</v>
      </c>
      <c r="M416" s="77">
        <f t="shared" si="19"/>
        <v>0.50788902986577356</v>
      </c>
      <c r="N416" s="77">
        <f t="shared" si="20"/>
        <v>2.4062959869934004</v>
      </c>
    </row>
    <row r="417" spans="1:14" hidden="1" x14ac:dyDescent="0.2">
      <c r="A417" t="s">
        <v>284</v>
      </c>
      <c r="B417" t="s">
        <v>2214</v>
      </c>
      <c r="C417" t="s">
        <v>233</v>
      </c>
      <c r="D417" t="s">
        <v>76</v>
      </c>
      <c r="E417" t="s">
        <v>302</v>
      </c>
      <c r="F417">
        <v>1</v>
      </c>
      <c r="G417" s="77">
        <v>-0.84412430765299296</v>
      </c>
      <c r="H417" s="77">
        <v>0.51083537437302895</v>
      </c>
      <c r="I417" s="77">
        <f>Table3[[#This Row],[beta]]*0.693</f>
        <v>-0.58497814520352409</v>
      </c>
      <c r="J417" s="77">
        <f>Table3[[#This Row],[SE]]*0.693</f>
        <v>0.35400891444050903</v>
      </c>
      <c r="K417" s="77">
        <v>9.8445085714812794E-2</v>
      </c>
      <c r="L417" s="77">
        <f t="shared" si="18"/>
        <v>0.42993368305026752</v>
      </c>
      <c r="M417" s="77">
        <f t="shared" si="19"/>
        <v>0.15796818271993998</v>
      </c>
      <c r="N417" s="77">
        <f t="shared" si="20"/>
        <v>1.1701278614369699</v>
      </c>
    </row>
    <row r="418" spans="1:14" hidden="1" x14ac:dyDescent="0.2">
      <c r="A418" t="s">
        <v>284</v>
      </c>
      <c r="B418" t="s">
        <v>246</v>
      </c>
      <c r="C418" t="s">
        <v>233</v>
      </c>
      <c r="D418" t="s">
        <v>73</v>
      </c>
      <c r="E418" t="s">
        <v>302</v>
      </c>
      <c r="F418">
        <v>1</v>
      </c>
      <c r="G418" s="77">
        <v>6.9262173965608895E-2</v>
      </c>
      <c r="H418" s="77">
        <v>0.31605842602697398</v>
      </c>
      <c r="I418" s="77">
        <f>Table3[[#This Row],[beta]]*0.693</f>
        <v>4.7998686558166963E-2</v>
      </c>
      <c r="J418" s="77">
        <f>Table3[[#This Row],[SE]]*0.693</f>
        <v>0.21902848923669296</v>
      </c>
      <c r="K418" s="77">
        <v>0.82653820626674701</v>
      </c>
      <c r="L418" s="77">
        <f t="shared" si="18"/>
        <v>1.0717171486540986</v>
      </c>
      <c r="M418" s="77">
        <f t="shared" si="19"/>
        <v>0.5768273132595777</v>
      </c>
      <c r="N418" s="77">
        <f t="shared" si="20"/>
        <v>1.9911984407062921</v>
      </c>
    </row>
    <row r="419" spans="1:14" hidden="1" x14ac:dyDescent="0.2">
      <c r="A419" t="s">
        <v>284</v>
      </c>
      <c r="B419" t="s">
        <v>2214</v>
      </c>
      <c r="C419" t="s">
        <v>233</v>
      </c>
      <c r="D419" t="s">
        <v>73</v>
      </c>
      <c r="E419" t="s">
        <v>302</v>
      </c>
      <c r="F419">
        <v>1</v>
      </c>
      <c r="G419" s="77">
        <v>-0.42273809627285402</v>
      </c>
      <c r="H419" s="77">
        <v>0.53101000040300095</v>
      </c>
      <c r="I419" s="77">
        <f>Table3[[#This Row],[beta]]*0.693</f>
        <v>-0.29295750071708782</v>
      </c>
      <c r="J419" s="77">
        <f>Table3[[#This Row],[SE]]*0.693</f>
        <v>0.36798993027927962</v>
      </c>
      <c r="K419" s="77">
        <v>0.42597278142084199</v>
      </c>
      <c r="L419" s="77">
        <f t="shared" si="18"/>
        <v>0.65525022311644199</v>
      </c>
      <c r="M419" s="77">
        <f t="shared" si="19"/>
        <v>0.23142077305313857</v>
      </c>
      <c r="N419" s="77">
        <f t="shared" si="20"/>
        <v>1.8552909024962922</v>
      </c>
    </row>
    <row r="420" spans="1:14" hidden="1" x14ac:dyDescent="0.2">
      <c r="A420" t="s">
        <v>284</v>
      </c>
      <c r="B420" t="s">
        <v>225</v>
      </c>
      <c r="C420" t="s">
        <v>233</v>
      </c>
      <c r="D420" t="s">
        <v>70</v>
      </c>
      <c r="E420" t="s">
        <v>302</v>
      </c>
      <c r="F420">
        <v>1</v>
      </c>
      <c r="G420" s="77">
        <v>-0.72731294800000001</v>
      </c>
      <c r="H420" s="77">
        <v>0.34301024099999999</v>
      </c>
      <c r="I420" s="77">
        <f>Table3[[#This Row],[beta]]*0.693</f>
        <v>-0.50402787296399998</v>
      </c>
      <c r="J420" s="77">
        <f>Table3[[#This Row],[SE]]*0.693</f>
        <v>0.23770609701299997</v>
      </c>
      <c r="K420" s="77">
        <v>3.3973792000000003E-2</v>
      </c>
      <c r="L420" s="77">
        <f t="shared" si="18"/>
        <v>0.48320564591647658</v>
      </c>
      <c r="M420" s="77">
        <f t="shared" si="19"/>
        <v>0.2466924104126671</v>
      </c>
      <c r="N420" s="77">
        <f t="shared" si="20"/>
        <v>0.94647296142990822</v>
      </c>
    </row>
    <row r="421" spans="1:14" hidden="1" x14ac:dyDescent="0.2">
      <c r="A421" t="s">
        <v>284</v>
      </c>
      <c r="B421" t="s">
        <v>246</v>
      </c>
      <c r="C421" t="s">
        <v>233</v>
      </c>
      <c r="D421" t="s">
        <v>70</v>
      </c>
      <c r="E421" t="s">
        <v>302</v>
      </c>
      <c r="F421">
        <v>1</v>
      </c>
      <c r="G421" s="77">
        <v>0.23269509878039499</v>
      </c>
      <c r="H421" s="77">
        <v>0.60239759216980704</v>
      </c>
      <c r="I421" s="77">
        <f>Table3[[#This Row],[beta]]*0.693</f>
        <v>0.16125770345481372</v>
      </c>
      <c r="J421" s="77">
        <f>Table3[[#This Row],[SE]]*0.693</f>
        <v>0.41746153137367625</v>
      </c>
      <c r="K421" s="77">
        <v>0.69928813464034301</v>
      </c>
      <c r="L421" s="77">
        <f t="shared" si="18"/>
        <v>1.261996636347136</v>
      </c>
      <c r="M421" s="77">
        <f t="shared" si="19"/>
        <v>0.38751365896329587</v>
      </c>
      <c r="N421" s="77">
        <f t="shared" si="20"/>
        <v>4.1098822539887179</v>
      </c>
    </row>
    <row r="422" spans="1:14" hidden="1" x14ac:dyDescent="0.2">
      <c r="A422" t="s">
        <v>284</v>
      </c>
      <c r="B422" t="s">
        <v>2214</v>
      </c>
      <c r="C422" t="s">
        <v>233</v>
      </c>
      <c r="D422" t="s">
        <v>70</v>
      </c>
      <c r="E422" t="s">
        <v>302</v>
      </c>
      <c r="F422">
        <v>1</v>
      </c>
      <c r="G422" s="77">
        <v>-1.1689122952753499</v>
      </c>
      <c r="H422" s="77">
        <v>0.94600343896702499</v>
      </c>
      <c r="I422" s="77">
        <f>Table3[[#This Row],[beta]]*0.693</f>
        <v>-0.81005622062581739</v>
      </c>
      <c r="J422" s="77">
        <f>Table3[[#This Row],[SE]]*0.693</f>
        <v>0.65558038320414824</v>
      </c>
      <c r="K422" s="77">
        <v>0.216595315931739</v>
      </c>
      <c r="L422" s="77">
        <f t="shared" si="18"/>
        <v>0.31070471251826698</v>
      </c>
      <c r="M422" s="77">
        <f t="shared" si="19"/>
        <v>4.8651188762649476E-2</v>
      </c>
      <c r="N422" s="77">
        <f t="shared" si="20"/>
        <v>1.9842766607826998</v>
      </c>
    </row>
    <row r="423" spans="1:14" hidden="1" x14ac:dyDescent="0.2">
      <c r="A423" t="s">
        <v>284</v>
      </c>
      <c r="B423" t="s">
        <v>225</v>
      </c>
      <c r="C423" t="s">
        <v>233</v>
      </c>
      <c r="D423" t="s">
        <v>131</v>
      </c>
      <c r="E423" t="s">
        <v>302</v>
      </c>
      <c r="F423">
        <v>1</v>
      </c>
      <c r="G423" s="77">
        <v>0.317471477</v>
      </c>
      <c r="H423" s="77">
        <v>0.35402097799999999</v>
      </c>
      <c r="I423" s="77">
        <f>Table3[[#This Row],[beta]]*0.693</f>
        <v>0.22000773356099998</v>
      </c>
      <c r="J423" s="77">
        <f>Table3[[#This Row],[SE]]*0.693</f>
        <v>0.24533653775399997</v>
      </c>
      <c r="K423" s="77">
        <v>0.36984756299999999</v>
      </c>
      <c r="L423" s="77">
        <f t="shared" si="18"/>
        <v>1.3736500636858047</v>
      </c>
      <c r="M423" s="77">
        <f t="shared" si="19"/>
        <v>0.68632113094471492</v>
      </c>
      <c r="N423" s="77">
        <f t="shared" si="20"/>
        <v>2.7493172108320398</v>
      </c>
    </row>
    <row r="424" spans="1:14" hidden="1" x14ac:dyDescent="0.2">
      <c r="A424" t="s">
        <v>284</v>
      </c>
      <c r="B424" t="s">
        <v>246</v>
      </c>
      <c r="C424" t="s">
        <v>233</v>
      </c>
      <c r="D424" t="s">
        <v>131</v>
      </c>
      <c r="E424" t="s">
        <v>302</v>
      </c>
      <c r="F424">
        <v>1</v>
      </c>
      <c r="G424" s="77">
        <v>-0.92222333669111201</v>
      </c>
      <c r="H424" s="77">
        <v>0.67022044817668003</v>
      </c>
      <c r="I424" s="77">
        <f>Table3[[#This Row],[beta]]*0.693</f>
        <v>-0.63910077232694062</v>
      </c>
      <c r="J424" s="77">
        <f>Table3[[#This Row],[SE]]*0.693</f>
        <v>0.4644627705864392</v>
      </c>
      <c r="K424" s="77">
        <v>0.16882163326758101</v>
      </c>
      <c r="L424" s="77">
        <f t="shared" si="18"/>
        <v>0.39763398333363653</v>
      </c>
      <c r="M424" s="77">
        <f t="shared" si="19"/>
        <v>0.10690064630157974</v>
      </c>
      <c r="N424" s="77">
        <f t="shared" si="20"/>
        <v>1.4790629446310299</v>
      </c>
    </row>
    <row r="425" spans="1:14" hidden="1" x14ac:dyDescent="0.2">
      <c r="A425" t="s">
        <v>284</v>
      </c>
      <c r="B425" t="s">
        <v>2214</v>
      </c>
      <c r="C425" t="s">
        <v>233</v>
      </c>
      <c r="D425" t="s">
        <v>131</v>
      </c>
      <c r="E425" t="s">
        <v>302</v>
      </c>
      <c r="F425">
        <v>1</v>
      </c>
      <c r="G425" s="77">
        <v>-2.3653037073938199</v>
      </c>
      <c r="H425" s="77">
        <v>1.03865020311723</v>
      </c>
      <c r="I425" s="77">
        <f>Table3[[#This Row],[beta]]*0.693</f>
        <v>-1.639155469223917</v>
      </c>
      <c r="J425" s="77">
        <f>Table3[[#This Row],[SE]]*0.693</f>
        <v>0.71978459076024037</v>
      </c>
      <c r="K425" s="77">
        <v>2.2769144315722401E-2</v>
      </c>
      <c r="L425" s="77">
        <f t="shared" si="18"/>
        <v>9.3920771603730774E-2</v>
      </c>
      <c r="M425" s="77">
        <f t="shared" si="19"/>
        <v>1.2264356052500803E-2</v>
      </c>
      <c r="N425" s="77">
        <f t="shared" si="20"/>
        <v>0.7192478187096879</v>
      </c>
    </row>
    <row r="426" spans="1:14" hidden="1" x14ac:dyDescent="0.2">
      <c r="A426" t="s">
        <v>283</v>
      </c>
      <c r="B426" t="s">
        <v>246</v>
      </c>
      <c r="C426" t="s">
        <v>233</v>
      </c>
      <c r="D426" t="s">
        <v>305</v>
      </c>
      <c r="E426" t="s">
        <v>302</v>
      </c>
      <c r="F426">
        <v>1</v>
      </c>
      <c r="G426" s="77">
        <v>0.27590842654035802</v>
      </c>
      <c r="H426" s="77">
        <v>0.36501199771769799</v>
      </c>
      <c r="I426" s="77">
        <f>Table3[[#This Row],[beta]]*0.693</f>
        <v>0.19120453959246808</v>
      </c>
      <c r="J426" s="77">
        <f>Table3[[#This Row],[SE]]*0.693</f>
        <v>0.25295331441836466</v>
      </c>
      <c r="K426" s="77">
        <v>0.44971595893462402</v>
      </c>
      <c r="L426" s="77">
        <f t="shared" si="18"/>
        <v>1.3177271896644813</v>
      </c>
      <c r="M426" s="77">
        <f t="shared" si="19"/>
        <v>0.64434879716811022</v>
      </c>
      <c r="N426" s="77">
        <f t="shared" si="20"/>
        <v>2.6948214290342269</v>
      </c>
    </row>
    <row r="427" spans="1:14" hidden="1" x14ac:dyDescent="0.2">
      <c r="A427" t="s">
        <v>283</v>
      </c>
      <c r="B427" t="s">
        <v>2214</v>
      </c>
      <c r="C427" t="s">
        <v>233</v>
      </c>
      <c r="D427" t="s">
        <v>305</v>
      </c>
      <c r="E427" t="s">
        <v>302</v>
      </c>
      <c r="F427">
        <v>1</v>
      </c>
      <c r="G427" s="77">
        <v>0.31342571966765898</v>
      </c>
      <c r="H427" s="77">
        <v>0.46583972299731902</v>
      </c>
      <c r="I427" s="77">
        <f>Table3[[#This Row],[beta]]*0.693</f>
        <v>0.21720402372968767</v>
      </c>
      <c r="J427" s="77">
        <f>Table3[[#This Row],[SE]]*0.693</f>
        <v>0.32282692803714208</v>
      </c>
      <c r="K427" s="77">
        <v>0.50106258095246903</v>
      </c>
      <c r="L427" s="77">
        <f t="shared" si="18"/>
        <v>1.368103835779809</v>
      </c>
      <c r="M427" s="77">
        <f t="shared" si="19"/>
        <v>0.54902014870569771</v>
      </c>
      <c r="N427" s="77">
        <f t="shared" si="20"/>
        <v>3.4091792621599315</v>
      </c>
    </row>
    <row r="428" spans="1:14" hidden="1" x14ac:dyDescent="0.2">
      <c r="A428" t="s">
        <v>283</v>
      </c>
      <c r="B428" t="s">
        <v>225</v>
      </c>
      <c r="C428" t="s">
        <v>233</v>
      </c>
      <c r="D428" t="s">
        <v>303</v>
      </c>
      <c r="E428" t="s">
        <v>302</v>
      </c>
      <c r="F428">
        <v>1</v>
      </c>
      <c r="G428" s="77">
        <v>0.178287418</v>
      </c>
      <c r="H428" s="77">
        <v>0.167349779</v>
      </c>
      <c r="I428" s="77">
        <f>Table3[[#This Row],[beta]]*0.693</f>
        <v>0.12355318067399999</v>
      </c>
      <c r="J428" s="77">
        <f>Table3[[#This Row],[SE]]*0.693</f>
        <v>0.11597339684699999</v>
      </c>
      <c r="K428" s="77">
        <v>0.28671397500000001</v>
      </c>
      <c r="L428" s="77">
        <f t="shared" si="18"/>
        <v>1.1951687848954342</v>
      </c>
      <c r="M428" s="77">
        <f t="shared" si="19"/>
        <v>0.86095060215720032</v>
      </c>
      <c r="N428" s="77">
        <f t="shared" si="20"/>
        <v>1.6591293632983755</v>
      </c>
    </row>
    <row r="429" spans="1:14" hidden="1" x14ac:dyDescent="0.2">
      <c r="A429" t="s">
        <v>283</v>
      </c>
      <c r="B429" t="s">
        <v>246</v>
      </c>
      <c r="C429" t="s">
        <v>233</v>
      </c>
      <c r="D429" t="s">
        <v>303</v>
      </c>
      <c r="E429" t="s">
        <v>302</v>
      </c>
      <c r="F429">
        <v>1</v>
      </c>
      <c r="G429" s="77">
        <v>-0.34814607353467503</v>
      </c>
      <c r="H429" s="77">
        <v>0.32869657221988802</v>
      </c>
      <c r="I429" s="77">
        <f>Table3[[#This Row],[beta]]*0.693</f>
        <v>-0.24126522895952979</v>
      </c>
      <c r="J429" s="77">
        <f>Table3[[#This Row],[SE]]*0.693</f>
        <v>0.22778672454838239</v>
      </c>
      <c r="K429" s="77">
        <v>0.28952163756417798</v>
      </c>
      <c r="L429" s="77">
        <f t="shared" si="18"/>
        <v>0.70599574138852339</v>
      </c>
      <c r="M429" s="77">
        <f t="shared" si="19"/>
        <v>0.37068918081122859</v>
      </c>
      <c r="N429" s="77">
        <f t="shared" si="20"/>
        <v>1.3446035456658054</v>
      </c>
    </row>
    <row r="430" spans="1:14" hidden="1" x14ac:dyDescent="0.2">
      <c r="A430" t="s">
        <v>283</v>
      </c>
      <c r="B430" t="s">
        <v>2214</v>
      </c>
      <c r="C430" t="s">
        <v>233</v>
      </c>
      <c r="D430" t="s">
        <v>303</v>
      </c>
      <c r="E430" t="s">
        <v>302</v>
      </c>
      <c r="F430">
        <v>1</v>
      </c>
      <c r="G430" s="77">
        <v>1.3661329723505899</v>
      </c>
      <c r="H430" s="77">
        <v>0.47184490189671502</v>
      </c>
      <c r="I430" s="77">
        <f>Table3[[#This Row],[beta]]*0.693</f>
        <v>0.94673014983895876</v>
      </c>
      <c r="J430" s="77">
        <f>Table3[[#This Row],[SE]]*0.693</f>
        <v>0.3269885170144235</v>
      </c>
      <c r="K430" s="77">
        <v>3.7879523169392099E-3</v>
      </c>
      <c r="L430" s="77">
        <f t="shared" si="18"/>
        <v>3.9201619720552197</v>
      </c>
      <c r="M430" s="77">
        <f t="shared" si="19"/>
        <v>1.5547534260993316</v>
      </c>
      <c r="N430" s="77">
        <f t="shared" si="20"/>
        <v>9.8843132481163227</v>
      </c>
    </row>
    <row r="431" spans="1:14" hidden="1" x14ac:dyDescent="0.2">
      <c r="A431" t="s">
        <v>283</v>
      </c>
      <c r="B431" t="s">
        <v>246</v>
      </c>
      <c r="C431" t="s">
        <v>233</v>
      </c>
      <c r="D431" t="s">
        <v>315</v>
      </c>
      <c r="E431" t="s">
        <v>302</v>
      </c>
      <c r="F431">
        <v>1</v>
      </c>
      <c r="G431" s="77">
        <v>-0.15222116969375099</v>
      </c>
      <c r="H431" s="77">
        <v>0.12205071483718399</v>
      </c>
      <c r="I431" s="77">
        <f>Table3[[#This Row],[beta]]*0.693</f>
        <v>-0.10548927059776943</v>
      </c>
      <c r="J431" s="77">
        <f>Table3[[#This Row],[SE]]*0.693</f>
        <v>8.4581145382168502E-2</v>
      </c>
      <c r="K431" s="77">
        <v>0.21232562015949799</v>
      </c>
      <c r="L431" s="77">
        <f t="shared" si="18"/>
        <v>0.89988412801375661</v>
      </c>
      <c r="M431" s="77">
        <f t="shared" si="19"/>
        <v>1.0882611480159883</v>
      </c>
      <c r="N431" s="77">
        <f t="shared" si="20"/>
        <v>1.0621442841268767</v>
      </c>
    </row>
    <row r="432" spans="1:14" hidden="1" x14ac:dyDescent="0.2">
      <c r="A432" t="s">
        <v>283</v>
      </c>
      <c r="B432" t="s">
        <v>2214</v>
      </c>
      <c r="C432" t="s">
        <v>233</v>
      </c>
      <c r="D432" t="s">
        <v>315</v>
      </c>
      <c r="E432" t="s">
        <v>302</v>
      </c>
      <c r="F432">
        <v>1</v>
      </c>
      <c r="G432" s="77">
        <v>-0.21305488175481399</v>
      </c>
      <c r="H432" s="77">
        <v>0.15922991419763599</v>
      </c>
      <c r="I432" s="77">
        <f>Table3[[#This Row],[beta]]*0.693</f>
        <v>-0.14764703305608609</v>
      </c>
      <c r="J432" s="77">
        <f>Table3[[#This Row],[SE]]*0.693</f>
        <v>0.11034633053896173</v>
      </c>
      <c r="K432" s="77">
        <v>0.18088567558812699</v>
      </c>
      <c r="L432" s="77">
        <f t="shared" si="18"/>
        <v>0.86273557834662051</v>
      </c>
      <c r="M432" s="77">
        <f t="shared" si="19"/>
        <v>1.1166647385982722</v>
      </c>
      <c r="N432" s="77">
        <f t="shared" si="20"/>
        <v>1.0710417519652387</v>
      </c>
    </row>
    <row r="433" spans="1:14" hidden="1" x14ac:dyDescent="0.2">
      <c r="A433" t="s">
        <v>283</v>
      </c>
      <c r="B433" t="s">
        <v>246</v>
      </c>
      <c r="C433" t="s">
        <v>233</v>
      </c>
      <c r="D433" t="s">
        <v>312</v>
      </c>
      <c r="E433" t="s">
        <v>302</v>
      </c>
      <c r="F433">
        <v>1</v>
      </c>
      <c r="G433" s="77">
        <v>8.2554194400559403E-2</v>
      </c>
      <c r="H433" s="77">
        <v>0.11946077542669201</v>
      </c>
      <c r="I433" s="77">
        <f>Table3[[#This Row],[beta]]*0.693</f>
        <v>5.7210056719587662E-2</v>
      </c>
      <c r="J433" s="77">
        <f>Table3[[#This Row],[SE]]*0.693</f>
        <v>8.2786317370697554E-2</v>
      </c>
      <c r="K433" s="77">
        <v>0.48952977748516102</v>
      </c>
      <c r="L433" s="77">
        <f t="shared" si="18"/>
        <v>1.0588782115198117</v>
      </c>
      <c r="M433" s="77">
        <f t="shared" si="19"/>
        <v>1.0863096582418676</v>
      </c>
      <c r="N433" s="77">
        <f t="shared" si="20"/>
        <v>1.2454180276814775</v>
      </c>
    </row>
    <row r="434" spans="1:14" hidden="1" x14ac:dyDescent="0.2">
      <c r="A434" t="s">
        <v>283</v>
      </c>
      <c r="B434" t="s">
        <v>2214</v>
      </c>
      <c r="C434" t="s">
        <v>233</v>
      </c>
      <c r="D434" t="s">
        <v>312</v>
      </c>
      <c r="E434" t="s">
        <v>302</v>
      </c>
      <c r="F434">
        <v>1</v>
      </c>
      <c r="G434" s="77">
        <v>-0.161870969412862</v>
      </c>
      <c r="H434" s="77">
        <v>0.20428116339903099</v>
      </c>
      <c r="I434" s="77">
        <f>Table3[[#This Row],[beta]]*0.693</f>
        <v>-0.11217658180311335</v>
      </c>
      <c r="J434" s="77">
        <f>Table3[[#This Row],[SE]]*0.693</f>
        <v>0.14156684623552845</v>
      </c>
      <c r="K434" s="77">
        <v>0.42813154402848602</v>
      </c>
      <c r="L434" s="77">
        <f t="shared" si="18"/>
        <v>0.89388639949114079</v>
      </c>
      <c r="M434" s="77">
        <f t="shared" si="19"/>
        <v>1.1520775137317132</v>
      </c>
      <c r="N434" s="77">
        <f t="shared" si="20"/>
        <v>1.1797404265966565</v>
      </c>
    </row>
    <row r="435" spans="1:14" hidden="1" x14ac:dyDescent="0.2">
      <c r="A435" s="77" t="s">
        <v>283</v>
      </c>
      <c r="B435" s="77" t="s">
        <v>225</v>
      </c>
      <c r="C435" s="77" t="s">
        <v>233</v>
      </c>
      <c r="D435" s="77" t="s">
        <v>306</v>
      </c>
      <c r="E435" s="77" t="s">
        <v>302</v>
      </c>
      <c r="F435" s="79">
        <v>1</v>
      </c>
      <c r="G435" s="77">
        <v>-0.30862424799999999</v>
      </c>
      <c r="H435" s="77">
        <v>0.20409538599999999</v>
      </c>
      <c r="I435" s="77">
        <f>Table3[[#This Row],[beta]]*0.693</f>
        <v>-0.21387660386399998</v>
      </c>
      <c r="J435" s="77">
        <f>Table3[[#This Row],[SE]]*0.693</f>
        <v>0.14143810249799998</v>
      </c>
      <c r="K435" s="77">
        <v>0.130493951</v>
      </c>
      <c r="L435" s="77">
        <f t="shared" si="18"/>
        <v>0.73445669175478656</v>
      </c>
      <c r="M435" s="77">
        <f t="shared" si="19"/>
        <v>0.49230777232537787</v>
      </c>
      <c r="N435" s="77">
        <f t="shared" si="20"/>
        <v>1.0957101682864874</v>
      </c>
    </row>
    <row r="436" spans="1:14" hidden="1" x14ac:dyDescent="0.2">
      <c r="A436" t="s">
        <v>283</v>
      </c>
      <c r="B436" t="s">
        <v>246</v>
      </c>
      <c r="C436" t="s">
        <v>233</v>
      </c>
      <c r="D436" t="s">
        <v>306</v>
      </c>
      <c r="E436" t="s">
        <v>302</v>
      </c>
      <c r="F436">
        <v>1</v>
      </c>
      <c r="G436" s="77">
        <v>0.435030379889075</v>
      </c>
      <c r="H436" s="77">
        <v>0.321858269991733</v>
      </c>
      <c r="I436" s="77">
        <f>Table3[[#This Row],[beta]]*0.693</f>
        <v>0.30147605326312893</v>
      </c>
      <c r="J436" s="77">
        <f>Table3[[#This Row],[SE]]*0.693</f>
        <v>0.22304778110427095</v>
      </c>
      <c r="K436" s="77">
        <v>0.176496605631872</v>
      </c>
      <c r="L436" s="77">
        <f t="shared" si="18"/>
        <v>1.5450099954706538</v>
      </c>
      <c r="M436" s="77">
        <f t="shared" si="19"/>
        <v>0.822166927854039</v>
      </c>
      <c r="N436" s="77">
        <f t="shared" si="20"/>
        <v>2.9033713291469305</v>
      </c>
    </row>
    <row r="437" spans="1:14" hidden="1" x14ac:dyDescent="0.2">
      <c r="A437" t="s">
        <v>283</v>
      </c>
      <c r="B437" t="s">
        <v>2214</v>
      </c>
      <c r="C437" t="s">
        <v>233</v>
      </c>
      <c r="D437" t="s">
        <v>306</v>
      </c>
      <c r="E437" t="s">
        <v>302</v>
      </c>
      <c r="F437">
        <v>1</v>
      </c>
      <c r="G437" s="77">
        <v>-0.25604186565427101</v>
      </c>
      <c r="H437" s="77">
        <v>0.57870277472329001</v>
      </c>
      <c r="I437" s="77">
        <f>Table3[[#This Row],[beta]]*0.693</f>
        <v>-0.1774370128984098</v>
      </c>
      <c r="J437" s="77">
        <f>Table3[[#This Row],[SE]]*0.693</f>
        <v>0.40104102288323995</v>
      </c>
      <c r="K437" s="77">
        <v>0.65817007652551096</v>
      </c>
      <c r="L437" s="77">
        <f t="shared" si="18"/>
        <v>0.77410955951064886</v>
      </c>
      <c r="M437" s="77">
        <f t="shared" si="19"/>
        <v>0.24900076652415185</v>
      </c>
      <c r="N437" s="77">
        <f t="shared" si="20"/>
        <v>2.4066014675004905</v>
      </c>
    </row>
    <row r="438" spans="1:14" hidden="1" x14ac:dyDescent="0.2">
      <c r="A438" t="s">
        <v>283</v>
      </c>
      <c r="B438" t="s">
        <v>246</v>
      </c>
      <c r="C438" t="s">
        <v>233</v>
      </c>
      <c r="D438" t="s">
        <v>310</v>
      </c>
      <c r="E438" t="s">
        <v>302</v>
      </c>
      <c r="F438">
        <v>1</v>
      </c>
      <c r="G438" s="77">
        <v>4.6829791196362602E-2</v>
      </c>
      <c r="H438" s="77">
        <v>4.05161724026726E-2</v>
      </c>
      <c r="I438" s="77">
        <f>Table3[[#This Row],[beta]]*0.693</f>
        <v>3.2453045299079282E-2</v>
      </c>
      <c r="J438" s="77">
        <f>Table3[[#This Row],[SE]]*0.693</f>
        <v>2.8077707475052109E-2</v>
      </c>
      <c r="K438" s="77">
        <v>0.24775086454847101</v>
      </c>
      <c r="L438" s="77">
        <f t="shared" si="18"/>
        <v>1.0329853884852489</v>
      </c>
      <c r="M438" s="77">
        <f t="shared" si="19"/>
        <v>1.0284756015584551</v>
      </c>
      <c r="N438" s="77">
        <f t="shared" si="20"/>
        <v>1.0914262770593803</v>
      </c>
    </row>
    <row r="439" spans="1:14" hidden="1" x14ac:dyDescent="0.2">
      <c r="A439" t="s">
        <v>283</v>
      </c>
      <c r="B439" t="s">
        <v>2214</v>
      </c>
      <c r="C439" t="s">
        <v>233</v>
      </c>
      <c r="D439" t="s">
        <v>310</v>
      </c>
      <c r="E439" t="s">
        <v>302</v>
      </c>
      <c r="F439">
        <v>1</v>
      </c>
      <c r="G439" s="77">
        <v>6.2500283885737098E-2</v>
      </c>
      <c r="H439" s="77">
        <v>6.0592571732248003E-2</v>
      </c>
      <c r="I439" s="77">
        <f>Table3[[#This Row],[beta]]*0.693</f>
        <v>4.3312696732815806E-2</v>
      </c>
      <c r="J439" s="77">
        <f>Table3[[#This Row],[SE]]*0.693</f>
        <v>4.1990652210447864E-2</v>
      </c>
      <c r="K439" s="77">
        <v>0.30231378664973002</v>
      </c>
      <c r="L439" s="77">
        <f t="shared" si="18"/>
        <v>1.0442643818626456</v>
      </c>
      <c r="M439" s="77">
        <f t="shared" si="19"/>
        <v>1.0428847300382154</v>
      </c>
      <c r="N439" s="77">
        <f t="shared" si="20"/>
        <v>1.1338448451227192</v>
      </c>
    </row>
    <row r="440" spans="1:14" hidden="1" x14ac:dyDescent="0.2">
      <c r="A440" t="s">
        <v>283</v>
      </c>
      <c r="B440" t="s">
        <v>225</v>
      </c>
      <c r="C440" t="s">
        <v>233</v>
      </c>
      <c r="D440" t="s">
        <v>307</v>
      </c>
      <c r="E440" t="s">
        <v>302</v>
      </c>
      <c r="F440">
        <v>1</v>
      </c>
      <c r="G440" s="77">
        <v>2.9309028000000001E-2</v>
      </c>
      <c r="H440" s="77">
        <v>6.6395026999999995E-2</v>
      </c>
      <c r="I440" s="77">
        <f>Table3[[#This Row],[beta]]*0.693</f>
        <v>2.0311156404E-2</v>
      </c>
      <c r="J440" s="77">
        <f>Table3[[#This Row],[SE]]*0.693</f>
        <v>4.6011753710999991E-2</v>
      </c>
      <c r="K440" s="77">
        <v>0.65889877299999999</v>
      </c>
      <c r="L440" s="77">
        <f t="shared" si="18"/>
        <v>1.020518831599281</v>
      </c>
      <c r="M440" s="77">
        <f t="shared" si="19"/>
        <v>1.0470867180392858</v>
      </c>
      <c r="N440" s="77">
        <f t="shared" si="20"/>
        <v>1.1168298643589891</v>
      </c>
    </row>
    <row r="441" spans="1:14" hidden="1" x14ac:dyDescent="0.2">
      <c r="A441" t="s">
        <v>283</v>
      </c>
      <c r="B441" t="s">
        <v>246</v>
      </c>
      <c r="C441" t="s">
        <v>233</v>
      </c>
      <c r="D441" t="s">
        <v>307</v>
      </c>
      <c r="E441" t="s">
        <v>302</v>
      </c>
      <c r="F441">
        <v>1</v>
      </c>
      <c r="G441" s="77">
        <v>-0.19943906500056599</v>
      </c>
      <c r="H441" s="77">
        <v>0.106690806808813</v>
      </c>
      <c r="I441" s="77">
        <f>Table3[[#This Row],[beta]]*0.693</f>
        <v>-0.13821127204539221</v>
      </c>
      <c r="J441" s="77">
        <f>Table3[[#This Row],[SE]]*0.693</f>
        <v>7.3936729118507405E-2</v>
      </c>
      <c r="K441" s="77">
        <v>6.15785600253589E-2</v>
      </c>
      <c r="L441" s="77">
        <f t="shared" si="18"/>
        <v>0.87091467238321274</v>
      </c>
      <c r="M441" s="77">
        <f t="shared" si="19"/>
        <v>1.0767386771357323</v>
      </c>
      <c r="N441" s="77">
        <f t="shared" si="20"/>
        <v>1.0067272439595152</v>
      </c>
    </row>
    <row r="442" spans="1:14" hidden="1" x14ac:dyDescent="0.2">
      <c r="A442" t="s">
        <v>283</v>
      </c>
      <c r="B442" t="s">
        <v>2214</v>
      </c>
      <c r="C442" t="s">
        <v>233</v>
      </c>
      <c r="D442" t="s">
        <v>307</v>
      </c>
      <c r="E442" t="s">
        <v>302</v>
      </c>
      <c r="F442">
        <v>1</v>
      </c>
      <c r="G442" s="77">
        <v>-0.14447713422026801</v>
      </c>
      <c r="H442" s="77">
        <v>0.211967152163722</v>
      </c>
      <c r="I442" s="77">
        <f>Table3[[#This Row],[beta]]*0.693</f>
        <v>-0.10012265401464572</v>
      </c>
      <c r="J442" s="77">
        <f>Table3[[#This Row],[SE]]*0.693</f>
        <v>0.14689323644945934</v>
      </c>
      <c r="K442" s="77">
        <v>0.49549095023704798</v>
      </c>
      <c r="L442" s="77">
        <f t="shared" si="18"/>
        <v>0.90472644289994786</v>
      </c>
      <c r="M442" s="77">
        <f t="shared" si="19"/>
        <v>1.1582302996494676</v>
      </c>
      <c r="N442" s="77">
        <f t="shared" si="20"/>
        <v>1.2065778016621747</v>
      </c>
    </row>
    <row r="443" spans="1:14" hidden="1" x14ac:dyDescent="0.2">
      <c r="A443" s="77" t="s">
        <v>283</v>
      </c>
      <c r="B443" s="77" t="s">
        <v>225</v>
      </c>
      <c r="C443" s="77" t="s">
        <v>233</v>
      </c>
      <c r="D443" s="77" t="s">
        <v>309</v>
      </c>
      <c r="E443" s="77" t="s">
        <v>302</v>
      </c>
      <c r="F443" s="79">
        <v>1</v>
      </c>
      <c r="G443" s="77">
        <v>-7.9565741999999995E-2</v>
      </c>
      <c r="H443" s="77">
        <v>0.12617326600000001</v>
      </c>
      <c r="I443" s="77">
        <f>Table3[[#This Row],[beta]]*0.693</f>
        <v>-5.5139059205999992E-2</v>
      </c>
      <c r="J443" s="77">
        <f>Table3[[#This Row],[SE]]*0.693</f>
        <v>8.7438073337999994E-2</v>
      </c>
      <c r="K443" s="77">
        <v>0.52829753300000004</v>
      </c>
      <c r="L443" s="77">
        <f t="shared" si="18"/>
        <v>0.92351730409823085</v>
      </c>
      <c r="M443" s="77">
        <f t="shared" si="19"/>
        <v>0.72118084827838835</v>
      </c>
      <c r="N443" s="77">
        <f t="shared" si="20"/>
        <v>1.1826218250316543</v>
      </c>
    </row>
    <row r="444" spans="1:14" hidden="1" x14ac:dyDescent="0.2">
      <c r="A444" t="s">
        <v>283</v>
      </c>
      <c r="B444" t="s">
        <v>246</v>
      </c>
      <c r="C444" t="s">
        <v>233</v>
      </c>
      <c r="D444" t="s">
        <v>309</v>
      </c>
      <c r="E444" t="s">
        <v>302</v>
      </c>
      <c r="F444">
        <v>1</v>
      </c>
      <c r="G444" s="77">
        <v>-0.412564367681439</v>
      </c>
      <c r="H444" s="77">
        <v>0.189983344623675</v>
      </c>
      <c r="I444" s="77">
        <f>Table3[[#This Row],[beta]]*0.693</f>
        <v>-0.28590710680323722</v>
      </c>
      <c r="J444" s="77">
        <f>Table3[[#This Row],[SE]]*0.693</f>
        <v>0.13165845782420676</v>
      </c>
      <c r="K444" s="77">
        <v>2.98872233341697E-2</v>
      </c>
      <c r="L444" s="77">
        <f t="shared" si="18"/>
        <v>0.66195058709498977</v>
      </c>
      <c r="M444" s="77">
        <f t="shared" si="19"/>
        <v>0.45615084526808636</v>
      </c>
      <c r="N444" s="77">
        <f t="shared" si="20"/>
        <v>0.96060017053761659</v>
      </c>
    </row>
    <row r="445" spans="1:14" hidden="1" x14ac:dyDescent="0.2">
      <c r="A445" t="s">
        <v>283</v>
      </c>
      <c r="B445" t="s">
        <v>2214</v>
      </c>
      <c r="C445" t="s">
        <v>233</v>
      </c>
      <c r="D445" t="s">
        <v>309</v>
      </c>
      <c r="E445" t="s">
        <v>302</v>
      </c>
      <c r="F445">
        <v>1</v>
      </c>
      <c r="G445" s="77">
        <v>-0.27708026668975699</v>
      </c>
      <c r="H445" s="77">
        <v>0.30662191277064998</v>
      </c>
      <c r="I445" s="77">
        <f>Table3[[#This Row],[beta]]*0.693</f>
        <v>-0.19201662481600157</v>
      </c>
      <c r="J445" s="77">
        <f>Table3[[#This Row],[SE]]*0.693</f>
        <v>0.21248898555006043</v>
      </c>
      <c r="K445" s="77">
        <v>0.36617864064690597</v>
      </c>
      <c r="L445" s="77">
        <f t="shared" si="18"/>
        <v>0.75799365302727917</v>
      </c>
      <c r="M445" s="77">
        <f t="shared" si="19"/>
        <v>0.41558869751139987</v>
      </c>
      <c r="N445" s="77">
        <f t="shared" si="20"/>
        <v>1.3825072276270913</v>
      </c>
    </row>
    <row r="446" spans="1:14" hidden="1" x14ac:dyDescent="0.2">
      <c r="A446" t="s">
        <v>283</v>
      </c>
      <c r="B446" t="s">
        <v>246</v>
      </c>
      <c r="C446" t="s">
        <v>233</v>
      </c>
      <c r="D446" t="s">
        <v>304</v>
      </c>
      <c r="E446" t="s">
        <v>302</v>
      </c>
      <c r="F446">
        <v>1</v>
      </c>
      <c r="G446" s="77">
        <v>-0.11323586561783899</v>
      </c>
      <c r="H446" s="77">
        <v>0.136955094273883</v>
      </c>
      <c r="I446" s="77">
        <f>Table3[[#This Row],[beta]]*0.693</f>
        <v>-7.8472454873162414E-2</v>
      </c>
      <c r="J446" s="77">
        <f>Table3[[#This Row],[SE]]*0.693</f>
        <v>9.4909880331800908E-2</v>
      </c>
      <c r="K446" s="77">
        <v>0.40834466133624903</v>
      </c>
      <c r="L446" s="77">
        <f t="shared" si="18"/>
        <v>0.92452752580878439</v>
      </c>
      <c r="M446" s="77">
        <f t="shared" si="19"/>
        <v>1.0995597587002823</v>
      </c>
      <c r="N446" s="77">
        <f t="shared" si="20"/>
        <v>1.113547550651973</v>
      </c>
    </row>
    <row r="447" spans="1:14" hidden="1" x14ac:dyDescent="0.2">
      <c r="A447" t="s">
        <v>283</v>
      </c>
      <c r="B447" t="s">
        <v>2214</v>
      </c>
      <c r="C447" t="s">
        <v>233</v>
      </c>
      <c r="D447" t="s">
        <v>304</v>
      </c>
      <c r="E447" t="s">
        <v>302</v>
      </c>
      <c r="F447">
        <v>1</v>
      </c>
      <c r="G447" s="77">
        <v>9.0320678611152103E-2</v>
      </c>
      <c r="H447" s="77">
        <v>0.18747571124184201</v>
      </c>
      <c r="I447" s="77">
        <f>Table3[[#This Row],[beta]]*0.693</f>
        <v>6.2592230277528402E-2</v>
      </c>
      <c r="J447" s="77">
        <f>Table3[[#This Row],[SE]]*0.693</f>
        <v>0.1299206678905965</v>
      </c>
      <c r="K447" s="77">
        <v>0.62996742850009502</v>
      </c>
      <c r="L447" s="77">
        <f t="shared" si="18"/>
        <v>1.0645926420648928</v>
      </c>
      <c r="M447" s="77">
        <f t="shared" si="19"/>
        <v>1.1387380412502852</v>
      </c>
      <c r="N447" s="77">
        <f t="shared" si="20"/>
        <v>1.3733276541307633</v>
      </c>
    </row>
    <row r="448" spans="1:14" hidden="1" x14ac:dyDescent="0.2">
      <c r="A448" t="s">
        <v>283</v>
      </c>
      <c r="B448" t="s">
        <v>246</v>
      </c>
      <c r="C448" t="s">
        <v>233</v>
      </c>
      <c r="D448" t="s">
        <v>308</v>
      </c>
      <c r="E448" t="s">
        <v>302</v>
      </c>
      <c r="F448">
        <v>1</v>
      </c>
      <c r="G448" s="77">
        <v>0.16649655003470401</v>
      </c>
      <c r="H448" s="77">
        <v>0.10370309884456801</v>
      </c>
      <c r="I448" s="77">
        <f>Table3[[#This Row],[beta]]*0.693</f>
        <v>0.11538210917404987</v>
      </c>
      <c r="J448" s="77">
        <f>Table3[[#This Row],[SE]]*0.693</f>
        <v>7.1866247499285621E-2</v>
      </c>
      <c r="K448" s="77">
        <v>0.108381216026937</v>
      </c>
      <c r="L448" s="77">
        <f t="shared" si="18"/>
        <v>1.1223021976159138</v>
      </c>
      <c r="M448" s="77">
        <f t="shared" si="19"/>
        <v>1.0745116158363581</v>
      </c>
      <c r="N448" s="77">
        <f t="shared" si="20"/>
        <v>1.2920627267172582</v>
      </c>
    </row>
    <row r="449" spans="1:14" hidden="1" x14ac:dyDescent="0.2">
      <c r="A449" t="s">
        <v>283</v>
      </c>
      <c r="B449" t="s">
        <v>2214</v>
      </c>
      <c r="C449" t="s">
        <v>233</v>
      </c>
      <c r="D449" t="s">
        <v>308</v>
      </c>
      <c r="E449" t="s">
        <v>302</v>
      </c>
      <c r="F449">
        <v>1</v>
      </c>
      <c r="G449" s="77">
        <v>0.26554525782876698</v>
      </c>
      <c r="H449" s="77">
        <v>0.142816314865472</v>
      </c>
      <c r="I449" s="77">
        <f>Table3[[#This Row],[beta]]*0.693</f>
        <v>0.18402286367533549</v>
      </c>
      <c r="J449" s="77">
        <f>Table3[[#This Row],[SE]]*0.693</f>
        <v>9.8971706201772092E-2</v>
      </c>
      <c r="K449" s="77">
        <v>6.2977799199915099E-2</v>
      </c>
      <c r="L449" s="77">
        <f t="shared" si="18"/>
        <v>1.2020433059100066</v>
      </c>
      <c r="M449" s="77">
        <f t="shared" si="19"/>
        <v>1.1040350617716919</v>
      </c>
      <c r="N449" s="77">
        <f t="shared" si="20"/>
        <v>1.4593737536296081</v>
      </c>
    </row>
    <row r="450" spans="1:14" hidden="1" x14ac:dyDescent="0.2">
      <c r="A450" s="77" t="s">
        <v>283</v>
      </c>
      <c r="B450" s="77" t="s">
        <v>225</v>
      </c>
      <c r="C450" s="77" t="s">
        <v>233</v>
      </c>
      <c r="D450" s="77" t="s">
        <v>311</v>
      </c>
      <c r="E450" s="77" t="s">
        <v>302</v>
      </c>
      <c r="F450" s="79">
        <v>1</v>
      </c>
      <c r="G450" s="77">
        <v>0.273899218</v>
      </c>
      <c r="H450" s="77">
        <v>0.17510057800000001</v>
      </c>
      <c r="I450" s="77">
        <f>Table3[[#This Row],[beta]]*0.693</f>
        <v>0.18981215807399998</v>
      </c>
      <c r="J450" s="77">
        <f>Table3[[#This Row],[SE]]*0.693</f>
        <v>0.121344700554</v>
      </c>
      <c r="K450" s="77">
        <v>0.11776136399999999</v>
      </c>
      <c r="L450" s="77">
        <f t="shared" si="18"/>
        <v>1.3150822589396269</v>
      </c>
      <c r="M450" s="77">
        <f t="shared" si="19"/>
        <v>0.933048669586093</v>
      </c>
      <c r="N450" s="77">
        <f t="shared" si="20"/>
        <v>1.8535381959710036</v>
      </c>
    </row>
    <row r="451" spans="1:14" hidden="1" x14ac:dyDescent="0.2">
      <c r="A451" t="s">
        <v>283</v>
      </c>
      <c r="B451" t="s">
        <v>246</v>
      </c>
      <c r="C451" t="s">
        <v>233</v>
      </c>
      <c r="D451" t="s">
        <v>311</v>
      </c>
      <c r="E451" t="s">
        <v>302</v>
      </c>
      <c r="F451">
        <v>1</v>
      </c>
      <c r="G451" s="77">
        <v>-0.53369610715780702</v>
      </c>
      <c r="H451" s="77">
        <v>0.26580159062369202</v>
      </c>
      <c r="I451" s="77">
        <f>Table3[[#This Row],[beta]]*0.693</f>
        <v>-0.36985140226036023</v>
      </c>
      <c r="J451" s="77">
        <f>Table3[[#This Row],[SE]]*0.693</f>
        <v>0.18420050230221854</v>
      </c>
      <c r="K451" s="77">
        <v>4.4656681025321797E-2</v>
      </c>
      <c r="L451" s="77">
        <f t="shared" ref="L451:L514" si="21">EXP(IF(RIGHT(D451,3)="_HB",I451,G451))</f>
        <v>0.58643343821544269</v>
      </c>
      <c r="M451" s="77">
        <f t="shared" ref="M451:M514" si="22">EXP(IF(RIGHT(D451,3)="_HB", J451 - 1.96*HI451, G451 - 1.96*H451))</f>
        <v>0.34830831639915172</v>
      </c>
      <c r="N451" s="77">
        <f t="shared" si="20"/>
        <v>0.98735563081726918</v>
      </c>
    </row>
    <row r="452" spans="1:14" hidden="1" x14ac:dyDescent="0.2">
      <c r="A452" t="s">
        <v>283</v>
      </c>
      <c r="B452" t="s">
        <v>2214</v>
      </c>
      <c r="C452" t="s">
        <v>233</v>
      </c>
      <c r="D452" t="s">
        <v>311</v>
      </c>
      <c r="E452" t="s">
        <v>302</v>
      </c>
      <c r="F452">
        <v>1</v>
      </c>
      <c r="G452" s="77">
        <v>-8.5809962327333594E-2</v>
      </c>
      <c r="H452" s="77">
        <v>0.44439793497976798</v>
      </c>
      <c r="I452" s="77">
        <f>Table3[[#This Row],[beta]]*0.693</f>
        <v>-5.9466303892842173E-2</v>
      </c>
      <c r="J452" s="77">
        <f>Table3[[#This Row],[SE]]*0.693</f>
        <v>0.30796776894097921</v>
      </c>
      <c r="K452" s="77">
        <v>0.84688643098027405</v>
      </c>
      <c r="L452" s="77">
        <f t="shared" si="21"/>
        <v>0.91776862526249825</v>
      </c>
      <c r="M452" s="77">
        <f t="shared" si="22"/>
        <v>0.3841086149766435</v>
      </c>
      <c r="N452" s="77">
        <f t="shared" si="20"/>
        <v>2.1928673731190167</v>
      </c>
    </row>
    <row r="453" spans="1:14" hidden="1" x14ac:dyDescent="0.2">
      <c r="A453" t="s">
        <v>283</v>
      </c>
      <c r="B453" t="s">
        <v>225</v>
      </c>
      <c r="C453" t="s">
        <v>233</v>
      </c>
      <c r="D453" t="s">
        <v>313</v>
      </c>
      <c r="E453" t="s">
        <v>302</v>
      </c>
      <c r="F453">
        <v>1</v>
      </c>
      <c r="G453" s="77">
        <v>6.3987726999999994E-2</v>
      </c>
      <c r="H453" s="77">
        <v>9.3231282999999998E-2</v>
      </c>
      <c r="I453" s="77">
        <f>Table3[[#This Row],[beta]]*0.693</f>
        <v>4.4343494810999994E-2</v>
      </c>
      <c r="J453" s="77">
        <f>Table3[[#This Row],[SE]]*0.693</f>
        <v>6.4609279118999996E-2</v>
      </c>
      <c r="K453" s="77">
        <v>0.49250300299999999</v>
      </c>
      <c r="L453" s="77">
        <f t="shared" si="21"/>
        <v>1.0453413625600407</v>
      </c>
      <c r="M453" s="77">
        <f t="shared" si="22"/>
        <v>1.0667421445171561</v>
      </c>
      <c r="N453" s="77">
        <f t="shared" ref="N453:N516" si="23">EXP(IF(RIGHT(D453,3)="_HB",I453+1.96*J453,G453+1.96*H453))</f>
        <v>1.1864642690793192</v>
      </c>
    </row>
    <row r="454" spans="1:14" hidden="1" x14ac:dyDescent="0.2">
      <c r="A454" t="s">
        <v>283</v>
      </c>
      <c r="B454" t="s">
        <v>246</v>
      </c>
      <c r="C454" t="s">
        <v>233</v>
      </c>
      <c r="D454" t="s">
        <v>313</v>
      </c>
      <c r="E454" t="s">
        <v>302</v>
      </c>
      <c r="F454">
        <v>1</v>
      </c>
      <c r="G454" s="77">
        <v>-5.7531430080449697E-2</v>
      </c>
      <c r="H454" s="77">
        <v>0.15429740919936999</v>
      </c>
      <c r="I454" s="77">
        <f>Table3[[#This Row],[beta]]*0.693</f>
        <v>-3.9869281045751638E-2</v>
      </c>
      <c r="J454" s="77">
        <f>Table3[[#This Row],[SE]]*0.693</f>
        <v>0.1069281045751634</v>
      </c>
      <c r="K454" s="77">
        <v>0.70925217086440495</v>
      </c>
      <c r="L454" s="77">
        <f t="shared" si="21"/>
        <v>0.96091504075213807</v>
      </c>
      <c r="M454" s="77">
        <f t="shared" si="22"/>
        <v>1.1128542424745675</v>
      </c>
      <c r="N454" s="77">
        <f t="shared" si="23"/>
        <v>1.1849609304054307</v>
      </c>
    </row>
    <row r="455" spans="1:14" hidden="1" x14ac:dyDescent="0.2">
      <c r="A455" t="s">
        <v>283</v>
      </c>
      <c r="B455" t="s">
        <v>2214</v>
      </c>
      <c r="C455" t="s">
        <v>233</v>
      </c>
      <c r="D455" t="s">
        <v>313</v>
      </c>
      <c r="E455" t="s">
        <v>302</v>
      </c>
      <c r="F455">
        <v>1</v>
      </c>
      <c r="G455" s="77">
        <v>-0.322741891369342</v>
      </c>
      <c r="H455" s="77">
        <v>0.26983183845928999</v>
      </c>
      <c r="I455" s="77">
        <f>Table3[[#This Row],[beta]]*0.693</f>
        <v>-0.22366013071895399</v>
      </c>
      <c r="J455" s="77">
        <f>Table3[[#This Row],[SE]]*0.693</f>
        <v>0.18699346405228795</v>
      </c>
      <c r="K455" s="77">
        <v>0.231663279401948</v>
      </c>
      <c r="L455" s="77">
        <f t="shared" si="21"/>
        <v>0.79958684319953932</v>
      </c>
      <c r="M455" s="77">
        <f t="shared" si="22"/>
        <v>1.2056194051587807</v>
      </c>
      <c r="N455" s="77">
        <f t="shared" si="23"/>
        <v>1.1535533623655767</v>
      </c>
    </row>
    <row r="456" spans="1:14" hidden="1" x14ac:dyDescent="0.2">
      <c r="A456" t="s">
        <v>284</v>
      </c>
      <c r="B456" t="s">
        <v>225</v>
      </c>
      <c r="C456" t="s">
        <v>233</v>
      </c>
      <c r="D456" t="s">
        <v>111</v>
      </c>
      <c r="E456" t="s">
        <v>302</v>
      </c>
      <c r="F456">
        <v>1</v>
      </c>
      <c r="G456" s="77">
        <v>0.45247406099999998</v>
      </c>
      <c r="H456" s="77">
        <v>0.36942801600000003</v>
      </c>
      <c r="I456" s="77">
        <f>Table3[[#This Row],[beta]]*0.693</f>
        <v>0.31356452427299997</v>
      </c>
      <c r="J456" s="77">
        <f>Table3[[#This Row],[SE]]*0.693</f>
        <v>0.25601361508800002</v>
      </c>
      <c r="K456" s="77">
        <v>0.22065198499999999</v>
      </c>
      <c r="L456" s="77">
        <f t="shared" si="21"/>
        <v>1.572197089266959</v>
      </c>
      <c r="M456" s="77">
        <f t="shared" si="22"/>
        <v>0.76215536701387043</v>
      </c>
      <c r="N456" s="77">
        <f t="shared" si="23"/>
        <v>3.2431755971017315</v>
      </c>
    </row>
    <row r="457" spans="1:14" hidden="1" x14ac:dyDescent="0.2">
      <c r="A457" t="s">
        <v>284</v>
      </c>
      <c r="B457" t="s">
        <v>246</v>
      </c>
      <c r="C457" t="s">
        <v>233</v>
      </c>
      <c r="D457" t="s">
        <v>111</v>
      </c>
      <c r="E457" t="s">
        <v>302</v>
      </c>
      <c r="F457">
        <v>1</v>
      </c>
      <c r="G457" s="77">
        <v>0.21200805774505699</v>
      </c>
      <c r="H457" s="77">
        <v>0.56119779991338603</v>
      </c>
      <c r="I457" s="77">
        <f>Table3[[#This Row],[beta]]*0.693</f>
        <v>0.14692158401732447</v>
      </c>
      <c r="J457" s="77">
        <f>Table3[[#This Row],[SE]]*0.693</f>
        <v>0.38891007533997651</v>
      </c>
      <c r="K457" s="77">
        <v>0.70559568327267697</v>
      </c>
      <c r="L457" s="77">
        <f t="shared" si="21"/>
        <v>1.2361578456831441</v>
      </c>
      <c r="M457" s="77">
        <f t="shared" si="22"/>
        <v>0.41150272775194208</v>
      </c>
      <c r="N457" s="77">
        <f t="shared" si="23"/>
        <v>3.7134291376195625</v>
      </c>
    </row>
    <row r="458" spans="1:14" hidden="1" x14ac:dyDescent="0.2">
      <c r="A458" t="s">
        <v>284</v>
      </c>
      <c r="B458" t="s">
        <v>2214</v>
      </c>
      <c r="C458" t="s">
        <v>233</v>
      </c>
      <c r="D458" t="s">
        <v>111</v>
      </c>
      <c r="E458" t="s">
        <v>302</v>
      </c>
      <c r="F458">
        <v>1</v>
      </c>
      <c r="G458" s="77">
        <v>0.137181684423272</v>
      </c>
      <c r="H458" s="77">
        <v>0.98937093614359795</v>
      </c>
      <c r="I458" s="77">
        <f>Table3[[#This Row],[beta]]*0.693</f>
        <v>9.5066907305327492E-2</v>
      </c>
      <c r="J458" s="77">
        <f>Table3[[#This Row],[SE]]*0.693</f>
        <v>0.68563405874751338</v>
      </c>
      <c r="K458" s="77">
        <v>0.88972241406674402</v>
      </c>
      <c r="L458" s="77">
        <f t="shared" si="21"/>
        <v>1.1470365282602575</v>
      </c>
      <c r="M458" s="77">
        <f t="shared" si="22"/>
        <v>0.164971037561642</v>
      </c>
      <c r="N458" s="77">
        <f t="shared" si="23"/>
        <v>7.9752956434654871</v>
      </c>
    </row>
    <row r="459" spans="1:14" hidden="1" x14ac:dyDescent="0.2">
      <c r="A459" t="s">
        <v>284</v>
      </c>
      <c r="B459" t="s">
        <v>246</v>
      </c>
      <c r="C459" t="s">
        <v>233</v>
      </c>
      <c r="D459" t="s">
        <v>101</v>
      </c>
      <c r="E459" t="s">
        <v>302</v>
      </c>
      <c r="F459">
        <v>1</v>
      </c>
      <c r="G459" s="77">
        <v>7.1892624139877598E-2</v>
      </c>
      <c r="H459" s="77">
        <v>0.68788169915655595</v>
      </c>
      <c r="I459" s="77">
        <f>Table3[[#This Row],[beta]]*0.693</f>
        <v>4.9821588528935173E-2</v>
      </c>
      <c r="J459" s="77">
        <f>Table3[[#This Row],[SE]]*0.693</f>
        <v>0.47670201751549324</v>
      </c>
      <c r="K459" s="77">
        <v>0.91676220137681097</v>
      </c>
      <c r="L459" s="77">
        <f t="shared" si="21"/>
        <v>1.0745399582168478</v>
      </c>
      <c r="M459" s="77">
        <f t="shared" si="22"/>
        <v>0.2790524544064325</v>
      </c>
      <c r="N459" s="77">
        <f t="shared" si="23"/>
        <v>4.1377027994993663</v>
      </c>
    </row>
    <row r="460" spans="1:14" hidden="1" x14ac:dyDescent="0.2">
      <c r="A460" t="s">
        <v>284</v>
      </c>
      <c r="B460" t="s">
        <v>2214</v>
      </c>
      <c r="C460" t="s">
        <v>233</v>
      </c>
      <c r="D460" t="s">
        <v>101</v>
      </c>
      <c r="E460" t="s">
        <v>302</v>
      </c>
      <c r="F460">
        <v>1</v>
      </c>
      <c r="G460" s="77">
        <v>0.90192564830028199</v>
      </c>
      <c r="H460" s="77">
        <v>1.00322889140647</v>
      </c>
      <c r="I460" s="77">
        <f>Table3[[#This Row],[beta]]*0.693</f>
        <v>0.62503447427209535</v>
      </c>
      <c r="J460" s="77">
        <f>Table3[[#This Row],[SE]]*0.693</f>
        <v>0.69523762174468362</v>
      </c>
      <c r="K460" s="77">
        <v>0.36864051567723999</v>
      </c>
      <c r="L460" s="77">
        <f t="shared" si="21"/>
        <v>2.4643440048893122</v>
      </c>
      <c r="M460" s="77">
        <f t="shared" si="22"/>
        <v>0.34493372603393896</v>
      </c>
      <c r="N460" s="77">
        <f t="shared" si="23"/>
        <v>17.606255683552259</v>
      </c>
    </row>
    <row r="461" spans="1:14" hidden="1" x14ac:dyDescent="0.2">
      <c r="A461" t="s">
        <v>284</v>
      </c>
      <c r="B461" t="s">
        <v>225</v>
      </c>
      <c r="C461" t="s">
        <v>233</v>
      </c>
      <c r="D461" t="s">
        <v>107</v>
      </c>
      <c r="E461" t="s">
        <v>302</v>
      </c>
      <c r="F461">
        <v>1</v>
      </c>
      <c r="G461" s="77">
        <v>5.9177600000000002E-4</v>
      </c>
      <c r="H461" s="77">
        <v>0.13783917600000001</v>
      </c>
      <c r="I461" s="77">
        <f>Table3[[#This Row],[beta]]*0.693</f>
        <v>4.1010076799999996E-4</v>
      </c>
      <c r="J461" s="77">
        <f>Table3[[#This Row],[SE]]*0.693</f>
        <v>9.5522548967999998E-2</v>
      </c>
      <c r="K461" s="77">
        <v>0.99657450199999997</v>
      </c>
      <c r="L461" s="77">
        <f t="shared" si="21"/>
        <v>1.000591951133962</v>
      </c>
      <c r="M461" s="77">
        <f t="shared" si="22"/>
        <v>0.7637055201411499</v>
      </c>
      <c r="N461" s="77">
        <f t="shared" si="23"/>
        <v>1.3109558936918877</v>
      </c>
    </row>
    <row r="462" spans="1:14" hidden="1" x14ac:dyDescent="0.2">
      <c r="A462" t="s">
        <v>284</v>
      </c>
      <c r="B462" t="s">
        <v>246</v>
      </c>
      <c r="C462" t="s">
        <v>233</v>
      </c>
      <c r="D462" t="s">
        <v>107</v>
      </c>
      <c r="E462" t="s">
        <v>302</v>
      </c>
      <c r="F462">
        <v>1</v>
      </c>
      <c r="G462" s="77">
        <v>0.47877109731794198</v>
      </c>
      <c r="H462" s="77">
        <v>0.26394549988109001</v>
      </c>
      <c r="I462" s="77">
        <f>Table3[[#This Row],[beta]]*0.693</f>
        <v>0.33178837044133375</v>
      </c>
      <c r="J462" s="77">
        <f>Table3[[#This Row],[SE]]*0.693</f>
        <v>0.18291423141759536</v>
      </c>
      <c r="K462" s="77">
        <v>6.9692915594786006E-2</v>
      </c>
      <c r="L462" s="77">
        <f t="shared" si="21"/>
        <v>1.6140896238251476</v>
      </c>
      <c r="M462" s="77">
        <f t="shared" si="22"/>
        <v>0.96217196889338019</v>
      </c>
      <c r="N462" s="77">
        <f t="shared" si="23"/>
        <v>2.7077127561057663</v>
      </c>
    </row>
    <row r="463" spans="1:14" hidden="1" x14ac:dyDescent="0.2">
      <c r="A463" t="s">
        <v>284</v>
      </c>
      <c r="B463" t="s">
        <v>2214</v>
      </c>
      <c r="C463" t="s">
        <v>233</v>
      </c>
      <c r="D463" t="s">
        <v>107</v>
      </c>
      <c r="E463" t="s">
        <v>302</v>
      </c>
      <c r="F463">
        <v>1</v>
      </c>
      <c r="G463" s="77">
        <v>0.15327776786816699</v>
      </c>
      <c r="H463" s="77">
        <v>0.39236741350036503</v>
      </c>
      <c r="I463" s="77">
        <f>Table3[[#This Row],[beta]]*0.693</f>
        <v>0.10622149313263972</v>
      </c>
      <c r="J463" s="77">
        <f>Table3[[#This Row],[SE]]*0.693</f>
        <v>0.27191061755575296</v>
      </c>
      <c r="K463" s="77">
        <v>0.69605702117220403</v>
      </c>
      <c r="L463" s="77">
        <f t="shared" si="21"/>
        <v>1.165648713737341</v>
      </c>
      <c r="M463" s="77">
        <f t="shared" si="22"/>
        <v>0.5402288879841719</v>
      </c>
      <c r="N463" s="77">
        <f t="shared" si="23"/>
        <v>2.5151134159218209</v>
      </c>
    </row>
    <row r="464" spans="1:14" hidden="1" x14ac:dyDescent="0.2">
      <c r="A464" t="s">
        <v>284</v>
      </c>
      <c r="B464" t="s">
        <v>225</v>
      </c>
      <c r="C464" t="s">
        <v>233</v>
      </c>
      <c r="D464" t="s">
        <v>90</v>
      </c>
      <c r="E464" t="s">
        <v>302</v>
      </c>
      <c r="F464">
        <v>1</v>
      </c>
      <c r="G464" s="77">
        <v>0.223099933</v>
      </c>
      <c r="H464" s="77">
        <v>0.34759178699999999</v>
      </c>
      <c r="I464" s="77">
        <f>Table3[[#This Row],[beta]]*0.693</f>
        <v>0.15460825356899999</v>
      </c>
      <c r="J464" s="77">
        <f>Table3[[#This Row],[SE]]*0.693</f>
        <v>0.24088110839099997</v>
      </c>
      <c r="K464" s="77">
        <v>0.52097404800000002</v>
      </c>
      <c r="L464" s="77">
        <f t="shared" si="21"/>
        <v>1.2499454782963189</v>
      </c>
      <c r="M464" s="77">
        <f t="shared" si="22"/>
        <v>0.63243364718487771</v>
      </c>
      <c r="N464" s="77">
        <f t="shared" si="23"/>
        <v>2.4703993939409923</v>
      </c>
    </row>
    <row r="465" spans="1:14" hidden="1" x14ac:dyDescent="0.2">
      <c r="A465" t="s">
        <v>284</v>
      </c>
      <c r="B465" t="s">
        <v>246</v>
      </c>
      <c r="C465" t="s">
        <v>233</v>
      </c>
      <c r="D465" t="s">
        <v>90</v>
      </c>
      <c r="E465" t="s">
        <v>316</v>
      </c>
      <c r="F465">
        <v>2</v>
      </c>
      <c r="G465" s="77">
        <v>0.206034801224459</v>
      </c>
      <c r="H465" s="77">
        <v>0.31178943438071399</v>
      </c>
      <c r="I465" s="77">
        <f>Table3[[#This Row],[beta]]*0.693</f>
        <v>0.14278211724855008</v>
      </c>
      <c r="J465" s="77">
        <f>Table3[[#This Row],[SE]]*0.693</f>
        <v>0.21607007802583478</v>
      </c>
      <c r="K465" s="77">
        <v>0.50873164881353705</v>
      </c>
      <c r="L465" s="77">
        <f t="shared" si="21"/>
        <v>1.2287959668554647</v>
      </c>
      <c r="M465" s="77">
        <f t="shared" si="22"/>
        <v>0.6669284633539585</v>
      </c>
      <c r="N465" s="77">
        <f t="shared" si="23"/>
        <v>2.2640202227489681</v>
      </c>
    </row>
    <row r="466" spans="1:14" hidden="1" x14ac:dyDescent="0.2">
      <c r="A466" t="s">
        <v>284</v>
      </c>
      <c r="B466" t="s">
        <v>2214</v>
      </c>
      <c r="C466" t="s">
        <v>233</v>
      </c>
      <c r="D466" t="s">
        <v>90</v>
      </c>
      <c r="E466" t="s">
        <v>316</v>
      </c>
      <c r="F466">
        <v>2</v>
      </c>
      <c r="G466" s="77">
        <v>0.108899438544817</v>
      </c>
      <c r="H466" s="77">
        <v>0.52408253693561202</v>
      </c>
      <c r="I466" s="77">
        <f>Table3[[#This Row],[beta]]*0.693</f>
        <v>7.5467310911558172E-2</v>
      </c>
      <c r="J466" s="77">
        <f>Table3[[#This Row],[SE]]*0.693</f>
        <v>0.36318919809637912</v>
      </c>
      <c r="K466" s="77">
        <v>0.83539245206106305</v>
      </c>
      <c r="L466" s="77">
        <f t="shared" si="21"/>
        <v>1.115050213631142</v>
      </c>
      <c r="M466" s="77">
        <f t="shared" si="22"/>
        <v>0.39919616797617397</v>
      </c>
      <c r="N466" s="77">
        <f t="shared" si="23"/>
        <v>3.1146014883416022</v>
      </c>
    </row>
    <row r="467" spans="1:14" hidden="1" x14ac:dyDescent="0.2">
      <c r="A467" t="s">
        <v>284</v>
      </c>
      <c r="B467" t="s">
        <v>225</v>
      </c>
      <c r="C467" t="s">
        <v>233</v>
      </c>
      <c r="D467" t="s">
        <v>98</v>
      </c>
      <c r="E467" t="s">
        <v>302</v>
      </c>
      <c r="F467">
        <v>1</v>
      </c>
      <c r="G467" s="77">
        <v>0.171847479</v>
      </c>
      <c r="H467" s="77">
        <v>0.23740076500000001</v>
      </c>
      <c r="I467" s="77">
        <f>Table3[[#This Row],[beta]]*0.693</f>
        <v>0.11909030294699999</v>
      </c>
      <c r="J467" s="77">
        <f>Table3[[#This Row],[SE]]*0.693</f>
        <v>0.16451873014499999</v>
      </c>
      <c r="K467" s="77">
        <v>0.46914506499999997</v>
      </c>
      <c r="L467" s="77">
        <f t="shared" si="21"/>
        <v>1.1874967012166742</v>
      </c>
      <c r="M467" s="77">
        <f t="shared" si="22"/>
        <v>0.74568052557724951</v>
      </c>
      <c r="N467" s="77">
        <f t="shared" si="23"/>
        <v>1.8910892359819276</v>
      </c>
    </row>
    <row r="468" spans="1:14" hidden="1" x14ac:dyDescent="0.2">
      <c r="A468" t="s">
        <v>284</v>
      </c>
      <c r="B468" t="s">
        <v>246</v>
      </c>
      <c r="C468" t="s">
        <v>233</v>
      </c>
      <c r="D468" t="s">
        <v>98</v>
      </c>
      <c r="E468" t="s">
        <v>302</v>
      </c>
      <c r="F468">
        <v>1</v>
      </c>
      <c r="G468" s="77">
        <v>-0.39730519223458999</v>
      </c>
      <c r="H468" s="77">
        <v>0.54378899532237501</v>
      </c>
      <c r="I468" s="77">
        <f>Table3[[#This Row],[beta]]*0.693</f>
        <v>-0.27533249821857086</v>
      </c>
      <c r="J468" s="77">
        <f>Table3[[#This Row],[SE]]*0.693</f>
        <v>0.37684577375840583</v>
      </c>
      <c r="K468" s="77">
        <v>0.46500895935515502</v>
      </c>
      <c r="L468" s="77">
        <f t="shared" si="21"/>
        <v>0.67212886581716724</v>
      </c>
      <c r="M468" s="77">
        <f t="shared" si="22"/>
        <v>0.231510135845031</v>
      </c>
      <c r="N468" s="77">
        <f t="shared" si="23"/>
        <v>1.9513496055614183</v>
      </c>
    </row>
    <row r="469" spans="1:14" hidden="1" x14ac:dyDescent="0.2">
      <c r="A469" t="s">
        <v>284</v>
      </c>
      <c r="B469" t="s">
        <v>2214</v>
      </c>
      <c r="C469" t="s">
        <v>233</v>
      </c>
      <c r="D469" t="s">
        <v>98</v>
      </c>
      <c r="E469" t="s">
        <v>302</v>
      </c>
      <c r="F469">
        <v>1</v>
      </c>
      <c r="G469" s="77">
        <v>0.369550366386378</v>
      </c>
      <c r="H469" s="77">
        <v>0.62602551635411496</v>
      </c>
      <c r="I469" s="77">
        <f>Table3[[#This Row],[beta]]*0.693</f>
        <v>0.25609840390575994</v>
      </c>
      <c r="J469" s="77">
        <f>Table3[[#This Row],[SE]]*0.693</f>
        <v>0.43383568283340163</v>
      </c>
      <c r="K469" s="77">
        <v>0.55498150453024198</v>
      </c>
      <c r="L469" s="77">
        <f t="shared" si="21"/>
        <v>1.4470838108395696</v>
      </c>
      <c r="M469" s="77">
        <f t="shared" si="22"/>
        <v>0.4242384305209036</v>
      </c>
      <c r="N469" s="77">
        <f t="shared" si="23"/>
        <v>4.9360251333731791</v>
      </c>
    </row>
    <row r="470" spans="1:14" hidden="1" x14ac:dyDescent="0.2">
      <c r="A470" t="s">
        <v>284</v>
      </c>
      <c r="B470" t="s">
        <v>246</v>
      </c>
      <c r="C470" t="s">
        <v>233</v>
      </c>
      <c r="D470" t="s">
        <v>126</v>
      </c>
      <c r="E470" t="s">
        <v>302</v>
      </c>
      <c r="F470">
        <v>1</v>
      </c>
      <c r="G470" s="77">
        <v>9.4202088067890405E-2</v>
      </c>
      <c r="H470" s="77">
        <v>0.35817497221417699</v>
      </c>
      <c r="I470" s="77">
        <f>Table3[[#This Row],[beta]]*0.693</f>
        <v>6.5282047031048049E-2</v>
      </c>
      <c r="J470" s="77">
        <f>Table3[[#This Row],[SE]]*0.693</f>
        <v>0.24821525574442463</v>
      </c>
      <c r="K470" s="77">
        <v>0.79254612384756795</v>
      </c>
      <c r="L470" s="77">
        <f t="shared" si="21"/>
        <v>1.0987817741675627</v>
      </c>
      <c r="M470" s="77">
        <f t="shared" si="22"/>
        <v>0.54453619909344819</v>
      </c>
      <c r="N470" s="77">
        <f t="shared" si="23"/>
        <v>2.2171554237400253</v>
      </c>
    </row>
    <row r="471" spans="1:14" hidden="1" x14ac:dyDescent="0.2">
      <c r="A471" t="s">
        <v>284</v>
      </c>
      <c r="B471" t="s">
        <v>2214</v>
      </c>
      <c r="C471" t="s">
        <v>233</v>
      </c>
      <c r="D471" t="s">
        <v>126</v>
      </c>
      <c r="E471" t="s">
        <v>302</v>
      </c>
      <c r="F471">
        <v>1</v>
      </c>
      <c r="G471" s="77">
        <v>-0.160454106049703</v>
      </c>
      <c r="H471" s="77">
        <v>0.60454966408404398</v>
      </c>
      <c r="I471" s="77">
        <f>Table3[[#This Row],[beta]]*0.693</f>
        <v>-0.11119469549244418</v>
      </c>
      <c r="J471" s="77">
        <f>Table3[[#This Row],[SE]]*0.693</f>
        <v>0.41895291721024247</v>
      </c>
      <c r="K471" s="77">
        <v>0.79069289482198302</v>
      </c>
      <c r="L471" s="77">
        <f t="shared" si="21"/>
        <v>0.85175691316439417</v>
      </c>
      <c r="M471" s="77">
        <f t="shared" si="22"/>
        <v>0.26044294896814957</v>
      </c>
      <c r="N471" s="77">
        <f t="shared" si="23"/>
        <v>2.7855998482495301</v>
      </c>
    </row>
    <row r="472" spans="1:14" hidden="1" x14ac:dyDescent="0.2">
      <c r="A472" t="s">
        <v>284</v>
      </c>
      <c r="B472" t="s">
        <v>225</v>
      </c>
      <c r="C472" t="s">
        <v>233</v>
      </c>
      <c r="D472" t="s">
        <v>123</v>
      </c>
      <c r="E472" t="s">
        <v>302</v>
      </c>
      <c r="F472">
        <v>1</v>
      </c>
      <c r="G472" s="77">
        <v>0.69879455899999998</v>
      </c>
      <c r="H472" s="77">
        <v>0.26883643000000002</v>
      </c>
      <c r="I472" s="77">
        <f>Table3[[#This Row],[beta]]*0.693</f>
        <v>0.48426462938699993</v>
      </c>
      <c r="J472" s="77">
        <f>Table3[[#This Row],[SE]]*0.693</f>
        <v>0.18630364598999999</v>
      </c>
      <c r="K472" s="77">
        <v>9.3405970000000008E-3</v>
      </c>
      <c r="L472" s="77">
        <f t="shared" si="21"/>
        <v>2.0113267098852736</v>
      </c>
      <c r="M472" s="77">
        <f t="shared" si="22"/>
        <v>1.1875295682552045</v>
      </c>
      <c r="N472" s="77">
        <f t="shared" si="23"/>
        <v>3.4065973951635877</v>
      </c>
    </row>
    <row r="473" spans="1:14" hidden="1" x14ac:dyDescent="0.2">
      <c r="A473" t="s">
        <v>284</v>
      </c>
      <c r="B473" t="s">
        <v>246</v>
      </c>
      <c r="C473" t="s">
        <v>233</v>
      </c>
      <c r="D473" t="s">
        <v>123</v>
      </c>
      <c r="E473" t="s">
        <v>302</v>
      </c>
      <c r="F473">
        <v>1</v>
      </c>
      <c r="G473" s="77">
        <v>0.432214623837473</v>
      </c>
      <c r="H473" s="77">
        <v>0.41435451541443702</v>
      </c>
      <c r="I473" s="77">
        <f>Table3[[#This Row],[beta]]*0.693</f>
        <v>0.29952473431936877</v>
      </c>
      <c r="J473" s="77">
        <f>Table3[[#This Row],[SE]]*0.693</f>
        <v>0.28714767918220485</v>
      </c>
      <c r="K473" s="77">
        <v>0.29690038382886302</v>
      </c>
      <c r="L473" s="77">
        <f t="shared" si="21"/>
        <v>1.5406657432736053</v>
      </c>
      <c r="M473" s="77">
        <f t="shared" si="22"/>
        <v>0.68391596549213418</v>
      </c>
      <c r="N473" s="77">
        <f t="shared" si="23"/>
        <v>3.4706762998123204</v>
      </c>
    </row>
    <row r="474" spans="1:14" hidden="1" x14ac:dyDescent="0.2">
      <c r="A474" t="s">
        <v>284</v>
      </c>
      <c r="B474" t="s">
        <v>2214</v>
      </c>
      <c r="C474" t="s">
        <v>233</v>
      </c>
      <c r="D474" t="s">
        <v>123</v>
      </c>
      <c r="E474" t="s">
        <v>302</v>
      </c>
      <c r="F474">
        <v>1</v>
      </c>
      <c r="G474" s="77">
        <v>5.9533694743453599E-3</v>
      </c>
      <c r="H474" s="77">
        <v>0.69416288070866905</v>
      </c>
      <c r="I474" s="77">
        <f>Table3[[#This Row],[beta]]*0.693</f>
        <v>4.1256850457213343E-3</v>
      </c>
      <c r="J474" s="77">
        <f>Table3[[#This Row],[SE]]*0.693</f>
        <v>0.48105487633110761</v>
      </c>
      <c r="K474" s="77">
        <v>0.99315716312418101</v>
      </c>
      <c r="L474" s="77">
        <f t="shared" si="21"/>
        <v>1.0059711259979545</v>
      </c>
      <c r="M474" s="77">
        <f t="shared" si="22"/>
        <v>0.25804897752348016</v>
      </c>
      <c r="N474" s="77">
        <f t="shared" si="23"/>
        <v>3.9216505178731489</v>
      </c>
    </row>
    <row r="475" spans="1:14" hidden="1" x14ac:dyDescent="0.2">
      <c r="A475" t="s">
        <v>284</v>
      </c>
      <c r="B475" t="s">
        <v>225</v>
      </c>
      <c r="C475" t="s">
        <v>233</v>
      </c>
      <c r="D475" t="s">
        <v>117</v>
      </c>
      <c r="E475" t="s">
        <v>302</v>
      </c>
      <c r="F475">
        <v>1</v>
      </c>
      <c r="G475" s="77">
        <v>0.135158746</v>
      </c>
      <c r="H475" s="77">
        <v>0.35222799999999999</v>
      </c>
      <c r="I475" s="77">
        <f>Table3[[#This Row],[beta]]*0.693</f>
        <v>9.3665010977999993E-2</v>
      </c>
      <c r="J475" s="77">
        <f>Table3[[#This Row],[SE]]*0.693</f>
        <v>0.24409400399999998</v>
      </c>
      <c r="K475" s="77">
        <v>0.70118216200000005</v>
      </c>
      <c r="L475" s="77">
        <f t="shared" si="21"/>
        <v>1.1447184894097771</v>
      </c>
      <c r="M475" s="77">
        <f t="shared" si="22"/>
        <v>0.5739527896738984</v>
      </c>
      <c r="N475" s="77">
        <f t="shared" si="23"/>
        <v>2.2830804964657774</v>
      </c>
    </row>
    <row r="476" spans="1:14" hidden="1" x14ac:dyDescent="0.2">
      <c r="A476" t="s">
        <v>284</v>
      </c>
      <c r="B476" t="s">
        <v>246</v>
      </c>
      <c r="C476" t="s">
        <v>233</v>
      </c>
      <c r="D476" t="s">
        <v>117</v>
      </c>
      <c r="E476" t="s">
        <v>302</v>
      </c>
      <c r="F476">
        <v>1</v>
      </c>
      <c r="G476" s="77">
        <v>-0.46291923099827498</v>
      </c>
      <c r="H476" s="77">
        <v>0.68014328927992596</v>
      </c>
      <c r="I476" s="77">
        <f>Table3[[#This Row],[beta]]*0.693</f>
        <v>-0.32080302708180453</v>
      </c>
      <c r="J476" s="77">
        <f>Table3[[#This Row],[SE]]*0.693</f>
        <v>0.47133929947098863</v>
      </c>
      <c r="K476" s="77">
        <v>0.49611187034300702</v>
      </c>
      <c r="L476" s="77">
        <f t="shared" si="21"/>
        <v>0.62944346997580181</v>
      </c>
      <c r="M476" s="77">
        <f t="shared" si="22"/>
        <v>0.16596139498771123</v>
      </c>
      <c r="N476" s="77">
        <f t="shared" si="23"/>
        <v>2.3872966476602282</v>
      </c>
    </row>
    <row r="477" spans="1:14" hidden="1" x14ac:dyDescent="0.2">
      <c r="A477" t="s">
        <v>284</v>
      </c>
      <c r="B477" t="s">
        <v>2214</v>
      </c>
      <c r="C477" t="s">
        <v>233</v>
      </c>
      <c r="D477" t="s">
        <v>117</v>
      </c>
      <c r="E477" t="s">
        <v>302</v>
      </c>
      <c r="F477">
        <v>1</v>
      </c>
      <c r="G477" s="77">
        <v>1.2411296922208901</v>
      </c>
      <c r="H477" s="77">
        <v>0.90896669047952905</v>
      </c>
      <c r="I477" s="77">
        <f>Table3[[#This Row],[beta]]*0.693</f>
        <v>0.86010287670907681</v>
      </c>
      <c r="J477" s="77">
        <f>Table3[[#This Row],[SE]]*0.693</f>
        <v>0.62991391650231354</v>
      </c>
      <c r="K477" s="77">
        <v>0.172118180715126</v>
      </c>
      <c r="L477" s="77">
        <f t="shared" si="21"/>
        <v>3.4595194502775435</v>
      </c>
      <c r="M477" s="77">
        <f t="shared" si="22"/>
        <v>0.58248897479090966</v>
      </c>
      <c r="N477" s="77">
        <f t="shared" si="23"/>
        <v>20.546783449669196</v>
      </c>
    </row>
    <row r="478" spans="1:14" hidden="1" x14ac:dyDescent="0.2">
      <c r="A478" t="s">
        <v>284</v>
      </c>
      <c r="B478" t="s">
        <v>225</v>
      </c>
      <c r="C478" t="s">
        <v>233</v>
      </c>
      <c r="D478" t="s">
        <v>78</v>
      </c>
      <c r="E478" t="s">
        <v>302</v>
      </c>
      <c r="F478">
        <v>1</v>
      </c>
      <c r="G478" s="77">
        <v>0.26340037599999999</v>
      </c>
      <c r="H478" s="77">
        <v>0.223405035</v>
      </c>
      <c r="I478" s="77">
        <f>Table3[[#This Row],[beta]]*0.693</f>
        <v>0.18253646056799999</v>
      </c>
      <c r="J478" s="77">
        <f>Table3[[#This Row],[SE]]*0.693</f>
        <v>0.154819689255</v>
      </c>
      <c r="K478" s="77">
        <v>0.238387766</v>
      </c>
      <c r="L478" s="77">
        <f t="shared" si="21"/>
        <v>1.3013476430259412</v>
      </c>
      <c r="M478" s="77">
        <f t="shared" si="22"/>
        <v>0.83989911747600532</v>
      </c>
      <c r="N478" s="77">
        <f t="shared" si="23"/>
        <v>2.0163203565427645</v>
      </c>
    </row>
    <row r="479" spans="1:14" hidden="1" x14ac:dyDescent="0.2">
      <c r="A479" t="s">
        <v>284</v>
      </c>
      <c r="B479" t="s">
        <v>246</v>
      </c>
      <c r="C479" t="s">
        <v>233</v>
      </c>
      <c r="D479" t="s">
        <v>78</v>
      </c>
      <c r="E479" t="s">
        <v>302</v>
      </c>
      <c r="F479">
        <v>1</v>
      </c>
      <c r="G479" s="77">
        <v>0.100298164968363</v>
      </c>
      <c r="H479" s="77">
        <v>0.39683187009221899</v>
      </c>
      <c r="I479" s="77">
        <f>Table3[[#This Row],[beta]]*0.693</f>
        <v>6.9506628323075553E-2</v>
      </c>
      <c r="J479" s="77">
        <f>Table3[[#This Row],[SE]]*0.693</f>
        <v>0.27500448597390775</v>
      </c>
      <c r="K479" s="77">
        <v>0.80046353063042996</v>
      </c>
      <c r="L479" s="77">
        <f t="shared" si="21"/>
        <v>1.1055004904584993</v>
      </c>
      <c r="M479" s="77">
        <f t="shared" si="22"/>
        <v>0.50788902986577356</v>
      </c>
      <c r="N479" s="77">
        <f t="shared" si="23"/>
        <v>2.4062959869934004</v>
      </c>
    </row>
    <row r="480" spans="1:14" hidden="1" x14ac:dyDescent="0.2">
      <c r="A480" t="s">
        <v>284</v>
      </c>
      <c r="B480" t="s">
        <v>2214</v>
      </c>
      <c r="C480" t="s">
        <v>233</v>
      </c>
      <c r="D480" t="s">
        <v>78</v>
      </c>
      <c r="E480" t="s">
        <v>302</v>
      </c>
      <c r="F480">
        <v>1</v>
      </c>
      <c r="G480" s="77">
        <v>-0.84412430765299296</v>
      </c>
      <c r="H480" s="77">
        <v>0.51083537437302895</v>
      </c>
      <c r="I480" s="77">
        <f>Table3[[#This Row],[beta]]*0.693</f>
        <v>-0.58497814520352409</v>
      </c>
      <c r="J480" s="77">
        <f>Table3[[#This Row],[SE]]*0.693</f>
        <v>0.35400891444050903</v>
      </c>
      <c r="K480" s="77">
        <v>9.8445085714812794E-2</v>
      </c>
      <c r="L480" s="77">
        <f t="shared" si="21"/>
        <v>0.42993368305026752</v>
      </c>
      <c r="M480" s="77">
        <f t="shared" si="22"/>
        <v>0.15796818271993998</v>
      </c>
      <c r="N480" s="77">
        <f t="shared" si="23"/>
        <v>1.1701278614369699</v>
      </c>
    </row>
    <row r="481" spans="1:14" hidden="1" x14ac:dyDescent="0.2">
      <c r="A481" t="s">
        <v>284</v>
      </c>
      <c r="B481" t="s">
        <v>225</v>
      </c>
      <c r="C481" t="s">
        <v>233</v>
      </c>
      <c r="D481" t="s">
        <v>85</v>
      </c>
      <c r="E481" t="s">
        <v>302</v>
      </c>
      <c r="F481">
        <v>1</v>
      </c>
      <c r="G481" s="77">
        <v>-0.26457924799999999</v>
      </c>
      <c r="H481" s="77">
        <v>0.32000291600000003</v>
      </c>
      <c r="I481" s="77">
        <f>Table3[[#This Row],[beta]]*0.693</f>
        <v>-0.18335341886399997</v>
      </c>
      <c r="J481" s="77">
        <f>Table3[[#This Row],[SE]]*0.693</f>
        <v>0.221762020788</v>
      </c>
      <c r="K481" s="77">
        <v>0.40834894700000002</v>
      </c>
      <c r="L481" s="77">
        <f t="shared" si="21"/>
        <v>0.76752882133334144</v>
      </c>
      <c r="M481" s="77">
        <f t="shared" si="22"/>
        <v>0.40992340108500086</v>
      </c>
      <c r="N481" s="77">
        <f t="shared" si="23"/>
        <v>1.4370989556051075</v>
      </c>
    </row>
    <row r="482" spans="1:14" hidden="1" x14ac:dyDescent="0.2">
      <c r="A482" t="s">
        <v>284</v>
      </c>
      <c r="B482" t="s">
        <v>246</v>
      </c>
      <c r="C482" t="s">
        <v>233</v>
      </c>
      <c r="D482" t="s">
        <v>85</v>
      </c>
      <c r="E482" t="s">
        <v>302</v>
      </c>
      <c r="F482">
        <v>1</v>
      </c>
      <c r="G482" s="77">
        <v>-1.80610061845249E-2</v>
      </c>
      <c r="H482" s="77">
        <v>0.55344083236865704</v>
      </c>
      <c r="I482" s="77">
        <f>Table3[[#This Row],[beta]]*0.693</f>
        <v>-1.2516277285875755E-2</v>
      </c>
      <c r="J482" s="77">
        <f>Table3[[#This Row],[SE]]*0.693</f>
        <v>0.38353449683147928</v>
      </c>
      <c r="K482" s="77">
        <v>0.97396643015880602</v>
      </c>
      <c r="L482" s="77">
        <f t="shared" si="21"/>
        <v>0.9821011162887715</v>
      </c>
      <c r="M482" s="77">
        <f t="shared" si="22"/>
        <v>0.33193867611388084</v>
      </c>
      <c r="N482" s="77">
        <f t="shared" si="23"/>
        <v>2.9057252800657203</v>
      </c>
    </row>
    <row r="483" spans="1:14" hidden="1" x14ac:dyDescent="0.2">
      <c r="A483" t="s">
        <v>284</v>
      </c>
      <c r="B483" t="s">
        <v>2214</v>
      </c>
      <c r="C483" t="s">
        <v>233</v>
      </c>
      <c r="D483" t="s">
        <v>85</v>
      </c>
      <c r="E483" t="s">
        <v>302</v>
      </c>
      <c r="F483">
        <v>1</v>
      </c>
      <c r="G483" s="77">
        <v>-0.34057897376532698</v>
      </c>
      <c r="H483" s="77">
        <v>0.82951621261782305</v>
      </c>
      <c r="I483" s="77">
        <f>Table3[[#This Row],[beta]]*0.693</f>
        <v>-0.23602122881937157</v>
      </c>
      <c r="J483" s="77">
        <f>Table3[[#This Row],[SE]]*0.693</f>
        <v>0.57485473534415132</v>
      </c>
      <c r="K483" s="77">
        <v>0.68138388471338296</v>
      </c>
      <c r="L483" s="77">
        <f t="shared" si="21"/>
        <v>0.71135834569225798</v>
      </c>
      <c r="M483" s="77">
        <f t="shared" si="22"/>
        <v>0.13995550189593781</v>
      </c>
      <c r="N483" s="77">
        <f t="shared" si="23"/>
        <v>3.6156541838725196</v>
      </c>
    </row>
    <row r="484" spans="1:14" hidden="1" x14ac:dyDescent="0.2">
      <c r="A484" t="s">
        <v>284</v>
      </c>
      <c r="B484" t="s">
        <v>246</v>
      </c>
      <c r="C484" t="s">
        <v>233</v>
      </c>
      <c r="D484" t="s">
        <v>92</v>
      </c>
      <c r="E484" t="s">
        <v>302</v>
      </c>
      <c r="F484">
        <v>1</v>
      </c>
      <c r="G484" s="77">
        <v>-0.177295815309399</v>
      </c>
      <c r="H484" s="77">
        <v>0.31387297447118401</v>
      </c>
      <c r="I484" s="77">
        <f>Table3[[#This Row],[beta]]*0.693</f>
        <v>-0.1228660000094135</v>
      </c>
      <c r="J484" s="77">
        <f>Table3[[#This Row],[SE]]*0.693</f>
        <v>0.21751397130853051</v>
      </c>
      <c r="K484" s="77">
        <v>0.57216568334950602</v>
      </c>
      <c r="L484" s="77">
        <f t="shared" si="21"/>
        <v>0.83753199308888382</v>
      </c>
      <c r="M484" s="77">
        <f t="shared" si="22"/>
        <v>0.45271755571470546</v>
      </c>
      <c r="N484" s="77">
        <f t="shared" si="23"/>
        <v>1.5494425400403196</v>
      </c>
    </row>
    <row r="485" spans="1:14" hidden="1" x14ac:dyDescent="0.2">
      <c r="A485" t="s">
        <v>284</v>
      </c>
      <c r="B485" t="s">
        <v>2214</v>
      </c>
      <c r="C485" t="s">
        <v>233</v>
      </c>
      <c r="D485" t="s">
        <v>92</v>
      </c>
      <c r="E485" t="s">
        <v>302</v>
      </c>
      <c r="F485">
        <v>1</v>
      </c>
      <c r="G485" s="77">
        <v>-7.7195785613183202E-2</v>
      </c>
      <c r="H485" s="77">
        <v>0.49880353780825998</v>
      </c>
      <c r="I485" s="77">
        <f>Table3[[#This Row],[beta]]*0.693</f>
        <v>-5.3496679429935953E-2</v>
      </c>
      <c r="J485" s="77">
        <f>Table3[[#This Row],[SE]]*0.693</f>
        <v>0.34567085170112416</v>
      </c>
      <c r="K485" s="77">
        <v>0.87700902488882304</v>
      </c>
      <c r="L485" s="77">
        <f t="shared" si="21"/>
        <v>0.92570859543821671</v>
      </c>
      <c r="M485" s="77">
        <f t="shared" si="22"/>
        <v>0.34824440945001245</v>
      </c>
      <c r="N485" s="77">
        <f t="shared" si="23"/>
        <v>2.4607326935170852</v>
      </c>
    </row>
    <row r="486" spans="1:14" hidden="1" x14ac:dyDescent="0.2">
      <c r="A486" t="s">
        <v>284</v>
      </c>
      <c r="B486" t="s">
        <v>225</v>
      </c>
      <c r="C486" t="s">
        <v>233</v>
      </c>
      <c r="D486" t="s">
        <v>104</v>
      </c>
      <c r="E486" t="s">
        <v>302</v>
      </c>
      <c r="F486">
        <v>1</v>
      </c>
      <c r="G486" s="77">
        <v>0.25156432400000001</v>
      </c>
      <c r="H486" s="77">
        <v>0.21327768999999999</v>
      </c>
      <c r="I486" s="77">
        <f>Table3[[#This Row],[beta]]*0.693</f>
        <v>0.174334076532</v>
      </c>
      <c r="J486" s="77">
        <f>Table3[[#This Row],[SE]]*0.693</f>
        <v>0.14780143916999999</v>
      </c>
      <c r="K486" s="77">
        <v>0.23819299899999999</v>
      </c>
      <c r="L486" s="77">
        <f t="shared" si="21"/>
        <v>1.2860356203586674</v>
      </c>
      <c r="M486" s="77">
        <f t="shared" si="22"/>
        <v>0.84665672621291033</v>
      </c>
      <c r="N486" s="77">
        <f t="shared" si="23"/>
        <v>1.9534335057244867</v>
      </c>
    </row>
    <row r="487" spans="1:14" hidden="1" x14ac:dyDescent="0.2">
      <c r="A487" t="s">
        <v>284</v>
      </c>
      <c r="B487" t="s">
        <v>246</v>
      </c>
      <c r="C487" t="s">
        <v>233</v>
      </c>
      <c r="D487" t="s">
        <v>104</v>
      </c>
      <c r="E487" t="s">
        <v>302</v>
      </c>
      <c r="F487">
        <v>1</v>
      </c>
      <c r="G487" s="77">
        <v>0.31251008613644499</v>
      </c>
      <c r="H487" s="77">
        <v>0.388019577848425</v>
      </c>
      <c r="I487" s="77">
        <f>Table3[[#This Row],[beta]]*0.693</f>
        <v>0.21656948969255635</v>
      </c>
      <c r="J487" s="77">
        <f>Table3[[#This Row],[SE]]*0.693</f>
        <v>0.26889756744895849</v>
      </c>
      <c r="K487" s="77">
        <v>0.420590202842336</v>
      </c>
      <c r="L487" s="77">
        <f t="shared" si="21"/>
        <v>1.3668517273572938</v>
      </c>
      <c r="M487" s="77">
        <f t="shared" si="22"/>
        <v>0.63889938980438898</v>
      </c>
      <c r="N487" s="77">
        <f t="shared" si="23"/>
        <v>2.9242219892425121</v>
      </c>
    </row>
    <row r="488" spans="1:14" hidden="1" x14ac:dyDescent="0.2">
      <c r="A488" t="s">
        <v>284</v>
      </c>
      <c r="B488" t="s">
        <v>2214</v>
      </c>
      <c r="C488" t="s">
        <v>233</v>
      </c>
      <c r="D488" t="s">
        <v>104</v>
      </c>
      <c r="E488" t="s">
        <v>302</v>
      </c>
      <c r="F488">
        <v>1</v>
      </c>
      <c r="G488" s="77">
        <v>-8.0469969269701805E-2</v>
      </c>
      <c r="H488" s="77">
        <v>0.555022322291711</v>
      </c>
      <c r="I488" s="77">
        <f>Table3[[#This Row],[beta]]*0.693</f>
        <v>-5.5765688703903346E-2</v>
      </c>
      <c r="J488" s="77">
        <f>Table3[[#This Row],[SE]]*0.693</f>
        <v>0.3846304693481557</v>
      </c>
      <c r="K488" s="77">
        <v>0.88472263258835704</v>
      </c>
      <c r="L488" s="77">
        <f t="shared" si="21"/>
        <v>0.92268261200037427</v>
      </c>
      <c r="M488" s="77">
        <f t="shared" si="22"/>
        <v>0.31089074805087746</v>
      </c>
      <c r="N488" s="77">
        <f t="shared" si="23"/>
        <v>2.7383999293170045</v>
      </c>
    </row>
    <row r="489" spans="1:14" hidden="1" x14ac:dyDescent="0.2">
      <c r="A489" t="s">
        <v>284</v>
      </c>
      <c r="B489" t="s">
        <v>225</v>
      </c>
      <c r="C489" t="s">
        <v>233</v>
      </c>
      <c r="D489" t="s">
        <v>109</v>
      </c>
      <c r="E489" t="s">
        <v>302</v>
      </c>
      <c r="F489">
        <v>1</v>
      </c>
      <c r="G489" s="77">
        <v>-0.72009260200000003</v>
      </c>
      <c r="H489" s="77">
        <v>0.339605031</v>
      </c>
      <c r="I489" s="77">
        <f>Table3[[#This Row],[beta]]*0.693</f>
        <v>-0.49902417318600001</v>
      </c>
      <c r="J489" s="77">
        <f>Table3[[#This Row],[SE]]*0.693</f>
        <v>0.23534628648299999</v>
      </c>
      <c r="K489" s="77">
        <v>3.3973792000000003E-2</v>
      </c>
      <c r="L489" s="77">
        <f t="shared" si="21"/>
        <v>0.48670718381448286</v>
      </c>
      <c r="M489" s="77">
        <f t="shared" si="22"/>
        <v>0.25014401605529735</v>
      </c>
      <c r="N489" s="77">
        <f t="shared" si="23"/>
        <v>0.94699000404734357</v>
      </c>
    </row>
    <row r="490" spans="1:14" hidden="1" x14ac:dyDescent="0.2">
      <c r="A490" t="s">
        <v>284</v>
      </c>
      <c r="B490" t="s">
        <v>246</v>
      </c>
      <c r="C490" t="s">
        <v>233</v>
      </c>
      <c r="D490" t="s">
        <v>109</v>
      </c>
      <c r="E490" t="s">
        <v>302</v>
      </c>
      <c r="F490">
        <v>1</v>
      </c>
      <c r="G490" s="77">
        <v>0.23038503497216301</v>
      </c>
      <c r="H490" s="77">
        <v>0.59641733352606596</v>
      </c>
      <c r="I490" s="77">
        <f>Table3[[#This Row],[beta]]*0.693</f>
        <v>0.15965682923570895</v>
      </c>
      <c r="J490" s="77">
        <f>Table3[[#This Row],[SE]]*0.693</f>
        <v>0.41331721213356371</v>
      </c>
      <c r="K490" s="77">
        <v>0.69928813464034301</v>
      </c>
      <c r="L490" s="77">
        <f t="shared" si="21"/>
        <v>1.2590847082561807</v>
      </c>
      <c r="M490" s="77">
        <f t="shared" si="22"/>
        <v>0.39117785952125139</v>
      </c>
      <c r="N490" s="77">
        <f t="shared" si="23"/>
        <v>4.052617662218247</v>
      </c>
    </row>
    <row r="491" spans="1:14" hidden="1" x14ac:dyDescent="0.2">
      <c r="A491" t="s">
        <v>284</v>
      </c>
      <c r="B491" t="s">
        <v>2214</v>
      </c>
      <c r="C491" t="s">
        <v>233</v>
      </c>
      <c r="D491" t="s">
        <v>109</v>
      </c>
      <c r="E491" t="s">
        <v>302</v>
      </c>
      <c r="F491">
        <v>1</v>
      </c>
      <c r="G491" s="77">
        <v>-1.1573080027807201</v>
      </c>
      <c r="H491" s="77">
        <v>0.93661205806439995</v>
      </c>
      <c r="I491" s="77">
        <f>Table3[[#This Row],[beta]]*0.693</f>
        <v>-0.80201444592703897</v>
      </c>
      <c r="J491" s="77">
        <f>Table3[[#This Row],[SE]]*0.693</f>
        <v>0.64907215623862913</v>
      </c>
      <c r="K491" s="77">
        <v>0.216595315931739</v>
      </c>
      <c r="L491" s="77">
        <f t="shared" si="21"/>
        <v>0.31433122172329708</v>
      </c>
      <c r="M491" s="77">
        <f t="shared" si="22"/>
        <v>5.0133409513375721E-2</v>
      </c>
      <c r="N491" s="77">
        <f t="shared" si="23"/>
        <v>1.9708238061027816</v>
      </c>
    </row>
    <row r="492" spans="1:14" hidden="1" x14ac:dyDescent="0.2">
      <c r="A492" t="s">
        <v>284</v>
      </c>
      <c r="B492" t="s">
        <v>246</v>
      </c>
      <c r="C492" t="s">
        <v>233</v>
      </c>
      <c r="D492" t="s">
        <v>88</v>
      </c>
      <c r="E492" t="s">
        <v>302</v>
      </c>
      <c r="F492">
        <v>1</v>
      </c>
      <c r="G492" s="77">
        <v>-0.169932686428137</v>
      </c>
      <c r="H492" s="77">
        <v>0.47301609252507398</v>
      </c>
      <c r="I492" s="77">
        <f>Table3[[#This Row],[beta]]*0.693</f>
        <v>-0.11776335169469893</v>
      </c>
      <c r="J492" s="77">
        <f>Table3[[#This Row],[SE]]*0.693</f>
        <v>0.32780015211987623</v>
      </c>
      <c r="K492" s="77">
        <v>0.71940545764622199</v>
      </c>
      <c r="L492" s="77">
        <f t="shared" si="21"/>
        <v>0.84372160860005885</v>
      </c>
      <c r="M492" s="77">
        <f t="shared" si="22"/>
        <v>0.33385643031371787</v>
      </c>
      <c r="N492" s="77">
        <f t="shared" si="23"/>
        <v>2.1322523341837241</v>
      </c>
    </row>
    <row r="493" spans="1:14" hidden="1" x14ac:dyDescent="0.2">
      <c r="A493" t="s">
        <v>284</v>
      </c>
      <c r="B493" t="s">
        <v>2214</v>
      </c>
      <c r="C493" t="s">
        <v>233</v>
      </c>
      <c r="D493" t="s">
        <v>88</v>
      </c>
      <c r="E493" t="s">
        <v>302</v>
      </c>
      <c r="F493">
        <v>1</v>
      </c>
      <c r="G493" s="77">
        <v>-0.62897163158466396</v>
      </c>
      <c r="H493" s="77">
        <v>0.60175297618275403</v>
      </c>
      <c r="I493" s="77">
        <f>Table3[[#This Row],[beta]]*0.693</f>
        <v>-0.43587734068817208</v>
      </c>
      <c r="J493" s="77">
        <f>Table3[[#This Row],[SE]]*0.693</f>
        <v>0.4170148124946485</v>
      </c>
      <c r="K493" s="77">
        <v>0.295915630550451</v>
      </c>
      <c r="L493" s="77">
        <f t="shared" si="21"/>
        <v>0.53313978330887257</v>
      </c>
      <c r="M493" s="77">
        <f t="shared" si="22"/>
        <v>0.1639149693967582</v>
      </c>
      <c r="N493" s="77">
        <f t="shared" si="23"/>
        <v>1.734057783695337</v>
      </c>
    </row>
    <row r="494" spans="1:14" hidden="1" x14ac:dyDescent="0.2">
      <c r="A494" t="s">
        <v>284</v>
      </c>
      <c r="B494" t="s">
        <v>225</v>
      </c>
      <c r="C494" t="s">
        <v>233</v>
      </c>
      <c r="D494" t="s">
        <v>95</v>
      </c>
      <c r="E494" t="s">
        <v>302</v>
      </c>
      <c r="F494">
        <v>1</v>
      </c>
      <c r="G494" s="77">
        <v>0.29547099399999999</v>
      </c>
      <c r="H494" s="77">
        <v>0.35892366199999998</v>
      </c>
      <c r="I494" s="77">
        <f>Table3[[#This Row],[beta]]*0.693</f>
        <v>0.20476139884199998</v>
      </c>
      <c r="J494" s="77">
        <f>Table3[[#This Row],[SE]]*0.693</f>
        <v>0.24873409776599997</v>
      </c>
      <c r="K494" s="77">
        <v>0.41038629199999999</v>
      </c>
      <c r="L494" s="77">
        <f t="shared" si="21"/>
        <v>1.3437591121423031</v>
      </c>
      <c r="M494" s="77">
        <f t="shared" si="22"/>
        <v>0.6649659893159271</v>
      </c>
      <c r="N494" s="77">
        <f t="shared" si="23"/>
        <v>2.7154600091999348</v>
      </c>
    </row>
    <row r="495" spans="1:14" hidden="1" x14ac:dyDescent="0.2">
      <c r="A495" t="s">
        <v>284</v>
      </c>
      <c r="B495" t="s">
        <v>246</v>
      </c>
      <c r="C495" t="s">
        <v>233</v>
      </c>
      <c r="D495" t="s">
        <v>95</v>
      </c>
      <c r="E495" t="s">
        <v>302</v>
      </c>
      <c r="F495">
        <v>1</v>
      </c>
      <c r="G495" s="77">
        <v>-0.428269330092029</v>
      </c>
      <c r="H495" s="77">
        <v>0.64011785992402803</v>
      </c>
      <c r="I495" s="77">
        <f>Table3[[#This Row],[beta]]*0.693</f>
        <v>-0.29679064575377606</v>
      </c>
      <c r="J495" s="77">
        <f>Table3[[#This Row],[SE]]*0.693</f>
        <v>0.44360167692735142</v>
      </c>
      <c r="K495" s="77">
        <v>0.50346510219867102</v>
      </c>
      <c r="L495" s="77">
        <f t="shared" si="21"/>
        <v>0.6516358860090522</v>
      </c>
      <c r="M495" s="77">
        <f t="shared" si="22"/>
        <v>0.18583421209903217</v>
      </c>
      <c r="N495" s="77">
        <f t="shared" si="23"/>
        <v>2.2849900625860804</v>
      </c>
    </row>
    <row r="496" spans="1:14" hidden="1" x14ac:dyDescent="0.2">
      <c r="A496" t="s">
        <v>284</v>
      </c>
      <c r="B496" t="s">
        <v>2214</v>
      </c>
      <c r="C496" t="s">
        <v>233</v>
      </c>
      <c r="D496" t="s">
        <v>95</v>
      </c>
      <c r="E496" t="s">
        <v>302</v>
      </c>
      <c r="F496">
        <v>1</v>
      </c>
      <c r="G496" s="77">
        <v>6.40117859924028E-2</v>
      </c>
      <c r="H496" s="77">
        <v>1.0241885758784499</v>
      </c>
      <c r="I496" s="77">
        <f>Table3[[#This Row],[beta]]*0.693</f>
        <v>4.4360167692735139E-2</v>
      </c>
      <c r="J496" s="77">
        <f>Table3[[#This Row],[SE]]*0.693</f>
        <v>0.70976268308376578</v>
      </c>
      <c r="K496" s="77">
        <v>0.95016466194150595</v>
      </c>
      <c r="L496" s="77">
        <f t="shared" si="21"/>
        <v>1.0661049637924633</v>
      </c>
      <c r="M496" s="77">
        <f t="shared" si="22"/>
        <v>0.14321649783746795</v>
      </c>
      <c r="N496" s="77">
        <f t="shared" si="23"/>
        <v>7.9360954288436751</v>
      </c>
    </row>
    <row r="497" spans="1:14" hidden="1" x14ac:dyDescent="0.2">
      <c r="A497" t="s">
        <v>284</v>
      </c>
      <c r="B497" t="s">
        <v>246</v>
      </c>
      <c r="C497" t="s">
        <v>233</v>
      </c>
      <c r="D497" t="s">
        <v>120</v>
      </c>
      <c r="E497" t="s">
        <v>302</v>
      </c>
      <c r="F497">
        <v>1</v>
      </c>
      <c r="G497" s="77">
        <v>0.55444775171321103</v>
      </c>
      <c r="H497" s="77">
        <v>0.54663862844964495</v>
      </c>
      <c r="I497" s="77">
        <f>Table3[[#This Row],[beta]]*0.693</f>
        <v>0.38423229193725522</v>
      </c>
      <c r="J497" s="77">
        <f>Table3[[#This Row],[SE]]*0.693</f>
        <v>0.37882056951560394</v>
      </c>
      <c r="K497" s="77">
        <v>0.31044643869663402</v>
      </c>
      <c r="L497" s="77">
        <f t="shared" si="21"/>
        <v>1.7409792664276429</v>
      </c>
      <c r="M497" s="77">
        <f t="shared" si="22"/>
        <v>0.59632827888913875</v>
      </c>
      <c r="N497" s="77">
        <f t="shared" si="23"/>
        <v>5.0827856290451345</v>
      </c>
    </row>
    <row r="498" spans="1:14" hidden="1" x14ac:dyDescent="0.2">
      <c r="A498" t="s">
        <v>284</v>
      </c>
      <c r="B498" t="s">
        <v>2214</v>
      </c>
      <c r="C498" t="s">
        <v>233</v>
      </c>
      <c r="D498" t="s">
        <v>120</v>
      </c>
      <c r="E498" t="s">
        <v>302</v>
      </c>
      <c r="F498">
        <v>1</v>
      </c>
      <c r="G498" s="77">
        <v>6.09111614558175E-2</v>
      </c>
      <c r="H498" s="77">
        <v>0.93084749301710901</v>
      </c>
      <c r="I498" s="77">
        <f>Table3[[#This Row],[beta]]*0.693</f>
        <v>4.2211434888881523E-2</v>
      </c>
      <c r="J498" s="77">
        <f>Table3[[#This Row],[SE]]*0.693</f>
        <v>0.64507731266085655</v>
      </c>
      <c r="K498" s="77">
        <v>0.94782666926841597</v>
      </c>
      <c r="L498" s="77">
        <f t="shared" si="21"/>
        <v>1.0628044919892732</v>
      </c>
      <c r="M498" s="77">
        <f t="shared" si="22"/>
        <v>0.17143520025449765</v>
      </c>
      <c r="N498" s="77">
        <f t="shared" si="23"/>
        <v>6.5888066541511963</v>
      </c>
    </row>
    <row r="499" spans="1:14" hidden="1" x14ac:dyDescent="0.2">
      <c r="A499" t="s">
        <v>284</v>
      </c>
      <c r="B499" t="s">
        <v>225</v>
      </c>
      <c r="C499" t="s">
        <v>233</v>
      </c>
      <c r="D499" t="s">
        <v>114</v>
      </c>
      <c r="E499" t="s">
        <v>302</v>
      </c>
      <c r="F499">
        <v>1</v>
      </c>
      <c r="G499" s="77">
        <v>0.30139271499999998</v>
      </c>
      <c r="H499" s="77">
        <v>0.33609111899999999</v>
      </c>
      <c r="I499" s="77">
        <f>Table3[[#This Row],[beta]]*0.693</f>
        <v>0.20886515149499996</v>
      </c>
      <c r="J499" s="77">
        <f>Table3[[#This Row],[SE]]*0.693</f>
        <v>0.23291114546699998</v>
      </c>
      <c r="K499" s="77">
        <v>0.36984756299999999</v>
      </c>
      <c r="L499" s="77">
        <f t="shared" si="21"/>
        <v>1.3517400859233972</v>
      </c>
      <c r="M499" s="77">
        <f t="shared" si="22"/>
        <v>0.69953050350737545</v>
      </c>
      <c r="N499" s="77">
        <f t="shared" si="23"/>
        <v>2.6120394332066867</v>
      </c>
    </row>
    <row r="500" spans="1:14" hidden="1" x14ac:dyDescent="0.2">
      <c r="A500" t="s">
        <v>284</v>
      </c>
      <c r="B500" t="s">
        <v>246</v>
      </c>
      <c r="C500" t="s">
        <v>233</v>
      </c>
      <c r="D500" t="s">
        <v>114</v>
      </c>
      <c r="E500" t="s">
        <v>302</v>
      </c>
      <c r="F500">
        <v>1</v>
      </c>
      <c r="G500" s="77">
        <v>-0.87551612024452596</v>
      </c>
      <c r="H500" s="77">
        <v>0.63627625017770795</v>
      </c>
      <c r="I500" s="77">
        <f>Table3[[#This Row],[beta]]*0.693</f>
        <v>-0.60673267132945641</v>
      </c>
      <c r="J500" s="77">
        <f>Table3[[#This Row],[SE]]*0.693</f>
        <v>0.44093944137315155</v>
      </c>
      <c r="K500" s="77">
        <v>0.16882163326758101</v>
      </c>
      <c r="L500" s="77">
        <f t="shared" si="21"/>
        <v>0.41664692426330224</v>
      </c>
      <c r="M500" s="77">
        <f t="shared" si="22"/>
        <v>0.11971784810080313</v>
      </c>
      <c r="N500" s="77">
        <f t="shared" si="23"/>
        <v>1.4500315721671027</v>
      </c>
    </row>
    <row r="501" spans="1:14" hidden="1" x14ac:dyDescent="0.2">
      <c r="A501" t="s">
        <v>284</v>
      </c>
      <c r="B501" t="s">
        <v>2214</v>
      </c>
      <c r="C501" t="s">
        <v>233</v>
      </c>
      <c r="D501" t="s">
        <v>114</v>
      </c>
      <c r="E501" t="s">
        <v>302</v>
      </c>
      <c r="F501">
        <v>1</v>
      </c>
      <c r="G501" s="77">
        <v>-2.2455097834842999</v>
      </c>
      <c r="H501" s="77">
        <v>0.98604639456111098</v>
      </c>
      <c r="I501" s="77">
        <f>Table3[[#This Row],[beta]]*0.693</f>
        <v>-1.5561382799546197</v>
      </c>
      <c r="J501" s="77">
        <f>Table3[[#This Row],[SE]]*0.693</f>
        <v>0.68333015143084985</v>
      </c>
      <c r="K501" s="77">
        <v>2.2769144315722401E-2</v>
      </c>
      <c r="L501" s="77">
        <f t="shared" si="21"/>
        <v>0.10587355402477409</v>
      </c>
      <c r="M501" s="77">
        <f t="shared" si="22"/>
        <v>1.5326671747321618E-2</v>
      </c>
      <c r="N501" s="77">
        <f t="shared" si="23"/>
        <v>0.73135313567315086</v>
      </c>
    </row>
    <row r="502" spans="1:14" hidden="1" x14ac:dyDescent="0.2">
      <c r="A502" t="s">
        <v>284</v>
      </c>
      <c r="B502" t="s">
        <v>246</v>
      </c>
      <c r="C502" t="s">
        <v>233</v>
      </c>
      <c r="D502" t="s">
        <v>129</v>
      </c>
      <c r="E502" t="s">
        <v>302</v>
      </c>
      <c r="F502">
        <v>1</v>
      </c>
      <c r="G502" s="77">
        <v>-0.44565966778788402</v>
      </c>
      <c r="H502" s="77">
        <v>0.28676572850867199</v>
      </c>
      <c r="I502" s="77">
        <f>Table3[[#This Row],[beta]]*0.693</f>
        <v>-0.30884214977700358</v>
      </c>
      <c r="J502" s="77">
        <f>Table3[[#This Row],[SE]]*0.693</f>
        <v>0.19872864985650968</v>
      </c>
      <c r="K502" s="77">
        <v>0.120163019418706</v>
      </c>
      <c r="L502" s="77">
        <f t="shared" si="21"/>
        <v>0.64040168430012734</v>
      </c>
      <c r="M502" s="77">
        <f t="shared" si="22"/>
        <v>0.365050165300212</v>
      </c>
      <c r="N502" s="77">
        <f t="shared" si="23"/>
        <v>1.1234464636310133</v>
      </c>
    </row>
    <row r="503" spans="1:14" hidden="1" x14ac:dyDescent="0.2">
      <c r="A503" t="s">
        <v>284</v>
      </c>
      <c r="B503" t="s">
        <v>2214</v>
      </c>
      <c r="C503" t="s">
        <v>233</v>
      </c>
      <c r="D503" t="s">
        <v>129</v>
      </c>
      <c r="E503" t="s">
        <v>302</v>
      </c>
      <c r="F503">
        <v>1</v>
      </c>
      <c r="G503" s="77">
        <v>-1.05929292852808E-2</v>
      </c>
      <c r="H503" s="77">
        <v>0.50392077885692799</v>
      </c>
      <c r="I503" s="77">
        <f>Table3[[#This Row],[beta]]*0.693</f>
        <v>-7.3408999946995941E-3</v>
      </c>
      <c r="J503" s="77">
        <f>Table3[[#This Row],[SE]]*0.693</f>
        <v>0.34921709974785109</v>
      </c>
      <c r="K503" s="77">
        <v>0.98322888702997002</v>
      </c>
      <c r="L503" s="77">
        <f t="shared" si="21"/>
        <v>0.98946297820796225</v>
      </c>
      <c r="M503" s="77">
        <f t="shared" si="22"/>
        <v>0.36851360214169226</v>
      </c>
      <c r="N503" s="77">
        <f t="shared" si="23"/>
        <v>2.6567187196192936</v>
      </c>
    </row>
    <row r="504" spans="1:14" hidden="1" x14ac:dyDescent="0.2">
      <c r="A504" t="s">
        <v>284</v>
      </c>
      <c r="B504" t="s">
        <v>225</v>
      </c>
      <c r="C504" t="s">
        <v>233</v>
      </c>
      <c r="D504" t="s">
        <v>83</v>
      </c>
      <c r="E504" t="s">
        <v>302</v>
      </c>
      <c r="F504">
        <v>1</v>
      </c>
      <c r="G504" s="77">
        <v>0.226633153</v>
      </c>
      <c r="H504" s="77">
        <v>0.35309657700000002</v>
      </c>
      <c r="I504" s="77">
        <f>Table3[[#This Row],[beta]]*0.693</f>
        <v>0.15705677502899998</v>
      </c>
      <c r="J504" s="77">
        <f>Table3[[#This Row],[SE]]*0.693</f>
        <v>0.244695927861</v>
      </c>
      <c r="K504" s="77">
        <v>0.52097404800000002</v>
      </c>
      <c r="L504" s="77">
        <f t="shared" si="21"/>
        <v>1.2543696217928357</v>
      </c>
      <c r="M504" s="77">
        <f t="shared" si="22"/>
        <v>0.6278612113834634</v>
      </c>
      <c r="N504" s="77">
        <f t="shared" si="23"/>
        <v>2.5060365564066172</v>
      </c>
    </row>
    <row r="505" spans="1:14" hidden="1" x14ac:dyDescent="0.2">
      <c r="A505" t="s">
        <v>284</v>
      </c>
      <c r="B505" t="s">
        <v>246</v>
      </c>
      <c r="C505" t="s">
        <v>233</v>
      </c>
      <c r="D505" t="s">
        <v>83</v>
      </c>
      <c r="E505" t="s">
        <v>316</v>
      </c>
      <c r="F505">
        <v>2</v>
      </c>
      <c r="G505" s="77">
        <v>0.209572990099825</v>
      </c>
      <c r="H505" s="77">
        <v>0.31804296853294201</v>
      </c>
      <c r="I505" s="77">
        <f>Table3[[#This Row],[beta]]*0.693</f>
        <v>0.14523408213917871</v>
      </c>
      <c r="J505" s="77">
        <f>Table3[[#This Row],[SE]]*0.693</f>
        <v>0.22040377719332879</v>
      </c>
      <c r="K505" s="77">
        <v>0.50993075202183602</v>
      </c>
      <c r="L505" s="77">
        <f t="shared" si="21"/>
        <v>1.2331513796683644</v>
      </c>
      <c r="M505" s="77">
        <f t="shared" si="22"/>
        <v>0.66113896401403782</v>
      </c>
      <c r="N505" s="77">
        <f t="shared" si="23"/>
        <v>2.3000645975324834</v>
      </c>
    </row>
    <row r="506" spans="1:14" hidden="1" x14ac:dyDescent="0.2">
      <c r="A506" t="s">
        <v>284</v>
      </c>
      <c r="B506" t="s">
        <v>2214</v>
      </c>
      <c r="C506" t="s">
        <v>233</v>
      </c>
      <c r="D506" t="s">
        <v>83</v>
      </c>
      <c r="E506" t="s">
        <v>316</v>
      </c>
      <c r="F506">
        <v>2</v>
      </c>
      <c r="G506" s="77">
        <v>0.109698482291095</v>
      </c>
      <c r="H506" s="77">
        <v>0.535359043336044</v>
      </c>
      <c r="I506" s="77">
        <f>Table3[[#This Row],[beta]]*0.693</f>
        <v>7.602104822772883E-2</v>
      </c>
      <c r="J506" s="77">
        <f>Table3[[#This Row],[SE]]*0.693</f>
        <v>0.37100381703187846</v>
      </c>
      <c r="K506" s="77">
        <v>0.83764527233118602</v>
      </c>
      <c r="L506" s="77">
        <f t="shared" si="21"/>
        <v>1.1159415435895206</v>
      </c>
      <c r="M506" s="77">
        <f t="shared" si="22"/>
        <v>0.3907820690090309</v>
      </c>
      <c r="N506" s="77">
        <f t="shared" si="23"/>
        <v>3.1867519711611498</v>
      </c>
    </row>
    <row r="507" spans="1:14" hidden="1" x14ac:dyDescent="0.2">
      <c r="A507" t="s">
        <v>284</v>
      </c>
      <c r="B507" t="s">
        <v>225</v>
      </c>
      <c r="C507" t="s">
        <v>233</v>
      </c>
      <c r="D507" t="s">
        <v>79</v>
      </c>
      <c r="E507" t="s">
        <v>302</v>
      </c>
      <c r="F507">
        <v>1</v>
      </c>
      <c r="G507" s="77">
        <v>0.26340037599999999</v>
      </c>
      <c r="H507" s="77">
        <v>0.223405035</v>
      </c>
      <c r="I507" s="77">
        <f>Table3[[#This Row],[beta]]*0.693</f>
        <v>0.18253646056799999</v>
      </c>
      <c r="J507" s="77">
        <f>Table3[[#This Row],[SE]]*0.693</f>
        <v>0.154819689255</v>
      </c>
      <c r="K507" s="77">
        <v>0.238387766</v>
      </c>
      <c r="L507" s="77">
        <f t="shared" si="21"/>
        <v>1.3013476430259412</v>
      </c>
      <c r="M507" s="77">
        <f t="shared" si="22"/>
        <v>0.83989911747600532</v>
      </c>
      <c r="N507" s="77">
        <f t="shared" si="23"/>
        <v>2.0163203565427645</v>
      </c>
    </row>
    <row r="508" spans="1:14" hidden="1" x14ac:dyDescent="0.2">
      <c r="A508" t="s">
        <v>284</v>
      </c>
      <c r="B508" t="s">
        <v>246</v>
      </c>
      <c r="C508" t="s">
        <v>233</v>
      </c>
      <c r="D508" t="s">
        <v>79</v>
      </c>
      <c r="E508" t="s">
        <v>302</v>
      </c>
      <c r="F508">
        <v>1</v>
      </c>
      <c r="G508" s="77">
        <v>0.100298164968363</v>
      </c>
      <c r="H508" s="77">
        <v>0.39683187009221899</v>
      </c>
      <c r="I508" s="77">
        <f>Table3[[#This Row],[beta]]*0.693</f>
        <v>6.9506628323075553E-2</v>
      </c>
      <c r="J508" s="77">
        <f>Table3[[#This Row],[SE]]*0.693</f>
        <v>0.27500448597390775</v>
      </c>
      <c r="K508" s="77">
        <v>0.80046353063042996</v>
      </c>
      <c r="L508" s="77">
        <f t="shared" si="21"/>
        <v>1.1055004904584993</v>
      </c>
      <c r="M508" s="77">
        <f t="shared" si="22"/>
        <v>0.50788902986577356</v>
      </c>
      <c r="N508" s="77">
        <f t="shared" si="23"/>
        <v>2.4062959869934004</v>
      </c>
    </row>
    <row r="509" spans="1:14" hidden="1" x14ac:dyDescent="0.2">
      <c r="A509" t="s">
        <v>284</v>
      </c>
      <c r="B509" t="s">
        <v>2214</v>
      </c>
      <c r="C509" t="s">
        <v>233</v>
      </c>
      <c r="D509" t="s">
        <v>79</v>
      </c>
      <c r="E509" t="s">
        <v>302</v>
      </c>
      <c r="F509">
        <v>1</v>
      </c>
      <c r="G509" s="77">
        <v>-0.84412430765299296</v>
      </c>
      <c r="H509" s="77">
        <v>0.51083537437302895</v>
      </c>
      <c r="I509" s="77">
        <f>Table3[[#This Row],[beta]]*0.693</f>
        <v>-0.58497814520352409</v>
      </c>
      <c r="J509" s="77">
        <f>Table3[[#This Row],[SE]]*0.693</f>
        <v>0.35400891444050903</v>
      </c>
      <c r="K509" s="77">
        <v>9.8445085714812794E-2</v>
      </c>
      <c r="L509" s="77">
        <f t="shared" si="21"/>
        <v>0.42993368305026752</v>
      </c>
      <c r="M509" s="77">
        <f t="shared" si="22"/>
        <v>0.15796818271993998</v>
      </c>
      <c r="N509" s="77">
        <f t="shared" si="23"/>
        <v>1.1701278614369699</v>
      </c>
    </row>
    <row r="510" spans="1:14" hidden="1" x14ac:dyDescent="0.2">
      <c r="A510" t="s">
        <v>284</v>
      </c>
      <c r="B510" t="s">
        <v>246</v>
      </c>
      <c r="C510" t="s">
        <v>233</v>
      </c>
      <c r="D510" t="s">
        <v>133</v>
      </c>
      <c r="E510" t="s">
        <v>302</v>
      </c>
      <c r="F510">
        <v>1</v>
      </c>
      <c r="G510" s="77">
        <v>0.32428176148300097</v>
      </c>
      <c r="H510" s="77">
        <v>0.52508256752585603</v>
      </c>
      <c r="I510" s="77">
        <f>Table3[[#This Row],[beta]]*0.693</f>
        <v>0.22472726070771964</v>
      </c>
      <c r="J510" s="77">
        <f>Table3[[#This Row],[SE]]*0.693</f>
        <v>0.3638822192954182</v>
      </c>
      <c r="K510" s="77">
        <v>0.53685063756289697</v>
      </c>
      <c r="L510" s="77">
        <f t="shared" si="21"/>
        <v>1.3830369387642181</v>
      </c>
      <c r="M510" s="77">
        <f t="shared" si="22"/>
        <v>0.49416783582224877</v>
      </c>
      <c r="N510" s="77">
        <f t="shared" si="23"/>
        <v>3.8707318350729869</v>
      </c>
    </row>
    <row r="511" spans="1:14" hidden="1" x14ac:dyDescent="0.2">
      <c r="A511" t="s">
        <v>284</v>
      </c>
      <c r="B511" t="s">
        <v>2214</v>
      </c>
      <c r="C511" t="s">
        <v>233</v>
      </c>
      <c r="D511" t="s">
        <v>133</v>
      </c>
      <c r="E511" t="s">
        <v>302</v>
      </c>
      <c r="F511">
        <v>1</v>
      </c>
      <c r="G511" s="77">
        <v>0.57355172760516604</v>
      </c>
      <c r="H511" s="77">
        <v>0.68549240683595203</v>
      </c>
      <c r="I511" s="77">
        <f>Table3[[#This Row],[beta]]*0.693</f>
        <v>0.39747134723038002</v>
      </c>
      <c r="J511" s="77">
        <f>Table3[[#This Row],[SE]]*0.693</f>
        <v>0.47504623793731471</v>
      </c>
      <c r="K511" s="77">
        <v>0.40276102984479001</v>
      </c>
      <c r="L511" s="77">
        <f t="shared" si="21"/>
        <v>1.7745586206898316</v>
      </c>
      <c r="M511" s="77">
        <f t="shared" si="22"/>
        <v>0.46300686870345403</v>
      </c>
      <c r="N511" s="77">
        <f t="shared" si="23"/>
        <v>6.8013209114647104</v>
      </c>
    </row>
    <row r="512" spans="1:14" hidden="1" x14ac:dyDescent="0.2">
      <c r="A512" t="s">
        <v>283</v>
      </c>
      <c r="B512" t="s">
        <v>225</v>
      </c>
      <c r="C512" t="s">
        <v>287</v>
      </c>
      <c r="D512" t="s">
        <v>314</v>
      </c>
      <c r="E512" t="s">
        <v>302</v>
      </c>
      <c r="F512">
        <v>1</v>
      </c>
      <c r="G512" s="77">
        <v>-7.2817590134298005E-2</v>
      </c>
      <c r="H512" s="77">
        <v>6.4706719946071703E-2</v>
      </c>
      <c r="I512" s="77">
        <f>Table3[[#This Row],[beta]]*0.693</f>
        <v>-5.0462589963068516E-2</v>
      </c>
      <c r="J512" s="77">
        <f>Table3[[#This Row],[SE]]*0.693</f>
        <v>4.4841756922627686E-2</v>
      </c>
      <c r="K512" s="77">
        <v>0.26044151676004801</v>
      </c>
      <c r="L512" s="77">
        <f t="shared" si="21"/>
        <v>0.92977041385476566</v>
      </c>
      <c r="M512" s="77">
        <f t="shared" si="22"/>
        <v>0.81902328769556265</v>
      </c>
      <c r="N512" s="77">
        <f t="shared" si="23"/>
        <v>1.0554926037719621</v>
      </c>
    </row>
    <row r="513" spans="1:14" hidden="1" x14ac:dyDescent="0.2">
      <c r="A513" t="s">
        <v>283</v>
      </c>
      <c r="B513" t="s">
        <v>246</v>
      </c>
      <c r="C513" t="s">
        <v>287</v>
      </c>
      <c r="D513" t="s">
        <v>314</v>
      </c>
      <c r="E513" t="s">
        <v>302</v>
      </c>
      <c r="F513">
        <v>1</v>
      </c>
      <c r="G513" s="77">
        <v>3.5865189999999998E-3</v>
      </c>
      <c r="H513" s="77">
        <v>4.05493E-3</v>
      </c>
      <c r="I513" s="77">
        <f>Table3[[#This Row],[beta]]*0.693</f>
        <v>2.4854576669999999E-3</v>
      </c>
      <c r="J513" s="77">
        <f>Table3[[#This Row],[SE]]*0.693</f>
        <v>2.8100664899999997E-3</v>
      </c>
      <c r="K513" s="77">
        <v>0.37643531800000002</v>
      </c>
      <c r="L513" s="77">
        <f t="shared" si="21"/>
        <v>1.0035929582551377</v>
      </c>
      <c r="M513" s="77">
        <f t="shared" si="22"/>
        <v>0.99564835217816461</v>
      </c>
      <c r="N513" s="77">
        <f t="shared" si="23"/>
        <v>1.0116009569602209</v>
      </c>
    </row>
    <row r="514" spans="1:14" hidden="1" x14ac:dyDescent="0.2">
      <c r="A514" t="s">
        <v>283</v>
      </c>
      <c r="B514" t="s">
        <v>2214</v>
      </c>
      <c r="C514" t="s">
        <v>287</v>
      </c>
      <c r="D514" t="s">
        <v>314</v>
      </c>
      <c r="E514" t="s">
        <v>302</v>
      </c>
      <c r="F514">
        <v>1</v>
      </c>
      <c r="G514" s="77">
        <v>0.18078228441757599</v>
      </c>
      <c r="H514" s="77">
        <v>0.125628367137638</v>
      </c>
      <c r="I514" s="77">
        <f>Table3[[#This Row],[beta]]*0.693</f>
        <v>0.12528212310138015</v>
      </c>
      <c r="J514" s="77">
        <f>Table3[[#This Row],[SE]]*0.693</f>
        <v>8.706045842638313E-2</v>
      </c>
      <c r="K514" s="77">
        <v>0.15014361244681901</v>
      </c>
      <c r="L514" s="77">
        <f t="shared" si="21"/>
        <v>1.1981542940348775</v>
      </c>
      <c r="M514" s="77">
        <f t="shared" si="22"/>
        <v>0.93664651932409493</v>
      </c>
      <c r="N514" s="77">
        <f t="shared" si="23"/>
        <v>1.5326739412325558</v>
      </c>
    </row>
    <row r="515" spans="1:14" hidden="1" x14ac:dyDescent="0.2">
      <c r="A515" t="s">
        <v>284</v>
      </c>
      <c r="B515" t="s">
        <v>225</v>
      </c>
      <c r="C515" t="s">
        <v>287</v>
      </c>
      <c r="D515" t="s">
        <v>137</v>
      </c>
      <c r="E515" t="s">
        <v>302</v>
      </c>
      <c r="F515">
        <v>1</v>
      </c>
      <c r="G515" s="77">
        <v>-1.34541868962167E-2</v>
      </c>
      <c r="H515" s="77">
        <v>8.3415958756543299E-2</v>
      </c>
      <c r="I515" s="77">
        <f>Table3[[#This Row],[beta]]*0.693</f>
        <v>-9.3237515190781727E-3</v>
      </c>
      <c r="J515" s="77">
        <f>Table3[[#This Row],[SE]]*0.693</f>
        <v>5.7807259418284504E-2</v>
      </c>
      <c r="K515" s="77">
        <v>0.87186474493272104</v>
      </c>
      <c r="L515" s="77">
        <f t="shared" ref="L515:L578" si="24">EXP(IF(RIGHT(D515,3)="_HB",I515,G515))</f>
        <v>0.98663591613597501</v>
      </c>
      <c r="M515" s="77">
        <f t="shared" ref="M515:M578" si="25">EXP(IF(RIGHT(D515,3)="_HB", J515 - 1.96*HI515, G515 - 1.96*H515))</f>
        <v>0.83782212190688954</v>
      </c>
      <c r="N515" s="77">
        <f t="shared" si="23"/>
        <v>1.1618819861116749</v>
      </c>
    </row>
    <row r="516" spans="1:14" hidden="1" x14ac:dyDescent="0.2">
      <c r="A516" t="s">
        <v>284</v>
      </c>
      <c r="B516" t="s">
        <v>246</v>
      </c>
      <c r="C516" t="s">
        <v>287</v>
      </c>
      <c r="D516" t="s">
        <v>137</v>
      </c>
      <c r="E516" t="s">
        <v>302</v>
      </c>
      <c r="F516">
        <v>1</v>
      </c>
      <c r="G516" s="77">
        <v>-6.4645647792356004E-3</v>
      </c>
      <c r="H516" s="77">
        <v>1.07548282834004E-2</v>
      </c>
      <c r="I516" s="77">
        <f>Table3[[#This Row],[beta]]*0.693</f>
        <v>-4.4799433920102707E-3</v>
      </c>
      <c r="J516" s="77">
        <f>Table3[[#This Row],[SE]]*0.693</f>
        <v>7.4530960003964765E-3</v>
      </c>
      <c r="K516" s="77">
        <v>0.54778344661331402</v>
      </c>
      <c r="L516" s="77">
        <f t="shared" si="24"/>
        <v>0.99355628556599407</v>
      </c>
      <c r="M516" s="77">
        <f t="shared" si="25"/>
        <v>0.972831849560991</v>
      </c>
      <c r="N516" s="77">
        <f t="shared" si="23"/>
        <v>1.0147222184729738</v>
      </c>
    </row>
    <row r="517" spans="1:14" hidden="1" x14ac:dyDescent="0.2">
      <c r="A517" t="s">
        <v>284</v>
      </c>
      <c r="B517" t="s">
        <v>2214</v>
      </c>
      <c r="C517" t="s">
        <v>287</v>
      </c>
      <c r="D517" t="s">
        <v>137</v>
      </c>
      <c r="E517" t="s">
        <v>302</v>
      </c>
      <c r="F517">
        <v>1</v>
      </c>
      <c r="G517" s="77">
        <v>-0.23589674399999999</v>
      </c>
      <c r="H517" s="77">
        <v>0.19643112900000001</v>
      </c>
      <c r="I517" s="77">
        <f>Table3[[#This Row],[beta]]*0.693</f>
        <v>-0.16347644359199998</v>
      </c>
      <c r="J517" s="77">
        <f>Table3[[#This Row],[SE]]*0.693</f>
        <v>0.136126772397</v>
      </c>
      <c r="K517" s="77">
        <v>0.22978485700000001</v>
      </c>
      <c r="L517" s="77">
        <f t="shared" si="24"/>
        <v>0.78986222773645764</v>
      </c>
      <c r="M517" s="77">
        <f t="shared" si="25"/>
        <v>0.53745956117170612</v>
      </c>
      <c r="N517" s="77">
        <f t="shared" ref="N517:N580" si="26">EXP(IF(RIGHT(D517,3)="_HB",I517+1.96*J517,G517+1.96*H517))</f>
        <v>1.1607986607302787</v>
      </c>
    </row>
    <row r="518" spans="1:14" hidden="1" x14ac:dyDescent="0.2">
      <c r="A518" t="s">
        <v>283</v>
      </c>
      <c r="B518" t="s">
        <v>225</v>
      </c>
      <c r="C518" t="s">
        <v>287</v>
      </c>
      <c r="D518" t="s">
        <v>301</v>
      </c>
      <c r="E518" t="s">
        <v>302</v>
      </c>
      <c r="F518">
        <v>1</v>
      </c>
      <c r="G518" s="77">
        <v>9.6405169791672005E-3</v>
      </c>
      <c r="H518" s="77">
        <v>2.04152124264717E-2</v>
      </c>
      <c r="I518" s="77">
        <f>Table3[[#This Row],[beta]]*0.693</f>
        <v>6.6808782665628693E-3</v>
      </c>
      <c r="J518" s="77">
        <f>Table3[[#This Row],[SE]]*0.693</f>
        <v>1.4147742211544887E-2</v>
      </c>
      <c r="K518" s="77">
        <v>0.63676817958568599</v>
      </c>
      <c r="L518" s="77">
        <f t="shared" si="24"/>
        <v>1.006703245116092</v>
      </c>
      <c r="M518" s="77">
        <f t="shared" si="25"/>
        <v>1.0142482951558347</v>
      </c>
      <c r="N518" s="77">
        <f t="shared" si="26"/>
        <v>1.0350093422459563</v>
      </c>
    </row>
    <row r="519" spans="1:14" hidden="1" x14ac:dyDescent="0.2">
      <c r="A519" t="s">
        <v>283</v>
      </c>
      <c r="B519" t="s">
        <v>246</v>
      </c>
      <c r="C519" t="s">
        <v>287</v>
      </c>
      <c r="D519" t="s">
        <v>301</v>
      </c>
      <c r="E519" t="s">
        <v>302</v>
      </c>
      <c r="F519">
        <v>1</v>
      </c>
      <c r="G519" s="77">
        <v>-1.53645E-4</v>
      </c>
      <c r="H519" s="77">
        <v>1.5102309999999999E-3</v>
      </c>
      <c r="I519" s="77">
        <f>Table3[[#This Row],[beta]]*0.693</f>
        <v>-1.0647598499999999E-4</v>
      </c>
      <c r="J519" s="77">
        <f>Table3[[#This Row],[SE]]*0.693</f>
        <v>1.0465900829999999E-3</v>
      </c>
      <c r="K519" s="77">
        <v>0.91896636399999998</v>
      </c>
      <c r="L519" s="77">
        <f t="shared" si="24"/>
        <v>0.99989352968336653</v>
      </c>
      <c r="M519" s="77">
        <f t="shared" si="25"/>
        <v>1.0010471379495147</v>
      </c>
      <c r="N519" s="77">
        <f t="shared" si="26"/>
        <v>1.0019467330067418</v>
      </c>
    </row>
    <row r="520" spans="1:14" hidden="1" x14ac:dyDescent="0.2">
      <c r="A520" t="s">
        <v>283</v>
      </c>
      <c r="B520" t="s">
        <v>2214</v>
      </c>
      <c r="C520" t="s">
        <v>287</v>
      </c>
      <c r="D520" t="s">
        <v>301</v>
      </c>
      <c r="E520" t="s">
        <v>302</v>
      </c>
      <c r="F520">
        <v>1</v>
      </c>
      <c r="G520" s="77">
        <v>7.3412279028524596E-2</v>
      </c>
      <c r="H520" s="77">
        <v>8.3980760208895E-2</v>
      </c>
      <c r="I520" s="77">
        <f>Table3[[#This Row],[beta]]*0.693</f>
        <v>5.0874709366767544E-2</v>
      </c>
      <c r="J520" s="77">
        <f>Table3[[#This Row],[SE]]*0.693</f>
        <v>5.8198666824764232E-2</v>
      </c>
      <c r="K520" s="77">
        <v>0.382033345548143</v>
      </c>
      <c r="L520" s="77">
        <f t="shared" si="24"/>
        <v>1.0521910553407416</v>
      </c>
      <c r="M520" s="77">
        <f t="shared" si="25"/>
        <v>1.0599255468377098</v>
      </c>
      <c r="N520" s="77">
        <f t="shared" si="26"/>
        <v>1.1793271881662706</v>
      </c>
    </row>
    <row r="521" spans="1:14" hidden="1" x14ac:dyDescent="0.2">
      <c r="A521" t="s">
        <v>284</v>
      </c>
      <c r="B521" t="s">
        <v>225</v>
      </c>
      <c r="C521" t="s">
        <v>287</v>
      </c>
      <c r="D521" t="s">
        <v>81</v>
      </c>
      <c r="E521" t="s">
        <v>316</v>
      </c>
      <c r="F521">
        <v>2</v>
      </c>
      <c r="G521" s="77">
        <v>-1.4188370331565E-2</v>
      </c>
      <c r="H521" s="77">
        <v>7.0013276836388902E-2</v>
      </c>
      <c r="I521" s="77">
        <f>Table3[[#This Row],[beta]]*0.693</f>
        <v>-9.8325406397745448E-3</v>
      </c>
      <c r="J521" s="77">
        <f>Table3[[#This Row],[SE]]*0.693</f>
        <v>4.8519200847617502E-2</v>
      </c>
      <c r="K521" s="77">
        <v>0.83940659921726002</v>
      </c>
      <c r="L521" s="77">
        <f t="shared" si="24"/>
        <v>0.98591181023543306</v>
      </c>
      <c r="M521" s="77">
        <f t="shared" si="25"/>
        <v>0.85949145766821344</v>
      </c>
      <c r="N521" s="77">
        <f t="shared" si="26"/>
        <v>1.1309270021121429</v>
      </c>
    </row>
    <row r="522" spans="1:14" hidden="1" x14ac:dyDescent="0.2">
      <c r="A522" t="s">
        <v>284</v>
      </c>
      <c r="B522" t="s">
        <v>246</v>
      </c>
      <c r="C522" t="s">
        <v>287</v>
      </c>
      <c r="D522" t="s">
        <v>81</v>
      </c>
      <c r="E522" t="s">
        <v>302</v>
      </c>
      <c r="F522">
        <v>1</v>
      </c>
      <c r="G522" s="77">
        <v>-5.91058972572706E-3</v>
      </c>
      <c r="H522" s="77">
        <v>9.8332029648779407E-3</v>
      </c>
      <c r="I522" s="77">
        <f>Table3[[#This Row],[beta]]*0.693</f>
        <v>-4.0960386799288526E-3</v>
      </c>
      <c r="J522" s="77">
        <f>Table3[[#This Row],[SE]]*0.693</f>
        <v>6.8144096546604123E-3</v>
      </c>
      <c r="K522" s="77">
        <v>0.54778344661331402</v>
      </c>
      <c r="L522" s="77">
        <f t="shared" si="24"/>
        <v>0.99410684344603972</v>
      </c>
      <c r="M522" s="77">
        <f t="shared" si="25"/>
        <v>0.97513079570851835</v>
      </c>
      <c r="N522" s="77">
        <f t="shared" si="26"/>
        <v>1.0134521651202695</v>
      </c>
    </row>
    <row r="523" spans="1:14" hidden="1" x14ac:dyDescent="0.2">
      <c r="A523" t="s">
        <v>284</v>
      </c>
      <c r="B523" t="s">
        <v>2214</v>
      </c>
      <c r="C523" t="s">
        <v>287</v>
      </c>
      <c r="D523" t="s">
        <v>81</v>
      </c>
      <c r="E523" t="s">
        <v>316</v>
      </c>
      <c r="F523">
        <v>2</v>
      </c>
      <c r="G523" s="77">
        <v>-9.3099942000000005E-2</v>
      </c>
      <c r="H523" s="77">
        <v>0.23636866400000001</v>
      </c>
      <c r="I523" s="77">
        <f>Table3[[#This Row],[beta]]*0.693</f>
        <v>-6.4518259805999997E-2</v>
      </c>
      <c r="J523" s="77">
        <f>Table3[[#This Row],[SE]]*0.693</f>
        <v>0.163803484152</v>
      </c>
      <c r="K523" s="77">
        <v>0.69367259599999997</v>
      </c>
      <c r="L523" s="77">
        <f t="shared" si="24"/>
        <v>0.91110243834586646</v>
      </c>
      <c r="M523" s="77">
        <f t="shared" si="25"/>
        <v>0.57327914121888679</v>
      </c>
      <c r="N523" s="77">
        <f t="shared" si="26"/>
        <v>1.4479990522502466</v>
      </c>
    </row>
    <row r="524" spans="1:14" hidden="1" x14ac:dyDescent="0.2">
      <c r="A524" t="s">
        <v>284</v>
      </c>
      <c r="B524" t="s">
        <v>225</v>
      </c>
      <c r="C524" t="s">
        <v>287</v>
      </c>
      <c r="D524" t="s">
        <v>76</v>
      </c>
      <c r="E524" t="s">
        <v>302</v>
      </c>
      <c r="F524">
        <v>1</v>
      </c>
      <c r="G524" s="77">
        <v>-8.2232035874682696E-2</v>
      </c>
      <c r="H524" s="77">
        <v>7.78712460934496E-2</v>
      </c>
      <c r="I524" s="77">
        <f>Table3[[#This Row],[beta]]*0.693</f>
        <v>-5.6986800861155103E-2</v>
      </c>
      <c r="J524" s="77">
        <f>Table3[[#This Row],[SE]]*0.693</f>
        <v>5.3964773542760566E-2</v>
      </c>
      <c r="K524" s="77">
        <v>0.29096821486257501</v>
      </c>
      <c r="L524" s="77">
        <f t="shared" si="24"/>
        <v>0.92105821535061305</v>
      </c>
      <c r="M524" s="77">
        <f t="shared" si="25"/>
        <v>0.79068179172289021</v>
      </c>
      <c r="N524" s="77">
        <f t="shared" si="26"/>
        <v>1.0729325563654515</v>
      </c>
    </row>
    <row r="525" spans="1:14" hidden="1" x14ac:dyDescent="0.2">
      <c r="A525" t="s">
        <v>284</v>
      </c>
      <c r="B525" t="s">
        <v>2214</v>
      </c>
      <c r="C525" t="s">
        <v>287</v>
      </c>
      <c r="D525" t="s">
        <v>76</v>
      </c>
      <c r="E525" t="s">
        <v>302</v>
      </c>
      <c r="F525">
        <v>1</v>
      </c>
      <c r="G525" s="77">
        <v>-7.6625306000000004E-2</v>
      </c>
      <c r="H525" s="77">
        <v>0.18751396100000001</v>
      </c>
      <c r="I525" s="77">
        <f>Table3[[#This Row],[beta]]*0.693</f>
        <v>-5.3101337057999999E-2</v>
      </c>
      <c r="J525" s="77">
        <f>Table3[[#This Row],[SE]]*0.693</f>
        <v>0.12994717497299998</v>
      </c>
      <c r="K525" s="77">
        <v>0.68280543199999999</v>
      </c>
      <c r="L525" s="77">
        <f t="shared" si="24"/>
        <v>0.926236843982849</v>
      </c>
      <c r="M525" s="77">
        <f t="shared" si="25"/>
        <v>0.64136749605902277</v>
      </c>
      <c r="N525" s="77">
        <f t="shared" si="26"/>
        <v>1.3376335664387295</v>
      </c>
    </row>
    <row r="526" spans="1:14" hidden="1" x14ac:dyDescent="0.2">
      <c r="A526" t="s">
        <v>284</v>
      </c>
      <c r="B526" t="s">
        <v>225</v>
      </c>
      <c r="C526" t="s">
        <v>287</v>
      </c>
      <c r="D526" t="s">
        <v>73</v>
      </c>
      <c r="E526" t="s">
        <v>302</v>
      </c>
      <c r="F526">
        <v>1</v>
      </c>
      <c r="G526" s="77">
        <v>-0.10269908553521299</v>
      </c>
      <c r="H526" s="77">
        <v>7.8019460329076695E-2</v>
      </c>
      <c r="I526" s="77">
        <f>Table3[[#This Row],[beta]]*0.693</f>
        <v>-7.1170466275902594E-2</v>
      </c>
      <c r="J526" s="77">
        <f>Table3[[#This Row],[SE]]*0.693</f>
        <v>5.4067486008050149E-2</v>
      </c>
      <c r="K526" s="77">
        <v>0.188064469834716</v>
      </c>
      <c r="L526" s="77">
        <f t="shared" si="24"/>
        <v>0.90239847738458867</v>
      </c>
      <c r="M526" s="77">
        <f t="shared" si="25"/>
        <v>0.774438345550857</v>
      </c>
      <c r="N526" s="77">
        <f t="shared" si="26"/>
        <v>1.0515014095883863</v>
      </c>
    </row>
    <row r="527" spans="1:14" hidden="1" x14ac:dyDescent="0.2">
      <c r="A527" t="s">
        <v>284</v>
      </c>
      <c r="B527" t="s">
        <v>246</v>
      </c>
      <c r="C527" t="s">
        <v>287</v>
      </c>
      <c r="D527" t="s">
        <v>73</v>
      </c>
      <c r="E527" t="s">
        <v>302</v>
      </c>
      <c r="F527">
        <v>1</v>
      </c>
      <c r="G527" s="77">
        <v>4.0805956696965097E-4</v>
      </c>
      <c r="H527" s="77">
        <v>4.3942994169529799E-3</v>
      </c>
      <c r="I527" s="77">
        <f>Table3[[#This Row],[beta]]*0.693</f>
        <v>2.8278527990996811E-4</v>
      </c>
      <c r="J527" s="77">
        <f>Table3[[#This Row],[SE]]*0.693</f>
        <v>3.045249495948415E-3</v>
      </c>
      <c r="K527" s="77">
        <v>0.92601389370902998</v>
      </c>
      <c r="L527" s="77">
        <f t="shared" si="24"/>
        <v>1.0004081428346003</v>
      </c>
      <c r="M527" s="77">
        <f t="shared" si="25"/>
        <v>0.99182879994636242</v>
      </c>
      <c r="N527" s="77">
        <f t="shared" si="26"/>
        <v>1.0090616972444215</v>
      </c>
    </row>
    <row r="528" spans="1:14" hidden="1" x14ac:dyDescent="0.2">
      <c r="A528" t="s">
        <v>284</v>
      </c>
      <c r="B528" t="s">
        <v>2214</v>
      </c>
      <c r="C528" t="s">
        <v>287</v>
      </c>
      <c r="D528" t="s">
        <v>73</v>
      </c>
      <c r="E528" t="s">
        <v>302</v>
      </c>
      <c r="F528">
        <v>1</v>
      </c>
      <c r="G528" s="77">
        <v>-1.8310690000000001E-2</v>
      </c>
      <c r="H528" s="77">
        <v>0.194252534</v>
      </c>
      <c r="I528" s="77">
        <f>Table3[[#This Row],[beta]]*0.693</f>
        <v>-1.268930817E-2</v>
      </c>
      <c r="J528" s="77">
        <f>Table3[[#This Row],[SE]]*0.693</f>
        <v>0.134617006062</v>
      </c>
      <c r="K528" s="77">
        <v>0.92490080100000005</v>
      </c>
      <c r="L528" s="77">
        <f t="shared" si="24"/>
        <v>0.98185593214540412</v>
      </c>
      <c r="M528" s="77">
        <f t="shared" si="25"/>
        <v>0.67096006687188992</v>
      </c>
      <c r="N528" s="77">
        <f t="shared" si="26"/>
        <v>1.4368084169056667</v>
      </c>
    </row>
    <row r="529" spans="1:14" hidden="1" x14ac:dyDescent="0.2">
      <c r="A529" t="s">
        <v>284</v>
      </c>
      <c r="B529" t="s">
        <v>225</v>
      </c>
      <c r="C529" t="s">
        <v>287</v>
      </c>
      <c r="D529" t="s">
        <v>70</v>
      </c>
      <c r="E529" t="s">
        <v>302</v>
      </c>
      <c r="F529">
        <v>1</v>
      </c>
      <c r="G529" s="77">
        <v>1.6310404120121101E-2</v>
      </c>
      <c r="H529" s="77">
        <v>0.12504643158759501</v>
      </c>
      <c r="I529" s="77">
        <f>Table3[[#This Row],[beta]]*0.693</f>
        <v>1.1303110055243922E-2</v>
      </c>
      <c r="J529" s="77">
        <f>Table3[[#This Row],[SE]]*0.693</f>
        <v>8.6657177090203333E-2</v>
      </c>
      <c r="K529" s="77">
        <v>0.89622244910044502</v>
      </c>
      <c r="L529" s="77">
        <f t="shared" si="24"/>
        <v>1.0164441448940476</v>
      </c>
      <c r="M529" s="77">
        <f t="shared" si="25"/>
        <v>0.79550304630365976</v>
      </c>
      <c r="N529" s="77">
        <f t="shared" si="26"/>
        <v>1.2987488916478818</v>
      </c>
    </row>
    <row r="530" spans="1:14" hidden="1" x14ac:dyDescent="0.2">
      <c r="A530" t="s">
        <v>284</v>
      </c>
      <c r="B530" t="s">
        <v>246</v>
      </c>
      <c r="C530" t="s">
        <v>287</v>
      </c>
      <c r="D530" t="s">
        <v>70</v>
      </c>
      <c r="E530" t="s">
        <v>302</v>
      </c>
      <c r="F530">
        <v>1</v>
      </c>
      <c r="G530" s="77">
        <v>-8.3549602700859298E-4</v>
      </c>
      <c r="H530" s="77">
        <v>6.8004554391882096E-3</v>
      </c>
      <c r="I530" s="77">
        <f>Table3[[#This Row],[beta]]*0.693</f>
        <v>-5.7899874671695493E-4</v>
      </c>
      <c r="J530" s="77">
        <f>Table3[[#This Row],[SE]]*0.693</f>
        <v>4.7127156193574292E-3</v>
      </c>
      <c r="K530" s="77">
        <v>0.90221888417653795</v>
      </c>
      <c r="L530" s="77">
        <f t="shared" si="24"/>
        <v>0.99916485290261381</v>
      </c>
      <c r="M530" s="77">
        <f t="shared" si="25"/>
        <v>0.98593545430474328</v>
      </c>
      <c r="N530" s="77">
        <f t="shared" si="26"/>
        <v>1.0125717651363892</v>
      </c>
    </row>
    <row r="531" spans="1:14" hidden="1" x14ac:dyDescent="0.2">
      <c r="A531" t="s">
        <v>284</v>
      </c>
      <c r="B531" t="s">
        <v>2214</v>
      </c>
      <c r="C531" t="s">
        <v>287</v>
      </c>
      <c r="D531" t="s">
        <v>70</v>
      </c>
      <c r="E531" t="s">
        <v>302</v>
      </c>
      <c r="F531">
        <v>1</v>
      </c>
      <c r="G531" s="77">
        <v>-8.4814101000000003E-2</v>
      </c>
      <c r="H531" s="77">
        <v>0.34360584700000002</v>
      </c>
      <c r="I531" s="77">
        <f>Table3[[#This Row],[beta]]*0.693</f>
        <v>-5.8776171992999997E-2</v>
      </c>
      <c r="J531" s="77">
        <f>Table3[[#This Row],[SE]]*0.693</f>
        <v>0.238118851971</v>
      </c>
      <c r="K531" s="77">
        <v>0.805035579</v>
      </c>
      <c r="L531" s="77">
        <f t="shared" si="24"/>
        <v>0.91868305078877388</v>
      </c>
      <c r="M531" s="77">
        <f t="shared" si="25"/>
        <v>0.46847077409366605</v>
      </c>
      <c r="N531" s="77">
        <f t="shared" si="26"/>
        <v>1.8015607258305164</v>
      </c>
    </row>
    <row r="532" spans="1:14" hidden="1" x14ac:dyDescent="0.2">
      <c r="A532" t="s">
        <v>284</v>
      </c>
      <c r="B532" t="s">
        <v>225</v>
      </c>
      <c r="C532" t="s">
        <v>287</v>
      </c>
      <c r="D532" t="s">
        <v>131</v>
      </c>
      <c r="E532" t="s">
        <v>302</v>
      </c>
      <c r="F532">
        <v>1</v>
      </c>
      <c r="G532" s="77">
        <v>-7.4298723969300595E-2</v>
      </c>
      <c r="H532" s="77">
        <v>0.128682326049923</v>
      </c>
      <c r="I532" s="77">
        <f>Table3[[#This Row],[beta]]*0.693</f>
        <v>-5.1489015710725311E-2</v>
      </c>
      <c r="J532" s="77">
        <f>Table3[[#This Row],[SE]]*0.693</f>
        <v>8.9176851952596628E-2</v>
      </c>
      <c r="K532" s="77">
        <v>0.56368213856955196</v>
      </c>
      <c r="L532" s="77">
        <f t="shared" si="24"/>
        <v>0.92839431877807843</v>
      </c>
      <c r="M532" s="77">
        <f t="shared" si="25"/>
        <v>0.72143277213244705</v>
      </c>
      <c r="N532" s="77">
        <f t="shared" si="26"/>
        <v>1.1947281083332517</v>
      </c>
    </row>
    <row r="533" spans="1:14" hidden="1" x14ac:dyDescent="0.2">
      <c r="A533" t="s">
        <v>284</v>
      </c>
      <c r="B533" t="s">
        <v>246</v>
      </c>
      <c r="C533" t="s">
        <v>287</v>
      </c>
      <c r="D533" t="s">
        <v>131</v>
      </c>
      <c r="E533" t="s">
        <v>302</v>
      </c>
      <c r="F533">
        <v>1</v>
      </c>
      <c r="G533" s="77">
        <v>8.4679307468249008E-3</v>
      </c>
      <c r="H533" s="77">
        <v>1.09828756931021E-2</v>
      </c>
      <c r="I533" s="77">
        <f>Table3[[#This Row],[beta]]*0.693</f>
        <v>5.8682760075496557E-3</v>
      </c>
      <c r="J533" s="77">
        <f>Table3[[#This Row],[SE]]*0.693</f>
        <v>7.6111328553197547E-3</v>
      </c>
      <c r="K533" s="77">
        <v>0.44069972207313401</v>
      </c>
      <c r="L533" s="77">
        <f t="shared" si="24"/>
        <v>1.0085038850870238</v>
      </c>
      <c r="M533" s="77">
        <f t="shared" si="25"/>
        <v>0.98702638674852849</v>
      </c>
      <c r="N533" s="77">
        <f t="shared" si="26"/>
        <v>1.0304487295279869</v>
      </c>
    </row>
    <row r="534" spans="1:14" hidden="1" x14ac:dyDescent="0.2">
      <c r="A534" t="s">
        <v>284</v>
      </c>
      <c r="B534" t="s">
        <v>2214</v>
      </c>
      <c r="C534" t="s">
        <v>287</v>
      </c>
      <c r="D534" t="s">
        <v>131</v>
      </c>
      <c r="E534" t="s">
        <v>302</v>
      </c>
      <c r="F534">
        <v>1</v>
      </c>
      <c r="G534" s="77">
        <v>0.245109192</v>
      </c>
      <c r="H534" s="77">
        <v>0.37302555199999998</v>
      </c>
      <c r="I534" s="77">
        <f>Table3[[#This Row],[beta]]*0.693</f>
        <v>0.169860670056</v>
      </c>
      <c r="J534" s="77">
        <f>Table3[[#This Row],[SE]]*0.693</f>
        <v>0.25850670753599997</v>
      </c>
      <c r="K534" s="77">
        <v>0.51112678499999997</v>
      </c>
      <c r="L534" s="77">
        <f t="shared" si="24"/>
        <v>1.2777608268480662</v>
      </c>
      <c r="M534" s="77">
        <f t="shared" si="25"/>
        <v>0.61506895843798692</v>
      </c>
      <c r="N534" s="77">
        <f t="shared" si="26"/>
        <v>2.654454770037082</v>
      </c>
    </row>
    <row r="535" spans="1:14" hidden="1" x14ac:dyDescent="0.2">
      <c r="A535" t="s">
        <v>283</v>
      </c>
      <c r="B535" t="s">
        <v>225</v>
      </c>
      <c r="C535" t="s">
        <v>287</v>
      </c>
      <c r="D535" t="s">
        <v>305</v>
      </c>
      <c r="E535" t="s">
        <v>302</v>
      </c>
      <c r="F535">
        <v>1</v>
      </c>
      <c r="G535" s="77">
        <v>-7.0344924613689099E-3</v>
      </c>
      <c r="H535" s="77">
        <v>7.2689755434145395E-2</v>
      </c>
      <c r="I535" s="77">
        <f>Table3[[#This Row],[beta]]*0.693</f>
        <v>-4.8749032757286542E-3</v>
      </c>
      <c r="J535" s="77">
        <f>Table3[[#This Row],[SE]]*0.693</f>
        <v>5.0374000515862757E-2</v>
      </c>
      <c r="K535" s="77">
        <v>0.92290571828700196</v>
      </c>
      <c r="L535" s="77">
        <f t="shared" si="24"/>
        <v>0.99299019166670743</v>
      </c>
      <c r="M535" s="77">
        <f t="shared" si="25"/>
        <v>0.86113291545990589</v>
      </c>
      <c r="N535" s="77">
        <f t="shared" si="26"/>
        <v>1.1450375465205334</v>
      </c>
    </row>
    <row r="536" spans="1:14" hidden="1" x14ac:dyDescent="0.2">
      <c r="A536" t="s">
        <v>283</v>
      </c>
      <c r="B536" t="s">
        <v>246</v>
      </c>
      <c r="C536" t="s">
        <v>287</v>
      </c>
      <c r="D536" t="s">
        <v>305</v>
      </c>
      <c r="E536" t="s">
        <v>302</v>
      </c>
      <c r="F536">
        <v>1</v>
      </c>
      <c r="G536" s="77">
        <v>-4.2546959999999997E-3</v>
      </c>
      <c r="H536" s="77">
        <v>6.3336069999999998E-3</v>
      </c>
      <c r="I536" s="77">
        <f>Table3[[#This Row],[beta]]*0.693</f>
        <v>-2.9485043279999994E-3</v>
      </c>
      <c r="J536" s="77">
        <f>Table3[[#This Row],[SE]]*0.693</f>
        <v>4.3891896509999995E-3</v>
      </c>
      <c r="K536" s="77">
        <v>0.50173330500000002</v>
      </c>
      <c r="L536" s="77">
        <f t="shared" si="24"/>
        <v>0.99575434239594018</v>
      </c>
      <c r="M536" s="77">
        <f t="shared" si="25"/>
        <v>0.98346958615864821</v>
      </c>
      <c r="N536" s="77">
        <f t="shared" si="26"/>
        <v>1.0081925504917681</v>
      </c>
    </row>
    <row r="537" spans="1:14" hidden="1" x14ac:dyDescent="0.2">
      <c r="A537" t="s">
        <v>283</v>
      </c>
      <c r="B537" t="s">
        <v>2214</v>
      </c>
      <c r="C537" t="s">
        <v>287</v>
      </c>
      <c r="D537" t="s">
        <v>305</v>
      </c>
      <c r="E537" t="s">
        <v>302</v>
      </c>
      <c r="F537">
        <v>1</v>
      </c>
      <c r="G537" s="77">
        <v>-0.214942825208495</v>
      </c>
      <c r="H537" s="77">
        <v>0.17117264989330999</v>
      </c>
      <c r="I537" s="77">
        <f>Table3[[#This Row],[beta]]*0.693</f>
        <v>-0.14895537786948704</v>
      </c>
      <c r="J537" s="77">
        <f>Table3[[#This Row],[SE]]*0.693</f>
        <v>0.11862264637606382</v>
      </c>
      <c r="K537" s="77">
        <v>0.20922194376895201</v>
      </c>
      <c r="L537" s="77">
        <f t="shared" si="24"/>
        <v>0.80658755533430881</v>
      </c>
      <c r="M537" s="77">
        <f t="shared" si="25"/>
        <v>0.57669530531282109</v>
      </c>
      <c r="N537" s="77">
        <f t="shared" si="26"/>
        <v>1.1281234274436758</v>
      </c>
    </row>
    <row r="538" spans="1:14" hidden="1" x14ac:dyDescent="0.2">
      <c r="A538" t="s">
        <v>283</v>
      </c>
      <c r="B538" t="s">
        <v>225</v>
      </c>
      <c r="C538" t="s">
        <v>287</v>
      </c>
      <c r="D538" t="s">
        <v>303</v>
      </c>
      <c r="E538" t="s">
        <v>302</v>
      </c>
      <c r="F538">
        <v>1</v>
      </c>
      <c r="G538" s="77">
        <v>8.8300735969129795E-2</v>
      </c>
      <c r="H538" s="77">
        <v>6.4572344365090503E-2</v>
      </c>
      <c r="I538" s="77">
        <f>Table3[[#This Row],[beta]]*0.693</f>
        <v>6.1192410026606942E-2</v>
      </c>
      <c r="J538" s="77">
        <f>Table3[[#This Row],[SE]]*0.693</f>
        <v>4.4748634645007716E-2</v>
      </c>
      <c r="K538" s="77">
        <v>0.171478072080714</v>
      </c>
      <c r="L538" s="77">
        <f t="shared" si="24"/>
        <v>1.0923165715201666</v>
      </c>
      <c r="M538" s="77">
        <f t="shared" si="25"/>
        <v>0.96246164882906315</v>
      </c>
      <c r="N538" s="77">
        <f t="shared" si="26"/>
        <v>1.2396914660123564</v>
      </c>
    </row>
    <row r="539" spans="1:14" hidden="1" x14ac:dyDescent="0.2">
      <c r="A539" t="s">
        <v>283</v>
      </c>
      <c r="B539" t="s">
        <v>246</v>
      </c>
      <c r="C539" t="s">
        <v>287</v>
      </c>
      <c r="D539" t="s">
        <v>303</v>
      </c>
      <c r="E539" t="s">
        <v>302</v>
      </c>
      <c r="F539">
        <v>1</v>
      </c>
      <c r="G539" s="77">
        <v>5.3699300000000002E-3</v>
      </c>
      <c r="H539" s="77">
        <v>5.6855170000000002E-3</v>
      </c>
      <c r="I539" s="77">
        <f>Table3[[#This Row],[beta]]*0.693</f>
        <v>3.7213614900000001E-3</v>
      </c>
      <c r="J539" s="77">
        <f>Table3[[#This Row],[SE]]*0.693</f>
        <v>3.9400632809999999E-3</v>
      </c>
      <c r="K539" s="77">
        <v>0.34491792199999999</v>
      </c>
      <c r="L539" s="77">
        <f t="shared" si="24"/>
        <v>1.0053843739168027</v>
      </c>
      <c r="M539" s="77">
        <f t="shared" si="25"/>
        <v>0.99424295235776294</v>
      </c>
      <c r="N539" s="77">
        <f t="shared" si="26"/>
        <v>1.0166506455178386</v>
      </c>
    </row>
    <row r="540" spans="1:14" hidden="1" x14ac:dyDescent="0.2">
      <c r="A540" t="s">
        <v>283</v>
      </c>
      <c r="B540" t="s">
        <v>2214</v>
      </c>
      <c r="C540" t="s">
        <v>287</v>
      </c>
      <c r="D540" t="s">
        <v>303</v>
      </c>
      <c r="E540" t="s">
        <v>302</v>
      </c>
      <c r="F540">
        <v>1</v>
      </c>
      <c r="G540" s="77">
        <v>-0.18593723256935701</v>
      </c>
      <c r="H540" s="77">
        <v>0.178546422069738</v>
      </c>
      <c r="I540" s="77">
        <f>Table3[[#This Row],[beta]]*0.693</f>
        <v>-0.12885450217056441</v>
      </c>
      <c r="J540" s="77">
        <f>Table3[[#This Row],[SE]]*0.693</f>
        <v>0.12373267049432843</v>
      </c>
      <c r="K540" s="77">
        <v>0.29769257040883601</v>
      </c>
      <c r="L540" s="77">
        <f t="shared" si="24"/>
        <v>0.83032571075779005</v>
      </c>
      <c r="M540" s="77">
        <f t="shared" si="25"/>
        <v>0.58514931802873893</v>
      </c>
      <c r="N540" s="77">
        <f t="shared" si="26"/>
        <v>1.1782305211736879</v>
      </c>
    </row>
    <row r="541" spans="1:14" hidden="1" x14ac:dyDescent="0.2">
      <c r="A541" t="s">
        <v>283</v>
      </c>
      <c r="B541" t="s">
        <v>225</v>
      </c>
      <c r="C541" t="s">
        <v>287</v>
      </c>
      <c r="D541" t="s">
        <v>315</v>
      </c>
      <c r="E541" t="s">
        <v>302</v>
      </c>
      <c r="F541">
        <v>1</v>
      </c>
      <c r="G541" s="77">
        <v>6.2969188902091106E-2</v>
      </c>
      <c r="H541" s="77">
        <v>4.6542443971110799E-2</v>
      </c>
      <c r="I541" s="77">
        <f>Table3[[#This Row],[beta]]*0.693</f>
        <v>4.3637647909149133E-2</v>
      </c>
      <c r="J541" s="77">
        <f>Table3[[#This Row],[SE]]*0.693</f>
        <v>3.2253913671979779E-2</v>
      </c>
      <c r="K541" s="77">
        <v>0.17607442340583501</v>
      </c>
      <c r="L541" s="77">
        <f t="shared" si="24"/>
        <v>1.0446037719415511</v>
      </c>
      <c r="M541" s="77">
        <f t="shared" si="25"/>
        <v>1.0327797089034043</v>
      </c>
      <c r="N541" s="77">
        <f t="shared" si="26"/>
        <v>1.1127732453592907</v>
      </c>
    </row>
    <row r="542" spans="1:14" hidden="1" x14ac:dyDescent="0.2">
      <c r="A542" t="s">
        <v>283</v>
      </c>
      <c r="B542" t="s">
        <v>246</v>
      </c>
      <c r="C542" t="s">
        <v>287</v>
      </c>
      <c r="D542" t="s">
        <v>315</v>
      </c>
      <c r="E542" t="s">
        <v>302</v>
      </c>
      <c r="F542">
        <v>1</v>
      </c>
      <c r="G542" s="77">
        <v>4.2301930000000001E-3</v>
      </c>
      <c r="H542" s="77">
        <v>2.2435319999999999E-3</v>
      </c>
      <c r="I542" s="77">
        <f>Table3[[#This Row],[beta]]*0.693</f>
        <v>2.9315237489999997E-3</v>
      </c>
      <c r="J542" s="77">
        <f>Table3[[#This Row],[SE]]*0.693</f>
        <v>1.5547676759999998E-3</v>
      </c>
      <c r="K542" s="77">
        <v>5.9361526999999997E-2</v>
      </c>
      <c r="L542" s="77">
        <f t="shared" si="24"/>
        <v>1.0029358248666613</v>
      </c>
      <c r="M542" s="77">
        <f t="shared" si="25"/>
        <v>1.0015559769538973</v>
      </c>
      <c r="N542" s="77">
        <f t="shared" si="26"/>
        <v>1.0059967775018723</v>
      </c>
    </row>
    <row r="543" spans="1:14" hidden="1" x14ac:dyDescent="0.2">
      <c r="A543" t="s">
        <v>283</v>
      </c>
      <c r="B543" t="s">
        <v>2214</v>
      </c>
      <c r="C543" t="s">
        <v>287</v>
      </c>
      <c r="D543" t="s">
        <v>315</v>
      </c>
      <c r="E543" t="s">
        <v>302</v>
      </c>
      <c r="F543">
        <v>1</v>
      </c>
      <c r="G543" s="77">
        <v>-8.4378713128802102E-2</v>
      </c>
      <c r="H543" s="77">
        <v>5.8917258485782699E-2</v>
      </c>
      <c r="I543" s="77">
        <f>Table3[[#This Row],[beta]]*0.693</f>
        <v>-5.8474448198259851E-2</v>
      </c>
      <c r="J543" s="77">
        <f>Table3[[#This Row],[SE]]*0.693</f>
        <v>4.0829660130647406E-2</v>
      </c>
      <c r="K543" s="77">
        <v>0.15209914255050899</v>
      </c>
      <c r="L543" s="77">
        <f t="shared" si="24"/>
        <v>0.94320234061097152</v>
      </c>
      <c r="M543" s="77">
        <f t="shared" si="25"/>
        <v>1.041674651708097</v>
      </c>
      <c r="N543" s="77">
        <f t="shared" si="26"/>
        <v>1.0217856006335113</v>
      </c>
    </row>
    <row r="544" spans="1:14" hidden="1" x14ac:dyDescent="0.2">
      <c r="A544" t="s">
        <v>283</v>
      </c>
      <c r="B544" t="s">
        <v>225</v>
      </c>
      <c r="C544" t="s">
        <v>287</v>
      </c>
      <c r="D544" t="s">
        <v>312</v>
      </c>
      <c r="E544" t="s">
        <v>302</v>
      </c>
      <c r="F544">
        <v>1</v>
      </c>
      <c r="G544" s="77">
        <v>-1.26259356142032E-2</v>
      </c>
      <c r="H544" s="77">
        <v>2.88130325554894E-2</v>
      </c>
      <c r="I544" s="77">
        <f>Table3[[#This Row],[beta]]*0.693</f>
        <v>-8.7497733806428165E-3</v>
      </c>
      <c r="J544" s="77">
        <f>Table3[[#This Row],[SE]]*0.693</f>
        <v>1.9967431560954152E-2</v>
      </c>
      <c r="K544" s="77">
        <v>0.661239679730662</v>
      </c>
      <c r="L544" s="77">
        <f t="shared" si="24"/>
        <v>0.99128839448528305</v>
      </c>
      <c r="M544" s="77">
        <f t="shared" si="25"/>
        <v>1.0201681142026582</v>
      </c>
      <c r="N544" s="77">
        <f t="shared" si="26"/>
        <v>1.0308527707681103</v>
      </c>
    </row>
    <row r="545" spans="1:14" hidden="1" x14ac:dyDescent="0.2">
      <c r="A545" t="s">
        <v>283</v>
      </c>
      <c r="B545" t="s">
        <v>246</v>
      </c>
      <c r="C545" t="s">
        <v>287</v>
      </c>
      <c r="D545" t="s">
        <v>312</v>
      </c>
      <c r="E545" t="s">
        <v>302</v>
      </c>
      <c r="F545">
        <v>1</v>
      </c>
      <c r="G545" s="77">
        <v>-5.7487200000000003E-4</v>
      </c>
      <c r="H545" s="77">
        <v>2.5240150000000001E-3</v>
      </c>
      <c r="I545" s="77">
        <f>Table3[[#This Row],[beta]]*0.693</f>
        <v>-3.9838629599999999E-4</v>
      </c>
      <c r="J545" s="77">
        <f>Table3[[#This Row],[SE]]*0.693</f>
        <v>1.7491423949999999E-3</v>
      </c>
      <c r="K545" s="77">
        <v>0.819832177</v>
      </c>
      <c r="L545" s="77">
        <f t="shared" si="24"/>
        <v>0.99960169304928337</v>
      </c>
      <c r="M545" s="77">
        <f t="shared" si="25"/>
        <v>1.0017506730368657</v>
      </c>
      <c r="N545" s="77">
        <f t="shared" si="26"/>
        <v>1.0030345276841406</v>
      </c>
    </row>
    <row r="546" spans="1:14" hidden="1" x14ac:dyDescent="0.2">
      <c r="A546" t="s">
        <v>283</v>
      </c>
      <c r="B546" t="s">
        <v>2214</v>
      </c>
      <c r="C546" t="s">
        <v>287</v>
      </c>
      <c r="D546" t="s">
        <v>312</v>
      </c>
      <c r="E546" t="s">
        <v>302</v>
      </c>
      <c r="F546">
        <v>1</v>
      </c>
      <c r="G546" s="77">
        <v>9.8093807464194105E-2</v>
      </c>
      <c r="H546" s="77">
        <v>7.47843878687421E-2</v>
      </c>
      <c r="I546" s="77">
        <f>Table3[[#This Row],[beta]]*0.693</f>
        <v>6.7979008572686503E-2</v>
      </c>
      <c r="J546" s="77">
        <f>Table3[[#This Row],[SE]]*0.693</f>
        <v>5.182558079303827E-2</v>
      </c>
      <c r="K546" s="77">
        <v>0.18962532208630201</v>
      </c>
      <c r="L546" s="77">
        <f t="shared" si="24"/>
        <v>1.0703428402190238</v>
      </c>
      <c r="M546" s="77">
        <f t="shared" si="25"/>
        <v>1.0531920295737212</v>
      </c>
      <c r="N546" s="77">
        <f t="shared" si="26"/>
        <v>1.1847800516377187</v>
      </c>
    </row>
    <row r="547" spans="1:14" hidden="1" x14ac:dyDescent="0.2">
      <c r="A547" s="77" t="s">
        <v>283</v>
      </c>
      <c r="B547" s="77" t="s">
        <v>225</v>
      </c>
      <c r="C547" s="77" t="s">
        <v>287</v>
      </c>
      <c r="D547" s="77" t="s">
        <v>306</v>
      </c>
      <c r="E547" s="77" t="s">
        <v>302</v>
      </c>
      <c r="F547" s="79">
        <v>1</v>
      </c>
      <c r="G547" s="77">
        <v>0.15852885225110999</v>
      </c>
      <c r="H547" s="77">
        <v>5.5624158684599898E-2</v>
      </c>
      <c r="I547" s="77">
        <f>Table3[[#This Row],[beta]]*0.693</f>
        <v>0.10986049461001922</v>
      </c>
      <c r="J547" s="77">
        <f>Table3[[#This Row],[SE]]*0.693</f>
        <v>3.8547541968427725E-2</v>
      </c>
      <c r="K547" s="77">
        <v>4.3719229098264801E-3</v>
      </c>
      <c r="L547" s="77">
        <f t="shared" si="24"/>
        <v>1.1717857323936749</v>
      </c>
      <c r="M547" s="77">
        <f t="shared" si="25"/>
        <v>1.0507513726231565</v>
      </c>
      <c r="N547" s="77">
        <f t="shared" si="26"/>
        <v>1.3067618453007965</v>
      </c>
    </row>
    <row r="548" spans="1:14" hidden="1" x14ac:dyDescent="0.2">
      <c r="A548" t="s">
        <v>283</v>
      </c>
      <c r="B548" t="s">
        <v>246</v>
      </c>
      <c r="C548" t="s">
        <v>287</v>
      </c>
      <c r="D548" t="s">
        <v>306</v>
      </c>
      <c r="E548" t="s">
        <v>302</v>
      </c>
      <c r="F548">
        <v>1</v>
      </c>
      <c r="G548" s="77">
        <v>1.2827098E-2</v>
      </c>
      <c r="H548" s="77">
        <v>4.9254640000000001E-3</v>
      </c>
      <c r="I548" s="77">
        <f>Table3[[#This Row],[beta]]*0.693</f>
        <v>8.889178914E-3</v>
      </c>
      <c r="J548" s="77">
        <f>Table3[[#This Row],[SE]]*0.693</f>
        <v>3.4133465519999998E-3</v>
      </c>
      <c r="K548" s="77">
        <v>9.2077789999999993E-3</v>
      </c>
      <c r="L548" s="77">
        <f t="shared" si="24"/>
        <v>1.0129097181023377</v>
      </c>
      <c r="M548" s="77">
        <f t="shared" si="25"/>
        <v>1.0031782284522515</v>
      </c>
      <c r="N548" s="77">
        <f t="shared" si="26"/>
        <v>1.0227356096125557</v>
      </c>
    </row>
    <row r="549" spans="1:14" hidden="1" x14ac:dyDescent="0.2">
      <c r="A549" t="s">
        <v>283</v>
      </c>
      <c r="B549" t="s">
        <v>2214</v>
      </c>
      <c r="C549" t="s">
        <v>287</v>
      </c>
      <c r="D549" t="s">
        <v>306</v>
      </c>
      <c r="E549" t="s">
        <v>302</v>
      </c>
      <c r="F549">
        <v>1</v>
      </c>
      <c r="G549" s="77">
        <v>0.26477099533869602</v>
      </c>
      <c r="H549" s="77">
        <v>0.152410194795804</v>
      </c>
      <c r="I549" s="77">
        <f>Table3[[#This Row],[beta]]*0.693</f>
        <v>0.18348629976971634</v>
      </c>
      <c r="J549" s="77">
        <f>Table3[[#This Row],[SE]]*0.693</f>
        <v>0.10562026499349217</v>
      </c>
      <c r="K549" s="77">
        <v>8.2347238423726293E-2</v>
      </c>
      <c r="L549" s="77">
        <f t="shared" si="24"/>
        <v>1.3031325181846221</v>
      </c>
      <c r="M549" s="77">
        <f t="shared" si="25"/>
        <v>0.96661694765276918</v>
      </c>
      <c r="N549" s="77">
        <f t="shared" si="26"/>
        <v>1.756801765243009</v>
      </c>
    </row>
    <row r="550" spans="1:14" hidden="1" x14ac:dyDescent="0.2">
      <c r="A550" t="s">
        <v>283</v>
      </c>
      <c r="B550" t="s">
        <v>225</v>
      </c>
      <c r="C550" t="s">
        <v>287</v>
      </c>
      <c r="D550" t="s">
        <v>310</v>
      </c>
      <c r="E550" t="s">
        <v>302</v>
      </c>
      <c r="F550">
        <v>1</v>
      </c>
      <c r="G550" s="77">
        <v>9.2206087418638307E-3</v>
      </c>
      <c r="H550" s="77">
        <v>1.6715192201999501E-2</v>
      </c>
      <c r="I550" s="77">
        <f>Table3[[#This Row],[beta]]*0.693</f>
        <v>6.3898818581116339E-3</v>
      </c>
      <c r="J550" s="77">
        <f>Table3[[#This Row],[SE]]*0.693</f>
        <v>1.1583628195985653E-2</v>
      </c>
      <c r="K550" s="77">
        <v>0.581201580152092</v>
      </c>
      <c r="L550" s="77">
        <f t="shared" si="24"/>
        <v>1.0064103407065195</v>
      </c>
      <c r="M550" s="77">
        <f t="shared" si="25"/>
        <v>1.0116509782183936</v>
      </c>
      <c r="N550" s="77">
        <f t="shared" si="26"/>
        <v>1.0295211519501037</v>
      </c>
    </row>
    <row r="551" spans="1:14" hidden="1" x14ac:dyDescent="0.2">
      <c r="A551" t="s">
        <v>283</v>
      </c>
      <c r="B551" t="s">
        <v>246</v>
      </c>
      <c r="C551" t="s">
        <v>287</v>
      </c>
      <c r="D551" t="s">
        <v>310</v>
      </c>
      <c r="E551" t="s">
        <v>302</v>
      </c>
      <c r="F551">
        <v>1</v>
      </c>
      <c r="G551" s="77">
        <v>-3.120486E-3</v>
      </c>
      <c r="H551" s="77">
        <v>1.88244E-3</v>
      </c>
      <c r="I551" s="77">
        <f>Table3[[#This Row],[beta]]*0.693</f>
        <v>-2.1624967979999997E-3</v>
      </c>
      <c r="J551" s="77">
        <f>Table3[[#This Row],[SE]]*0.693</f>
        <v>1.3045309199999999E-3</v>
      </c>
      <c r="K551" s="77">
        <v>9.7381715999999993E-2</v>
      </c>
      <c r="L551" s="77">
        <f t="shared" si="24"/>
        <v>0.99783983971366419</v>
      </c>
      <c r="M551" s="77">
        <f t="shared" si="25"/>
        <v>1.00130538219059</v>
      </c>
      <c r="N551" s="77">
        <f t="shared" si="26"/>
        <v>1.0003944615847176</v>
      </c>
    </row>
    <row r="552" spans="1:14" hidden="1" x14ac:dyDescent="0.2">
      <c r="A552" t="s">
        <v>283</v>
      </c>
      <c r="B552" t="s">
        <v>2214</v>
      </c>
      <c r="C552" t="s">
        <v>287</v>
      </c>
      <c r="D552" t="s">
        <v>310</v>
      </c>
      <c r="E552" t="s">
        <v>302</v>
      </c>
      <c r="F552">
        <v>1</v>
      </c>
      <c r="G552" s="77">
        <v>1.1673381510635499E-2</v>
      </c>
      <c r="H552" s="77">
        <v>2.2347485226586201E-2</v>
      </c>
      <c r="I552" s="77">
        <f>Table3[[#This Row],[beta]]*0.693</f>
        <v>8.0896533868704008E-3</v>
      </c>
      <c r="J552" s="77">
        <f>Table3[[#This Row],[SE]]*0.693</f>
        <v>1.5486807262024236E-2</v>
      </c>
      <c r="K552" s="77">
        <v>0.60142128553086505</v>
      </c>
      <c r="L552" s="77">
        <f t="shared" si="24"/>
        <v>1.0081224630460788</v>
      </c>
      <c r="M552" s="77">
        <f t="shared" si="25"/>
        <v>1.015607349328282</v>
      </c>
      <c r="N552" s="77">
        <f t="shared" si="26"/>
        <v>1.0391923195570179</v>
      </c>
    </row>
    <row r="553" spans="1:14" hidden="1" x14ac:dyDescent="0.2">
      <c r="A553" t="s">
        <v>283</v>
      </c>
      <c r="B553" t="s">
        <v>225</v>
      </c>
      <c r="C553" t="s">
        <v>287</v>
      </c>
      <c r="D553" t="s">
        <v>307</v>
      </c>
      <c r="E553" t="s">
        <v>302</v>
      </c>
      <c r="F553">
        <v>1</v>
      </c>
      <c r="G553" s="77">
        <v>-6.06197765959167E-3</v>
      </c>
      <c r="H553" s="77">
        <v>2.50561743263122E-2</v>
      </c>
      <c r="I553" s="77">
        <f>Table3[[#This Row],[beta]]*0.693</f>
        <v>-4.2009505180970273E-3</v>
      </c>
      <c r="J553" s="77">
        <f>Table3[[#This Row],[SE]]*0.693</f>
        <v>1.7363928808134352E-2</v>
      </c>
      <c r="K553" s="77">
        <v>0.80883015456548801</v>
      </c>
      <c r="L553" s="77">
        <f t="shared" si="24"/>
        <v>0.99580786113111153</v>
      </c>
      <c r="M553" s="77">
        <f t="shared" si="25"/>
        <v>1.0175155581757536</v>
      </c>
      <c r="N553" s="77">
        <f t="shared" si="26"/>
        <v>1.0302817926755434</v>
      </c>
    </row>
    <row r="554" spans="1:14" hidden="1" x14ac:dyDescent="0.2">
      <c r="A554" t="s">
        <v>283</v>
      </c>
      <c r="B554" t="s">
        <v>246</v>
      </c>
      <c r="C554" t="s">
        <v>287</v>
      </c>
      <c r="D554" t="s">
        <v>307</v>
      </c>
      <c r="E554" t="s">
        <v>302</v>
      </c>
      <c r="F554">
        <v>1</v>
      </c>
      <c r="G554" s="77">
        <v>4.446218E-3</v>
      </c>
      <c r="H554" s="77">
        <v>2.1235920000000001E-3</v>
      </c>
      <c r="I554" s="77">
        <f>Table3[[#This Row],[beta]]*0.693</f>
        <v>3.0812290739999997E-3</v>
      </c>
      <c r="J554" s="77">
        <f>Table3[[#This Row],[SE]]*0.693</f>
        <v>1.4716492560000001E-3</v>
      </c>
      <c r="K554" s="77">
        <v>3.6284429999999999E-2</v>
      </c>
      <c r="L554" s="77">
        <f t="shared" si="24"/>
        <v>1.0030859809395787</v>
      </c>
      <c r="M554" s="77">
        <f t="shared" si="25"/>
        <v>1.0014727326631663</v>
      </c>
      <c r="N554" s="77">
        <f t="shared" si="26"/>
        <v>1.0059834916132939</v>
      </c>
    </row>
    <row r="555" spans="1:14" hidden="1" x14ac:dyDescent="0.2">
      <c r="A555" t="s">
        <v>283</v>
      </c>
      <c r="B555" t="s">
        <v>2214</v>
      </c>
      <c r="C555" t="s">
        <v>287</v>
      </c>
      <c r="D555" t="s">
        <v>307</v>
      </c>
      <c r="E555" t="s">
        <v>302</v>
      </c>
      <c r="F555">
        <v>1</v>
      </c>
      <c r="G555" s="77">
        <v>3.37450089717269E-2</v>
      </c>
      <c r="H555" s="77">
        <v>7.7795379964759701E-2</v>
      </c>
      <c r="I555" s="77">
        <f>Table3[[#This Row],[beta]]*0.693</f>
        <v>2.3385291217406741E-2</v>
      </c>
      <c r="J555" s="77">
        <f>Table3[[#This Row],[SE]]*0.693</f>
        <v>5.3912198315578468E-2</v>
      </c>
      <c r="K555" s="77">
        <v>0.664458203990545</v>
      </c>
      <c r="L555" s="77">
        <f t="shared" si="24"/>
        <v>1.0236608711193387</v>
      </c>
      <c r="M555" s="77">
        <f t="shared" si="25"/>
        <v>1.0553919328974479</v>
      </c>
      <c r="N555" s="77">
        <f t="shared" si="26"/>
        <v>1.1377506507946951</v>
      </c>
    </row>
    <row r="556" spans="1:14" hidden="1" x14ac:dyDescent="0.2">
      <c r="A556" s="77" t="s">
        <v>283</v>
      </c>
      <c r="B556" s="77" t="s">
        <v>225</v>
      </c>
      <c r="C556" s="77" t="s">
        <v>287</v>
      </c>
      <c r="D556" s="77" t="s">
        <v>309</v>
      </c>
      <c r="E556" s="77" t="s">
        <v>302</v>
      </c>
      <c r="F556" s="79">
        <v>1</v>
      </c>
      <c r="G556" s="77">
        <v>-9.6774357851201795E-2</v>
      </c>
      <c r="H556" s="77">
        <v>4.6859162749003001E-2</v>
      </c>
      <c r="I556" s="77">
        <f>Table3[[#This Row],[beta]]*0.693</f>
        <v>-6.7064629990882835E-2</v>
      </c>
      <c r="J556" s="77">
        <f>Table3[[#This Row],[SE]]*0.693</f>
        <v>3.247339978505908E-2</v>
      </c>
      <c r="K556" s="77">
        <v>3.8902435704271703E-2</v>
      </c>
      <c r="L556" s="77">
        <f t="shared" si="24"/>
        <v>0.90776081212621451</v>
      </c>
      <c r="M556" s="77">
        <f t="shared" si="25"/>
        <v>0.82810251916952071</v>
      </c>
      <c r="N556" s="77">
        <f t="shared" si="26"/>
        <v>0.99508173560254265</v>
      </c>
    </row>
    <row r="557" spans="1:14" hidden="1" x14ac:dyDescent="0.2">
      <c r="A557" t="s">
        <v>283</v>
      </c>
      <c r="B557" t="s">
        <v>246</v>
      </c>
      <c r="C557" t="s">
        <v>287</v>
      </c>
      <c r="D557" t="s">
        <v>309</v>
      </c>
      <c r="E557" t="s">
        <v>302</v>
      </c>
      <c r="F557">
        <v>1</v>
      </c>
      <c r="G557" s="77">
        <v>-5.3144910000000002E-3</v>
      </c>
      <c r="H557" s="77">
        <v>4.0665090000000003E-3</v>
      </c>
      <c r="I557" s="77">
        <f>Table3[[#This Row],[beta]]*0.693</f>
        <v>-3.6829422630000001E-3</v>
      </c>
      <c r="J557" s="77">
        <f>Table3[[#This Row],[SE]]*0.693</f>
        <v>2.8180907370000002E-3</v>
      </c>
      <c r="K557" s="77">
        <v>0.19124918199999999</v>
      </c>
      <c r="L557" s="77">
        <f t="shared" si="24"/>
        <v>0.99469960592358087</v>
      </c>
      <c r="M557" s="77">
        <f t="shared" si="25"/>
        <v>0.9868030054884448</v>
      </c>
      <c r="N557" s="77">
        <f t="shared" si="26"/>
        <v>1.0026593965781279</v>
      </c>
    </row>
    <row r="558" spans="1:14" hidden="1" x14ac:dyDescent="0.2">
      <c r="A558" t="s">
        <v>283</v>
      </c>
      <c r="B558" t="s">
        <v>2214</v>
      </c>
      <c r="C558" t="s">
        <v>287</v>
      </c>
      <c r="D558" t="s">
        <v>309</v>
      </c>
      <c r="E558" t="s">
        <v>302</v>
      </c>
      <c r="F558">
        <v>1</v>
      </c>
      <c r="G558" s="77">
        <v>-0.16400706962150999</v>
      </c>
      <c r="H558" s="77">
        <v>0.112563858342714</v>
      </c>
      <c r="I558" s="77">
        <f>Table3[[#This Row],[beta]]*0.693</f>
        <v>-0.11365689924770642</v>
      </c>
      <c r="J558" s="77">
        <f>Table3[[#This Row],[SE]]*0.693</f>
        <v>7.8006753831500797E-2</v>
      </c>
      <c r="K558" s="77">
        <v>0.14511263313068601</v>
      </c>
      <c r="L558" s="77">
        <f t="shared" si="24"/>
        <v>0.84873602161656225</v>
      </c>
      <c r="M558" s="77">
        <f t="shared" si="25"/>
        <v>0.68070093021462541</v>
      </c>
      <c r="N558" s="77">
        <f t="shared" si="26"/>
        <v>1.0582515792396259</v>
      </c>
    </row>
    <row r="559" spans="1:14" hidden="1" x14ac:dyDescent="0.2">
      <c r="A559" t="s">
        <v>283</v>
      </c>
      <c r="B559" t="s">
        <v>225</v>
      </c>
      <c r="C559" t="s">
        <v>287</v>
      </c>
      <c r="D559" t="s">
        <v>304</v>
      </c>
      <c r="E559" t="s">
        <v>302</v>
      </c>
      <c r="F559">
        <v>1</v>
      </c>
      <c r="G559" s="77">
        <v>3.1625638208059199E-2</v>
      </c>
      <c r="H559" s="77">
        <v>2.9883547967784699E-2</v>
      </c>
      <c r="I559" s="77">
        <f>Table3[[#This Row],[beta]]*0.693</f>
        <v>2.1916567278185025E-2</v>
      </c>
      <c r="J559" s="77">
        <f>Table3[[#This Row],[SE]]*0.693</f>
        <v>2.0709298741674795E-2</v>
      </c>
      <c r="K559" s="77">
        <v>0.28992053234499099</v>
      </c>
      <c r="L559" s="77">
        <f t="shared" si="24"/>
        <v>1.0221584994469717</v>
      </c>
      <c r="M559" s="77">
        <f t="shared" si="25"/>
        <v>1.0209252242482263</v>
      </c>
      <c r="N559" s="77">
        <f t="shared" si="26"/>
        <v>1.0645016898530122</v>
      </c>
    </row>
    <row r="560" spans="1:14" hidden="1" x14ac:dyDescent="0.2">
      <c r="A560" t="s">
        <v>283</v>
      </c>
      <c r="B560" t="s">
        <v>246</v>
      </c>
      <c r="C560" t="s">
        <v>287</v>
      </c>
      <c r="D560" t="s">
        <v>304</v>
      </c>
      <c r="E560" t="s">
        <v>302</v>
      </c>
      <c r="F560">
        <v>1</v>
      </c>
      <c r="G560" s="77">
        <v>-2.9870679999999998E-3</v>
      </c>
      <c r="H560" s="77">
        <v>2.474398E-3</v>
      </c>
      <c r="I560" s="77">
        <f>Table3[[#This Row],[beta]]*0.693</f>
        <v>-2.0700381239999997E-3</v>
      </c>
      <c r="J560" s="77">
        <f>Table3[[#This Row],[SE]]*0.693</f>
        <v>1.7147578139999999E-3</v>
      </c>
      <c r="K560" s="77">
        <v>0.227359006</v>
      </c>
      <c r="L560" s="77">
        <f t="shared" si="24"/>
        <v>0.99793210292730994</v>
      </c>
      <c r="M560" s="77">
        <f t="shared" si="25"/>
        <v>1.0017162288518848</v>
      </c>
      <c r="N560" s="77">
        <f t="shared" si="26"/>
        <v>1.0012917207449465</v>
      </c>
    </row>
    <row r="561" spans="1:14" hidden="1" x14ac:dyDescent="0.2">
      <c r="A561" t="s">
        <v>283</v>
      </c>
      <c r="B561" t="s">
        <v>2214</v>
      </c>
      <c r="C561" t="s">
        <v>287</v>
      </c>
      <c r="D561" t="s">
        <v>304</v>
      </c>
      <c r="E561" t="s">
        <v>302</v>
      </c>
      <c r="F561">
        <v>1</v>
      </c>
      <c r="G561" s="77">
        <v>0.10693753936453899</v>
      </c>
      <c r="H561" s="77">
        <v>7.0889672085013997E-2</v>
      </c>
      <c r="I561" s="77">
        <f>Table3[[#This Row],[beta]]*0.693</f>
        <v>7.4107714779625522E-2</v>
      </c>
      <c r="J561" s="77">
        <f>Table3[[#This Row],[SE]]*0.693</f>
        <v>4.9126542754914695E-2</v>
      </c>
      <c r="K561" s="77">
        <v>0.13142491461524</v>
      </c>
      <c r="L561" s="77">
        <f t="shared" si="24"/>
        <v>1.0769227997510089</v>
      </c>
      <c r="M561" s="77">
        <f t="shared" si="25"/>
        <v>1.0503532569254583</v>
      </c>
      <c r="N561" s="77">
        <f t="shared" si="26"/>
        <v>1.1857740150051772</v>
      </c>
    </row>
    <row r="562" spans="1:14" hidden="1" x14ac:dyDescent="0.2">
      <c r="A562" s="77" t="s">
        <v>283</v>
      </c>
      <c r="B562" s="77" t="s">
        <v>225</v>
      </c>
      <c r="C562" s="77" t="s">
        <v>287</v>
      </c>
      <c r="D562" s="77" t="s">
        <v>308</v>
      </c>
      <c r="E562" s="77" t="s">
        <v>302</v>
      </c>
      <c r="F562" s="79">
        <v>1</v>
      </c>
      <c r="G562" s="77">
        <v>9.0638141509819092E-3</v>
      </c>
      <c r="H562" s="77">
        <v>2.1720491569019701E-2</v>
      </c>
      <c r="I562" s="77">
        <f>Table3[[#This Row],[beta]]*0.693</f>
        <v>6.2812232066304626E-3</v>
      </c>
      <c r="J562" s="77">
        <f>Table3[[#This Row],[SE]]*0.693</f>
        <v>1.5052300657330651E-2</v>
      </c>
      <c r="K562" s="77">
        <v>0.67646393751678602</v>
      </c>
      <c r="L562" s="77">
        <f t="shared" si="24"/>
        <v>1.0063009914570402</v>
      </c>
      <c r="M562" s="77">
        <f t="shared" si="25"/>
        <v>1.0151661570846366</v>
      </c>
      <c r="N562" s="77">
        <f t="shared" si="26"/>
        <v>1.0364316757587542</v>
      </c>
    </row>
    <row r="563" spans="1:14" hidden="1" x14ac:dyDescent="0.2">
      <c r="A563" t="s">
        <v>283</v>
      </c>
      <c r="B563" t="s">
        <v>246</v>
      </c>
      <c r="C563" t="s">
        <v>287</v>
      </c>
      <c r="D563" t="s">
        <v>308</v>
      </c>
      <c r="E563" t="s">
        <v>302</v>
      </c>
      <c r="F563">
        <v>1</v>
      </c>
      <c r="G563" s="77">
        <v>2.2202020000000001E-3</v>
      </c>
      <c r="H563" s="77">
        <v>1.871604E-3</v>
      </c>
      <c r="I563" s="77">
        <f>Table3[[#This Row],[beta]]*0.693</f>
        <v>1.538599986E-3</v>
      </c>
      <c r="J563" s="77">
        <f>Table3[[#This Row],[SE]]*0.693</f>
        <v>1.2970215719999999E-3</v>
      </c>
      <c r="K563" s="77">
        <v>0.23552120500000001</v>
      </c>
      <c r="L563" s="77">
        <f t="shared" si="24"/>
        <v>1.0015397842382441</v>
      </c>
      <c r="M563" s="77">
        <f t="shared" si="25"/>
        <v>1.0012978630682527</v>
      </c>
      <c r="N563" s="77">
        <f t="shared" si="26"/>
        <v>1.0040890999149221</v>
      </c>
    </row>
    <row r="564" spans="1:14" hidden="1" x14ac:dyDescent="0.2">
      <c r="A564" t="s">
        <v>283</v>
      </c>
      <c r="B564" t="s">
        <v>2214</v>
      </c>
      <c r="C564" t="s">
        <v>287</v>
      </c>
      <c r="D564" t="s">
        <v>308</v>
      </c>
      <c r="E564" t="s">
        <v>302</v>
      </c>
      <c r="F564">
        <v>1</v>
      </c>
      <c r="G564" s="77">
        <v>-2.5558322786102199E-2</v>
      </c>
      <c r="H564" s="77">
        <v>5.3321357122443097E-2</v>
      </c>
      <c r="I564" s="77">
        <f>Table3[[#This Row],[beta]]*0.693</f>
        <v>-1.7711917690768821E-2</v>
      </c>
      <c r="J564" s="77">
        <f>Table3[[#This Row],[SE]]*0.693</f>
        <v>3.6951700485853063E-2</v>
      </c>
      <c r="K564" s="77">
        <v>0.63170659548644204</v>
      </c>
      <c r="L564" s="77">
        <f t="shared" si="24"/>
        <v>0.98244401633592116</v>
      </c>
      <c r="M564" s="77">
        <f t="shared" si="25"/>
        <v>1.0376429019797848</v>
      </c>
      <c r="N564" s="77">
        <f t="shared" si="26"/>
        <v>1.0562378696428514</v>
      </c>
    </row>
    <row r="565" spans="1:14" hidden="1" x14ac:dyDescent="0.2">
      <c r="A565" s="77" t="s">
        <v>283</v>
      </c>
      <c r="B565" s="77" t="s">
        <v>225</v>
      </c>
      <c r="C565" s="77" t="s">
        <v>287</v>
      </c>
      <c r="D565" s="77" t="s">
        <v>311</v>
      </c>
      <c r="E565" s="77" t="s">
        <v>302</v>
      </c>
      <c r="F565" s="79">
        <v>1</v>
      </c>
      <c r="G565" s="77">
        <v>-0.14231896190874799</v>
      </c>
      <c r="H565" s="77">
        <v>6.06948514022604E-2</v>
      </c>
      <c r="I565" s="77">
        <f>Table3[[#This Row],[beta]]*0.693</f>
        <v>-9.8627040602762353E-2</v>
      </c>
      <c r="J565" s="77">
        <f>Table3[[#This Row],[SE]]*0.693</f>
        <v>4.2061532021766455E-2</v>
      </c>
      <c r="K565" s="77">
        <v>1.9035879985812399E-2</v>
      </c>
      <c r="L565" s="77">
        <f t="shared" si="24"/>
        <v>0.86734456248364433</v>
      </c>
      <c r="M565" s="77">
        <f t="shared" si="25"/>
        <v>0.77006460068721672</v>
      </c>
      <c r="N565" s="77">
        <f t="shared" si="26"/>
        <v>0.97691361140168376</v>
      </c>
    </row>
    <row r="566" spans="1:14" hidden="1" x14ac:dyDescent="0.2">
      <c r="A566" t="s">
        <v>283</v>
      </c>
      <c r="B566" t="s">
        <v>246</v>
      </c>
      <c r="C566" t="s">
        <v>287</v>
      </c>
      <c r="D566" t="s">
        <v>311</v>
      </c>
      <c r="E566" t="s">
        <v>302</v>
      </c>
      <c r="F566">
        <v>1</v>
      </c>
      <c r="G566" s="77">
        <v>-6.727668E-3</v>
      </c>
      <c r="H566" s="77">
        <v>5.53062E-3</v>
      </c>
      <c r="I566" s="77">
        <f>Table3[[#This Row],[beta]]*0.693</f>
        <v>-4.6622739239999995E-3</v>
      </c>
      <c r="J566" s="77">
        <f>Table3[[#This Row],[SE]]*0.693</f>
        <v>3.8327196599999996E-3</v>
      </c>
      <c r="K566" s="77">
        <v>0.223817238</v>
      </c>
      <c r="L566" s="77">
        <f t="shared" si="24"/>
        <v>0.99329491209286003</v>
      </c>
      <c r="M566" s="77">
        <f t="shared" si="25"/>
        <v>0.982585728867998</v>
      </c>
      <c r="N566" s="77">
        <f t="shared" si="26"/>
        <v>1.0041208145025973</v>
      </c>
    </row>
    <row r="567" spans="1:14" hidden="1" x14ac:dyDescent="0.2">
      <c r="A567" t="s">
        <v>283</v>
      </c>
      <c r="B567" t="s">
        <v>2214</v>
      </c>
      <c r="C567" t="s">
        <v>287</v>
      </c>
      <c r="D567" t="s">
        <v>311</v>
      </c>
      <c r="E567" t="s">
        <v>302</v>
      </c>
      <c r="F567">
        <v>1</v>
      </c>
      <c r="G567" s="77">
        <v>0.204409097251291</v>
      </c>
      <c r="H567" s="77">
        <v>0.16185293707269399</v>
      </c>
      <c r="I567" s="77">
        <f>Table3[[#This Row],[beta]]*0.693</f>
        <v>0.14165550439514465</v>
      </c>
      <c r="J567" s="77">
        <f>Table3[[#This Row],[SE]]*0.693</f>
        <v>0.11216408539137693</v>
      </c>
      <c r="K567" s="77">
        <v>0.206613965600949</v>
      </c>
      <c r="L567" s="77">
        <f t="shared" si="24"/>
        <v>1.2267999312910212</v>
      </c>
      <c r="M567" s="77">
        <f t="shared" si="25"/>
        <v>0.89330906602546067</v>
      </c>
      <c r="N567" s="77">
        <f t="shared" si="26"/>
        <v>1.6847898769369012</v>
      </c>
    </row>
    <row r="568" spans="1:14" hidden="1" x14ac:dyDescent="0.2">
      <c r="A568" t="s">
        <v>283</v>
      </c>
      <c r="B568" t="s">
        <v>225</v>
      </c>
      <c r="C568" t="s">
        <v>287</v>
      </c>
      <c r="D568" t="s">
        <v>313</v>
      </c>
      <c r="E568" t="s">
        <v>302</v>
      </c>
      <c r="F568">
        <v>1</v>
      </c>
      <c r="G568" s="77">
        <v>-1.33925624121703E-2</v>
      </c>
      <c r="H568" s="77">
        <v>3.8291410840430397E-2</v>
      </c>
      <c r="I568" s="77">
        <f>Table3[[#This Row],[beta]]*0.693</f>
        <v>-9.2810457516340171E-3</v>
      </c>
      <c r="J568" s="77">
        <f>Table3[[#This Row],[SE]]*0.693</f>
        <v>2.6535947712418264E-2</v>
      </c>
      <c r="K568" s="77">
        <v>0.72652355307621996</v>
      </c>
      <c r="L568" s="77">
        <f t="shared" si="24"/>
        <v>0.99076189022057715</v>
      </c>
      <c r="M568" s="77">
        <f t="shared" si="25"/>
        <v>1.0268911609863363</v>
      </c>
      <c r="N568" s="77">
        <f t="shared" si="26"/>
        <v>1.0436554557519602</v>
      </c>
    </row>
    <row r="569" spans="1:14" hidden="1" x14ac:dyDescent="0.2">
      <c r="A569" t="s">
        <v>283</v>
      </c>
      <c r="B569" t="s">
        <v>246</v>
      </c>
      <c r="C569" t="s">
        <v>287</v>
      </c>
      <c r="D569" t="s">
        <v>313</v>
      </c>
      <c r="E569" t="s">
        <v>302</v>
      </c>
      <c r="F569">
        <v>1</v>
      </c>
      <c r="G569" s="77">
        <v>4.9709699999999995E-4</v>
      </c>
      <c r="H569" s="77">
        <v>2.526309E-3</v>
      </c>
      <c r="I569" s="77">
        <f>Table3[[#This Row],[beta]]*0.693</f>
        <v>3.4448822099999993E-4</v>
      </c>
      <c r="J569" s="77">
        <f>Table3[[#This Row],[SE]]*0.693</f>
        <v>1.750732137E-3</v>
      </c>
      <c r="K569" s="77">
        <v>0.84400900599999995</v>
      </c>
      <c r="L569" s="77">
        <f t="shared" si="24"/>
        <v>1.0003445475638812</v>
      </c>
      <c r="M569" s="77">
        <f t="shared" si="25"/>
        <v>1.00175226556325</v>
      </c>
      <c r="N569" s="77">
        <f t="shared" si="26"/>
        <v>1.0037830609886365</v>
      </c>
    </row>
    <row r="570" spans="1:14" hidden="1" x14ac:dyDescent="0.2">
      <c r="A570" t="s">
        <v>283</v>
      </c>
      <c r="B570" t="s">
        <v>2214</v>
      </c>
      <c r="C570" t="s">
        <v>287</v>
      </c>
      <c r="D570" t="s">
        <v>313</v>
      </c>
      <c r="E570" t="s">
        <v>302</v>
      </c>
      <c r="F570">
        <v>1</v>
      </c>
      <c r="G570" s="77">
        <v>3.9234549038470602E-2</v>
      </c>
      <c r="H570" s="77">
        <v>9.8463627875392604E-2</v>
      </c>
      <c r="I570" s="77">
        <f>Table3[[#This Row],[beta]]*0.693</f>
        <v>2.7189542483660126E-2</v>
      </c>
      <c r="J570" s="77">
        <f>Table3[[#This Row],[SE]]*0.693</f>
        <v>6.8235294117647075E-2</v>
      </c>
      <c r="K570" s="77">
        <v>0.69028565976442502</v>
      </c>
      <c r="L570" s="77">
        <f t="shared" si="24"/>
        <v>1.0275625510644129</v>
      </c>
      <c r="M570" s="77">
        <f t="shared" si="25"/>
        <v>1.0706171887714064</v>
      </c>
      <c r="N570" s="77">
        <f t="shared" si="26"/>
        <v>1.174603588229902</v>
      </c>
    </row>
    <row r="571" spans="1:14" hidden="1" x14ac:dyDescent="0.2">
      <c r="A571" t="s">
        <v>284</v>
      </c>
      <c r="B571" t="s">
        <v>225</v>
      </c>
      <c r="C571" t="s">
        <v>287</v>
      </c>
      <c r="D571" t="s">
        <v>111</v>
      </c>
      <c r="E571" t="s">
        <v>302</v>
      </c>
      <c r="F571">
        <v>1</v>
      </c>
      <c r="G571" s="77">
        <v>-0.113278815167702</v>
      </c>
      <c r="H571" s="77">
        <v>0.137181684423272</v>
      </c>
      <c r="I571" s="77">
        <f>Table3[[#This Row],[beta]]*0.693</f>
        <v>-7.8502218911217475E-2</v>
      </c>
      <c r="J571" s="77">
        <f>Table3[[#This Row],[SE]]*0.693</f>
        <v>9.5066907305327492E-2</v>
      </c>
      <c r="K571" s="77">
        <v>0.40894162427546799</v>
      </c>
      <c r="L571" s="77">
        <f t="shared" si="24"/>
        <v>0.89290167087753325</v>
      </c>
      <c r="M571" s="77">
        <f t="shared" si="25"/>
        <v>0.6823893315559959</v>
      </c>
      <c r="N571" s="77">
        <f t="shared" si="26"/>
        <v>1.1683555955336145</v>
      </c>
    </row>
    <row r="572" spans="1:14" hidden="1" x14ac:dyDescent="0.2">
      <c r="A572" t="s">
        <v>284</v>
      </c>
      <c r="B572" t="s">
        <v>246</v>
      </c>
      <c r="C572" t="s">
        <v>287</v>
      </c>
      <c r="D572" t="s">
        <v>111</v>
      </c>
      <c r="E572" t="s">
        <v>302</v>
      </c>
      <c r="F572">
        <v>1</v>
      </c>
      <c r="G572" s="77">
        <v>2.2323750393171901E-2</v>
      </c>
      <c r="H572" s="77">
        <v>1.27385876369428E-2</v>
      </c>
      <c r="I572" s="77">
        <f>Table3[[#This Row],[beta]]*0.693</f>
        <v>1.5470359022468126E-2</v>
      </c>
      <c r="J572" s="77">
        <f>Table3[[#This Row],[SE]]*0.693</f>
        <v>8.8278412324013598E-3</v>
      </c>
      <c r="K572" s="77">
        <v>7.9696291835626598E-2</v>
      </c>
      <c r="L572" s="77">
        <f t="shared" si="24"/>
        <v>1.0225747898762521</v>
      </c>
      <c r="M572" s="77">
        <f t="shared" si="25"/>
        <v>0.99735961060099232</v>
      </c>
      <c r="N572" s="77">
        <f t="shared" si="26"/>
        <v>1.0484274576352297</v>
      </c>
    </row>
    <row r="573" spans="1:14" hidden="1" x14ac:dyDescent="0.2">
      <c r="A573" t="s">
        <v>284</v>
      </c>
      <c r="B573" t="s">
        <v>2214</v>
      </c>
      <c r="C573" t="s">
        <v>287</v>
      </c>
      <c r="D573" t="s">
        <v>111</v>
      </c>
      <c r="E573" t="s">
        <v>302</v>
      </c>
      <c r="F573">
        <v>1</v>
      </c>
      <c r="G573" s="77">
        <v>0.23071465099999999</v>
      </c>
      <c r="H573" s="77">
        <v>0.36062154899999999</v>
      </c>
      <c r="I573" s="77">
        <f>Table3[[#This Row],[beta]]*0.693</f>
        <v>0.15988525314299998</v>
      </c>
      <c r="J573" s="77">
        <f>Table3[[#This Row],[SE]]*0.693</f>
        <v>0.24991073345699996</v>
      </c>
      <c r="K573" s="77">
        <v>0.52232249500000005</v>
      </c>
      <c r="L573" s="77">
        <f t="shared" si="24"/>
        <v>1.2594997911616574</v>
      </c>
      <c r="M573" s="77">
        <f t="shared" si="25"/>
        <v>0.6211991319777227</v>
      </c>
      <c r="N573" s="77">
        <f t="shared" si="26"/>
        <v>2.5536734394425196</v>
      </c>
    </row>
    <row r="574" spans="1:14" hidden="1" x14ac:dyDescent="0.2">
      <c r="A574" t="s">
        <v>284</v>
      </c>
      <c r="B574" t="s">
        <v>225</v>
      </c>
      <c r="C574" t="s">
        <v>287</v>
      </c>
      <c r="D574" t="s">
        <v>101</v>
      </c>
      <c r="E574" t="s">
        <v>302</v>
      </c>
      <c r="F574">
        <v>1</v>
      </c>
      <c r="G574" s="77">
        <v>-0.140517401727942</v>
      </c>
      <c r="H574" s="77">
        <v>0.13561563190022399</v>
      </c>
      <c r="I574" s="77">
        <f>Table3[[#This Row],[beta]]*0.693</f>
        <v>-9.7378559397463801E-2</v>
      </c>
      <c r="J574" s="77">
        <f>Table3[[#This Row],[SE]]*0.693</f>
        <v>9.3981632906855225E-2</v>
      </c>
      <c r="K574" s="77">
        <v>0.30013469787918601</v>
      </c>
      <c r="L574" s="77">
        <f t="shared" si="24"/>
        <v>0.86890854429111997</v>
      </c>
      <c r="M574" s="77">
        <f t="shared" si="25"/>
        <v>0.66609429108827023</v>
      </c>
      <c r="N574" s="77">
        <f t="shared" si="26"/>
        <v>1.133476248698341</v>
      </c>
    </row>
    <row r="575" spans="1:14" hidden="1" x14ac:dyDescent="0.2">
      <c r="A575" t="s">
        <v>284</v>
      </c>
      <c r="B575" t="s">
        <v>246</v>
      </c>
      <c r="C575" t="s">
        <v>287</v>
      </c>
      <c r="D575" t="s">
        <v>101</v>
      </c>
      <c r="E575" t="s">
        <v>302</v>
      </c>
      <c r="F575">
        <v>1</v>
      </c>
      <c r="G575" s="77">
        <v>1.00666983379316E-2</v>
      </c>
      <c r="H575" s="77">
        <v>7.1996465813837602E-3</v>
      </c>
      <c r="I575" s="77">
        <f>Table3[[#This Row],[beta]]*0.693</f>
        <v>6.9762219481865981E-3</v>
      </c>
      <c r="J575" s="77">
        <f>Table3[[#This Row],[SE]]*0.693</f>
        <v>4.9893550808989455E-3</v>
      </c>
      <c r="K575" s="77">
        <v>0.16204665846080801</v>
      </c>
      <c r="L575" s="77">
        <f t="shared" si="24"/>
        <v>1.0101175379982792</v>
      </c>
      <c r="M575" s="77">
        <f t="shared" si="25"/>
        <v>0.99596355945285386</v>
      </c>
      <c r="N575" s="77">
        <f t="shared" si="26"/>
        <v>1.0244726635703831</v>
      </c>
    </row>
    <row r="576" spans="1:14" hidden="1" x14ac:dyDescent="0.2">
      <c r="A576" t="s">
        <v>284</v>
      </c>
      <c r="B576" t="s">
        <v>2214</v>
      </c>
      <c r="C576" t="s">
        <v>287</v>
      </c>
      <c r="D576" t="s">
        <v>101</v>
      </c>
      <c r="E576" t="s">
        <v>302</v>
      </c>
      <c r="F576">
        <v>1</v>
      </c>
      <c r="G576" s="77">
        <v>1.04734482</v>
      </c>
      <c r="H576" s="77">
        <v>0.36599881400000001</v>
      </c>
      <c r="I576" s="77">
        <f>Table3[[#This Row],[beta]]*0.693</f>
        <v>0.72580996025999989</v>
      </c>
      <c r="J576" s="77">
        <f>Table3[[#This Row],[SE]]*0.693</f>
        <v>0.25363717810199998</v>
      </c>
      <c r="K576" s="77">
        <v>4.2149900000000001E-3</v>
      </c>
      <c r="L576" s="77">
        <f t="shared" si="24"/>
        <v>2.8500736042508437</v>
      </c>
      <c r="M576" s="77">
        <f t="shared" si="25"/>
        <v>1.3909502470713997</v>
      </c>
      <c r="N576" s="77">
        <f t="shared" si="26"/>
        <v>5.8398347221620153</v>
      </c>
    </row>
    <row r="577" spans="1:14" hidden="1" x14ac:dyDescent="0.2">
      <c r="A577" t="s">
        <v>284</v>
      </c>
      <c r="B577" t="s">
        <v>225</v>
      </c>
      <c r="C577" t="s">
        <v>287</v>
      </c>
      <c r="D577" t="s">
        <v>107</v>
      </c>
      <c r="E577" t="s">
        <v>302</v>
      </c>
      <c r="F577">
        <v>1</v>
      </c>
      <c r="G577" s="77">
        <v>-0.111851344120014</v>
      </c>
      <c r="H577" s="77">
        <v>5.3854350872599203E-2</v>
      </c>
      <c r="I577" s="77">
        <f>Table3[[#This Row],[beta]]*0.693</f>
        <v>-7.7512981475169704E-2</v>
      </c>
      <c r="J577" s="77">
        <f>Table3[[#This Row],[SE]]*0.693</f>
        <v>3.7321065154711244E-2</v>
      </c>
      <c r="K577" s="77">
        <v>3.7808659470381402E-2</v>
      </c>
      <c r="L577" s="77">
        <f t="shared" si="24"/>
        <v>0.89417717231524196</v>
      </c>
      <c r="M577" s="77">
        <f t="shared" si="25"/>
        <v>0.80460333719495958</v>
      </c>
      <c r="N577" s="77">
        <f t="shared" si="26"/>
        <v>0.99372296699279805</v>
      </c>
    </row>
    <row r="578" spans="1:14" hidden="1" x14ac:dyDescent="0.2">
      <c r="A578" t="s">
        <v>284</v>
      </c>
      <c r="B578" t="s">
        <v>246</v>
      </c>
      <c r="C578" t="s">
        <v>287</v>
      </c>
      <c r="D578" t="s">
        <v>107</v>
      </c>
      <c r="E578" t="s">
        <v>302</v>
      </c>
      <c r="F578">
        <v>1</v>
      </c>
      <c r="G578" s="77">
        <v>-3.5028182430368901E-3</v>
      </c>
      <c r="H578" s="77">
        <v>3.3466780383632701E-3</v>
      </c>
      <c r="I578" s="77">
        <f>Table3[[#This Row],[beta]]*0.693</f>
        <v>-2.4274530424245647E-3</v>
      </c>
      <c r="J578" s="77">
        <f>Table3[[#This Row],[SE]]*0.693</f>
        <v>2.3192478805857458E-3</v>
      </c>
      <c r="K578" s="77">
        <v>0.295258595627436</v>
      </c>
      <c r="L578" s="77">
        <f t="shared" si="24"/>
        <v>0.99650330946794441</v>
      </c>
      <c r="M578" s="77">
        <f t="shared" si="25"/>
        <v>0.98998814843965954</v>
      </c>
      <c r="N578" s="77">
        <f t="shared" si="26"/>
        <v>1.0030613470935819</v>
      </c>
    </row>
    <row r="579" spans="1:14" hidden="1" x14ac:dyDescent="0.2">
      <c r="A579" t="s">
        <v>284</v>
      </c>
      <c r="B579" t="s">
        <v>2214</v>
      </c>
      <c r="C579" t="s">
        <v>287</v>
      </c>
      <c r="D579" t="s">
        <v>107</v>
      </c>
      <c r="E579" t="s">
        <v>302</v>
      </c>
      <c r="F579">
        <v>1</v>
      </c>
      <c r="G579" s="77">
        <v>-0.23080436100000001</v>
      </c>
      <c r="H579" s="77">
        <v>0.143217065</v>
      </c>
      <c r="I579" s="77">
        <f>Table3[[#This Row],[beta]]*0.693</f>
        <v>-0.15994742217300001</v>
      </c>
      <c r="J579" s="77">
        <f>Table3[[#This Row],[SE]]*0.693</f>
        <v>9.9249426044999992E-2</v>
      </c>
      <c r="K579" s="77">
        <v>0.107055489</v>
      </c>
      <c r="L579" s="77">
        <f t="shared" ref="L579:L631" si="27">EXP(IF(RIGHT(D579,3)="_HB",I579,G579))</f>
        <v>0.79389476762166655</v>
      </c>
      <c r="M579" s="77">
        <f t="shared" ref="M579:M631" si="28">EXP(IF(RIGHT(D579,3)="_HB", J579 - 1.96*HI579, G579 - 1.96*H579))</f>
        <v>0.59958962962015661</v>
      </c>
      <c r="N579" s="77">
        <f t="shared" si="26"/>
        <v>1.0511671165099017</v>
      </c>
    </row>
    <row r="580" spans="1:14" hidden="1" x14ac:dyDescent="0.2">
      <c r="A580" t="s">
        <v>284</v>
      </c>
      <c r="B580" t="s">
        <v>225</v>
      </c>
      <c r="C580" t="s">
        <v>287</v>
      </c>
      <c r="D580" t="s">
        <v>90</v>
      </c>
      <c r="E580" t="s">
        <v>316</v>
      </c>
      <c r="F580">
        <v>2</v>
      </c>
      <c r="G580" s="77">
        <v>-1.38894861787819E-2</v>
      </c>
      <c r="H580" s="77">
        <v>6.8572348393933905E-2</v>
      </c>
      <c r="I580" s="77">
        <f>Table3[[#This Row],[beta]]*0.693</f>
        <v>-9.6254139218958559E-3</v>
      </c>
      <c r="J580" s="77">
        <f>Table3[[#This Row],[SE]]*0.693</f>
        <v>4.7520637436996194E-2</v>
      </c>
      <c r="K580" s="77">
        <v>0.83948498416905704</v>
      </c>
      <c r="L580" s="77">
        <f t="shared" si="27"/>
        <v>0.98620652769254891</v>
      </c>
      <c r="M580" s="77">
        <f t="shared" si="28"/>
        <v>0.86217993480314825</v>
      </c>
      <c r="N580" s="77">
        <f t="shared" si="26"/>
        <v>1.1280746350069695</v>
      </c>
    </row>
    <row r="581" spans="1:14" hidden="1" x14ac:dyDescent="0.2">
      <c r="A581" t="s">
        <v>284</v>
      </c>
      <c r="B581" t="s">
        <v>246</v>
      </c>
      <c r="C581" t="s">
        <v>287</v>
      </c>
      <c r="D581" t="s">
        <v>90</v>
      </c>
      <c r="E581" t="s">
        <v>316</v>
      </c>
      <c r="F581">
        <v>2</v>
      </c>
      <c r="G581" s="77">
        <v>5.8511533434571603E-4</v>
      </c>
      <c r="H581" s="77">
        <v>1.14038118331291E-2</v>
      </c>
      <c r="I581" s="77">
        <f>Table3[[#This Row],[beta]]*0.693</f>
        <v>4.054849267015812E-4</v>
      </c>
      <c r="J581" s="77">
        <f>Table3[[#This Row],[SE]]*0.693</f>
        <v>7.9028416003584651E-3</v>
      </c>
      <c r="K581" s="77">
        <v>0.95907949552215499</v>
      </c>
      <c r="L581" s="77">
        <f t="shared" si="27"/>
        <v>1.0005852865477145</v>
      </c>
      <c r="M581" s="77">
        <f t="shared" si="28"/>
        <v>0.97846882185396766</v>
      </c>
      <c r="N581" s="77">
        <f t="shared" ref="N581:N631" si="29">EXP(IF(RIGHT(D581,3)="_HB",I581+1.96*J581,G581+1.96*H581))</f>
        <v>1.0232016527197967</v>
      </c>
    </row>
    <row r="582" spans="1:14" hidden="1" x14ac:dyDescent="0.2">
      <c r="A582" t="s">
        <v>284</v>
      </c>
      <c r="B582" t="s">
        <v>2214</v>
      </c>
      <c r="C582" t="s">
        <v>287</v>
      </c>
      <c r="D582" t="s">
        <v>90</v>
      </c>
      <c r="E582" t="s">
        <v>316</v>
      </c>
      <c r="F582">
        <v>2</v>
      </c>
      <c r="G582" s="77">
        <v>-9.1833102999999999E-2</v>
      </c>
      <c r="H582" s="77">
        <v>0.23127034599999999</v>
      </c>
      <c r="I582" s="77">
        <f>Table3[[#This Row],[beta]]*0.693</f>
        <v>-6.3640340379000002E-2</v>
      </c>
      <c r="J582" s="77">
        <f>Table3[[#This Row],[SE]]*0.693</f>
        <v>0.16027034977799998</v>
      </c>
      <c r="K582" s="77">
        <v>0.691307593</v>
      </c>
      <c r="L582" s="77">
        <f t="shared" si="27"/>
        <v>0.91225738986210669</v>
      </c>
      <c r="M582" s="77">
        <f t="shared" si="28"/>
        <v>0.57977047810940463</v>
      </c>
      <c r="N582" s="77">
        <f t="shared" si="29"/>
        <v>1.4354189748878217</v>
      </c>
    </row>
    <row r="583" spans="1:14" hidden="1" x14ac:dyDescent="0.2">
      <c r="A583" t="s">
        <v>284</v>
      </c>
      <c r="B583" t="s">
        <v>225</v>
      </c>
      <c r="C583" t="s">
        <v>287</v>
      </c>
      <c r="D583" t="s">
        <v>98</v>
      </c>
      <c r="E583" t="s">
        <v>302</v>
      </c>
      <c r="F583">
        <v>1</v>
      </c>
      <c r="G583" s="77">
        <v>0.112047259905745</v>
      </c>
      <c r="H583" s="77">
        <v>9.2002107904258196E-2</v>
      </c>
      <c r="I583" s="77">
        <f>Table3[[#This Row],[beta]]*0.693</f>
        <v>7.764875111468128E-2</v>
      </c>
      <c r="J583" s="77">
        <f>Table3[[#This Row],[SE]]*0.693</f>
        <v>6.3757460777650932E-2</v>
      </c>
      <c r="K583" s="77">
        <v>0.22327068158416899</v>
      </c>
      <c r="L583" s="77">
        <f t="shared" si="27"/>
        <v>1.118565722706532</v>
      </c>
      <c r="M583" s="77">
        <f t="shared" si="28"/>
        <v>0.93400183920350244</v>
      </c>
      <c r="N583" s="77">
        <f t="shared" si="29"/>
        <v>1.3396004413449278</v>
      </c>
    </row>
    <row r="584" spans="1:14" hidden="1" x14ac:dyDescent="0.2">
      <c r="A584" t="s">
        <v>284</v>
      </c>
      <c r="B584" t="s">
        <v>246</v>
      </c>
      <c r="C584" t="s">
        <v>287</v>
      </c>
      <c r="D584" t="s">
        <v>98</v>
      </c>
      <c r="E584" t="s">
        <v>302</v>
      </c>
      <c r="F584">
        <v>1</v>
      </c>
      <c r="G584" s="77">
        <v>-1.4614369579519101E-3</v>
      </c>
      <c r="H584" s="77">
        <v>7.6516683532286403E-3</v>
      </c>
      <c r="I584" s="77">
        <f>Table3[[#This Row],[beta]]*0.693</f>
        <v>-1.0127758118606736E-3</v>
      </c>
      <c r="J584" s="77">
        <f>Table3[[#This Row],[SE]]*0.693</f>
        <v>5.3026061687874472E-3</v>
      </c>
      <c r="K584" s="77">
        <v>0.84852883870148299</v>
      </c>
      <c r="L584" s="77">
        <f t="shared" si="27"/>
        <v>0.9985396304210068</v>
      </c>
      <c r="M584" s="77">
        <f t="shared" si="28"/>
        <v>0.98367599755359114</v>
      </c>
      <c r="N584" s="77">
        <f t="shared" si="29"/>
        <v>1.0136278571410393</v>
      </c>
    </row>
    <row r="585" spans="1:14" hidden="1" x14ac:dyDescent="0.2">
      <c r="A585" t="s">
        <v>284</v>
      </c>
      <c r="B585" t="s">
        <v>2214</v>
      </c>
      <c r="C585" t="s">
        <v>287</v>
      </c>
      <c r="D585" t="s">
        <v>98</v>
      </c>
      <c r="E585" t="s">
        <v>302</v>
      </c>
      <c r="F585">
        <v>1</v>
      </c>
      <c r="G585" s="77">
        <v>0.14956767300000001</v>
      </c>
      <c r="H585" s="77">
        <v>0.23334612800000001</v>
      </c>
      <c r="I585" s="77">
        <f>Table3[[#This Row],[beta]]*0.693</f>
        <v>0.103650397389</v>
      </c>
      <c r="J585" s="77">
        <f>Table3[[#This Row],[SE]]*0.693</f>
        <v>0.161708866704</v>
      </c>
      <c r="K585" s="77">
        <v>0.52154271799999996</v>
      </c>
      <c r="L585" s="77">
        <f t="shared" si="27"/>
        <v>1.1613320589772462</v>
      </c>
      <c r="M585" s="77">
        <f t="shared" si="28"/>
        <v>0.73506912403886249</v>
      </c>
      <c r="N585" s="77">
        <f t="shared" si="29"/>
        <v>1.8347827532163166</v>
      </c>
    </row>
    <row r="586" spans="1:14" hidden="1" x14ac:dyDescent="0.2">
      <c r="A586" t="s">
        <v>284</v>
      </c>
      <c r="B586" t="s">
        <v>225</v>
      </c>
      <c r="C586" t="s">
        <v>287</v>
      </c>
      <c r="D586" t="s">
        <v>126</v>
      </c>
      <c r="E586" t="s">
        <v>302</v>
      </c>
      <c r="F586">
        <v>1</v>
      </c>
      <c r="G586" s="77">
        <v>0.159418918268738</v>
      </c>
      <c r="H586" s="77">
        <v>8.6955773601129605E-2</v>
      </c>
      <c r="I586" s="77">
        <f>Table3[[#This Row],[beta]]*0.693</f>
        <v>0.11047731036023542</v>
      </c>
      <c r="J586" s="77">
        <f>Table3[[#This Row],[SE]]*0.693</f>
        <v>6.026035110558281E-2</v>
      </c>
      <c r="K586" s="77">
        <v>6.67530151696345E-2</v>
      </c>
      <c r="L586" s="77">
        <f t="shared" si="27"/>
        <v>1.1728291633463508</v>
      </c>
      <c r="M586" s="77">
        <f t="shared" si="28"/>
        <v>0.98904603839840033</v>
      </c>
      <c r="N586" s="77">
        <f t="shared" si="29"/>
        <v>1.3907626065851759</v>
      </c>
    </row>
    <row r="587" spans="1:14" hidden="1" x14ac:dyDescent="0.2">
      <c r="A587" t="s">
        <v>284</v>
      </c>
      <c r="B587" t="s">
        <v>246</v>
      </c>
      <c r="C587" t="s">
        <v>287</v>
      </c>
      <c r="D587" t="s">
        <v>126</v>
      </c>
      <c r="E587" t="s">
        <v>316</v>
      </c>
      <c r="F587">
        <v>2</v>
      </c>
      <c r="G587" s="77">
        <v>-6.4647301308858301E-3</v>
      </c>
      <c r="H587" s="77">
        <v>6.49111141888979E-3</v>
      </c>
      <c r="I587" s="77">
        <f>Table3[[#This Row],[beta]]*0.693</f>
        <v>-4.48005798070388E-3</v>
      </c>
      <c r="J587" s="77">
        <f>Table3[[#This Row],[SE]]*0.693</f>
        <v>4.4983402132906239E-3</v>
      </c>
      <c r="K587" s="77">
        <v>0.319281347951204</v>
      </c>
      <c r="L587" s="77">
        <f t="shared" si="27"/>
        <v>0.99355612127983617</v>
      </c>
      <c r="M587" s="77">
        <f t="shared" si="28"/>
        <v>0.98099559620755628</v>
      </c>
      <c r="N587" s="77">
        <f t="shared" si="29"/>
        <v>1.0062774694900603</v>
      </c>
    </row>
    <row r="588" spans="1:14" hidden="1" x14ac:dyDescent="0.2">
      <c r="A588" t="s">
        <v>284</v>
      </c>
      <c r="B588" t="s">
        <v>2214</v>
      </c>
      <c r="C588" t="s">
        <v>287</v>
      </c>
      <c r="D588" t="s">
        <v>126</v>
      </c>
      <c r="E588" t="s">
        <v>302</v>
      </c>
      <c r="F588">
        <v>1</v>
      </c>
      <c r="G588" s="77">
        <v>-0.19461530299999999</v>
      </c>
      <c r="H588" s="77">
        <v>0.220494997</v>
      </c>
      <c r="I588" s="77">
        <f>Table3[[#This Row],[beta]]*0.693</f>
        <v>-0.13486840497899999</v>
      </c>
      <c r="J588" s="77">
        <f>Table3[[#This Row],[SE]]*0.693</f>
        <v>0.15280303292099998</v>
      </c>
      <c r="K588" s="77">
        <v>0.37743669600000002</v>
      </c>
      <c r="L588" s="77">
        <f t="shared" si="27"/>
        <v>0.82315126097466051</v>
      </c>
      <c r="M588" s="77">
        <f t="shared" si="28"/>
        <v>0.53430657347905752</v>
      </c>
      <c r="N588" s="77">
        <f t="shared" si="29"/>
        <v>1.2681446047579492</v>
      </c>
    </row>
    <row r="589" spans="1:14" hidden="1" x14ac:dyDescent="0.2">
      <c r="A589" t="s">
        <v>284</v>
      </c>
      <c r="B589" t="s">
        <v>225</v>
      </c>
      <c r="C589" t="s">
        <v>287</v>
      </c>
      <c r="D589" t="s">
        <v>123</v>
      </c>
      <c r="E589" t="s">
        <v>302</v>
      </c>
      <c r="F589">
        <v>1</v>
      </c>
      <c r="G589" s="77">
        <v>6.3105716428060801E-2</v>
      </c>
      <c r="H589" s="77">
        <v>0.100016607169002</v>
      </c>
      <c r="I589" s="77">
        <f>Table3[[#This Row],[beta]]*0.693</f>
        <v>4.373226148464613E-2</v>
      </c>
      <c r="J589" s="77">
        <f>Table3[[#This Row],[SE]]*0.693</f>
        <v>6.9311508768118382E-2</v>
      </c>
      <c r="K589" s="77">
        <v>0.52807166078884604</v>
      </c>
      <c r="L589" s="77">
        <f t="shared" si="27"/>
        <v>1.065139436016098</v>
      </c>
      <c r="M589" s="77">
        <f t="shared" si="28"/>
        <v>0.87552914906096935</v>
      </c>
      <c r="N589" s="77">
        <f t="shared" si="29"/>
        <v>1.2958129599379979</v>
      </c>
    </row>
    <row r="590" spans="1:14" hidden="1" x14ac:dyDescent="0.2">
      <c r="A590" t="s">
        <v>284</v>
      </c>
      <c r="B590" t="s">
        <v>246</v>
      </c>
      <c r="C590" t="s">
        <v>287</v>
      </c>
      <c r="D590" t="s">
        <v>123</v>
      </c>
      <c r="E590" t="s">
        <v>302</v>
      </c>
      <c r="F590">
        <v>1</v>
      </c>
      <c r="G590" s="77">
        <v>2.36666053406283E-3</v>
      </c>
      <c r="H590" s="77">
        <v>6.9400472065604896E-3</v>
      </c>
      <c r="I590" s="77">
        <f>Table3[[#This Row],[beta]]*0.693</f>
        <v>1.6400957501055411E-3</v>
      </c>
      <c r="J590" s="77">
        <f>Table3[[#This Row],[SE]]*0.693</f>
        <v>4.8094527141464187E-3</v>
      </c>
      <c r="K590" s="77">
        <v>0.73309225305928505</v>
      </c>
      <c r="L590" s="77">
        <f t="shared" si="27"/>
        <v>1.0023694632857223</v>
      </c>
      <c r="M590" s="77">
        <f t="shared" si="28"/>
        <v>0.98882705422279438</v>
      </c>
      <c r="N590" s="77">
        <f t="shared" si="29"/>
        <v>1.0160973414278431</v>
      </c>
    </row>
    <row r="591" spans="1:14" hidden="1" x14ac:dyDescent="0.2">
      <c r="A591" t="s">
        <v>284</v>
      </c>
      <c r="B591" t="s">
        <v>2214</v>
      </c>
      <c r="C591" t="s">
        <v>287</v>
      </c>
      <c r="D591" t="s">
        <v>123</v>
      </c>
      <c r="E591" t="s">
        <v>302</v>
      </c>
      <c r="F591">
        <v>1</v>
      </c>
      <c r="G591" s="77">
        <v>-0.18455445400000001</v>
      </c>
      <c r="H591" s="77">
        <v>0.25480421399999997</v>
      </c>
      <c r="I591" s="77">
        <f>Table3[[#This Row],[beta]]*0.693</f>
        <v>-0.127896236622</v>
      </c>
      <c r="J591" s="77">
        <f>Table3[[#This Row],[SE]]*0.693</f>
        <v>0.17657932030199996</v>
      </c>
      <c r="K591" s="77">
        <v>0.46888215100000002</v>
      </c>
      <c r="L591" s="77">
        <f t="shared" si="27"/>
        <v>0.83147466154540173</v>
      </c>
      <c r="M591" s="77">
        <f t="shared" si="28"/>
        <v>0.50460934998915596</v>
      </c>
      <c r="N591" s="77">
        <f t="shared" si="29"/>
        <v>1.3700699616582559</v>
      </c>
    </row>
    <row r="592" spans="1:14" hidden="1" x14ac:dyDescent="0.2">
      <c r="A592" t="s">
        <v>284</v>
      </c>
      <c r="B592" t="s">
        <v>225</v>
      </c>
      <c r="C592" t="s">
        <v>287</v>
      </c>
      <c r="D592" t="s">
        <v>117</v>
      </c>
      <c r="E592" t="s">
        <v>302</v>
      </c>
      <c r="F592">
        <v>1</v>
      </c>
      <c r="G592" s="77">
        <v>2.3198685835904401E-2</v>
      </c>
      <c r="H592" s="77">
        <v>0.14130108645505399</v>
      </c>
      <c r="I592" s="77">
        <f>Table3[[#This Row],[beta]]*0.693</f>
        <v>1.6076689284281749E-2</v>
      </c>
      <c r="J592" s="77">
        <f>Table3[[#This Row],[SE]]*0.693</f>
        <v>9.7921652913352406E-2</v>
      </c>
      <c r="K592" s="77">
        <v>0.86959015010305196</v>
      </c>
      <c r="L592" s="77">
        <f t="shared" si="27"/>
        <v>1.0234698683135846</v>
      </c>
      <c r="M592" s="77">
        <f t="shared" si="28"/>
        <v>0.77588462915910217</v>
      </c>
      <c r="N592" s="77">
        <f t="shared" si="29"/>
        <v>1.3500597021506768</v>
      </c>
    </row>
    <row r="593" spans="1:14" hidden="1" x14ac:dyDescent="0.2">
      <c r="A593" t="s">
        <v>284</v>
      </c>
      <c r="B593" t="s">
        <v>246</v>
      </c>
      <c r="C593" t="s">
        <v>287</v>
      </c>
      <c r="D593" t="s">
        <v>117</v>
      </c>
      <c r="E593" t="s">
        <v>302</v>
      </c>
      <c r="F593">
        <v>1</v>
      </c>
      <c r="G593" s="77">
        <v>1.32508283735872E-2</v>
      </c>
      <c r="H593" s="77">
        <v>8.5377760232188404E-3</v>
      </c>
      <c r="I593" s="77">
        <f>Table3[[#This Row],[beta]]*0.693</f>
        <v>9.1828240628959289E-3</v>
      </c>
      <c r="J593" s="77">
        <f>Table3[[#This Row],[SE]]*0.693</f>
        <v>5.916678784090656E-3</v>
      </c>
      <c r="K593" s="77">
        <v>0.120656619034226</v>
      </c>
      <c r="L593" s="77">
        <f t="shared" si="27"/>
        <v>1.0133390096611123</v>
      </c>
      <c r="M593" s="77">
        <f t="shared" si="28"/>
        <v>0.99652284671582403</v>
      </c>
      <c r="N593" s="77">
        <f t="shared" si="29"/>
        <v>1.0304389426545582</v>
      </c>
    </row>
    <row r="594" spans="1:14" hidden="1" x14ac:dyDescent="0.2">
      <c r="A594" t="s">
        <v>284</v>
      </c>
      <c r="B594" t="s">
        <v>2214</v>
      </c>
      <c r="C594" t="s">
        <v>287</v>
      </c>
      <c r="D594" t="s">
        <v>117</v>
      </c>
      <c r="E594" t="s">
        <v>302</v>
      </c>
      <c r="F594">
        <v>1</v>
      </c>
      <c r="G594" s="77">
        <v>-0.24042274399999999</v>
      </c>
      <c r="H594" s="77">
        <v>0.324781602</v>
      </c>
      <c r="I594" s="77">
        <f>Table3[[#This Row],[beta]]*0.693</f>
        <v>-0.16661296159199998</v>
      </c>
      <c r="J594" s="77">
        <f>Table3[[#This Row],[SE]]*0.693</f>
        <v>0.22507365018599998</v>
      </c>
      <c r="K594" s="77">
        <v>0.45914240499999998</v>
      </c>
      <c r="L594" s="77">
        <f t="shared" si="27"/>
        <v>0.78629538913826258</v>
      </c>
      <c r="M594" s="77">
        <f t="shared" si="28"/>
        <v>0.41603134045766227</v>
      </c>
      <c r="N594" s="77">
        <f t="shared" si="29"/>
        <v>1.4860910197293404</v>
      </c>
    </row>
    <row r="595" spans="1:14" hidden="1" x14ac:dyDescent="0.2">
      <c r="A595" t="s">
        <v>284</v>
      </c>
      <c r="B595" t="s">
        <v>225</v>
      </c>
      <c r="C595" t="s">
        <v>287</v>
      </c>
      <c r="D595" t="s">
        <v>78</v>
      </c>
      <c r="E595" t="s">
        <v>302</v>
      </c>
      <c r="F595">
        <v>1</v>
      </c>
      <c r="G595" s="77">
        <v>-8.2232035874682696E-2</v>
      </c>
      <c r="H595" s="77">
        <v>7.78712460934496E-2</v>
      </c>
      <c r="I595" s="77">
        <f>Table3[[#This Row],[beta]]*0.693</f>
        <v>-5.6986800861155103E-2</v>
      </c>
      <c r="J595" s="77">
        <f>Table3[[#This Row],[SE]]*0.693</f>
        <v>5.3964773542760566E-2</v>
      </c>
      <c r="K595" s="77">
        <v>0.29096821486257501</v>
      </c>
      <c r="L595" s="77">
        <f t="shared" si="27"/>
        <v>0.92105821535061305</v>
      </c>
      <c r="M595" s="77">
        <f t="shared" si="28"/>
        <v>0.79068179172289021</v>
      </c>
      <c r="N595" s="77">
        <f t="shared" si="29"/>
        <v>1.0729325563654515</v>
      </c>
    </row>
    <row r="596" spans="1:14" hidden="1" x14ac:dyDescent="0.2">
      <c r="A596" t="s">
        <v>284</v>
      </c>
      <c r="B596" t="s">
        <v>2214</v>
      </c>
      <c r="C596" t="s">
        <v>287</v>
      </c>
      <c r="D596" t="s">
        <v>78</v>
      </c>
      <c r="E596" t="s">
        <v>302</v>
      </c>
      <c r="F596">
        <v>1</v>
      </c>
      <c r="G596" s="77">
        <v>-7.6625306000000004E-2</v>
      </c>
      <c r="H596" s="77">
        <v>0.18751396100000001</v>
      </c>
      <c r="I596" s="77">
        <f>Table3[[#This Row],[beta]]*0.693</f>
        <v>-5.3101337057999999E-2</v>
      </c>
      <c r="J596" s="77">
        <f>Table3[[#This Row],[SE]]*0.693</f>
        <v>0.12994717497299998</v>
      </c>
      <c r="K596" s="77">
        <v>0.68280543199999999</v>
      </c>
      <c r="L596" s="77">
        <f t="shared" si="27"/>
        <v>0.926236843982849</v>
      </c>
      <c r="M596" s="77">
        <f t="shared" si="28"/>
        <v>0.64136749605902277</v>
      </c>
      <c r="N596" s="77">
        <f t="shared" si="29"/>
        <v>1.3376335664387295</v>
      </c>
    </row>
    <row r="597" spans="1:14" hidden="1" x14ac:dyDescent="0.2">
      <c r="A597" t="s">
        <v>284</v>
      </c>
      <c r="B597" t="s">
        <v>225</v>
      </c>
      <c r="C597" t="s">
        <v>287</v>
      </c>
      <c r="D597" t="s">
        <v>85</v>
      </c>
      <c r="E597" t="s">
        <v>302</v>
      </c>
      <c r="F597">
        <v>1</v>
      </c>
      <c r="G597" s="77">
        <v>-5.1602874812928298E-3</v>
      </c>
      <c r="H597" s="77">
        <v>0.116106468329089</v>
      </c>
      <c r="I597" s="77">
        <f>Table3[[#This Row],[beta]]*0.693</f>
        <v>-3.5760792245359309E-3</v>
      </c>
      <c r="J597" s="77">
        <f>Table3[[#This Row],[SE]]*0.693</f>
        <v>8.0461782552058672E-2</v>
      </c>
      <c r="K597" s="77">
        <v>0.96455013508576004</v>
      </c>
      <c r="L597" s="77">
        <f t="shared" si="27"/>
        <v>0.99485300392982312</v>
      </c>
      <c r="M597" s="77">
        <f t="shared" si="28"/>
        <v>0.79236830364458732</v>
      </c>
      <c r="N597" s="77">
        <f t="shared" si="29"/>
        <v>1.2490813866175696</v>
      </c>
    </row>
    <row r="598" spans="1:14" hidden="1" x14ac:dyDescent="0.2">
      <c r="A598" t="s">
        <v>284</v>
      </c>
      <c r="B598" t="s">
        <v>246</v>
      </c>
      <c r="C598" t="s">
        <v>287</v>
      </c>
      <c r="D598" t="s">
        <v>85</v>
      </c>
      <c r="E598" t="s">
        <v>302</v>
      </c>
      <c r="F598">
        <v>1</v>
      </c>
      <c r="G598" s="77">
        <v>-7.9257988747701708E-3</v>
      </c>
      <c r="H598" s="77">
        <v>8.7741111254106604E-3</v>
      </c>
      <c r="I598" s="77">
        <f>Table3[[#This Row],[beta]]*0.693</f>
        <v>-5.4925786202157283E-3</v>
      </c>
      <c r="J598" s="77">
        <f>Table3[[#This Row],[SE]]*0.693</f>
        <v>6.0804590099095869E-3</v>
      </c>
      <c r="K598" s="77">
        <v>0.366357970770049</v>
      </c>
      <c r="L598" s="77">
        <f t="shared" si="27"/>
        <v>0.99210552745244107</v>
      </c>
      <c r="M598" s="77">
        <f t="shared" si="28"/>
        <v>0.97518990101225655</v>
      </c>
      <c r="N598" s="77">
        <f t="shared" si="29"/>
        <v>1.0093145720438665</v>
      </c>
    </row>
    <row r="599" spans="1:14" hidden="1" x14ac:dyDescent="0.2">
      <c r="A599" t="s">
        <v>284</v>
      </c>
      <c r="B599" t="s">
        <v>2214</v>
      </c>
      <c r="C599" t="s">
        <v>287</v>
      </c>
      <c r="D599" t="s">
        <v>85</v>
      </c>
      <c r="E599" t="s">
        <v>302</v>
      </c>
      <c r="F599">
        <v>1</v>
      </c>
      <c r="G599" s="77">
        <v>0.38831163299999999</v>
      </c>
      <c r="H599" s="77">
        <v>0.30187681799999999</v>
      </c>
      <c r="I599" s="77">
        <f>Table3[[#This Row],[beta]]*0.693</f>
        <v>0.26909996166899997</v>
      </c>
      <c r="J599" s="77">
        <f>Table3[[#This Row],[SE]]*0.693</f>
        <v>0.20920063487399998</v>
      </c>
      <c r="K599" s="77">
        <v>0.19832973600000001</v>
      </c>
      <c r="L599" s="77">
        <f t="shared" si="27"/>
        <v>1.4744892121946389</v>
      </c>
      <c r="M599" s="77">
        <f t="shared" si="28"/>
        <v>0.81597877916617101</v>
      </c>
      <c r="N599" s="77">
        <f t="shared" si="29"/>
        <v>2.6644301204745129</v>
      </c>
    </row>
    <row r="600" spans="1:14" hidden="1" x14ac:dyDescent="0.2">
      <c r="A600" t="s">
        <v>284</v>
      </c>
      <c r="B600" t="s">
        <v>225</v>
      </c>
      <c r="C600" t="s">
        <v>287</v>
      </c>
      <c r="D600" t="s">
        <v>92</v>
      </c>
      <c r="E600" t="s">
        <v>302</v>
      </c>
      <c r="F600">
        <v>1</v>
      </c>
      <c r="G600" s="77">
        <v>-2.96906867743012E-2</v>
      </c>
      <c r="H600" s="77">
        <v>6.9561037585505706E-2</v>
      </c>
      <c r="I600" s="77">
        <f>Table3[[#This Row],[beta]]*0.693</f>
        <v>-2.0575645934590731E-2</v>
      </c>
      <c r="J600" s="77">
        <f>Table3[[#This Row],[SE]]*0.693</f>
        <v>4.8205799046755447E-2</v>
      </c>
      <c r="K600" s="77">
        <v>0.66950368686916195</v>
      </c>
      <c r="L600" s="77">
        <f t="shared" si="27"/>
        <v>0.97074575161517074</v>
      </c>
      <c r="M600" s="77">
        <f t="shared" si="28"/>
        <v>0.84702055176262903</v>
      </c>
      <c r="N600" s="77">
        <f t="shared" si="29"/>
        <v>1.1125436240217563</v>
      </c>
    </row>
    <row r="601" spans="1:14" hidden="1" x14ac:dyDescent="0.2">
      <c r="A601" t="s">
        <v>284</v>
      </c>
      <c r="B601" t="s">
        <v>246</v>
      </c>
      <c r="C601" t="s">
        <v>287</v>
      </c>
      <c r="D601" t="s">
        <v>92</v>
      </c>
      <c r="E601" t="s">
        <v>302</v>
      </c>
      <c r="F601">
        <v>1</v>
      </c>
      <c r="G601" s="77">
        <v>2.74970556380479E-3</v>
      </c>
      <c r="H601" s="77">
        <v>4.2606890933987304E-3</v>
      </c>
      <c r="I601" s="77">
        <f>Table3[[#This Row],[beta]]*0.693</f>
        <v>1.9055459557167193E-3</v>
      </c>
      <c r="J601" s="77">
        <f>Table3[[#This Row],[SE]]*0.693</f>
        <v>2.95265754172532E-3</v>
      </c>
      <c r="K601" s="77">
        <v>0.51868977487544898</v>
      </c>
      <c r="L601" s="77">
        <f t="shared" si="27"/>
        <v>1.0027534894715644</v>
      </c>
      <c r="M601" s="77">
        <f t="shared" si="28"/>
        <v>0.99441441266595765</v>
      </c>
      <c r="N601" s="77">
        <f t="shared" si="29"/>
        <v>1.0111624970837687</v>
      </c>
    </row>
    <row r="602" spans="1:14" hidden="1" x14ac:dyDescent="0.2">
      <c r="A602" t="s">
        <v>284</v>
      </c>
      <c r="B602" t="s">
        <v>2214</v>
      </c>
      <c r="C602" t="s">
        <v>287</v>
      </c>
      <c r="D602" t="s">
        <v>92</v>
      </c>
      <c r="E602" t="s">
        <v>302</v>
      </c>
      <c r="F602">
        <v>1</v>
      </c>
      <c r="G602" s="77">
        <v>-0.129790716</v>
      </c>
      <c r="H602" s="77">
        <v>0.183233953</v>
      </c>
      <c r="I602" s="77">
        <f>Table3[[#This Row],[beta]]*0.693</f>
        <v>-8.9944966187999992E-2</v>
      </c>
      <c r="J602" s="77">
        <f>Table3[[#This Row],[SE]]*0.693</f>
        <v>0.126981129429</v>
      </c>
      <c r="K602" s="77">
        <v>0.47873828200000001</v>
      </c>
      <c r="L602" s="77">
        <f t="shared" si="27"/>
        <v>0.87827922147626658</v>
      </c>
      <c r="M602" s="77">
        <f t="shared" si="28"/>
        <v>0.61328270669878837</v>
      </c>
      <c r="N602" s="77">
        <f t="shared" si="29"/>
        <v>1.2577794587249216</v>
      </c>
    </row>
    <row r="603" spans="1:14" hidden="1" x14ac:dyDescent="0.2">
      <c r="A603" t="s">
        <v>284</v>
      </c>
      <c r="B603" t="s">
        <v>225</v>
      </c>
      <c r="C603" t="s">
        <v>287</v>
      </c>
      <c r="D603" t="s">
        <v>104</v>
      </c>
      <c r="E603" t="s">
        <v>302</v>
      </c>
      <c r="F603">
        <v>1</v>
      </c>
      <c r="G603" s="77">
        <v>2.7558208654007502E-2</v>
      </c>
      <c r="H603" s="77">
        <v>7.7162984231221005E-2</v>
      </c>
      <c r="I603" s="77">
        <f>Table3[[#This Row],[beta]]*0.693</f>
        <v>1.9097838597227197E-2</v>
      </c>
      <c r="J603" s="77">
        <f>Table3[[#This Row],[SE]]*0.693</f>
        <v>5.3473948072236155E-2</v>
      </c>
      <c r="K603" s="77">
        <v>0.72098486190167099</v>
      </c>
      <c r="L603" s="77">
        <f t="shared" si="27"/>
        <v>1.0279414484539395</v>
      </c>
      <c r="M603" s="77">
        <f t="shared" si="28"/>
        <v>0.88366147153671004</v>
      </c>
      <c r="N603" s="77">
        <f t="shared" si="29"/>
        <v>1.1957787631184349</v>
      </c>
    </row>
    <row r="604" spans="1:14" hidden="1" x14ac:dyDescent="0.2">
      <c r="A604" t="s">
        <v>284</v>
      </c>
      <c r="B604" t="s">
        <v>246</v>
      </c>
      <c r="C604" t="s">
        <v>287</v>
      </c>
      <c r="D604" t="s">
        <v>104</v>
      </c>
      <c r="E604" t="s">
        <v>302</v>
      </c>
      <c r="F604">
        <v>1</v>
      </c>
      <c r="G604" s="77">
        <v>-5.7322358673440096E-3</v>
      </c>
      <c r="H604" s="77">
        <v>6.5591769871519599E-3</v>
      </c>
      <c r="I604" s="77">
        <f>Table3[[#This Row],[beta]]*0.693</f>
        <v>-3.9724394560693987E-3</v>
      </c>
      <c r="J604" s="77">
        <f>Table3[[#This Row],[SE]]*0.693</f>
        <v>4.545509652096308E-3</v>
      </c>
      <c r="K604" s="77">
        <v>0.382158507927437</v>
      </c>
      <c r="L604" s="77">
        <f t="shared" si="27"/>
        <v>0.9942841620494719</v>
      </c>
      <c r="M604" s="77">
        <f t="shared" si="28"/>
        <v>0.98158347276646163</v>
      </c>
      <c r="N604" s="77">
        <f t="shared" si="29"/>
        <v>1.0071491853017664</v>
      </c>
    </row>
    <row r="605" spans="1:14" hidden="1" x14ac:dyDescent="0.2">
      <c r="A605" t="s">
        <v>284</v>
      </c>
      <c r="B605" t="s">
        <v>2214</v>
      </c>
      <c r="C605" t="s">
        <v>287</v>
      </c>
      <c r="D605" t="s">
        <v>104</v>
      </c>
      <c r="E605" t="s">
        <v>302</v>
      </c>
      <c r="F605">
        <v>1</v>
      </c>
      <c r="G605" s="77">
        <v>-0.222670326</v>
      </c>
      <c r="H605" s="77">
        <v>0.20117492300000001</v>
      </c>
      <c r="I605" s="77">
        <f>Table3[[#This Row],[beta]]*0.693</f>
        <v>-0.15431053591799998</v>
      </c>
      <c r="J605" s="77">
        <f>Table3[[#This Row],[SE]]*0.693</f>
        <v>0.139414221639</v>
      </c>
      <c r="K605" s="77">
        <v>0.268359083</v>
      </c>
      <c r="L605" s="77">
        <f t="shared" si="27"/>
        <v>0.80037866984237871</v>
      </c>
      <c r="M605" s="77">
        <f t="shared" si="28"/>
        <v>0.53957516794657745</v>
      </c>
      <c r="N605" s="77">
        <f t="shared" si="29"/>
        <v>1.187241469203566</v>
      </c>
    </row>
    <row r="606" spans="1:14" hidden="1" x14ac:dyDescent="0.2">
      <c r="A606" t="s">
        <v>284</v>
      </c>
      <c r="B606" t="s">
        <v>225</v>
      </c>
      <c r="C606" t="s">
        <v>287</v>
      </c>
      <c r="D606" t="s">
        <v>109</v>
      </c>
      <c r="E606" t="s">
        <v>302</v>
      </c>
      <c r="F606">
        <v>1</v>
      </c>
      <c r="G606" s="77">
        <v>1.6148483759730999E-2</v>
      </c>
      <c r="H606" s="77">
        <v>0.123805042157938</v>
      </c>
      <c r="I606" s="77">
        <f>Table3[[#This Row],[beta]]*0.693</f>
        <v>1.1190899245493581E-2</v>
      </c>
      <c r="J606" s="77">
        <f>Table3[[#This Row],[SE]]*0.693</f>
        <v>8.5796894215451031E-2</v>
      </c>
      <c r="K606" s="77">
        <v>0.89622244910044502</v>
      </c>
      <c r="L606" s="77">
        <f t="shared" si="27"/>
        <v>1.0162795752157403</v>
      </c>
      <c r="M606" s="77">
        <f t="shared" si="28"/>
        <v>0.7973118484474947</v>
      </c>
      <c r="N606" s="77">
        <f t="shared" si="29"/>
        <v>1.2953829508639241</v>
      </c>
    </row>
    <row r="607" spans="1:14" hidden="1" x14ac:dyDescent="0.2">
      <c r="A607" t="s">
        <v>284</v>
      </c>
      <c r="B607" t="s">
        <v>246</v>
      </c>
      <c r="C607" t="s">
        <v>287</v>
      </c>
      <c r="D607" t="s">
        <v>109</v>
      </c>
      <c r="E607" t="s">
        <v>302</v>
      </c>
      <c r="F607">
        <v>1</v>
      </c>
      <c r="G607" s="77">
        <v>-8.0125316552339895E-4</v>
      </c>
      <c r="H607" s="77">
        <v>6.5217383105453499E-3</v>
      </c>
      <c r="I607" s="77">
        <f>Table3[[#This Row],[beta]]*0.693</f>
        <v>-5.5526844370771546E-4</v>
      </c>
      <c r="J607" s="77">
        <f>Table3[[#This Row],[SE]]*0.693</f>
        <v>4.5195646492079272E-3</v>
      </c>
      <c r="K607" s="77">
        <v>0.90221888417653795</v>
      </c>
      <c r="L607" s="77">
        <f t="shared" si="27"/>
        <v>0.99919906775207645</v>
      </c>
      <c r="M607" s="77">
        <f t="shared" si="28"/>
        <v>0.98650798403850193</v>
      </c>
      <c r="N607" s="77">
        <f t="shared" si="29"/>
        <v>1.0120534178643328</v>
      </c>
    </row>
    <row r="608" spans="1:14" hidden="1" x14ac:dyDescent="0.2">
      <c r="A608" t="s">
        <v>284</v>
      </c>
      <c r="B608" t="s">
        <v>2214</v>
      </c>
      <c r="C608" t="s">
        <v>287</v>
      </c>
      <c r="D608" t="s">
        <v>109</v>
      </c>
      <c r="E608" t="s">
        <v>302</v>
      </c>
      <c r="F608">
        <v>1</v>
      </c>
      <c r="G608" s="77">
        <v>-8.3972115999999999E-2</v>
      </c>
      <c r="H608" s="77">
        <v>0.34019472499999998</v>
      </c>
      <c r="I608" s="77">
        <f>Table3[[#This Row],[beta]]*0.693</f>
        <v>-5.8192676387999992E-2</v>
      </c>
      <c r="J608" s="77">
        <f>Table3[[#This Row],[SE]]*0.693</f>
        <v>0.23575494442499997</v>
      </c>
      <c r="K608" s="77">
        <v>0.805035579</v>
      </c>
      <c r="L608" s="77">
        <f t="shared" si="27"/>
        <v>0.91945689387370988</v>
      </c>
      <c r="M608" s="77">
        <f t="shared" si="28"/>
        <v>0.47201062785883668</v>
      </c>
      <c r="N608" s="77">
        <f t="shared" si="29"/>
        <v>1.791063441784881</v>
      </c>
    </row>
    <row r="609" spans="1:14" hidden="1" x14ac:dyDescent="0.2">
      <c r="A609" t="s">
        <v>284</v>
      </c>
      <c r="B609" t="s">
        <v>225</v>
      </c>
      <c r="C609" t="s">
        <v>287</v>
      </c>
      <c r="D609" t="s">
        <v>88</v>
      </c>
      <c r="E609" t="s">
        <v>302</v>
      </c>
      <c r="F609">
        <v>1</v>
      </c>
      <c r="G609" s="77">
        <v>-3.0896852077843099E-2</v>
      </c>
      <c r="H609" s="77">
        <v>9.7840031579836506E-2</v>
      </c>
      <c r="I609" s="77">
        <f>Table3[[#This Row],[beta]]*0.693</f>
        <v>-2.1411518489945266E-2</v>
      </c>
      <c r="J609" s="77">
        <f>Table3[[#This Row],[SE]]*0.693</f>
        <v>6.7803141884826695E-2</v>
      </c>
      <c r="K609" s="77">
        <v>0.75216230837805398</v>
      </c>
      <c r="L609" s="77">
        <f t="shared" si="27"/>
        <v>0.96957557762451263</v>
      </c>
      <c r="M609" s="77">
        <f t="shared" si="28"/>
        <v>0.80038428213783996</v>
      </c>
      <c r="N609" s="77">
        <f t="shared" si="29"/>
        <v>1.1745318114130705</v>
      </c>
    </row>
    <row r="610" spans="1:14" hidden="1" x14ac:dyDescent="0.2">
      <c r="A610" t="s">
        <v>284</v>
      </c>
      <c r="B610" t="s">
        <v>2214</v>
      </c>
      <c r="C610" t="s">
        <v>287</v>
      </c>
      <c r="D610" t="s">
        <v>88</v>
      </c>
      <c r="E610" t="s">
        <v>302</v>
      </c>
      <c r="F610">
        <v>1</v>
      </c>
      <c r="G610" s="77">
        <v>-0.118437933</v>
      </c>
      <c r="H610" s="77">
        <v>0.219220522</v>
      </c>
      <c r="I610" s="77">
        <f>Table3[[#This Row],[beta]]*0.693</f>
        <v>-8.2077487568999991E-2</v>
      </c>
      <c r="J610" s="77">
        <f>Table3[[#This Row],[SE]]*0.693</f>
        <v>0.15191982174599999</v>
      </c>
      <c r="K610" s="77">
        <v>0.589011909</v>
      </c>
      <c r="L610" s="77">
        <f t="shared" si="27"/>
        <v>0.88830694849319403</v>
      </c>
      <c r="M610" s="77">
        <f t="shared" si="28"/>
        <v>0.57804118638901503</v>
      </c>
      <c r="N610" s="77">
        <f t="shared" si="29"/>
        <v>1.365109015277403</v>
      </c>
    </row>
    <row r="611" spans="1:14" hidden="1" x14ac:dyDescent="0.2">
      <c r="A611" t="s">
        <v>284</v>
      </c>
      <c r="B611" t="s">
        <v>225</v>
      </c>
      <c r="C611" t="s">
        <v>287</v>
      </c>
      <c r="D611" t="s">
        <v>95</v>
      </c>
      <c r="E611" t="s">
        <v>302</v>
      </c>
      <c r="F611">
        <v>1</v>
      </c>
      <c r="G611" s="77">
        <v>0.156981284695655</v>
      </c>
      <c r="H611" s="77">
        <v>0.134119932555511</v>
      </c>
      <c r="I611" s="77">
        <f>Table3[[#This Row],[beta]]*0.693</f>
        <v>0.10878803029408891</v>
      </c>
      <c r="J611" s="77">
        <f>Table3[[#This Row],[SE]]*0.693</f>
        <v>9.2945113260969117E-2</v>
      </c>
      <c r="K611" s="77">
        <v>0.241818096077689</v>
      </c>
      <c r="L611" s="77">
        <f t="shared" si="27"/>
        <v>1.1699737172818188</v>
      </c>
      <c r="M611" s="77">
        <f t="shared" si="28"/>
        <v>0.89952018723584815</v>
      </c>
      <c r="N611" s="77">
        <f t="shared" si="29"/>
        <v>1.5217429453546401</v>
      </c>
    </row>
    <row r="612" spans="1:14" hidden="1" x14ac:dyDescent="0.2">
      <c r="A612" t="s">
        <v>284</v>
      </c>
      <c r="B612" t="s">
        <v>246</v>
      </c>
      <c r="C612" t="s">
        <v>287</v>
      </c>
      <c r="D612" t="s">
        <v>95</v>
      </c>
      <c r="E612" t="s">
        <v>302</v>
      </c>
      <c r="F612">
        <v>1</v>
      </c>
      <c r="G612" s="77">
        <v>2.06703514497465E-3</v>
      </c>
      <c r="H612" s="77">
        <v>1.3252565807521099E-2</v>
      </c>
      <c r="I612" s="77">
        <f>Table3[[#This Row],[beta]]*0.693</f>
        <v>1.4324553554674324E-3</v>
      </c>
      <c r="J612" s="77">
        <f>Table3[[#This Row],[SE]]*0.693</f>
        <v>9.1840281046121214E-3</v>
      </c>
      <c r="K612" s="77">
        <v>0.87605473789671895</v>
      </c>
      <c r="L612" s="77">
        <f t="shared" si="27"/>
        <v>1.0020691729348283</v>
      </c>
      <c r="M612" s="77">
        <f t="shared" si="28"/>
        <v>0.9763755381916287</v>
      </c>
      <c r="N612" s="77">
        <f t="shared" si="29"/>
        <v>1.0284389438986667</v>
      </c>
    </row>
    <row r="613" spans="1:14" hidden="1" x14ac:dyDescent="0.2">
      <c r="A613" t="s">
        <v>284</v>
      </c>
      <c r="B613" t="s">
        <v>2214</v>
      </c>
      <c r="C613" t="s">
        <v>287</v>
      </c>
      <c r="D613" t="s">
        <v>95</v>
      </c>
      <c r="E613" t="s">
        <v>302</v>
      </c>
      <c r="F613">
        <v>1</v>
      </c>
      <c r="G613" s="77">
        <v>-0.60658787700000005</v>
      </c>
      <c r="H613" s="77">
        <v>0.37340208499999999</v>
      </c>
      <c r="I613" s="77">
        <f>Table3[[#This Row],[beta]]*0.693</f>
        <v>-0.42036539876099999</v>
      </c>
      <c r="J613" s="77">
        <f>Table3[[#This Row],[SE]]*0.693</f>
        <v>0.25876764490499998</v>
      </c>
      <c r="K613" s="77">
        <v>0.104271316</v>
      </c>
      <c r="L613" s="77">
        <f t="shared" si="27"/>
        <v>0.54520801567642463</v>
      </c>
      <c r="M613" s="77">
        <f t="shared" si="28"/>
        <v>0.26225028011087742</v>
      </c>
      <c r="N613" s="77">
        <f t="shared" si="29"/>
        <v>1.1334660166317025</v>
      </c>
    </row>
    <row r="614" spans="1:14" hidden="1" x14ac:dyDescent="0.2">
      <c r="A614" t="s">
        <v>284</v>
      </c>
      <c r="B614" t="s">
        <v>225</v>
      </c>
      <c r="C614" t="s">
        <v>287</v>
      </c>
      <c r="D614" t="s">
        <v>120</v>
      </c>
      <c r="E614" t="s">
        <v>302</v>
      </c>
      <c r="F614">
        <v>1</v>
      </c>
      <c r="G614" s="77">
        <v>4.9978388886824598E-2</v>
      </c>
      <c r="H614" s="77">
        <v>0.132755095480628</v>
      </c>
      <c r="I614" s="77">
        <f>Table3[[#This Row],[beta]]*0.693</f>
        <v>3.4635023498569444E-2</v>
      </c>
      <c r="J614" s="77">
        <f>Table3[[#This Row],[SE]]*0.693</f>
        <v>9.1999281168075195E-2</v>
      </c>
      <c r="K614" s="77">
        <v>0.70656707710994604</v>
      </c>
      <c r="L614" s="77">
        <f t="shared" si="27"/>
        <v>1.0512483774828734</v>
      </c>
      <c r="M614" s="77">
        <f t="shared" si="28"/>
        <v>0.81040464181630101</v>
      </c>
      <c r="N614" s="77">
        <f t="shared" si="29"/>
        <v>1.3636683381817036</v>
      </c>
    </row>
    <row r="615" spans="1:14" hidden="1" x14ac:dyDescent="0.2">
      <c r="A615" t="s">
        <v>284</v>
      </c>
      <c r="B615" t="s">
        <v>246</v>
      </c>
      <c r="C615" t="s">
        <v>287</v>
      </c>
      <c r="D615" t="s">
        <v>120</v>
      </c>
      <c r="E615" t="s">
        <v>302</v>
      </c>
      <c r="F615">
        <v>1</v>
      </c>
      <c r="G615" s="77">
        <v>1.00685789729972E-2</v>
      </c>
      <c r="H615" s="77">
        <v>1.0165259622965699E-2</v>
      </c>
      <c r="I615" s="77">
        <f>Table3[[#This Row],[beta]]*0.693</f>
        <v>6.9775252282870594E-3</v>
      </c>
      <c r="J615" s="77">
        <f>Table3[[#This Row],[SE]]*0.693</f>
        <v>7.0445249187152288E-3</v>
      </c>
      <c r="K615" s="77">
        <v>0.32193510859823199</v>
      </c>
      <c r="L615" s="77">
        <f t="shared" si="27"/>
        <v>1.0101194376625278</v>
      </c>
      <c r="M615" s="77">
        <f t="shared" si="28"/>
        <v>0.99019307473058127</v>
      </c>
      <c r="N615" s="77">
        <f t="shared" si="29"/>
        <v>1.0304467930370882</v>
      </c>
    </row>
    <row r="616" spans="1:14" hidden="1" x14ac:dyDescent="0.2">
      <c r="A616" t="s">
        <v>284</v>
      </c>
      <c r="B616" t="s">
        <v>2214</v>
      </c>
      <c r="C616" t="s">
        <v>287</v>
      </c>
      <c r="D616" t="s">
        <v>120</v>
      </c>
      <c r="E616" t="s">
        <v>302</v>
      </c>
      <c r="F616">
        <v>1</v>
      </c>
      <c r="G616" s="77">
        <v>0.38420886500000001</v>
      </c>
      <c r="H616" s="77">
        <v>0.34203959900000003</v>
      </c>
      <c r="I616" s="77">
        <f>Table3[[#This Row],[beta]]*0.693</f>
        <v>0.266256743445</v>
      </c>
      <c r="J616" s="77">
        <f>Table3[[#This Row],[SE]]*0.693</f>
        <v>0.237033442107</v>
      </c>
      <c r="K616" s="77">
        <v>0.26131533800000001</v>
      </c>
      <c r="L616" s="77">
        <f t="shared" si="27"/>
        <v>1.4684521179055161</v>
      </c>
      <c r="M616" s="77">
        <f t="shared" si="28"/>
        <v>0.75112082923081236</v>
      </c>
      <c r="N616" s="77">
        <f t="shared" si="29"/>
        <v>2.8708451938277553</v>
      </c>
    </row>
    <row r="617" spans="1:14" hidden="1" x14ac:dyDescent="0.2">
      <c r="A617" t="s">
        <v>284</v>
      </c>
      <c r="B617" t="s">
        <v>225</v>
      </c>
      <c r="C617" t="s">
        <v>287</v>
      </c>
      <c r="D617" t="s">
        <v>114</v>
      </c>
      <c r="E617" t="s">
        <v>302</v>
      </c>
      <c r="F617">
        <v>1</v>
      </c>
      <c r="G617" s="77">
        <v>-7.0535767162557397E-2</v>
      </c>
      <c r="H617" s="77">
        <v>0.12216504003412</v>
      </c>
      <c r="I617" s="77">
        <f>Table3[[#This Row],[beta]]*0.693</f>
        <v>-4.8881286643652273E-2</v>
      </c>
      <c r="J617" s="77">
        <f>Table3[[#This Row],[SE]]*0.693</f>
        <v>8.4660372743645157E-2</v>
      </c>
      <c r="K617" s="77">
        <v>0.56368213856955196</v>
      </c>
      <c r="L617" s="77">
        <f t="shared" si="27"/>
        <v>0.93189440771094467</v>
      </c>
      <c r="M617" s="77">
        <f t="shared" si="28"/>
        <v>0.73346217861217533</v>
      </c>
      <c r="N617" s="77">
        <f t="shared" si="29"/>
        <v>1.1840108630633579</v>
      </c>
    </row>
    <row r="618" spans="1:14" hidden="1" x14ac:dyDescent="0.2">
      <c r="A618" t="s">
        <v>284</v>
      </c>
      <c r="B618" t="s">
        <v>246</v>
      </c>
      <c r="C618" t="s">
        <v>287</v>
      </c>
      <c r="D618" t="s">
        <v>114</v>
      </c>
      <c r="E618" t="s">
        <v>302</v>
      </c>
      <c r="F618">
        <v>1</v>
      </c>
      <c r="G618" s="77">
        <v>7.5960334930030597E-3</v>
      </c>
      <c r="H618" s="77">
        <v>9.8520280938261002E-3</v>
      </c>
      <c r="I618" s="77">
        <f>Table3[[#This Row],[beta]]*0.693</f>
        <v>5.2640512106511203E-3</v>
      </c>
      <c r="J618" s="77">
        <f>Table3[[#This Row],[SE]]*0.693</f>
        <v>6.8274554690214871E-3</v>
      </c>
      <c r="K618" s="77">
        <v>0.44069972207313401</v>
      </c>
      <c r="L618" s="77">
        <f t="shared" si="27"/>
        <v>1.0076249565425204</v>
      </c>
      <c r="M618" s="77">
        <f t="shared" si="28"/>
        <v>0.9883543995344789</v>
      </c>
      <c r="N618" s="77">
        <f t="shared" si="29"/>
        <v>1.0272712435190579</v>
      </c>
    </row>
    <row r="619" spans="1:14" hidden="1" x14ac:dyDescent="0.2">
      <c r="A619" t="s">
        <v>284</v>
      </c>
      <c r="B619" t="s">
        <v>2214</v>
      </c>
      <c r="C619" t="s">
        <v>287</v>
      </c>
      <c r="D619" t="s">
        <v>114</v>
      </c>
      <c r="E619" t="s">
        <v>302</v>
      </c>
      <c r="F619">
        <v>1</v>
      </c>
      <c r="G619" s="77">
        <v>0.23269531399999999</v>
      </c>
      <c r="H619" s="77">
        <v>0.35413318199999999</v>
      </c>
      <c r="I619" s="77">
        <f>Table3[[#This Row],[beta]]*0.693</f>
        <v>0.16125785260199998</v>
      </c>
      <c r="J619" s="77">
        <f>Table3[[#This Row],[SE]]*0.693</f>
        <v>0.24541429512599996</v>
      </c>
      <c r="K619" s="77">
        <v>0.51112678499999997</v>
      </c>
      <c r="L619" s="77">
        <f t="shared" si="27"/>
        <v>1.2619969079535829</v>
      </c>
      <c r="M619" s="77">
        <f t="shared" si="28"/>
        <v>0.63039685917754629</v>
      </c>
      <c r="N619" s="77">
        <f t="shared" si="29"/>
        <v>2.526402491538827</v>
      </c>
    </row>
    <row r="620" spans="1:14" hidden="1" x14ac:dyDescent="0.2">
      <c r="A620" t="s">
        <v>284</v>
      </c>
      <c r="B620" t="s">
        <v>225</v>
      </c>
      <c r="C620" t="s">
        <v>287</v>
      </c>
      <c r="D620" t="s">
        <v>129</v>
      </c>
      <c r="E620" t="s">
        <v>302</v>
      </c>
      <c r="F620">
        <v>1</v>
      </c>
      <c r="G620" s="77">
        <v>9.3066450149252494E-2</v>
      </c>
      <c r="H620" s="77">
        <v>7.2637229384782398E-2</v>
      </c>
      <c r="I620" s="77">
        <f>Table3[[#This Row],[beta]]*0.693</f>
        <v>6.4495049953431971E-2</v>
      </c>
      <c r="J620" s="77">
        <f>Table3[[#This Row],[SE]]*0.693</f>
        <v>5.0337599963654195E-2</v>
      </c>
      <c r="K620" s="77">
        <v>0.200105868954852</v>
      </c>
      <c r="L620" s="77">
        <f t="shared" si="27"/>
        <v>1.0975346641872314</v>
      </c>
      <c r="M620" s="77">
        <f t="shared" si="28"/>
        <v>0.95189311995815407</v>
      </c>
      <c r="N620" s="77">
        <f t="shared" si="29"/>
        <v>1.265459654909086</v>
      </c>
    </row>
    <row r="621" spans="1:14" hidden="1" x14ac:dyDescent="0.2">
      <c r="A621" t="s">
        <v>284</v>
      </c>
      <c r="B621" t="s">
        <v>246</v>
      </c>
      <c r="C621" t="s">
        <v>287</v>
      </c>
      <c r="D621" t="s">
        <v>129</v>
      </c>
      <c r="E621" t="s">
        <v>302</v>
      </c>
      <c r="F621">
        <v>1</v>
      </c>
      <c r="G621" s="77">
        <v>1.58263445990828E-2</v>
      </c>
      <c r="H621" s="77">
        <v>8.3082086157379009E-3</v>
      </c>
      <c r="I621" s="77">
        <f>Table3[[#This Row],[beta]]*0.693</f>
        <v>1.096765680716438E-2</v>
      </c>
      <c r="J621" s="77">
        <f>Table3[[#This Row],[SE]]*0.693</f>
        <v>5.7575885707063651E-3</v>
      </c>
      <c r="K621" s="77">
        <v>5.67924764996907E-2</v>
      </c>
      <c r="L621" s="77">
        <f t="shared" si="27"/>
        <v>1.0159522444922493</v>
      </c>
      <c r="M621" s="77">
        <f t="shared" si="28"/>
        <v>0.99954236046116962</v>
      </c>
      <c r="N621" s="77">
        <f t="shared" si="29"/>
        <v>1.0326315361088056</v>
      </c>
    </row>
    <row r="622" spans="1:14" hidden="1" x14ac:dyDescent="0.2">
      <c r="A622" t="s">
        <v>284</v>
      </c>
      <c r="B622" t="s">
        <v>2214</v>
      </c>
      <c r="C622" t="s">
        <v>287</v>
      </c>
      <c r="D622" t="s">
        <v>129</v>
      </c>
      <c r="E622" t="s">
        <v>302</v>
      </c>
      <c r="F622">
        <v>1</v>
      </c>
      <c r="G622" s="77">
        <v>-0.24969047599999999</v>
      </c>
      <c r="H622" s="77">
        <v>0.18159307299999999</v>
      </c>
      <c r="I622" s="77">
        <f>Table3[[#This Row],[beta]]*0.693</f>
        <v>-0.17303549986799999</v>
      </c>
      <c r="J622" s="77">
        <f>Table3[[#This Row],[SE]]*0.693</f>
        <v>0.125843999589</v>
      </c>
      <c r="K622" s="77">
        <v>0.16913144499999999</v>
      </c>
      <c r="L622" s="77">
        <f t="shared" si="27"/>
        <v>0.77904187791537971</v>
      </c>
      <c r="M622" s="77">
        <f t="shared" si="28"/>
        <v>0.54573984067020065</v>
      </c>
      <c r="N622" s="77">
        <f t="shared" si="29"/>
        <v>1.1120797902542807</v>
      </c>
    </row>
    <row r="623" spans="1:14" hidden="1" x14ac:dyDescent="0.2">
      <c r="A623" t="s">
        <v>284</v>
      </c>
      <c r="B623" t="s">
        <v>225</v>
      </c>
      <c r="C623" t="s">
        <v>287</v>
      </c>
      <c r="D623" t="s">
        <v>83</v>
      </c>
      <c r="E623" t="s">
        <v>316</v>
      </c>
      <c r="F623">
        <v>2</v>
      </c>
      <c r="G623" s="77">
        <v>-1.4188370331565E-2</v>
      </c>
      <c r="H623" s="77">
        <v>7.0013276836388902E-2</v>
      </c>
      <c r="I623" s="77">
        <f>Table3[[#This Row],[beta]]*0.693</f>
        <v>-9.8325406397745448E-3</v>
      </c>
      <c r="J623" s="77">
        <f>Table3[[#This Row],[SE]]*0.693</f>
        <v>4.8519200847617502E-2</v>
      </c>
      <c r="K623" s="77">
        <v>0.83940659921726002</v>
      </c>
      <c r="L623" s="77">
        <f t="shared" si="27"/>
        <v>0.98591181023543306</v>
      </c>
      <c r="M623" s="77">
        <f t="shared" si="28"/>
        <v>0.85949145766821344</v>
      </c>
      <c r="N623" s="77">
        <f t="shared" si="29"/>
        <v>1.1309270021121429</v>
      </c>
    </row>
    <row r="624" spans="1:14" hidden="1" x14ac:dyDescent="0.2">
      <c r="A624" t="s">
        <v>284</v>
      </c>
      <c r="B624" t="s">
        <v>246</v>
      </c>
      <c r="C624" t="s">
        <v>287</v>
      </c>
      <c r="D624" t="s">
        <v>83</v>
      </c>
      <c r="E624" t="s">
        <v>316</v>
      </c>
      <c r="F624">
        <v>2</v>
      </c>
      <c r="G624" s="77">
        <v>1.4608451388585799E-3</v>
      </c>
      <c r="H624" s="77">
        <v>1.19672626168713E-2</v>
      </c>
      <c r="I624" s="77">
        <f>Table3[[#This Row],[beta]]*0.693</f>
        <v>1.0123656812289958E-3</v>
      </c>
      <c r="J624" s="77">
        <f>Table3[[#This Row],[SE]]*0.693</f>
        <v>8.2933129934918103E-3</v>
      </c>
      <c r="K624" s="77">
        <v>0.902843488628571</v>
      </c>
      <c r="L624" s="77">
        <f t="shared" si="27"/>
        <v>1.001461912692899</v>
      </c>
      <c r="M624" s="77">
        <f t="shared" si="28"/>
        <v>0.97824513644794053</v>
      </c>
      <c r="N624" s="77">
        <f t="shared" si="29"/>
        <v>1.0252296946920649</v>
      </c>
    </row>
    <row r="625" spans="1:14" hidden="1" x14ac:dyDescent="0.2">
      <c r="A625" t="s">
        <v>284</v>
      </c>
      <c r="B625" t="s">
        <v>2214</v>
      </c>
      <c r="C625" t="s">
        <v>287</v>
      </c>
      <c r="D625" t="s">
        <v>83</v>
      </c>
      <c r="E625" t="s">
        <v>316</v>
      </c>
      <c r="F625">
        <v>2</v>
      </c>
      <c r="G625" s="77">
        <v>-9.3099942000000005E-2</v>
      </c>
      <c r="H625" s="77">
        <v>0.23636866400000001</v>
      </c>
      <c r="I625" s="77">
        <f>Table3[[#This Row],[beta]]*0.693</f>
        <v>-6.4518259805999997E-2</v>
      </c>
      <c r="J625" s="77">
        <f>Table3[[#This Row],[SE]]*0.693</f>
        <v>0.163803484152</v>
      </c>
      <c r="K625" s="77">
        <v>0.69367259599999997</v>
      </c>
      <c r="L625" s="77">
        <f t="shared" si="27"/>
        <v>0.91110243834586646</v>
      </c>
      <c r="M625" s="77">
        <f t="shared" si="28"/>
        <v>0.57327914121888679</v>
      </c>
      <c r="N625" s="77">
        <f t="shared" si="29"/>
        <v>1.4479990522502466</v>
      </c>
    </row>
    <row r="626" spans="1:14" hidden="1" x14ac:dyDescent="0.2">
      <c r="A626" t="s">
        <v>284</v>
      </c>
      <c r="B626" t="s">
        <v>225</v>
      </c>
      <c r="C626" t="s">
        <v>287</v>
      </c>
      <c r="D626" t="s">
        <v>79</v>
      </c>
      <c r="E626" t="s">
        <v>302</v>
      </c>
      <c r="F626">
        <v>1</v>
      </c>
      <c r="G626" s="77">
        <v>-8.2232035874682696E-2</v>
      </c>
      <c r="H626" s="77">
        <v>7.78712460934496E-2</v>
      </c>
      <c r="I626" s="77">
        <f>Table3[[#This Row],[beta]]*0.693</f>
        <v>-5.6986800861155103E-2</v>
      </c>
      <c r="J626" s="77">
        <f>Table3[[#This Row],[SE]]*0.693</f>
        <v>5.3964773542760566E-2</v>
      </c>
      <c r="K626" s="77">
        <v>0.29096821486257501</v>
      </c>
      <c r="L626" s="77">
        <f t="shared" si="27"/>
        <v>0.92105821535061305</v>
      </c>
      <c r="M626" s="77">
        <f t="shared" si="28"/>
        <v>0.79068179172289021</v>
      </c>
      <c r="N626" s="77">
        <f t="shared" si="29"/>
        <v>1.0729325563654515</v>
      </c>
    </row>
    <row r="627" spans="1:14" hidden="1" x14ac:dyDescent="0.2">
      <c r="A627" t="s">
        <v>284</v>
      </c>
      <c r="B627" t="s">
        <v>246</v>
      </c>
      <c r="C627" t="s">
        <v>287</v>
      </c>
      <c r="D627" t="s">
        <v>79</v>
      </c>
      <c r="E627" t="s">
        <v>302</v>
      </c>
      <c r="F627">
        <v>1</v>
      </c>
      <c r="G627" s="77">
        <v>-3.7280735739399599E-3</v>
      </c>
      <c r="H627" s="77">
        <v>8.7888961184491108E-3</v>
      </c>
      <c r="I627" s="77">
        <f>Table3[[#This Row],[beta]]*0.693</f>
        <v>-2.5835549867403921E-3</v>
      </c>
      <c r="J627" s="77">
        <f>Table3[[#This Row],[SE]]*0.693</f>
        <v>6.0907050100852331E-3</v>
      </c>
      <c r="K627" s="77">
        <v>0.67143457717353905</v>
      </c>
      <c r="L627" s="77">
        <f t="shared" si="27"/>
        <v>0.99627886706459712</v>
      </c>
      <c r="M627" s="77">
        <f t="shared" si="28"/>
        <v>0.97926370613926017</v>
      </c>
      <c r="N627" s="77">
        <f t="shared" si="29"/>
        <v>1.0135896743000137</v>
      </c>
    </row>
    <row r="628" spans="1:14" hidden="1" x14ac:dyDescent="0.2">
      <c r="A628" t="s">
        <v>284</v>
      </c>
      <c r="B628" t="s">
        <v>2214</v>
      </c>
      <c r="C628" t="s">
        <v>287</v>
      </c>
      <c r="D628" t="s">
        <v>79</v>
      </c>
      <c r="E628" t="s">
        <v>302</v>
      </c>
      <c r="F628">
        <v>1</v>
      </c>
      <c r="G628" s="77">
        <v>-7.6625306000000004E-2</v>
      </c>
      <c r="H628" s="77">
        <v>0.18751396100000001</v>
      </c>
      <c r="I628" s="77">
        <f>Table3[[#This Row],[beta]]*0.693</f>
        <v>-5.3101337057999999E-2</v>
      </c>
      <c r="J628" s="77">
        <f>Table3[[#This Row],[SE]]*0.693</f>
        <v>0.12994717497299998</v>
      </c>
      <c r="K628" s="77">
        <v>0.68280543199999999</v>
      </c>
      <c r="L628" s="77">
        <f t="shared" si="27"/>
        <v>0.926236843982849</v>
      </c>
      <c r="M628" s="77">
        <f t="shared" si="28"/>
        <v>0.64136749605902277</v>
      </c>
      <c r="N628" s="77">
        <f t="shared" si="29"/>
        <v>1.3376335664387295</v>
      </c>
    </row>
    <row r="629" spans="1:14" hidden="1" x14ac:dyDescent="0.2">
      <c r="A629" t="s">
        <v>284</v>
      </c>
      <c r="B629" t="s">
        <v>225</v>
      </c>
      <c r="C629" t="s">
        <v>287</v>
      </c>
      <c r="D629" t="s">
        <v>133</v>
      </c>
      <c r="E629" t="s">
        <v>302</v>
      </c>
      <c r="F629">
        <v>1</v>
      </c>
      <c r="G629" s="77">
        <v>-2.0772497176847E-2</v>
      </c>
      <c r="H629" s="77">
        <v>0.10617054112610699</v>
      </c>
      <c r="I629" s="77">
        <f>Table3[[#This Row],[beta]]*0.693</f>
        <v>-1.439534054355497E-2</v>
      </c>
      <c r="J629" s="77">
        <f>Table3[[#This Row],[SE]]*0.693</f>
        <v>7.3576185000392147E-2</v>
      </c>
      <c r="K629" s="77">
        <v>0.84488242050449502</v>
      </c>
      <c r="L629" s="77">
        <f t="shared" si="27"/>
        <v>0.97944176499128566</v>
      </c>
      <c r="M629" s="77">
        <f t="shared" si="28"/>
        <v>0.79543451190157433</v>
      </c>
      <c r="N629" s="77">
        <f t="shared" si="29"/>
        <v>1.2060152742378716</v>
      </c>
    </row>
    <row r="630" spans="1:14" hidden="1" x14ac:dyDescent="0.2">
      <c r="A630" t="s">
        <v>284</v>
      </c>
      <c r="B630" t="s">
        <v>246</v>
      </c>
      <c r="C630" t="s">
        <v>287</v>
      </c>
      <c r="D630" t="s">
        <v>133</v>
      </c>
      <c r="E630" t="s">
        <v>302</v>
      </c>
      <c r="F630">
        <v>1</v>
      </c>
      <c r="G630" s="77">
        <v>-4.1162912947325797E-3</v>
      </c>
      <c r="H630" s="77">
        <v>1.21367398050784E-2</v>
      </c>
      <c r="I630" s="77">
        <f>Table3[[#This Row],[beta]]*0.693</f>
        <v>-2.8525898672496774E-3</v>
      </c>
      <c r="J630" s="77">
        <f>Table3[[#This Row],[SE]]*0.693</f>
        <v>8.4107606849193311E-3</v>
      </c>
      <c r="K630" s="77">
        <v>0.73448953439486797</v>
      </c>
      <c r="L630" s="77">
        <f t="shared" si="27"/>
        <v>0.99589216901992494</v>
      </c>
      <c r="M630" s="77">
        <f t="shared" si="28"/>
        <v>0.97248142754433342</v>
      </c>
      <c r="N630" s="77">
        <f t="shared" si="29"/>
        <v>1.0198664819950987</v>
      </c>
    </row>
    <row r="631" spans="1:14" hidden="1" x14ac:dyDescent="0.2">
      <c r="A631" t="s">
        <v>284</v>
      </c>
      <c r="B631" t="s">
        <v>2214</v>
      </c>
      <c r="C631" t="s">
        <v>287</v>
      </c>
      <c r="D631" t="s">
        <v>133</v>
      </c>
      <c r="E631" t="s">
        <v>302</v>
      </c>
      <c r="F631">
        <v>1</v>
      </c>
      <c r="G631" s="77">
        <v>-0.23195955200000001</v>
      </c>
      <c r="H631" s="77">
        <v>0.25273204900000001</v>
      </c>
      <c r="I631" s="77">
        <f>Table3[[#This Row],[beta]]*0.693</f>
        <v>-0.16074796953599998</v>
      </c>
      <c r="J631" s="77">
        <f>Table3[[#This Row],[SE]]*0.693</f>
        <v>0.175143309957</v>
      </c>
      <c r="K631" s="77">
        <v>0.35871927799999997</v>
      </c>
      <c r="L631" s="77">
        <f t="shared" si="27"/>
        <v>0.79297819704013395</v>
      </c>
      <c r="M631" s="77">
        <f t="shared" si="28"/>
        <v>0.48320495974561833</v>
      </c>
      <c r="N631" s="77">
        <f t="shared" si="29"/>
        <v>1.3013409906058473</v>
      </c>
    </row>
    <row r="633" spans="1:14" ht="118" customHeight="1" x14ac:dyDescent="0.2">
      <c r="A633" s="96" t="s">
        <v>2215</v>
      </c>
      <c r="B633" s="96"/>
      <c r="C633" s="96"/>
      <c r="D633" s="96"/>
      <c r="E633" s="96"/>
      <c r="F633" s="96"/>
      <c r="G633" s="96"/>
      <c r="H633" s="96"/>
      <c r="I633" s="96"/>
      <c r="J633" s="96"/>
      <c r="K633" s="96"/>
      <c r="L633" s="96"/>
      <c r="M633" s="96"/>
      <c r="N633" s="96"/>
    </row>
  </sheetData>
  <mergeCells count="1">
    <mergeCell ref="A633:N633"/>
  </mergeCells>
  <phoneticPr fontId="22"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EBD0F-FFAC-2D41-A42C-CFADE97691D7}">
  <dimension ref="A1:L21"/>
  <sheetViews>
    <sheetView topLeftCell="A2" zoomScale="65" workbookViewId="0">
      <selection activeCell="L19" sqref="A2:L19"/>
    </sheetView>
  </sheetViews>
  <sheetFormatPr baseColWidth="10" defaultColWidth="11" defaultRowHeight="16" x14ac:dyDescent="0.2"/>
  <cols>
    <col min="2" max="2" width="11" customWidth="1"/>
    <col min="3" max="3" width="21.83203125" customWidth="1"/>
    <col min="4" max="4" width="38.33203125" customWidth="1"/>
    <col min="7" max="7" width="14.33203125" bestFit="1" customWidth="1"/>
    <col min="8" max="12" width="13.5" bestFit="1" customWidth="1"/>
  </cols>
  <sheetData>
    <row r="1" spans="1:12" s="11" customFormat="1" x14ac:dyDescent="0.2">
      <c r="A1" s="1" t="s">
        <v>319</v>
      </c>
    </row>
    <row r="2" spans="1:12" x14ac:dyDescent="0.2">
      <c r="A2" t="s">
        <v>291</v>
      </c>
      <c r="B2" t="s">
        <v>215</v>
      </c>
      <c r="C2" t="s">
        <v>292</v>
      </c>
      <c r="D2" t="s">
        <v>66</v>
      </c>
      <c r="E2" t="s">
        <v>293</v>
      </c>
      <c r="F2" t="s">
        <v>294</v>
      </c>
      <c r="G2" s="77" t="s">
        <v>336</v>
      </c>
      <c r="H2" s="77" t="s">
        <v>296</v>
      </c>
      <c r="I2" s="77" t="s">
        <v>297</v>
      </c>
      <c r="J2" s="77" t="s">
        <v>298</v>
      </c>
      <c r="K2" s="77" t="s">
        <v>299</v>
      </c>
      <c r="L2" s="77" t="s">
        <v>300</v>
      </c>
    </row>
    <row r="3" spans="1:12" x14ac:dyDescent="0.2">
      <c r="A3" t="s">
        <v>284</v>
      </c>
      <c r="B3" t="s">
        <v>2179</v>
      </c>
      <c r="C3" t="s">
        <v>226</v>
      </c>
      <c r="D3" t="s">
        <v>85</v>
      </c>
      <c r="E3" t="s">
        <v>302</v>
      </c>
      <c r="F3">
        <v>1</v>
      </c>
      <c r="G3" s="77">
        <v>-0.35559328849390298</v>
      </c>
      <c r="H3" s="77">
        <v>0.167556168663483</v>
      </c>
      <c r="I3" s="77">
        <v>3.3818147594849801E-2</v>
      </c>
      <c r="J3" s="77">
        <f>EXP(Table7[[#This Row],[beta]])</f>
        <v>0.70075756845153925</v>
      </c>
      <c r="K3" s="77">
        <f>EXP(Table7[[#This Row],[beta]]-(1.96*Table7[[#This Row],[se]]))</f>
        <v>0.50459286687386706</v>
      </c>
      <c r="L3" s="77">
        <f>EXP(Table7[[#This Row],[beta]]+(1.96*Table7[[#This Row],[se]]))</f>
        <v>0.97318294010855311</v>
      </c>
    </row>
    <row r="4" spans="1:12" x14ac:dyDescent="0.2">
      <c r="A4" t="s">
        <v>284</v>
      </c>
      <c r="B4" t="s">
        <v>2179</v>
      </c>
      <c r="C4" t="s">
        <v>226</v>
      </c>
      <c r="D4" t="s">
        <v>114</v>
      </c>
      <c r="E4" t="s">
        <v>302</v>
      </c>
      <c r="F4">
        <v>1</v>
      </c>
      <c r="G4" s="77">
        <v>0.394783699898763</v>
      </c>
      <c r="H4" s="77">
        <v>0.18979436614393699</v>
      </c>
      <c r="I4" s="77">
        <v>3.7520015070129802E-2</v>
      </c>
      <c r="J4" s="77">
        <f>EXP(Table7[[#This Row],[beta]])</f>
        <v>1.4840631531916415</v>
      </c>
      <c r="K4" s="77">
        <f>EXP(Table7[[#This Row],[beta]]-(1.96*Table7[[#This Row],[se]]))</f>
        <v>1.0230483433009909</v>
      </c>
      <c r="L4" s="77">
        <f>EXP(Table7[[#This Row],[beta]]+(1.96*Table7[[#This Row],[se]]))</f>
        <v>2.1528244066694482</v>
      </c>
    </row>
    <row r="5" spans="1:12" x14ac:dyDescent="0.2">
      <c r="A5" t="s">
        <v>284</v>
      </c>
      <c r="B5" t="s">
        <v>2179</v>
      </c>
      <c r="C5" t="s">
        <v>226</v>
      </c>
      <c r="D5" t="s">
        <v>131</v>
      </c>
      <c r="E5" t="s">
        <v>302</v>
      </c>
      <c r="F5">
        <v>1</v>
      </c>
      <c r="G5" s="77">
        <v>0.37442283386575498</v>
      </c>
      <c r="H5" s="77">
        <v>0.18000577136693</v>
      </c>
      <c r="I5" s="77">
        <v>3.7520015070129802E-2</v>
      </c>
      <c r="J5" s="77">
        <f>EXP(Table7[[#This Row],[beta]])</f>
        <v>1.4541518851453621</v>
      </c>
      <c r="K5" s="77">
        <f>EXP(Table7[[#This Row],[beta]]-(1.96*Table7[[#This Row],[se]]))</f>
        <v>1.0218467423618662</v>
      </c>
      <c r="L5" s="77">
        <f>EXP(Table7[[#This Row],[beta]]+(1.96*Table7[[#This Row],[se]]))</f>
        <v>2.0693491669643964</v>
      </c>
    </row>
    <row r="6" spans="1:12" x14ac:dyDescent="0.2">
      <c r="A6" t="s">
        <v>284</v>
      </c>
      <c r="B6" t="s">
        <v>2179</v>
      </c>
      <c r="C6" t="s">
        <v>264</v>
      </c>
      <c r="D6" t="s">
        <v>126</v>
      </c>
      <c r="E6" t="s">
        <v>302</v>
      </c>
      <c r="F6">
        <v>1</v>
      </c>
      <c r="G6" s="77">
        <v>-0.17734881472205</v>
      </c>
      <c r="H6" s="77">
        <v>7.0184000830293497E-2</v>
      </c>
      <c r="I6" s="78">
        <v>1.150702E-2</v>
      </c>
      <c r="J6" s="77">
        <f>EXP(Table7[[#This Row],[beta]])</f>
        <v>0.83748760556144053</v>
      </c>
      <c r="K6" s="77">
        <f>EXP(Table7[[#This Row],[beta]]-(1.96*Table7[[#This Row],[se]]))</f>
        <v>0.72985495500943254</v>
      </c>
      <c r="L6" s="77">
        <f>EXP(Table7[[#This Row],[beta]]+(1.96*Table7[[#This Row],[se]]))</f>
        <v>0.96099298176302761</v>
      </c>
    </row>
    <row r="7" spans="1:12" x14ac:dyDescent="0.2">
      <c r="A7" t="s">
        <v>284</v>
      </c>
      <c r="B7" t="s">
        <v>2179</v>
      </c>
      <c r="C7" t="s">
        <v>264</v>
      </c>
      <c r="D7" t="s">
        <v>73</v>
      </c>
      <c r="E7" t="s">
        <v>302</v>
      </c>
      <c r="F7">
        <v>1</v>
      </c>
      <c r="G7" s="77">
        <v>-0.124033334421698</v>
      </c>
      <c r="H7" s="77">
        <v>5.4039279901642298E-2</v>
      </c>
      <c r="I7" s="78">
        <v>2.1719140000000001E-2</v>
      </c>
      <c r="J7" s="77">
        <f>EXP(Table7[[#This Row],[beta]])</f>
        <v>0.88335039441740859</v>
      </c>
      <c r="K7" s="77">
        <f>EXP(Table7[[#This Row],[beta]]-(1.96*Table7[[#This Row],[se]]))</f>
        <v>0.79457307350652195</v>
      </c>
      <c r="L7" s="77">
        <f>EXP(Table7[[#This Row],[beta]]+(1.96*Table7[[#This Row],[se]]))</f>
        <v>0.98204676868022056</v>
      </c>
    </row>
    <row r="8" spans="1:12" x14ac:dyDescent="0.2">
      <c r="A8" t="s">
        <v>284</v>
      </c>
      <c r="B8" t="s">
        <v>2179</v>
      </c>
      <c r="C8" t="s">
        <v>267</v>
      </c>
      <c r="D8" t="s">
        <v>133</v>
      </c>
      <c r="E8" t="s">
        <v>302</v>
      </c>
      <c r="F8">
        <v>1</v>
      </c>
      <c r="G8" s="77">
        <v>0.39635539937712799</v>
      </c>
      <c r="H8" s="77">
        <v>0.109424381311336</v>
      </c>
      <c r="I8" s="77">
        <v>2.9212459525597401E-4</v>
      </c>
      <c r="J8" s="77">
        <f>EXP(Table7[[#This Row],[beta]])</f>
        <v>1.4863974884315825</v>
      </c>
      <c r="K8" s="77">
        <f>EXP(Table7[[#This Row],[beta]]-(1.96*Table7[[#This Row],[se]]))</f>
        <v>1.1994745813161303</v>
      </c>
      <c r="L8" s="77">
        <f>EXP(Table7[[#This Row],[beta]]+(1.96*Table7[[#This Row],[se]]))</f>
        <v>1.841954409064229</v>
      </c>
    </row>
    <row r="9" spans="1:12" x14ac:dyDescent="0.2">
      <c r="A9" t="s">
        <v>284</v>
      </c>
      <c r="B9" t="s">
        <v>2179</v>
      </c>
      <c r="C9" t="s">
        <v>267</v>
      </c>
      <c r="D9" t="s">
        <v>137</v>
      </c>
      <c r="E9" t="s">
        <v>302</v>
      </c>
      <c r="F9">
        <v>1</v>
      </c>
      <c r="G9" s="77">
        <v>0.35590616682272203</v>
      </c>
      <c r="H9" s="77">
        <v>8.2542498882636706E-2</v>
      </c>
      <c r="I9" s="77">
        <v>1.6193602146868099E-5</v>
      </c>
      <c r="J9" s="77">
        <f>EXP(Table7[[#This Row],[beta]])</f>
        <v>1.427473597596292</v>
      </c>
      <c r="K9" s="77">
        <f>EXP(Table7[[#This Row],[beta]]-(1.96*Table7[[#This Row],[se]]))</f>
        <v>1.2142454669327647</v>
      </c>
      <c r="L9" s="77">
        <f>EXP(Table7[[#This Row],[beta]]+(1.96*Table7[[#This Row],[se]]))</f>
        <v>1.6781457516837748</v>
      </c>
    </row>
    <row r="10" spans="1:12" x14ac:dyDescent="0.2">
      <c r="A10" t="s">
        <v>284</v>
      </c>
      <c r="B10" t="s">
        <v>2179</v>
      </c>
      <c r="C10" t="s">
        <v>267</v>
      </c>
      <c r="D10" t="s">
        <v>73</v>
      </c>
      <c r="E10" t="s">
        <v>302</v>
      </c>
      <c r="F10">
        <v>1</v>
      </c>
      <c r="G10" s="77">
        <v>-0.21235440895044599</v>
      </c>
      <c r="H10" s="77">
        <v>6.4243036624669403E-2</v>
      </c>
      <c r="I10" s="77">
        <v>9.4812099687095102E-4</v>
      </c>
      <c r="J10" s="77">
        <f>EXP(Table7[[#This Row],[beta]])</f>
        <v>0.80867804403637622</v>
      </c>
      <c r="K10" s="77">
        <f>EXP(Table7[[#This Row],[beta]]-(1.96*Table7[[#This Row],[se]]))</f>
        <v>0.71300220875838094</v>
      </c>
      <c r="L10" s="77">
        <f>EXP(Table7[[#This Row],[beta]]+(1.96*Table7[[#This Row],[se]]))</f>
        <v>0.91719236051919506</v>
      </c>
    </row>
    <row r="11" spans="1:12" x14ac:dyDescent="0.2">
      <c r="A11" t="s">
        <v>284</v>
      </c>
      <c r="B11" t="s">
        <v>2179</v>
      </c>
      <c r="C11" t="s">
        <v>267</v>
      </c>
      <c r="D11" t="s">
        <v>101</v>
      </c>
      <c r="E11" t="s">
        <v>302</v>
      </c>
      <c r="F11">
        <v>1</v>
      </c>
      <c r="G11" s="77">
        <v>-0.52261038495164702</v>
      </c>
      <c r="H11" s="77">
        <v>0.117227978111147</v>
      </c>
      <c r="I11" s="77">
        <v>8.2701382616964699E-6</v>
      </c>
      <c r="J11" s="77">
        <f>EXP(Table7[[#This Row],[beta]])</f>
        <v>0.59297064428106239</v>
      </c>
      <c r="K11" s="77">
        <f>EXP(Table7[[#This Row],[beta]]-(1.96*Table7[[#This Row],[se]]))</f>
        <v>0.47124496621469619</v>
      </c>
      <c r="L11" s="77">
        <f>EXP(Table7[[#This Row],[beta]]+(1.96*Table7[[#This Row],[se]]))</f>
        <v>0.74613886659301742</v>
      </c>
    </row>
    <row r="12" spans="1:12" x14ac:dyDescent="0.2">
      <c r="A12" t="s">
        <v>284</v>
      </c>
      <c r="B12" t="s">
        <v>2179</v>
      </c>
      <c r="C12" t="s">
        <v>233</v>
      </c>
      <c r="D12" t="s">
        <v>123</v>
      </c>
      <c r="E12" t="s">
        <v>302</v>
      </c>
      <c r="F12">
        <v>1</v>
      </c>
      <c r="G12" s="77">
        <v>0.72087469008578997</v>
      </c>
      <c r="H12" s="77">
        <v>0.27733097729538497</v>
      </c>
      <c r="I12" s="77">
        <v>9.3405969266897905E-3</v>
      </c>
      <c r="J12" s="77">
        <f>EXP(Table7[[#This Row],[beta]])</f>
        <v>2.0562309891400483</v>
      </c>
      <c r="K12" s="77">
        <f>EXP(Table7[[#This Row],[beta]]-(1.96*Table7[[#This Row],[se]]))</f>
        <v>1.1939963697875302</v>
      </c>
      <c r="L12" s="77">
        <f>EXP(Table7[[#This Row],[beta]]+(1.96*Table7[[#This Row],[se]]))</f>
        <v>3.5411212191978798</v>
      </c>
    </row>
    <row r="13" spans="1:12" x14ac:dyDescent="0.2">
      <c r="A13" t="s">
        <v>284</v>
      </c>
      <c r="B13" t="s">
        <v>2179</v>
      </c>
      <c r="C13" t="s">
        <v>233</v>
      </c>
      <c r="D13" t="s">
        <v>70</v>
      </c>
      <c r="E13" t="s">
        <v>302</v>
      </c>
      <c r="F13">
        <v>1</v>
      </c>
      <c r="G13" s="77">
        <v>-0.73303786824482997</v>
      </c>
      <c r="H13" s="77">
        <v>0.34571018718128099</v>
      </c>
      <c r="I13" s="77">
        <v>3.3973792214129203E-2</v>
      </c>
      <c r="J13" s="77">
        <f>EXP(Table7[[#This Row],[beta]])</f>
        <v>0.48044723550539425</v>
      </c>
      <c r="K13" s="77">
        <f>EXP(Table7[[#This Row],[beta]]-(1.96*Table7[[#This Row],[se]]))</f>
        <v>0.24398956155407328</v>
      </c>
      <c r="L13" s="77">
        <f>EXP(Table7[[#This Row],[beta]]+(1.96*Table7[[#This Row],[se]]))</f>
        <v>0.94606320300968716</v>
      </c>
    </row>
    <row r="14" spans="1:12" x14ac:dyDescent="0.2">
      <c r="A14" t="s">
        <v>284</v>
      </c>
      <c r="B14" t="s">
        <v>2179</v>
      </c>
      <c r="C14" t="s">
        <v>233</v>
      </c>
      <c r="D14" t="s">
        <v>109</v>
      </c>
      <c r="E14" t="s">
        <v>302</v>
      </c>
      <c r="F14">
        <v>1</v>
      </c>
      <c r="G14" s="77">
        <v>-0.74526309573929495</v>
      </c>
      <c r="H14" s="77">
        <v>0.35147576337936298</v>
      </c>
      <c r="I14" s="77">
        <v>3.39737922141293E-2</v>
      </c>
      <c r="J14" s="77">
        <f>EXP(Table7[[#This Row],[beta]])</f>
        <v>0.47460941579726434</v>
      </c>
      <c r="K14" s="77">
        <f>EXP(Table7[[#This Row],[beta]]-(1.96*Table7[[#This Row],[se]]))</f>
        <v>0.23831651545682583</v>
      </c>
      <c r="L14" s="77">
        <f>EXP(Table7[[#This Row],[beta]]+(1.96*Table7[[#This Row],[se]]))</f>
        <v>0.94518878446856225</v>
      </c>
    </row>
    <row r="15" spans="1:12" x14ac:dyDescent="0.2">
      <c r="A15" t="s">
        <v>284</v>
      </c>
      <c r="B15" t="s">
        <v>2179</v>
      </c>
      <c r="C15" t="s">
        <v>289</v>
      </c>
      <c r="D15" t="s">
        <v>73</v>
      </c>
      <c r="E15" t="s">
        <v>302</v>
      </c>
      <c r="F15">
        <v>1</v>
      </c>
      <c r="G15" s="77">
        <v>0.32758202595552899</v>
      </c>
      <c r="H15" s="77">
        <v>0.134683497313244</v>
      </c>
      <c r="I15" s="77">
        <v>1.5005933950981201E-2</v>
      </c>
      <c r="J15" s="77">
        <f>EXP(Table7[[#This Row],[beta]])</f>
        <v>1.3876088665731863</v>
      </c>
      <c r="K15" s="77">
        <f>EXP(Table7[[#This Row],[beta]]-(1.96*Table7[[#This Row],[se]]))</f>
        <v>1.0656685740113361</v>
      </c>
      <c r="L15" s="77">
        <f>EXP(Table7[[#This Row],[beta]]+(1.96*Table7[[#This Row],[se]]))</f>
        <v>1.8068078702413162</v>
      </c>
    </row>
    <row r="16" spans="1:12" x14ac:dyDescent="0.2">
      <c r="A16" t="s">
        <v>284</v>
      </c>
      <c r="B16" t="s">
        <v>2179</v>
      </c>
      <c r="C16" t="s">
        <v>289</v>
      </c>
      <c r="D16" t="s">
        <v>131</v>
      </c>
      <c r="E16" t="s">
        <v>302</v>
      </c>
      <c r="F16">
        <v>1</v>
      </c>
      <c r="G16" s="77">
        <v>0.57926932961042299</v>
      </c>
      <c r="H16" s="77">
        <v>0.24594512478097499</v>
      </c>
      <c r="I16" s="77">
        <v>1.8508814782404199E-2</v>
      </c>
      <c r="J16" s="77">
        <f>EXP(Table7[[#This Row],[beta]])</f>
        <v>1.7847339020023802</v>
      </c>
      <c r="K16" s="77">
        <f>EXP(Table7[[#This Row],[beta]]-(1.96*Table7[[#This Row],[se]]))</f>
        <v>1.1020993765690454</v>
      </c>
      <c r="L16" s="77">
        <f>EXP(Table7[[#This Row],[beta]]+(1.96*Table7[[#This Row],[se]]))</f>
        <v>2.8901886424006045</v>
      </c>
    </row>
    <row r="17" spans="1:12" x14ac:dyDescent="0.2">
      <c r="A17" t="s">
        <v>284</v>
      </c>
      <c r="B17" t="s">
        <v>2179</v>
      </c>
      <c r="C17" t="s">
        <v>289</v>
      </c>
      <c r="D17" t="s">
        <v>114</v>
      </c>
      <c r="E17" t="s">
        <v>302</v>
      </c>
      <c r="F17">
        <v>1</v>
      </c>
      <c r="G17" s="77">
        <v>0.54939366549295099</v>
      </c>
      <c r="H17" s="77">
        <v>0.23326056931827099</v>
      </c>
      <c r="I17" s="77">
        <v>1.8508814782404098E-2</v>
      </c>
      <c r="J17" s="77">
        <f>EXP(Table7[[#This Row],[beta]])</f>
        <v>1.7322024052967304</v>
      </c>
      <c r="K17" s="77">
        <f>EXP(Table7[[#This Row],[beta]]-(1.96*Table7[[#This Row],[se]]))</f>
        <v>1.0965873514952276</v>
      </c>
      <c r="L17" s="77">
        <f>EXP(Table7[[#This Row],[beta]]+(1.96*Table7[[#This Row],[se]]))</f>
        <v>2.736239086493637</v>
      </c>
    </row>
    <row r="18" spans="1:12" x14ac:dyDescent="0.2">
      <c r="A18" t="s">
        <v>284</v>
      </c>
      <c r="B18" t="s">
        <v>2179</v>
      </c>
      <c r="C18" t="s">
        <v>289</v>
      </c>
      <c r="D18" t="s">
        <v>126</v>
      </c>
      <c r="E18" t="s">
        <v>302</v>
      </c>
      <c r="F18">
        <v>1</v>
      </c>
      <c r="G18" s="77">
        <v>-0.45551465021337501</v>
      </c>
      <c r="H18" s="77">
        <v>0.173897304548816</v>
      </c>
      <c r="I18" s="77">
        <v>8.8072639104539302E-3</v>
      </c>
      <c r="J18" s="77">
        <f>EXP(Table7[[#This Row],[beta]])</f>
        <v>0.63412153317321673</v>
      </c>
      <c r="K18" s="77">
        <f>EXP(Table7[[#This Row],[beta]]-(1.96*Table7[[#This Row],[se]]))</f>
        <v>0.45097049309532661</v>
      </c>
      <c r="L18" s="77">
        <f>EXP(Table7[[#This Row],[beta]]+(1.96*Table7[[#This Row],[se]]))</f>
        <v>0.89165505280398138</v>
      </c>
    </row>
    <row r="19" spans="1:12" x14ac:dyDescent="0.2">
      <c r="A19" t="s">
        <v>284</v>
      </c>
      <c r="B19" t="s">
        <v>2179</v>
      </c>
      <c r="C19" t="s">
        <v>288</v>
      </c>
      <c r="D19" t="s">
        <v>101</v>
      </c>
      <c r="E19" t="s">
        <v>302</v>
      </c>
      <c r="F19">
        <v>1</v>
      </c>
      <c r="G19" s="77">
        <v>0.90427324995831704</v>
      </c>
      <c r="H19" s="77">
        <v>0.385530709687602</v>
      </c>
      <c r="I19" s="77">
        <v>1.9000128212557699E-2</v>
      </c>
      <c r="J19" s="77">
        <f>EXP(Table7[[#This Row],[beta]])</f>
        <v>2.4701360990659738</v>
      </c>
      <c r="K19" s="77">
        <f>EXP(Table7[[#This Row],[beta]]-(1.96*Table7[[#This Row],[se]]))</f>
        <v>1.1602471687979163</v>
      </c>
      <c r="L19" s="77">
        <f>EXP(Table7[[#This Row],[beta]]+(1.96*Table7[[#This Row],[se]]))</f>
        <v>5.258855623177646</v>
      </c>
    </row>
    <row r="21" spans="1:12" ht="103" customHeight="1" x14ac:dyDescent="0.2">
      <c r="A21" s="97" t="s">
        <v>2228</v>
      </c>
      <c r="B21" s="97"/>
      <c r="C21" s="97"/>
      <c r="D21" s="97"/>
      <c r="E21" s="97"/>
      <c r="F21" s="97"/>
      <c r="G21" s="97"/>
      <c r="H21" s="97"/>
      <c r="I21" s="97"/>
      <c r="J21" s="97"/>
      <c r="K21" s="97"/>
      <c r="L21" s="97"/>
    </row>
  </sheetData>
  <mergeCells count="1">
    <mergeCell ref="A21:L21"/>
  </mergeCell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9EA76-EE26-B444-AB61-CA0B4925713F}">
  <dimension ref="A1:J27"/>
  <sheetViews>
    <sheetView workbookViewId="0">
      <selection activeCell="A23" sqref="A23:XFD23"/>
    </sheetView>
  </sheetViews>
  <sheetFormatPr baseColWidth="10" defaultColWidth="11" defaultRowHeight="16" x14ac:dyDescent="0.2"/>
  <cols>
    <col min="1" max="1" width="41.5" customWidth="1"/>
    <col min="3" max="3" width="23.83203125" customWidth="1"/>
    <col min="6" max="6" width="12" bestFit="1" customWidth="1"/>
  </cols>
  <sheetData>
    <row r="1" spans="1:10" s="11" customFormat="1" x14ac:dyDescent="0.2">
      <c r="A1" s="1" t="s">
        <v>332</v>
      </c>
    </row>
    <row r="2" spans="1:10" x14ac:dyDescent="0.2">
      <c r="A2" s="31" t="s">
        <v>320</v>
      </c>
      <c r="B2" t="s">
        <v>323</v>
      </c>
      <c r="C2" t="s">
        <v>216</v>
      </c>
      <c r="D2" t="s">
        <v>324</v>
      </c>
      <c r="E2" t="s">
        <v>325</v>
      </c>
      <c r="F2" t="s">
        <v>326</v>
      </c>
      <c r="G2" t="s">
        <v>327</v>
      </c>
      <c r="H2" t="s">
        <v>328</v>
      </c>
      <c r="I2" t="s">
        <v>329</v>
      </c>
      <c r="J2" t="s">
        <v>330</v>
      </c>
    </row>
    <row r="3" spans="1:10" x14ac:dyDescent="0.2">
      <c r="A3" s="49" t="s">
        <v>306</v>
      </c>
      <c r="B3" s="49" t="s">
        <v>331</v>
      </c>
      <c r="C3" s="49" t="s">
        <v>226</v>
      </c>
      <c r="D3" s="50" t="s">
        <v>33</v>
      </c>
      <c r="E3" s="49">
        <v>5898</v>
      </c>
      <c r="F3" s="51">
        <v>1.99382461109213E-2</v>
      </c>
      <c r="G3" s="51">
        <v>0.71476944536264297</v>
      </c>
      <c r="H3" s="51">
        <v>5.9102976680341203E-3</v>
      </c>
      <c r="I3" s="51">
        <v>0.211831677287903</v>
      </c>
      <c r="J3" s="51">
        <v>4.7550333570498503E-2</v>
      </c>
    </row>
    <row r="4" spans="1:10" x14ac:dyDescent="0.2">
      <c r="A4" s="49" t="s">
        <v>85</v>
      </c>
      <c r="B4" s="49" t="s">
        <v>331</v>
      </c>
      <c r="C4" s="49" t="s">
        <v>226</v>
      </c>
      <c r="D4" s="49" t="s">
        <v>84</v>
      </c>
      <c r="E4" s="49">
        <v>6059</v>
      </c>
      <c r="F4" s="51">
        <v>0.30858176727150899</v>
      </c>
      <c r="G4" s="51">
        <v>0.54051472338202899</v>
      </c>
      <c r="H4" s="51">
        <v>4.6857280534984801E-2</v>
      </c>
      <c r="I4" s="51">
        <v>8.2053660347597895E-2</v>
      </c>
      <c r="J4" s="51">
        <v>2.1992568463879501E-2</v>
      </c>
    </row>
    <row r="5" spans="1:10" x14ac:dyDescent="0.2">
      <c r="A5" s="49" t="s">
        <v>114</v>
      </c>
      <c r="B5" s="49" t="s">
        <v>331</v>
      </c>
      <c r="C5" s="49" t="s">
        <v>226</v>
      </c>
      <c r="D5" s="49" t="s">
        <v>113</v>
      </c>
      <c r="E5" s="49">
        <v>4623</v>
      </c>
      <c r="F5" s="51">
        <v>0.26222600782574002</v>
      </c>
      <c r="G5" s="51">
        <v>0.57153240386090798</v>
      </c>
      <c r="H5" s="51">
        <v>4.49364093577269E-2</v>
      </c>
      <c r="I5" s="51">
        <v>9.7917370524612204E-2</v>
      </c>
      <c r="J5" s="51">
        <v>2.3387808431013402E-2</v>
      </c>
    </row>
    <row r="6" spans="1:10" x14ac:dyDescent="0.2">
      <c r="A6" s="49" t="s">
        <v>131</v>
      </c>
      <c r="B6" s="49" t="s">
        <v>331</v>
      </c>
      <c r="C6" s="49" t="s">
        <v>226</v>
      </c>
      <c r="D6" s="49" t="s">
        <v>113</v>
      </c>
      <c r="E6" s="49">
        <v>4623</v>
      </c>
      <c r="F6" s="51">
        <v>0.33329025099999998</v>
      </c>
      <c r="G6" s="51">
        <v>0.50321749000000005</v>
      </c>
      <c r="H6" s="51">
        <v>5.7114347000000003E-2</v>
      </c>
      <c r="I6" s="51">
        <v>8.6213795999999995E-2</v>
      </c>
      <c r="J6" s="51">
        <v>2.0164116999999999E-2</v>
      </c>
    </row>
    <row r="7" spans="1:10" x14ac:dyDescent="0.2">
      <c r="A7" s="49" t="s">
        <v>126</v>
      </c>
      <c r="B7" s="49" t="s">
        <v>331</v>
      </c>
      <c r="C7" s="49" t="s">
        <v>264</v>
      </c>
      <c r="D7" s="49" t="s">
        <v>125</v>
      </c>
      <c r="E7" s="49">
        <v>6520</v>
      </c>
      <c r="F7" s="52">
        <v>1.9935803811551999E-6</v>
      </c>
      <c r="G7" s="51">
        <v>5.0584714298339004E-3</v>
      </c>
      <c r="H7" s="51">
        <v>3.9182395874936198E-4</v>
      </c>
      <c r="I7" s="51">
        <v>0.99420602169269001</v>
      </c>
      <c r="J7" s="51">
        <v>3.4168933834554603E-4</v>
      </c>
    </row>
    <row r="8" spans="1:10" x14ac:dyDescent="0.2">
      <c r="A8" s="49" t="s">
        <v>73</v>
      </c>
      <c r="B8" s="49" t="s">
        <v>331</v>
      </c>
      <c r="C8" s="49" t="s">
        <v>264</v>
      </c>
      <c r="D8" s="49" t="s">
        <v>72</v>
      </c>
      <c r="E8" s="49">
        <v>5172</v>
      </c>
      <c r="F8" s="52">
        <v>3.6606737801058497E-5</v>
      </c>
      <c r="G8" s="51">
        <v>4.5984222913292397E-5</v>
      </c>
      <c r="H8" s="51">
        <v>0.42724108780238901</v>
      </c>
      <c r="I8" s="51">
        <v>0.53665067738857797</v>
      </c>
      <c r="J8" s="51">
        <v>3.6025643848317503E-2</v>
      </c>
    </row>
    <row r="9" spans="1:10" x14ac:dyDescent="0.2">
      <c r="A9" s="49" t="s">
        <v>133</v>
      </c>
      <c r="B9" s="49" t="s">
        <v>331</v>
      </c>
      <c r="C9" s="49" t="s">
        <v>267</v>
      </c>
      <c r="D9" s="49" t="s">
        <v>132</v>
      </c>
      <c r="E9" s="49">
        <v>3972</v>
      </c>
      <c r="F9" s="52">
        <v>1.0999999999999999E-9</v>
      </c>
      <c r="G9" s="51">
        <v>0.03</v>
      </c>
      <c r="H9" s="51">
        <v>3E-9</v>
      </c>
      <c r="I9" s="51">
        <v>8.2000000000000003E-2</v>
      </c>
      <c r="J9" s="51">
        <v>0.89</v>
      </c>
    </row>
    <row r="10" spans="1:10" x14ac:dyDescent="0.2">
      <c r="A10" s="49" t="s">
        <v>137</v>
      </c>
      <c r="B10" s="49" t="s">
        <v>331</v>
      </c>
      <c r="C10" s="49" t="s">
        <v>267</v>
      </c>
      <c r="D10" s="49" t="s">
        <v>135</v>
      </c>
      <c r="E10" s="49">
        <v>4029</v>
      </c>
      <c r="F10" s="52">
        <v>3.8000000000000001E-16</v>
      </c>
      <c r="G10" s="51">
        <v>1.7999999999999999E-2</v>
      </c>
      <c r="H10" s="51">
        <v>1.2E-15</v>
      </c>
      <c r="I10" s="51">
        <v>5.3999999999999999E-2</v>
      </c>
      <c r="J10" s="51">
        <v>0.93</v>
      </c>
    </row>
    <row r="11" spans="1:10" x14ac:dyDescent="0.2">
      <c r="A11" s="49" t="s">
        <v>73</v>
      </c>
      <c r="B11" s="49" t="s">
        <v>331</v>
      </c>
      <c r="C11" s="49" t="s">
        <v>267</v>
      </c>
      <c r="D11" s="49" t="s">
        <v>72</v>
      </c>
      <c r="E11" s="49">
        <v>5440</v>
      </c>
      <c r="F11" s="51">
        <v>1.8E-3</v>
      </c>
      <c r="G11" s="51">
        <v>0.38</v>
      </c>
      <c r="H11" s="51">
        <v>7.1000000000000002E-4</v>
      </c>
      <c r="I11" s="51">
        <v>0.15</v>
      </c>
      <c r="J11" s="51">
        <v>0.46</v>
      </c>
    </row>
    <row r="12" spans="1:10" x14ac:dyDescent="0.2">
      <c r="A12" s="49" t="s">
        <v>101</v>
      </c>
      <c r="B12" s="49" t="s">
        <v>331</v>
      </c>
      <c r="C12" s="49" t="s">
        <v>267</v>
      </c>
      <c r="D12" s="49" t="s">
        <v>100</v>
      </c>
      <c r="E12" s="49">
        <v>6103</v>
      </c>
      <c r="F12" s="52">
        <v>4.5000000000000003E-5</v>
      </c>
      <c r="G12" s="51">
        <v>1.0999999999999999E-2</v>
      </c>
      <c r="H12" s="51">
        <v>4.0400000000000001E-4</v>
      </c>
      <c r="I12" s="51">
        <v>9.4E-2</v>
      </c>
      <c r="J12" s="51">
        <v>0.89</v>
      </c>
    </row>
    <row r="13" spans="1:10" x14ac:dyDescent="0.2">
      <c r="A13" s="49" t="s">
        <v>123</v>
      </c>
      <c r="B13" s="49" t="s">
        <v>331</v>
      </c>
      <c r="C13" s="49" t="s">
        <v>233</v>
      </c>
      <c r="D13" s="49" t="s">
        <v>122</v>
      </c>
      <c r="E13" s="53">
        <v>3526</v>
      </c>
      <c r="F13" s="54">
        <v>9.8300000000000008E-6</v>
      </c>
      <c r="G13" s="55">
        <v>7.5900000000000002E-6</v>
      </c>
      <c r="H13" s="55">
        <v>0.53476718999999995</v>
      </c>
      <c r="I13" s="55">
        <v>0.41297043</v>
      </c>
      <c r="J13" s="55">
        <v>5.2244949999999998E-2</v>
      </c>
    </row>
    <row r="14" spans="1:10" x14ac:dyDescent="0.2">
      <c r="A14" s="49" t="s">
        <v>70</v>
      </c>
      <c r="B14" s="49" t="s">
        <v>331</v>
      </c>
      <c r="C14" s="49" t="s">
        <v>233</v>
      </c>
      <c r="D14" s="49" t="s">
        <v>69</v>
      </c>
      <c r="E14" s="53">
        <v>4733</v>
      </c>
      <c r="F14" s="55">
        <v>0.25093364000000001</v>
      </c>
      <c r="G14" s="55">
        <v>0.36722716</v>
      </c>
      <c r="H14" s="55">
        <v>0.13957871999999999</v>
      </c>
      <c r="I14" s="55">
        <v>0.20422752</v>
      </c>
      <c r="J14" s="55">
        <v>3.8032950000000003E-2</v>
      </c>
    </row>
    <row r="15" spans="1:10" x14ac:dyDescent="0.2">
      <c r="A15" s="49" t="s">
        <v>109</v>
      </c>
      <c r="B15" s="49" t="s">
        <v>331</v>
      </c>
      <c r="C15" s="49" t="s">
        <v>233</v>
      </c>
      <c r="D15" s="49" t="s">
        <v>69</v>
      </c>
      <c r="E15" s="50">
        <v>4733</v>
      </c>
      <c r="F15" s="55">
        <v>0.21133681000000001</v>
      </c>
      <c r="G15" s="55">
        <v>0.39737890999999997</v>
      </c>
      <c r="H15" s="55">
        <v>0.11755348</v>
      </c>
      <c r="I15" s="55">
        <v>0.22098434</v>
      </c>
      <c r="J15" s="55">
        <v>5.2746460000000002E-2</v>
      </c>
    </row>
    <row r="16" spans="1:10" x14ac:dyDescent="0.2">
      <c r="A16" s="49" t="s">
        <v>309</v>
      </c>
      <c r="B16" s="49" t="s">
        <v>331</v>
      </c>
      <c r="C16" s="49" t="s">
        <v>287</v>
      </c>
      <c r="D16" s="49" t="s">
        <v>30</v>
      </c>
      <c r="E16" s="53">
        <v>6048</v>
      </c>
      <c r="F16" s="55">
        <v>0.26326330999999997</v>
      </c>
      <c r="G16" s="55">
        <v>0.49589842000000001</v>
      </c>
      <c r="H16" s="55">
        <v>7.6820319999999997E-2</v>
      </c>
      <c r="I16" s="55">
        <v>0.14468397999999999</v>
      </c>
      <c r="J16" s="55">
        <v>1.9333980000000001E-2</v>
      </c>
    </row>
    <row r="17" spans="1:10" x14ac:dyDescent="0.2">
      <c r="A17" s="56" t="s">
        <v>311</v>
      </c>
      <c r="B17" s="49" t="s">
        <v>331</v>
      </c>
      <c r="C17" s="49" t="s">
        <v>287</v>
      </c>
      <c r="D17" s="49" t="s">
        <v>42</v>
      </c>
      <c r="E17" s="50">
        <v>6886</v>
      </c>
      <c r="F17" s="55">
        <v>5.6871000000000005E-4</v>
      </c>
      <c r="G17" s="55">
        <v>0.73494663000000005</v>
      </c>
      <c r="H17" s="55">
        <v>1.6699999999999999E-4</v>
      </c>
      <c r="I17" s="55">
        <v>0.21576205000000001</v>
      </c>
      <c r="J17" s="55">
        <v>4.8555620000000001E-2</v>
      </c>
    </row>
    <row r="18" spans="1:10" x14ac:dyDescent="0.2">
      <c r="A18" s="49" t="s">
        <v>306</v>
      </c>
      <c r="B18" s="49" t="s">
        <v>331</v>
      </c>
      <c r="C18" s="49" t="s">
        <v>287</v>
      </c>
      <c r="D18" s="50" t="s">
        <v>33</v>
      </c>
      <c r="E18" s="53">
        <v>5971</v>
      </c>
      <c r="F18" s="55">
        <v>8.3999999999999997E-17</v>
      </c>
      <c r="G18" s="55">
        <v>3.01E-15</v>
      </c>
      <c r="H18" s="55">
        <v>2.7104130000000001E-2</v>
      </c>
      <c r="I18" s="55">
        <v>0.97187509999999999</v>
      </c>
      <c r="J18" s="55">
        <v>1.0207700000000001E-3</v>
      </c>
    </row>
    <row r="19" spans="1:10" x14ac:dyDescent="0.2">
      <c r="A19" s="49" t="s">
        <v>107</v>
      </c>
      <c r="B19" s="49" t="s">
        <v>331</v>
      </c>
      <c r="C19" s="49" t="s">
        <v>287</v>
      </c>
      <c r="D19" s="49" t="s">
        <v>106</v>
      </c>
      <c r="E19" s="53">
        <v>6986</v>
      </c>
      <c r="F19" s="55">
        <v>0.12186045</v>
      </c>
      <c r="G19" s="55">
        <v>0.53120062000000001</v>
      </c>
      <c r="H19" s="55">
        <v>5.9790160000000002E-2</v>
      </c>
      <c r="I19" s="55">
        <v>0.26060410000000001</v>
      </c>
      <c r="J19" s="55">
        <v>2.6544669999999999E-2</v>
      </c>
    </row>
    <row r="20" spans="1:10" x14ac:dyDescent="0.2">
      <c r="A20" s="49" t="s">
        <v>308</v>
      </c>
      <c r="B20" s="49" t="s">
        <v>331</v>
      </c>
      <c r="C20" s="49" t="s">
        <v>241</v>
      </c>
      <c r="D20" s="49" t="s">
        <v>46</v>
      </c>
      <c r="E20" s="53">
        <v>5746</v>
      </c>
      <c r="F20" s="55">
        <v>0.48325831000000002</v>
      </c>
      <c r="G20" s="55">
        <v>0.33051883999999998</v>
      </c>
      <c r="H20" s="55">
        <v>9.3770649999999997E-2</v>
      </c>
      <c r="I20" s="55">
        <v>6.4104990000000001E-2</v>
      </c>
      <c r="J20" s="55">
        <v>2.8347219999999999E-2</v>
      </c>
    </row>
    <row r="21" spans="1:10" x14ac:dyDescent="0.2">
      <c r="A21" s="57" t="s">
        <v>73</v>
      </c>
      <c r="B21" s="49" t="s">
        <v>331</v>
      </c>
      <c r="C21" s="49" t="s">
        <v>289</v>
      </c>
      <c r="D21" s="49" t="s">
        <v>72</v>
      </c>
      <c r="E21" s="53">
        <v>5052</v>
      </c>
      <c r="F21" s="55">
        <v>0.32099842000000001</v>
      </c>
      <c r="G21" s="55">
        <v>0.33149514000000002</v>
      </c>
      <c r="H21" s="55">
        <v>0.14786004</v>
      </c>
      <c r="I21" s="55">
        <v>0.15264810000000001</v>
      </c>
      <c r="J21" s="55">
        <v>4.69983E-2</v>
      </c>
    </row>
    <row r="22" spans="1:10" x14ac:dyDescent="0.2">
      <c r="A22" s="49" t="s">
        <v>131</v>
      </c>
      <c r="B22" s="49" t="s">
        <v>331</v>
      </c>
      <c r="C22" s="49" t="s">
        <v>289</v>
      </c>
      <c r="D22" s="49" t="s">
        <v>113</v>
      </c>
      <c r="E22" s="58">
        <v>4323</v>
      </c>
      <c r="F22" s="55">
        <v>0.45425204000000002</v>
      </c>
      <c r="G22" s="55">
        <v>0.41828332000000001</v>
      </c>
      <c r="H22" s="55">
        <v>5.4349160000000001E-2</v>
      </c>
      <c r="I22" s="55">
        <v>5.0022579999999997E-2</v>
      </c>
      <c r="J22" s="55">
        <v>2.30929E-2</v>
      </c>
    </row>
    <row r="23" spans="1:10" x14ac:dyDescent="0.2">
      <c r="A23" s="49" t="s">
        <v>114</v>
      </c>
      <c r="B23" s="49" t="s">
        <v>331</v>
      </c>
      <c r="C23" s="49" t="s">
        <v>289</v>
      </c>
      <c r="D23" s="49" t="s">
        <v>113</v>
      </c>
      <c r="E23" s="53">
        <v>4323</v>
      </c>
      <c r="F23" s="55">
        <v>0.42735172999999999</v>
      </c>
      <c r="G23" s="55">
        <v>0.44308702999999999</v>
      </c>
      <c r="H23" s="55">
        <v>5.1130660000000001E-2</v>
      </c>
      <c r="I23" s="55">
        <v>5.2987880000000001E-2</v>
      </c>
      <c r="J23" s="55">
        <v>2.5442699999999999E-2</v>
      </c>
    </row>
    <row r="24" spans="1:10" x14ac:dyDescent="0.2">
      <c r="A24" s="56" t="s">
        <v>126</v>
      </c>
      <c r="B24" s="49" t="s">
        <v>331</v>
      </c>
      <c r="C24" s="49" t="s">
        <v>289</v>
      </c>
      <c r="D24" s="49" t="s">
        <v>125</v>
      </c>
      <c r="E24" s="53">
        <v>5402</v>
      </c>
      <c r="F24" s="55">
        <v>0.19298966000000001</v>
      </c>
      <c r="G24" s="55">
        <v>0.47912764000000002</v>
      </c>
      <c r="H24" s="55">
        <v>6.5993949999999996E-2</v>
      </c>
      <c r="I24" s="55">
        <v>0.16374237999999999</v>
      </c>
      <c r="J24" s="55">
        <v>9.8146360000000002E-2</v>
      </c>
    </row>
    <row r="25" spans="1:10" x14ac:dyDescent="0.2">
      <c r="A25" s="49" t="s">
        <v>101</v>
      </c>
      <c r="B25" s="49" t="s">
        <v>331</v>
      </c>
      <c r="C25" s="49" t="s">
        <v>288</v>
      </c>
      <c r="D25" s="49" t="s">
        <v>100</v>
      </c>
      <c r="E25" s="53">
        <v>5525</v>
      </c>
      <c r="F25" s="55">
        <v>3.1900000000000001E-3</v>
      </c>
      <c r="G25" s="55">
        <v>0.72399999999999998</v>
      </c>
      <c r="H25" s="55">
        <v>9.1E-4</v>
      </c>
      <c r="I25" s="55">
        <v>0.20699999999999999</v>
      </c>
      <c r="J25" s="55">
        <v>6.5199999999999994E-2</v>
      </c>
    </row>
    <row r="27" spans="1:10" ht="144" customHeight="1" x14ac:dyDescent="0.2">
      <c r="A27" s="96" t="s">
        <v>2191</v>
      </c>
      <c r="B27" s="96"/>
      <c r="C27" s="96"/>
      <c r="D27" s="96"/>
      <c r="E27" s="96"/>
      <c r="F27" s="96"/>
      <c r="G27" s="96"/>
      <c r="H27" s="96"/>
      <c r="I27" s="96"/>
      <c r="J27" s="96"/>
    </row>
  </sheetData>
  <mergeCells count="1">
    <mergeCell ref="A27:J27"/>
  </mergeCell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DF524-0BF6-0748-BE71-F1AAB1E18810}">
  <dimension ref="A1:M1895"/>
  <sheetViews>
    <sheetView workbookViewId="0"/>
  </sheetViews>
  <sheetFormatPr baseColWidth="10" defaultColWidth="11" defaultRowHeight="16" x14ac:dyDescent="0.2"/>
  <cols>
    <col min="1" max="1" width="28" customWidth="1"/>
    <col min="8" max="8" width="48.5" customWidth="1"/>
  </cols>
  <sheetData>
    <row r="1" spans="1:13" x14ac:dyDescent="0.2">
      <c r="A1" s="1" t="s">
        <v>2040</v>
      </c>
      <c r="B1" s="11"/>
      <c r="C1" s="11"/>
      <c r="D1" s="11"/>
      <c r="E1" s="11"/>
      <c r="F1" s="11"/>
      <c r="G1" s="11"/>
      <c r="H1" s="11"/>
    </row>
    <row r="2" spans="1:13" s="7" customFormat="1" x14ac:dyDescent="0.2">
      <c r="A2" s="7" t="s">
        <v>215</v>
      </c>
      <c r="B2" s="7" t="s">
        <v>333</v>
      </c>
      <c r="C2" s="7" t="s">
        <v>4</v>
      </c>
      <c r="D2" s="7" t="s">
        <v>5</v>
      </c>
      <c r="E2" s="7" t="s">
        <v>392</v>
      </c>
      <c r="F2" s="7" t="s">
        <v>393</v>
      </c>
      <c r="G2" s="7" t="s">
        <v>394</v>
      </c>
      <c r="H2" s="7" t="s">
        <v>334</v>
      </c>
      <c r="I2" s="7" t="s">
        <v>335</v>
      </c>
      <c r="J2" s="80" t="s">
        <v>336</v>
      </c>
      <c r="K2" s="80" t="s">
        <v>296</v>
      </c>
      <c r="L2" s="80" t="s">
        <v>337</v>
      </c>
      <c r="M2" s="80" t="s">
        <v>338</v>
      </c>
    </row>
    <row r="3" spans="1:13" hidden="1" x14ac:dyDescent="0.2">
      <c r="A3" s="8" t="s">
        <v>267</v>
      </c>
      <c r="B3" s="8" t="s">
        <v>100</v>
      </c>
      <c r="C3" s="8" t="s">
        <v>26</v>
      </c>
      <c r="D3" s="8" t="s">
        <v>45</v>
      </c>
      <c r="E3" s="8">
        <v>0.48423300000000002</v>
      </c>
      <c r="F3" s="8">
        <v>49218060</v>
      </c>
      <c r="G3" s="8">
        <v>19</v>
      </c>
      <c r="H3" s="8" t="s">
        <v>999</v>
      </c>
      <c r="I3" s="9" t="s">
        <v>1000</v>
      </c>
      <c r="J3" s="8">
        <v>-0.107904</v>
      </c>
      <c r="K3" s="8">
        <v>1.92844E-3</v>
      </c>
      <c r="L3" s="8">
        <v>0</v>
      </c>
      <c r="M3" s="8">
        <v>437896</v>
      </c>
    </row>
    <row r="4" spans="1:13" hidden="1" x14ac:dyDescent="0.2">
      <c r="A4" s="8" t="s">
        <v>267</v>
      </c>
      <c r="B4" s="8" t="s">
        <v>100</v>
      </c>
      <c r="C4" s="8" t="s">
        <v>26</v>
      </c>
      <c r="D4" s="8" t="s">
        <v>45</v>
      </c>
      <c r="E4" s="8">
        <v>0.50046000000000002</v>
      </c>
      <c r="F4" s="8">
        <v>49218060</v>
      </c>
      <c r="G4" s="8">
        <v>19</v>
      </c>
      <c r="H4" s="8" t="s">
        <v>999</v>
      </c>
      <c r="I4" s="9" t="s">
        <v>1001</v>
      </c>
      <c r="J4" s="8">
        <v>-0.1066</v>
      </c>
      <c r="K4" s="8">
        <v>2.3E-3</v>
      </c>
      <c r="L4" s="8">
        <v>0</v>
      </c>
      <c r="M4" s="8">
        <v>344292</v>
      </c>
    </row>
    <row r="5" spans="1:13" hidden="1" x14ac:dyDescent="0.2">
      <c r="A5" s="8" t="s">
        <v>267</v>
      </c>
      <c r="B5" s="8" t="s">
        <v>100</v>
      </c>
      <c r="C5" s="8" t="s">
        <v>26</v>
      </c>
      <c r="D5" s="8" t="s">
        <v>45</v>
      </c>
      <c r="E5" s="8">
        <v>0.50046000000000002</v>
      </c>
      <c r="F5" s="8">
        <v>49218060</v>
      </c>
      <c r="G5" s="8">
        <v>19</v>
      </c>
      <c r="H5" s="8" t="s">
        <v>1002</v>
      </c>
      <c r="I5" s="9" t="s">
        <v>1003</v>
      </c>
      <c r="J5" s="8">
        <v>-0.1066</v>
      </c>
      <c r="K5" s="8">
        <v>2.3379E-3</v>
      </c>
      <c r="L5" s="8">
        <v>0</v>
      </c>
      <c r="M5" s="8">
        <v>344292</v>
      </c>
    </row>
    <row r="6" spans="1:13" hidden="1" x14ac:dyDescent="0.2">
      <c r="A6" s="8" t="s">
        <v>288</v>
      </c>
      <c r="B6" s="8" t="s">
        <v>100</v>
      </c>
      <c r="C6" t="s">
        <v>26</v>
      </c>
      <c r="D6" t="s">
        <v>45</v>
      </c>
      <c r="E6" s="8">
        <v>0.50046000000000002</v>
      </c>
      <c r="F6" s="8">
        <v>49218060</v>
      </c>
      <c r="G6" s="8">
        <v>19</v>
      </c>
      <c r="H6" s="8" t="s">
        <v>999</v>
      </c>
      <c r="I6" s="9" t="s">
        <v>1001</v>
      </c>
      <c r="J6" s="8">
        <v>-0.1066</v>
      </c>
      <c r="K6" s="8">
        <v>2.3E-3</v>
      </c>
      <c r="L6" s="8">
        <v>0</v>
      </c>
      <c r="M6" s="8">
        <v>344292</v>
      </c>
    </row>
    <row r="7" spans="1:13" hidden="1" x14ac:dyDescent="0.2">
      <c r="A7" s="8" t="s">
        <v>288</v>
      </c>
      <c r="B7" s="8" t="s">
        <v>100</v>
      </c>
      <c r="C7" t="s">
        <v>26</v>
      </c>
      <c r="D7" t="s">
        <v>45</v>
      </c>
      <c r="E7" s="8">
        <v>0.50046000000000002</v>
      </c>
      <c r="F7" s="8">
        <v>49218060</v>
      </c>
      <c r="G7" s="8">
        <v>19</v>
      </c>
      <c r="H7" s="8" t="s">
        <v>1002</v>
      </c>
      <c r="I7" s="9" t="s">
        <v>1003</v>
      </c>
      <c r="J7" s="8">
        <v>-0.1066</v>
      </c>
      <c r="K7" s="8">
        <v>2.3379E-3</v>
      </c>
      <c r="L7" s="8">
        <v>0</v>
      </c>
      <c r="M7" s="8">
        <v>344292</v>
      </c>
    </row>
    <row r="8" spans="1:13" hidden="1" x14ac:dyDescent="0.2">
      <c r="A8" s="8" t="s">
        <v>288</v>
      </c>
      <c r="B8" s="8" t="s">
        <v>100</v>
      </c>
      <c r="C8" t="s">
        <v>26</v>
      </c>
      <c r="D8" t="s">
        <v>45</v>
      </c>
      <c r="E8" s="8">
        <v>0.48423300000000002</v>
      </c>
      <c r="F8" s="8">
        <v>49218060</v>
      </c>
      <c r="G8" s="8">
        <v>19</v>
      </c>
      <c r="H8" s="8" t="s">
        <v>999</v>
      </c>
      <c r="I8" s="9" t="s">
        <v>1000</v>
      </c>
      <c r="J8" s="8">
        <v>-0.107904</v>
      </c>
      <c r="K8" s="8">
        <v>1.92844E-3</v>
      </c>
      <c r="L8" s="8">
        <v>0</v>
      </c>
      <c r="M8" s="8">
        <v>437896</v>
      </c>
    </row>
    <row r="9" spans="1:13" hidden="1" x14ac:dyDescent="0.2">
      <c r="A9" s="8" t="s">
        <v>267</v>
      </c>
      <c r="B9" s="8" t="s">
        <v>100</v>
      </c>
      <c r="C9" s="8" t="s">
        <v>26</v>
      </c>
      <c r="D9" s="8" t="s">
        <v>45</v>
      </c>
      <c r="E9" s="8">
        <v>0.50046000000000002</v>
      </c>
      <c r="F9" s="8">
        <v>49218060</v>
      </c>
      <c r="G9" s="8">
        <v>19</v>
      </c>
      <c r="H9" s="8" t="s">
        <v>1002</v>
      </c>
      <c r="I9" s="9" t="s">
        <v>1004</v>
      </c>
      <c r="J9" s="8">
        <v>-2.3271999999999999</v>
      </c>
      <c r="K9" s="8">
        <v>6.2682000000000002E-2</v>
      </c>
      <c r="L9" s="9">
        <v>4.0299999999999997E-301</v>
      </c>
      <c r="M9" s="8">
        <v>344292</v>
      </c>
    </row>
    <row r="10" spans="1:13" hidden="1" x14ac:dyDescent="0.2">
      <c r="A10" s="8" t="s">
        <v>288</v>
      </c>
      <c r="B10" s="8" t="s">
        <v>100</v>
      </c>
      <c r="C10" t="s">
        <v>26</v>
      </c>
      <c r="D10" t="s">
        <v>45</v>
      </c>
      <c r="E10" s="8">
        <v>0.50046000000000002</v>
      </c>
      <c r="F10" s="8">
        <v>49218060</v>
      </c>
      <c r="G10" s="8">
        <v>19</v>
      </c>
      <c r="H10" s="8" t="s">
        <v>1002</v>
      </c>
      <c r="I10" s="9" t="s">
        <v>1004</v>
      </c>
      <c r="J10" s="8">
        <v>-2.3271999999999999</v>
      </c>
      <c r="K10" s="8">
        <v>6.2682000000000002E-2</v>
      </c>
      <c r="L10" s="9">
        <v>4.0299999999999997E-301</v>
      </c>
      <c r="M10" s="8">
        <v>344292</v>
      </c>
    </row>
    <row r="11" spans="1:13" hidden="1" x14ac:dyDescent="0.2">
      <c r="A11" s="8" t="s">
        <v>267</v>
      </c>
      <c r="B11" s="8" t="s">
        <v>132</v>
      </c>
      <c r="C11" s="8" t="s">
        <v>14</v>
      </c>
      <c r="D11" s="8" t="s">
        <v>45</v>
      </c>
      <c r="E11" s="8">
        <v>0.44115399999999999</v>
      </c>
      <c r="F11" s="8">
        <v>135837906</v>
      </c>
      <c r="G11" s="8">
        <v>2</v>
      </c>
      <c r="H11" s="8" t="s">
        <v>997</v>
      </c>
      <c r="I11" s="9" t="s">
        <v>998</v>
      </c>
      <c r="J11" s="8">
        <v>0.41708600000000001</v>
      </c>
      <c r="K11" s="8">
        <v>1.14612E-2</v>
      </c>
      <c r="L11" s="9">
        <v>5.8600000000000006E-290</v>
      </c>
      <c r="M11" s="8">
        <v>24853</v>
      </c>
    </row>
    <row r="12" spans="1:13" hidden="1" x14ac:dyDescent="0.2">
      <c r="A12" s="8" t="s">
        <v>289</v>
      </c>
      <c r="B12" s="8" t="s">
        <v>113</v>
      </c>
      <c r="C12" s="8" t="s">
        <v>26</v>
      </c>
      <c r="D12" s="8" t="s">
        <v>45</v>
      </c>
      <c r="E12" s="8">
        <v>6.2691399999999994E-2</v>
      </c>
      <c r="F12" s="8">
        <v>100584014</v>
      </c>
      <c r="G12" s="8">
        <v>12</v>
      </c>
      <c r="H12" s="8" t="s">
        <v>345</v>
      </c>
      <c r="I12" s="9" t="s">
        <v>346</v>
      </c>
      <c r="J12" s="8">
        <v>-0.75924199999999997</v>
      </c>
      <c r="K12" s="8">
        <v>2.3706499999999998E-2</v>
      </c>
      <c r="L12" s="9">
        <v>4.5900000000000001E-225</v>
      </c>
      <c r="M12" s="8">
        <v>30836</v>
      </c>
    </row>
    <row r="13" spans="1:13" hidden="1" x14ac:dyDescent="0.2">
      <c r="A13" s="8" t="s">
        <v>226</v>
      </c>
      <c r="B13" t="s">
        <v>113</v>
      </c>
      <c r="C13" t="s">
        <v>26</v>
      </c>
      <c r="D13" t="s">
        <v>45</v>
      </c>
      <c r="E13">
        <v>6.2691399999999994E-2</v>
      </c>
      <c r="F13">
        <v>100584014</v>
      </c>
      <c r="G13" s="8">
        <v>12</v>
      </c>
      <c r="H13" t="s">
        <v>345</v>
      </c>
      <c r="I13" t="s">
        <v>346</v>
      </c>
      <c r="J13">
        <v>-0.75924199999999997</v>
      </c>
      <c r="K13" s="8">
        <v>2.3706499999999998E-2</v>
      </c>
      <c r="L13" s="9">
        <v>4.5919799999999998E-225</v>
      </c>
      <c r="M13" s="8">
        <v>30836</v>
      </c>
    </row>
    <row r="14" spans="1:13" x14ac:dyDescent="0.2">
      <c r="A14" s="8" t="s">
        <v>267</v>
      </c>
      <c r="B14" s="8" t="s">
        <v>135</v>
      </c>
      <c r="C14" s="8" t="s">
        <v>26</v>
      </c>
      <c r="D14" s="8" t="s">
        <v>45</v>
      </c>
      <c r="E14" s="8">
        <v>0.71845000000000003</v>
      </c>
      <c r="F14" s="8">
        <v>136616754</v>
      </c>
      <c r="G14" s="8">
        <v>2</v>
      </c>
      <c r="H14" s="8" t="s">
        <v>475</v>
      </c>
      <c r="I14" s="9" t="s">
        <v>476</v>
      </c>
      <c r="J14" s="81">
        <v>0.78339999999999999</v>
      </c>
      <c r="K14" s="81">
        <v>2.47E-2</v>
      </c>
      <c r="L14" s="81">
        <v>3.8899999999999998E-221</v>
      </c>
      <c r="M14" s="81">
        <v>3301</v>
      </c>
    </row>
    <row r="15" spans="1:13" hidden="1" x14ac:dyDescent="0.2">
      <c r="A15" s="8" t="s">
        <v>267</v>
      </c>
      <c r="B15" s="8" t="s">
        <v>132</v>
      </c>
      <c r="C15" s="8" t="s">
        <v>14</v>
      </c>
      <c r="D15" s="8" t="s">
        <v>45</v>
      </c>
      <c r="E15" s="8">
        <v>0.29894999999999999</v>
      </c>
      <c r="F15" s="8">
        <v>135837906</v>
      </c>
      <c r="G15" s="8">
        <v>2</v>
      </c>
      <c r="H15" s="8" t="s">
        <v>475</v>
      </c>
      <c r="I15" s="9" t="s">
        <v>476</v>
      </c>
      <c r="J15" s="8">
        <v>-0.75800000000000001</v>
      </c>
      <c r="K15" s="8">
        <v>2.46E-2</v>
      </c>
      <c r="L15" s="9">
        <v>1.45E-208</v>
      </c>
      <c r="M15" s="8">
        <v>3301</v>
      </c>
    </row>
    <row r="16" spans="1:13" hidden="1" x14ac:dyDescent="0.2">
      <c r="A16" s="8" t="s">
        <v>267</v>
      </c>
      <c r="B16" s="8" t="s">
        <v>100</v>
      </c>
      <c r="C16" s="8" t="s">
        <v>26</v>
      </c>
      <c r="D16" s="8" t="s">
        <v>45</v>
      </c>
      <c r="E16" s="8">
        <v>0.413192</v>
      </c>
      <c r="F16" s="8">
        <v>49218060</v>
      </c>
      <c r="G16" s="8">
        <v>19</v>
      </c>
      <c r="H16" s="8" t="s">
        <v>1005</v>
      </c>
      <c r="I16" s="9" t="s">
        <v>1006</v>
      </c>
      <c r="J16" s="8">
        <v>0.31948500000000002</v>
      </c>
      <c r="K16" s="8">
        <v>1.17841E-2</v>
      </c>
      <c r="L16" s="9">
        <v>7.2300000000000005E-162</v>
      </c>
      <c r="M16" s="8">
        <v>31484</v>
      </c>
    </row>
    <row r="17" spans="1:13" hidden="1" x14ac:dyDescent="0.2">
      <c r="A17" s="8" t="s">
        <v>288</v>
      </c>
      <c r="B17" s="8" t="s">
        <v>100</v>
      </c>
      <c r="C17" t="s">
        <v>26</v>
      </c>
      <c r="D17" t="s">
        <v>45</v>
      </c>
      <c r="E17" s="8">
        <v>0.413192</v>
      </c>
      <c r="F17" s="8">
        <v>49218060</v>
      </c>
      <c r="G17" s="8">
        <v>19</v>
      </c>
      <c r="H17" s="8" t="s">
        <v>1005</v>
      </c>
      <c r="I17" s="9" t="s">
        <v>1006</v>
      </c>
      <c r="J17" s="8">
        <v>0.31948500000000002</v>
      </c>
      <c r="K17" s="8">
        <v>1.17841E-2</v>
      </c>
      <c r="L17" s="9">
        <v>7.2300000000000005E-162</v>
      </c>
      <c r="M17" s="8">
        <v>31484</v>
      </c>
    </row>
    <row r="18" spans="1:13" hidden="1" x14ac:dyDescent="0.2">
      <c r="A18" s="8" t="s">
        <v>267</v>
      </c>
      <c r="B18" s="8" t="s">
        <v>100</v>
      </c>
      <c r="C18" s="8" t="s">
        <v>26</v>
      </c>
      <c r="D18" s="8" t="s">
        <v>45</v>
      </c>
      <c r="E18" s="8">
        <v>0.48424699999999998</v>
      </c>
      <c r="F18" s="8">
        <v>49218060</v>
      </c>
      <c r="G18" s="8">
        <v>19</v>
      </c>
      <c r="H18" s="8" t="s">
        <v>1007</v>
      </c>
      <c r="I18" s="9" t="s">
        <v>1008</v>
      </c>
      <c r="J18" s="8">
        <v>5.1633400000000003E-2</v>
      </c>
      <c r="K18" s="8">
        <v>2.0075599999999998E-3</v>
      </c>
      <c r="L18" s="9">
        <v>2.4E-156</v>
      </c>
      <c r="M18" s="8">
        <v>437651</v>
      </c>
    </row>
    <row r="19" spans="1:13" hidden="1" x14ac:dyDescent="0.2">
      <c r="A19" s="8" t="s">
        <v>288</v>
      </c>
      <c r="B19" s="8" t="s">
        <v>100</v>
      </c>
      <c r="C19" t="s">
        <v>26</v>
      </c>
      <c r="D19" t="s">
        <v>45</v>
      </c>
      <c r="E19" s="8">
        <v>0.48424699999999998</v>
      </c>
      <c r="F19" s="8">
        <v>49218060</v>
      </c>
      <c r="G19" s="8">
        <v>19</v>
      </c>
      <c r="H19" s="8" t="s">
        <v>1007</v>
      </c>
      <c r="I19" s="9" t="s">
        <v>1008</v>
      </c>
      <c r="J19" s="8">
        <v>5.1633400000000003E-2</v>
      </c>
      <c r="K19" s="8">
        <v>2.0075599999999998E-3</v>
      </c>
      <c r="L19" s="9">
        <v>2.4E-156</v>
      </c>
      <c r="M19" s="8">
        <v>437651</v>
      </c>
    </row>
    <row r="20" spans="1:13" hidden="1" x14ac:dyDescent="0.2">
      <c r="A20" s="8" t="s">
        <v>267</v>
      </c>
      <c r="B20" s="8" t="s">
        <v>100</v>
      </c>
      <c r="C20" s="8" t="s">
        <v>26</v>
      </c>
      <c r="D20" s="8" t="s">
        <v>45</v>
      </c>
      <c r="E20" s="8" t="s">
        <v>150</v>
      </c>
      <c r="F20" s="8">
        <v>49218060</v>
      </c>
      <c r="G20" s="8">
        <v>19</v>
      </c>
      <c r="H20" s="8" t="s">
        <v>1009</v>
      </c>
      <c r="I20" s="9" t="s">
        <v>1010</v>
      </c>
      <c r="J20" s="8">
        <v>4.5621299999999997E-2</v>
      </c>
      <c r="K20" s="8">
        <v>1.96371E-3</v>
      </c>
      <c r="L20" s="9">
        <v>2.15E-119</v>
      </c>
      <c r="M20" s="8">
        <v>389672</v>
      </c>
    </row>
    <row r="21" spans="1:13" hidden="1" x14ac:dyDescent="0.2">
      <c r="A21" s="8" t="s">
        <v>288</v>
      </c>
      <c r="B21" s="8" t="s">
        <v>100</v>
      </c>
      <c r="C21" t="s">
        <v>26</v>
      </c>
      <c r="D21" t="s">
        <v>45</v>
      </c>
      <c r="E21" s="8" t="s">
        <v>150</v>
      </c>
      <c r="F21" s="8">
        <v>49218060</v>
      </c>
      <c r="G21" s="8">
        <v>19</v>
      </c>
      <c r="H21" s="8" t="s">
        <v>1009</v>
      </c>
      <c r="I21" s="9" t="s">
        <v>1010</v>
      </c>
      <c r="J21" s="8">
        <v>4.5621299999999997E-2</v>
      </c>
      <c r="K21" s="8">
        <v>1.96371E-3</v>
      </c>
      <c r="L21" s="9">
        <v>2.15E-119</v>
      </c>
      <c r="M21" s="8">
        <v>389672</v>
      </c>
    </row>
    <row r="22" spans="1:13" hidden="1" x14ac:dyDescent="0.2">
      <c r="A22" s="8" t="s">
        <v>287</v>
      </c>
      <c r="B22" s="8" t="s">
        <v>42</v>
      </c>
      <c r="C22" t="s">
        <v>45</v>
      </c>
      <c r="D22" t="s">
        <v>26</v>
      </c>
      <c r="E22" s="8">
        <v>0.277893</v>
      </c>
      <c r="F22" s="8">
        <v>111688387</v>
      </c>
      <c r="G22" s="8">
        <v>9</v>
      </c>
      <c r="H22" s="8" t="s">
        <v>2007</v>
      </c>
      <c r="I22" s="9" t="s">
        <v>2008</v>
      </c>
      <c r="J22" s="8">
        <v>-0.28944300000000001</v>
      </c>
      <c r="K22" s="8">
        <v>1.3061100000000001E-2</v>
      </c>
      <c r="L22" s="9">
        <v>8.2000000000000004E-109</v>
      </c>
      <c r="M22" s="8">
        <v>8269</v>
      </c>
    </row>
    <row r="23" spans="1:13" hidden="1" x14ac:dyDescent="0.2">
      <c r="A23" s="8" t="s">
        <v>267</v>
      </c>
      <c r="B23" s="8" t="s">
        <v>100</v>
      </c>
      <c r="C23" s="8" t="s">
        <v>26</v>
      </c>
      <c r="D23" s="8" t="s">
        <v>45</v>
      </c>
      <c r="E23" s="8">
        <v>0.49797000000000002</v>
      </c>
      <c r="F23" s="8">
        <v>49218060</v>
      </c>
      <c r="G23" s="8">
        <v>19</v>
      </c>
      <c r="H23" s="8" t="s">
        <v>537</v>
      </c>
      <c r="I23" s="9" t="s">
        <v>538</v>
      </c>
      <c r="J23" s="8">
        <v>3.90782E-2</v>
      </c>
      <c r="K23" s="8">
        <v>1.86739E-3</v>
      </c>
      <c r="L23" s="9">
        <v>3.1E-97</v>
      </c>
      <c r="M23" s="8">
        <v>431167</v>
      </c>
    </row>
    <row r="24" spans="1:13" hidden="1" x14ac:dyDescent="0.2">
      <c r="A24" s="8" t="s">
        <v>288</v>
      </c>
      <c r="B24" s="8" t="s">
        <v>100</v>
      </c>
      <c r="C24" t="s">
        <v>26</v>
      </c>
      <c r="D24" t="s">
        <v>45</v>
      </c>
      <c r="E24" s="8">
        <v>0.49797000000000002</v>
      </c>
      <c r="F24" s="8">
        <v>49218060</v>
      </c>
      <c r="G24" s="8">
        <v>19</v>
      </c>
      <c r="H24" s="8" t="s">
        <v>537</v>
      </c>
      <c r="I24" s="9" t="s">
        <v>538</v>
      </c>
      <c r="J24" s="8">
        <v>3.90782E-2</v>
      </c>
      <c r="K24" s="8">
        <v>1.86739E-3</v>
      </c>
      <c r="L24" s="9">
        <v>3.1E-97</v>
      </c>
      <c r="M24" s="8">
        <v>431167</v>
      </c>
    </row>
    <row r="25" spans="1:13" hidden="1" x14ac:dyDescent="0.2">
      <c r="A25" s="8" t="s">
        <v>267</v>
      </c>
      <c r="B25" s="8" t="s">
        <v>100</v>
      </c>
      <c r="C25" s="8" t="s">
        <v>26</v>
      </c>
      <c r="D25" s="8" t="s">
        <v>45</v>
      </c>
      <c r="E25" s="8">
        <v>0.50048000000000004</v>
      </c>
      <c r="F25" s="8">
        <v>49218060</v>
      </c>
      <c r="G25" s="8">
        <v>19</v>
      </c>
      <c r="H25" s="8" t="s">
        <v>1011</v>
      </c>
      <c r="I25" s="9" t="s">
        <v>1012</v>
      </c>
      <c r="J25" s="8">
        <v>4.3900000000000002E-2</v>
      </c>
      <c r="K25" s="8">
        <v>2.2000000000000001E-3</v>
      </c>
      <c r="L25" s="9">
        <v>9.7499999999999997E-86</v>
      </c>
      <c r="M25" s="8">
        <v>344104</v>
      </c>
    </row>
    <row r="26" spans="1:13" hidden="1" x14ac:dyDescent="0.2">
      <c r="A26" s="8" t="s">
        <v>288</v>
      </c>
      <c r="B26" s="8" t="s">
        <v>100</v>
      </c>
      <c r="C26" t="s">
        <v>26</v>
      </c>
      <c r="D26" t="s">
        <v>45</v>
      </c>
      <c r="E26" s="8">
        <v>0.50048000000000004</v>
      </c>
      <c r="F26" s="8">
        <v>49218060</v>
      </c>
      <c r="G26" s="8">
        <v>19</v>
      </c>
      <c r="H26" s="8" t="s">
        <v>1011</v>
      </c>
      <c r="I26" s="9" t="s">
        <v>1012</v>
      </c>
      <c r="J26" s="8">
        <v>4.3900000000000002E-2</v>
      </c>
      <c r="K26" s="8">
        <v>2.2000000000000001E-3</v>
      </c>
      <c r="L26" s="9">
        <v>9.7499999999999997E-86</v>
      </c>
      <c r="M26" s="8">
        <v>344104</v>
      </c>
    </row>
    <row r="27" spans="1:13" hidden="1" x14ac:dyDescent="0.2">
      <c r="A27" s="8" t="s">
        <v>267</v>
      </c>
      <c r="B27" s="8" t="s">
        <v>100</v>
      </c>
      <c r="C27" s="8" t="s">
        <v>26</v>
      </c>
      <c r="D27" s="8" t="s">
        <v>45</v>
      </c>
      <c r="E27" s="8">
        <v>0.50048000000000004</v>
      </c>
      <c r="F27" s="8">
        <v>49218060</v>
      </c>
      <c r="G27" s="8">
        <v>19</v>
      </c>
      <c r="H27" s="8" t="s">
        <v>1013</v>
      </c>
      <c r="I27" s="9" t="s">
        <v>1014</v>
      </c>
      <c r="J27" s="8">
        <v>4.3878E-2</v>
      </c>
      <c r="K27" s="8">
        <v>2.2360000000000001E-3</v>
      </c>
      <c r="L27" s="9">
        <v>1.0900000000000001E-85</v>
      </c>
      <c r="M27" s="8">
        <v>344104</v>
      </c>
    </row>
    <row r="28" spans="1:13" hidden="1" x14ac:dyDescent="0.2">
      <c r="A28" s="8" t="s">
        <v>288</v>
      </c>
      <c r="B28" s="8" t="s">
        <v>100</v>
      </c>
      <c r="C28" t="s">
        <v>26</v>
      </c>
      <c r="D28" t="s">
        <v>45</v>
      </c>
      <c r="E28" s="8">
        <v>0.50048000000000004</v>
      </c>
      <c r="F28" s="8">
        <v>49218060</v>
      </c>
      <c r="G28" s="8">
        <v>19</v>
      </c>
      <c r="H28" s="8" t="s">
        <v>1013</v>
      </c>
      <c r="I28" s="9" t="s">
        <v>1014</v>
      </c>
      <c r="J28" s="8">
        <v>4.3878E-2</v>
      </c>
      <c r="K28" s="8">
        <v>2.2360000000000001E-3</v>
      </c>
      <c r="L28" s="9">
        <v>1.0900000000000001E-85</v>
      </c>
      <c r="M28" s="8">
        <v>344104</v>
      </c>
    </row>
    <row r="29" spans="1:13" hidden="1" x14ac:dyDescent="0.2">
      <c r="A29" s="8" t="s">
        <v>287</v>
      </c>
      <c r="B29" s="8" t="s">
        <v>106</v>
      </c>
      <c r="C29" t="s">
        <v>15</v>
      </c>
      <c r="D29" t="s">
        <v>14</v>
      </c>
      <c r="E29" s="8">
        <v>0.74497999999999998</v>
      </c>
      <c r="F29" s="8">
        <v>79110160</v>
      </c>
      <c r="G29" s="8">
        <v>9</v>
      </c>
      <c r="H29" s="8" t="s">
        <v>2028</v>
      </c>
      <c r="I29" s="9" t="s">
        <v>2029</v>
      </c>
      <c r="J29" s="8">
        <v>-0.262104</v>
      </c>
      <c r="K29" s="8">
        <v>1.34754E-2</v>
      </c>
      <c r="L29" s="9">
        <v>2.8799999999999998E-84</v>
      </c>
      <c r="M29" s="8">
        <v>31567</v>
      </c>
    </row>
    <row r="30" spans="1:13" hidden="1" x14ac:dyDescent="0.2">
      <c r="A30" s="8" t="s">
        <v>267</v>
      </c>
      <c r="B30" s="8" t="s">
        <v>100</v>
      </c>
      <c r="C30" s="8" t="s">
        <v>26</v>
      </c>
      <c r="D30" s="8" t="s">
        <v>45</v>
      </c>
      <c r="E30" s="8">
        <v>0.49734</v>
      </c>
      <c r="F30" s="8">
        <v>49218060</v>
      </c>
      <c r="G30" s="8">
        <v>19</v>
      </c>
      <c r="H30" s="8" t="s">
        <v>1015</v>
      </c>
      <c r="I30" s="9" t="s">
        <v>1016</v>
      </c>
      <c r="J30" s="8">
        <v>-0.45379999999999998</v>
      </c>
      <c r="K30" s="8">
        <v>2.35E-2</v>
      </c>
      <c r="L30" s="9">
        <v>3.4699999999999999E-83</v>
      </c>
      <c r="M30" s="8">
        <v>3301</v>
      </c>
    </row>
    <row r="31" spans="1:13" hidden="1" x14ac:dyDescent="0.2">
      <c r="A31" s="8" t="s">
        <v>288</v>
      </c>
      <c r="B31" s="8" t="s">
        <v>100</v>
      </c>
      <c r="C31" t="s">
        <v>26</v>
      </c>
      <c r="D31" t="s">
        <v>45</v>
      </c>
      <c r="E31" s="8">
        <v>0.49734</v>
      </c>
      <c r="F31" s="8">
        <v>49218060</v>
      </c>
      <c r="G31" s="8">
        <v>19</v>
      </c>
      <c r="H31" s="8" t="s">
        <v>1015</v>
      </c>
      <c r="I31" s="9" t="s">
        <v>1016</v>
      </c>
      <c r="J31" s="60">
        <v>-0.45379999999999998</v>
      </c>
      <c r="K31" s="61">
        <v>2.35E-2</v>
      </c>
      <c r="L31" s="62">
        <v>3.4699999999999999E-83</v>
      </c>
      <c r="M31" s="60">
        <v>3301</v>
      </c>
    </row>
    <row r="32" spans="1:13" hidden="1" x14ac:dyDescent="0.2">
      <c r="A32" s="8" t="s">
        <v>267</v>
      </c>
      <c r="B32" s="8" t="s">
        <v>100</v>
      </c>
      <c r="C32" s="8" t="s">
        <v>26</v>
      </c>
      <c r="D32" s="8" t="s">
        <v>45</v>
      </c>
      <c r="E32" s="8">
        <v>0.484261</v>
      </c>
      <c r="F32" s="8">
        <v>49218060</v>
      </c>
      <c r="G32" s="8">
        <v>19</v>
      </c>
      <c r="H32" s="8" t="s">
        <v>1017</v>
      </c>
      <c r="I32" s="9" t="s">
        <v>1018</v>
      </c>
      <c r="J32" s="60">
        <v>-3.8136099999999999E-2</v>
      </c>
      <c r="K32" s="61">
        <v>2.11868E-3</v>
      </c>
      <c r="L32" s="62">
        <v>3.0000000000000001E-74</v>
      </c>
      <c r="M32" s="60">
        <v>437580</v>
      </c>
    </row>
    <row r="33" spans="1:13" hidden="1" x14ac:dyDescent="0.2">
      <c r="A33" s="8" t="s">
        <v>288</v>
      </c>
      <c r="B33" s="8" t="s">
        <v>100</v>
      </c>
      <c r="C33" t="s">
        <v>26</v>
      </c>
      <c r="D33" t="s">
        <v>45</v>
      </c>
      <c r="E33" s="8">
        <v>0.484261</v>
      </c>
      <c r="F33" s="8">
        <v>49218060</v>
      </c>
      <c r="G33" s="8">
        <v>19</v>
      </c>
      <c r="H33" s="8" t="s">
        <v>1017</v>
      </c>
      <c r="I33" s="9" t="s">
        <v>1018</v>
      </c>
      <c r="J33" s="60">
        <v>-3.8136099999999999E-2</v>
      </c>
      <c r="K33" s="61">
        <v>2.11868E-3</v>
      </c>
      <c r="L33" s="62">
        <v>3.0000000000000001E-74</v>
      </c>
      <c r="M33" s="60">
        <v>437580</v>
      </c>
    </row>
    <row r="34" spans="1:13" hidden="1" x14ac:dyDescent="0.2">
      <c r="A34" s="8" t="s">
        <v>267</v>
      </c>
      <c r="B34" s="8" t="s">
        <v>100</v>
      </c>
      <c r="C34" s="8" t="s">
        <v>26</v>
      </c>
      <c r="D34" s="8" t="s">
        <v>45</v>
      </c>
      <c r="E34" s="8">
        <v>0.42559999999999998</v>
      </c>
      <c r="F34" s="8">
        <v>49218060</v>
      </c>
      <c r="G34" s="8">
        <v>19</v>
      </c>
      <c r="H34" s="8" t="s">
        <v>1019</v>
      </c>
      <c r="I34" s="9" t="s">
        <v>1020</v>
      </c>
      <c r="J34" s="60">
        <v>-0.18709999999999999</v>
      </c>
      <c r="K34" s="61">
        <v>1.03E-2</v>
      </c>
      <c r="L34" s="62">
        <v>3.7599999999999998E-74</v>
      </c>
      <c r="M34" s="60">
        <v>21758</v>
      </c>
    </row>
    <row r="35" spans="1:13" hidden="1" x14ac:dyDescent="0.2">
      <c r="A35" s="8" t="s">
        <v>288</v>
      </c>
      <c r="B35" s="8" t="s">
        <v>100</v>
      </c>
      <c r="C35" t="s">
        <v>26</v>
      </c>
      <c r="D35" t="s">
        <v>45</v>
      </c>
      <c r="E35" s="8">
        <v>0.42559999999999998</v>
      </c>
      <c r="F35" s="8">
        <v>49218060</v>
      </c>
      <c r="G35" s="8">
        <v>19</v>
      </c>
      <c r="H35" s="8" t="s">
        <v>1019</v>
      </c>
      <c r="I35" s="9" t="s">
        <v>1020</v>
      </c>
      <c r="J35" s="60">
        <v>-0.18709999999999999</v>
      </c>
      <c r="K35" s="61">
        <v>1.03E-2</v>
      </c>
      <c r="L35" s="62">
        <v>3.7599999999999998E-74</v>
      </c>
      <c r="M35" s="60">
        <v>21758</v>
      </c>
    </row>
    <row r="36" spans="1:13" hidden="1" x14ac:dyDescent="0.2">
      <c r="A36" s="8" t="s">
        <v>267</v>
      </c>
      <c r="B36" s="8" t="s">
        <v>100</v>
      </c>
      <c r="C36" s="8" t="s">
        <v>26</v>
      </c>
      <c r="D36" s="8" t="s">
        <v>45</v>
      </c>
      <c r="E36" s="8" t="s">
        <v>150</v>
      </c>
      <c r="F36" s="8">
        <v>49218060</v>
      </c>
      <c r="G36" s="8">
        <v>19</v>
      </c>
      <c r="H36" s="8" t="s">
        <v>630</v>
      </c>
      <c r="I36" s="9" t="s">
        <v>631</v>
      </c>
      <c r="J36" s="60">
        <v>-3.5778200000000003E-2</v>
      </c>
      <c r="K36" s="61">
        <v>2.1212399999999999E-3</v>
      </c>
      <c r="L36" s="62">
        <v>7.9099999999999999E-64</v>
      </c>
      <c r="M36" s="60">
        <v>389608</v>
      </c>
    </row>
    <row r="37" spans="1:13" hidden="1" x14ac:dyDescent="0.2">
      <c r="A37" s="8" t="s">
        <v>288</v>
      </c>
      <c r="B37" s="8" t="s">
        <v>100</v>
      </c>
      <c r="C37" t="s">
        <v>26</v>
      </c>
      <c r="D37" t="s">
        <v>45</v>
      </c>
      <c r="E37" s="8" t="s">
        <v>150</v>
      </c>
      <c r="F37" s="8">
        <v>49218060</v>
      </c>
      <c r="G37" s="8">
        <v>19</v>
      </c>
      <c r="H37" s="8" t="s">
        <v>630</v>
      </c>
      <c r="I37" s="9" t="s">
        <v>631</v>
      </c>
      <c r="J37" s="60">
        <v>-3.5778200000000003E-2</v>
      </c>
      <c r="K37" s="61">
        <v>2.1212399999999999E-3</v>
      </c>
      <c r="L37" s="62">
        <v>7.9099999999999999E-64</v>
      </c>
      <c r="M37" s="60">
        <v>389608</v>
      </c>
    </row>
    <row r="38" spans="1:13" hidden="1" x14ac:dyDescent="0.2">
      <c r="A38" s="8" t="s">
        <v>267</v>
      </c>
      <c r="B38" s="8" t="s">
        <v>100</v>
      </c>
      <c r="C38" s="8" t="s">
        <v>26</v>
      </c>
      <c r="D38" s="8" t="s">
        <v>45</v>
      </c>
      <c r="E38" s="8">
        <v>0.48426599999999997</v>
      </c>
      <c r="F38" s="8">
        <v>49218060</v>
      </c>
      <c r="G38" s="8">
        <v>19</v>
      </c>
      <c r="H38" s="8" t="s">
        <v>1021</v>
      </c>
      <c r="I38" s="9" t="s">
        <v>1022</v>
      </c>
      <c r="J38" s="60">
        <v>3.3975400000000003E-2</v>
      </c>
      <c r="K38" s="61">
        <v>2.1570000000000001E-3</v>
      </c>
      <c r="L38" s="62">
        <v>6.7E-58</v>
      </c>
      <c r="M38" s="60">
        <v>400482</v>
      </c>
    </row>
    <row r="39" spans="1:13" hidden="1" x14ac:dyDescent="0.2">
      <c r="A39" s="8" t="s">
        <v>288</v>
      </c>
      <c r="B39" s="8" t="s">
        <v>100</v>
      </c>
      <c r="C39" t="s">
        <v>26</v>
      </c>
      <c r="D39" t="s">
        <v>45</v>
      </c>
      <c r="E39" s="8">
        <v>0.48426599999999997</v>
      </c>
      <c r="F39" s="8">
        <v>49218060</v>
      </c>
      <c r="G39" s="8">
        <v>19</v>
      </c>
      <c r="H39" s="8" t="s">
        <v>1021</v>
      </c>
      <c r="I39" s="9" t="s">
        <v>1022</v>
      </c>
      <c r="J39" s="60">
        <v>3.3975400000000003E-2</v>
      </c>
      <c r="K39" s="61">
        <v>2.1570000000000001E-3</v>
      </c>
      <c r="L39" s="62">
        <v>6.7E-58</v>
      </c>
      <c r="M39" s="60">
        <v>400482</v>
      </c>
    </row>
    <row r="40" spans="1:13" hidden="1" x14ac:dyDescent="0.2">
      <c r="A40" s="8" t="s">
        <v>267</v>
      </c>
      <c r="B40" s="8" t="s">
        <v>100</v>
      </c>
      <c r="C40" s="8" t="s">
        <v>26</v>
      </c>
      <c r="D40" s="8" t="s">
        <v>45</v>
      </c>
      <c r="E40" s="8">
        <v>0.50048999999999999</v>
      </c>
      <c r="F40" s="8">
        <v>49218060</v>
      </c>
      <c r="G40" s="8">
        <v>19</v>
      </c>
      <c r="H40" s="8" t="s">
        <v>547</v>
      </c>
      <c r="I40" s="9" t="s">
        <v>699</v>
      </c>
      <c r="J40" s="60">
        <v>-3.6900000000000002E-2</v>
      </c>
      <c r="K40" s="61">
        <v>2.3E-3</v>
      </c>
      <c r="L40" s="62">
        <v>1.7399999999999999E-57</v>
      </c>
      <c r="M40" s="60">
        <v>344052</v>
      </c>
    </row>
    <row r="41" spans="1:13" hidden="1" x14ac:dyDescent="0.2">
      <c r="A41" s="8" t="s">
        <v>288</v>
      </c>
      <c r="B41" s="8" t="s">
        <v>100</v>
      </c>
      <c r="C41" t="s">
        <v>26</v>
      </c>
      <c r="D41" t="s">
        <v>45</v>
      </c>
      <c r="E41" s="8">
        <v>0.50048999999999999</v>
      </c>
      <c r="F41" s="8">
        <v>49218060</v>
      </c>
      <c r="G41" s="8">
        <v>19</v>
      </c>
      <c r="H41" s="8" t="s">
        <v>547</v>
      </c>
      <c r="I41" s="9" t="s">
        <v>699</v>
      </c>
      <c r="J41" s="60">
        <v>-3.6900000000000002E-2</v>
      </c>
      <c r="K41" s="61">
        <v>2.3E-3</v>
      </c>
      <c r="L41" s="62">
        <v>1.7399999999999999E-57</v>
      </c>
      <c r="M41" s="60">
        <v>344052</v>
      </c>
    </row>
    <row r="42" spans="1:13" hidden="1" x14ac:dyDescent="0.2">
      <c r="A42" s="8" t="s">
        <v>267</v>
      </c>
      <c r="B42" s="8" t="s">
        <v>100</v>
      </c>
      <c r="C42" s="8" t="s">
        <v>26</v>
      </c>
      <c r="D42" s="8" t="s">
        <v>45</v>
      </c>
      <c r="E42" s="8">
        <v>0.50048999999999999</v>
      </c>
      <c r="F42" s="8">
        <v>49218060</v>
      </c>
      <c r="G42" s="8">
        <v>19</v>
      </c>
      <c r="H42" s="8" t="s">
        <v>700</v>
      </c>
      <c r="I42" s="9" t="s">
        <v>701</v>
      </c>
      <c r="J42" s="60">
        <v>-3.6942999999999997E-2</v>
      </c>
      <c r="K42" s="61">
        <v>2.3116999999999999E-3</v>
      </c>
      <c r="L42" s="62">
        <v>1.8300000000000001E-57</v>
      </c>
      <c r="M42" s="60">
        <v>344052</v>
      </c>
    </row>
    <row r="43" spans="1:13" hidden="1" x14ac:dyDescent="0.2">
      <c r="A43" s="8" t="s">
        <v>288</v>
      </c>
      <c r="B43" s="8" t="s">
        <v>100</v>
      </c>
      <c r="C43" t="s">
        <v>26</v>
      </c>
      <c r="D43" t="s">
        <v>45</v>
      </c>
      <c r="E43" s="8">
        <v>0.50048999999999999</v>
      </c>
      <c r="F43" s="8">
        <v>49218060</v>
      </c>
      <c r="G43" s="8">
        <v>19</v>
      </c>
      <c r="H43" s="8" t="s">
        <v>700</v>
      </c>
      <c r="I43" s="9" t="s">
        <v>701</v>
      </c>
      <c r="J43" s="60">
        <v>-3.6942999999999997E-2</v>
      </c>
      <c r="K43" s="61">
        <v>2.3116999999999999E-3</v>
      </c>
      <c r="L43" s="62">
        <v>1.8300000000000001E-57</v>
      </c>
      <c r="M43" s="60">
        <v>344052</v>
      </c>
    </row>
    <row r="44" spans="1:13" hidden="1" x14ac:dyDescent="0.2">
      <c r="A44" s="8" t="s">
        <v>267</v>
      </c>
      <c r="B44" s="8" t="s">
        <v>100</v>
      </c>
      <c r="C44" s="8" t="s">
        <v>26</v>
      </c>
      <c r="D44" s="8" t="s">
        <v>45</v>
      </c>
      <c r="E44" s="8">
        <v>0.49811</v>
      </c>
      <c r="F44" s="8">
        <v>49218060</v>
      </c>
      <c r="G44" s="8">
        <v>19</v>
      </c>
      <c r="H44" s="8" t="s">
        <v>1023</v>
      </c>
      <c r="I44" s="9" t="s">
        <v>1024</v>
      </c>
      <c r="J44" s="60">
        <v>-2.5426399999999998E-2</v>
      </c>
      <c r="K44" s="61">
        <v>1.7742000000000001E-3</v>
      </c>
      <c r="L44" s="62">
        <v>4.8999999999999999E-57</v>
      </c>
      <c r="M44" s="60">
        <v>694866</v>
      </c>
    </row>
    <row r="45" spans="1:13" hidden="1" x14ac:dyDescent="0.2">
      <c r="A45" s="8" t="s">
        <v>288</v>
      </c>
      <c r="B45" s="8" t="s">
        <v>100</v>
      </c>
      <c r="C45" t="s">
        <v>26</v>
      </c>
      <c r="D45" t="s">
        <v>45</v>
      </c>
      <c r="E45" s="8">
        <v>0.49811</v>
      </c>
      <c r="F45" s="8">
        <v>49218060</v>
      </c>
      <c r="G45" s="8">
        <v>19</v>
      </c>
      <c r="H45" s="8" t="s">
        <v>1023</v>
      </c>
      <c r="I45" s="9" t="s">
        <v>1024</v>
      </c>
      <c r="J45" s="60">
        <v>-2.5426399999999998E-2</v>
      </c>
      <c r="K45" s="61">
        <v>1.7742000000000001E-3</v>
      </c>
      <c r="L45" s="62">
        <v>4.8999999999999999E-57</v>
      </c>
      <c r="M45" s="60">
        <v>694866</v>
      </c>
    </row>
    <row r="46" spans="1:13" hidden="1" x14ac:dyDescent="0.2">
      <c r="A46" s="8" t="s">
        <v>267</v>
      </c>
      <c r="B46" s="8" t="s">
        <v>100</v>
      </c>
      <c r="C46" s="8" t="s">
        <v>26</v>
      </c>
      <c r="D46" s="8" t="s">
        <v>45</v>
      </c>
      <c r="E46" s="8">
        <v>0.48428500000000002</v>
      </c>
      <c r="F46" s="8">
        <v>49218060</v>
      </c>
      <c r="G46" s="8">
        <v>19</v>
      </c>
      <c r="H46" s="8" t="s">
        <v>1025</v>
      </c>
      <c r="I46" s="9" t="s">
        <v>1026</v>
      </c>
      <c r="J46" s="60">
        <v>3.0641000000000002E-2</v>
      </c>
      <c r="K46" s="61">
        <v>2.0157299999999999E-3</v>
      </c>
      <c r="L46" s="62">
        <v>1.8E-55</v>
      </c>
      <c r="M46" s="60">
        <v>435744</v>
      </c>
    </row>
    <row r="47" spans="1:13" hidden="1" x14ac:dyDescent="0.2">
      <c r="A47" s="8" t="s">
        <v>288</v>
      </c>
      <c r="B47" s="8" t="s">
        <v>100</v>
      </c>
      <c r="C47" t="s">
        <v>26</v>
      </c>
      <c r="D47" t="s">
        <v>45</v>
      </c>
      <c r="E47" s="8">
        <v>0.48428500000000002</v>
      </c>
      <c r="F47" s="8">
        <v>49218060</v>
      </c>
      <c r="G47" s="8">
        <v>19</v>
      </c>
      <c r="H47" s="8" t="s">
        <v>1025</v>
      </c>
      <c r="I47" s="9" t="s">
        <v>1026</v>
      </c>
      <c r="J47" s="60">
        <v>3.0641000000000002E-2</v>
      </c>
      <c r="K47" s="61">
        <v>2.0157299999999999E-3</v>
      </c>
      <c r="L47" s="62">
        <v>1.8E-55</v>
      </c>
      <c r="M47" s="60">
        <v>435744</v>
      </c>
    </row>
    <row r="48" spans="1:13" hidden="1" x14ac:dyDescent="0.2">
      <c r="A48" s="8" t="s">
        <v>267</v>
      </c>
      <c r="B48" s="8" t="s">
        <v>100</v>
      </c>
      <c r="C48" s="8" t="s">
        <v>26</v>
      </c>
      <c r="D48" s="8" t="s">
        <v>45</v>
      </c>
      <c r="E48" s="8" t="s">
        <v>150</v>
      </c>
      <c r="F48" s="8">
        <v>49218060</v>
      </c>
      <c r="G48" s="8">
        <v>19</v>
      </c>
      <c r="H48" s="8" t="s">
        <v>543</v>
      </c>
      <c r="I48" s="9" t="s">
        <v>544</v>
      </c>
      <c r="J48" s="60">
        <v>3.2585999999999997E-2</v>
      </c>
      <c r="K48" s="61">
        <v>2.13203E-3</v>
      </c>
      <c r="L48" s="62">
        <v>9.77E-53</v>
      </c>
      <c r="M48" s="60">
        <v>389864</v>
      </c>
    </row>
    <row r="49" spans="1:13" hidden="1" x14ac:dyDescent="0.2">
      <c r="A49" s="8" t="s">
        <v>288</v>
      </c>
      <c r="B49" s="8" t="s">
        <v>100</v>
      </c>
      <c r="C49" t="s">
        <v>26</v>
      </c>
      <c r="D49" t="s">
        <v>45</v>
      </c>
      <c r="E49" s="8" t="s">
        <v>150</v>
      </c>
      <c r="F49" s="8">
        <v>49218060</v>
      </c>
      <c r="G49" s="8">
        <v>19</v>
      </c>
      <c r="H49" s="8" t="s">
        <v>543</v>
      </c>
      <c r="I49" s="9" t="s">
        <v>544</v>
      </c>
      <c r="J49" s="60">
        <v>3.2585999999999997E-2</v>
      </c>
      <c r="K49" s="61">
        <v>2.13203E-3</v>
      </c>
      <c r="L49" s="62">
        <v>9.77E-53</v>
      </c>
      <c r="M49" s="60">
        <v>389864</v>
      </c>
    </row>
    <row r="50" spans="1:13" x14ac:dyDescent="0.2">
      <c r="A50" s="8" t="s">
        <v>267</v>
      </c>
      <c r="B50" s="8" t="s">
        <v>135</v>
      </c>
      <c r="C50" s="8" t="s">
        <v>26</v>
      </c>
      <c r="D50" s="8" t="s">
        <v>45</v>
      </c>
      <c r="E50" s="8">
        <v>0.59809999999999997</v>
      </c>
      <c r="F50" s="8">
        <v>136616754</v>
      </c>
      <c r="G50" s="8">
        <v>2</v>
      </c>
      <c r="H50" s="8" t="s">
        <v>477</v>
      </c>
      <c r="I50" s="9" t="s">
        <v>478</v>
      </c>
      <c r="J50" s="82">
        <v>-1.1172</v>
      </c>
      <c r="K50" s="83">
        <v>7.3099999999999998E-2</v>
      </c>
      <c r="L50" s="82">
        <v>1.1199999999999999E-52</v>
      </c>
      <c r="M50" s="82" t="s">
        <v>150</v>
      </c>
    </row>
    <row r="51" spans="1:13" hidden="1" x14ac:dyDescent="0.2">
      <c r="A51" s="8" t="s">
        <v>267</v>
      </c>
      <c r="B51" s="8" t="s">
        <v>100</v>
      </c>
      <c r="C51" s="8" t="s">
        <v>26</v>
      </c>
      <c r="D51" s="8" t="s">
        <v>45</v>
      </c>
      <c r="E51" s="8">
        <v>0.48425800000000002</v>
      </c>
      <c r="F51" s="8">
        <v>49218060</v>
      </c>
      <c r="G51" s="8">
        <v>19</v>
      </c>
      <c r="H51" s="8" t="s">
        <v>1023</v>
      </c>
      <c r="I51" s="9" t="s">
        <v>1027</v>
      </c>
      <c r="J51" s="60">
        <v>-2.4169E-2</v>
      </c>
      <c r="K51" s="61">
        <v>1.7955899999999999E-3</v>
      </c>
      <c r="L51" s="62">
        <v>2.6E-51</v>
      </c>
      <c r="M51" s="60">
        <v>445364</v>
      </c>
    </row>
    <row r="52" spans="1:13" hidden="1" x14ac:dyDescent="0.2">
      <c r="A52" s="8" t="s">
        <v>288</v>
      </c>
      <c r="B52" s="8" t="s">
        <v>100</v>
      </c>
      <c r="C52" t="s">
        <v>26</v>
      </c>
      <c r="D52" t="s">
        <v>45</v>
      </c>
      <c r="E52" s="8">
        <v>0.48425800000000002</v>
      </c>
      <c r="F52" s="8">
        <v>49218060</v>
      </c>
      <c r="G52" s="8">
        <v>19</v>
      </c>
      <c r="H52" s="8" t="s">
        <v>1023</v>
      </c>
      <c r="I52" s="9" t="s">
        <v>1027</v>
      </c>
      <c r="J52" s="60">
        <v>-2.4169E-2</v>
      </c>
      <c r="K52" s="61">
        <v>1.7955899999999999E-3</v>
      </c>
      <c r="L52" s="62">
        <v>2.6E-51</v>
      </c>
      <c r="M52" s="60">
        <v>445364</v>
      </c>
    </row>
    <row r="53" spans="1:13" hidden="1" x14ac:dyDescent="0.2">
      <c r="A53" s="8" t="s">
        <v>267</v>
      </c>
      <c r="B53" s="8" t="s">
        <v>100</v>
      </c>
      <c r="C53" s="8" t="s">
        <v>26</v>
      </c>
      <c r="D53" s="8" t="s">
        <v>45</v>
      </c>
      <c r="E53" s="8">
        <v>0.50048999999999999</v>
      </c>
      <c r="F53" s="8">
        <v>49218060</v>
      </c>
      <c r="G53" s="8">
        <v>19</v>
      </c>
      <c r="H53" s="8" t="s">
        <v>700</v>
      </c>
      <c r="I53" s="9" t="s">
        <v>786</v>
      </c>
      <c r="J53" s="60">
        <v>-4.8763000000000001E-2</v>
      </c>
      <c r="K53" s="61">
        <v>3.2406000000000002E-3</v>
      </c>
      <c r="L53" s="62">
        <v>3.7200000000000001E-51</v>
      </c>
      <c r="M53" s="60">
        <v>344052</v>
      </c>
    </row>
    <row r="54" spans="1:13" hidden="1" x14ac:dyDescent="0.2">
      <c r="A54" s="8" t="s">
        <v>288</v>
      </c>
      <c r="B54" s="8" t="s">
        <v>100</v>
      </c>
      <c r="C54" t="s">
        <v>26</v>
      </c>
      <c r="D54" t="s">
        <v>45</v>
      </c>
      <c r="E54" s="8">
        <v>0.50048999999999999</v>
      </c>
      <c r="F54" s="8">
        <v>49218060</v>
      </c>
      <c r="G54" s="8">
        <v>19</v>
      </c>
      <c r="H54" s="8" t="s">
        <v>700</v>
      </c>
      <c r="I54" s="9" t="s">
        <v>786</v>
      </c>
      <c r="J54" s="60">
        <v>-4.8763000000000001E-2</v>
      </c>
      <c r="K54" s="61">
        <v>3.2406000000000002E-3</v>
      </c>
      <c r="L54" s="62">
        <v>3.7200000000000001E-51</v>
      </c>
      <c r="M54" s="60">
        <v>344052</v>
      </c>
    </row>
    <row r="55" spans="1:13" hidden="1" x14ac:dyDescent="0.2">
      <c r="A55" s="8" t="s">
        <v>267</v>
      </c>
      <c r="B55" s="8" t="s">
        <v>100</v>
      </c>
      <c r="C55" s="8" t="s">
        <v>26</v>
      </c>
      <c r="D55" s="8" t="s">
        <v>45</v>
      </c>
      <c r="E55" s="8" t="s">
        <v>150</v>
      </c>
      <c r="F55" s="8">
        <v>49218060</v>
      </c>
      <c r="G55" s="8">
        <v>19</v>
      </c>
      <c r="H55" s="8" t="s">
        <v>813</v>
      </c>
      <c r="I55" s="9" t="s">
        <v>814</v>
      </c>
      <c r="J55" s="60">
        <v>3.26247E-2</v>
      </c>
      <c r="K55" s="61">
        <v>2.1773299999999999E-3</v>
      </c>
      <c r="L55" s="62">
        <v>9.3700000000000003E-51</v>
      </c>
      <c r="M55" s="60">
        <v>388022</v>
      </c>
    </row>
    <row r="56" spans="1:13" hidden="1" x14ac:dyDescent="0.2">
      <c r="A56" s="8" t="s">
        <v>288</v>
      </c>
      <c r="B56" s="8" t="s">
        <v>100</v>
      </c>
      <c r="C56" t="s">
        <v>26</v>
      </c>
      <c r="D56" t="s">
        <v>45</v>
      </c>
      <c r="E56" s="8" t="s">
        <v>150</v>
      </c>
      <c r="F56" s="8">
        <v>49218060</v>
      </c>
      <c r="G56" s="8">
        <v>19</v>
      </c>
      <c r="H56" s="8" t="s">
        <v>813</v>
      </c>
      <c r="I56" s="9" t="s">
        <v>814</v>
      </c>
      <c r="J56" s="60">
        <v>3.26247E-2</v>
      </c>
      <c r="K56" s="61">
        <v>2.1773299999999999E-3</v>
      </c>
      <c r="L56" s="62">
        <v>9.3700000000000003E-51</v>
      </c>
      <c r="M56" s="60">
        <v>388022</v>
      </c>
    </row>
    <row r="57" spans="1:13" hidden="1" x14ac:dyDescent="0.2">
      <c r="A57" s="8" t="s">
        <v>267</v>
      </c>
      <c r="B57" s="8" t="s">
        <v>132</v>
      </c>
      <c r="C57" s="8" t="s">
        <v>14</v>
      </c>
      <c r="D57" s="8" t="s">
        <v>45</v>
      </c>
      <c r="E57" s="8">
        <v>0.41149999999999998</v>
      </c>
      <c r="F57" s="8">
        <v>135837906</v>
      </c>
      <c r="G57" s="8">
        <v>2</v>
      </c>
      <c r="H57" s="8" t="s">
        <v>477</v>
      </c>
      <c r="I57" s="9" t="s">
        <v>478</v>
      </c>
      <c r="J57" s="60">
        <v>1.0809</v>
      </c>
      <c r="K57" s="61">
        <v>7.2499999999999995E-2</v>
      </c>
      <c r="L57" s="62">
        <v>2.6399999999999998E-50</v>
      </c>
      <c r="M57" s="60" t="s">
        <v>150</v>
      </c>
    </row>
    <row r="58" spans="1:13" hidden="1" x14ac:dyDescent="0.2">
      <c r="A58" s="8" t="s">
        <v>267</v>
      </c>
      <c r="B58" s="8" t="s">
        <v>100</v>
      </c>
      <c r="C58" s="8" t="s">
        <v>26</v>
      </c>
      <c r="D58" s="8" t="s">
        <v>45</v>
      </c>
      <c r="E58" s="8">
        <v>0.48424400000000001</v>
      </c>
      <c r="F58" s="8">
        <v>49218060</v>
      </c>
      <c r="G58" s="8">
        <v>19</v>
      </c>
      <c r="H58" s="8" t="s">
        <v>594</v>
      </c>
      <c r="I58" s="9" t="s">
        <v>1028</v>
      </c>
      <c r="J58" s="60">
        <v>3.0348300000000002E-2</v>
      </c>
      <c r="K58" s="61">
        <v>2.0760800000000001E-3</v>
      </c>
      <c r="L58" s="62">
        <v>5.9999999999999998E-50</v>
      </c>
      <c r="M58" s="60">
        <v>437878</v>
      </c>
    </row>
    <row r="59" spans="1:13" hidden="1" x14ac:dyDescent="0.2">
      <c r="A59" s="8" t="s">
        <v>288</v>
      </c>
      <c r="B59" s="8" t="s">
        <v>100</v>
      </c>
      <c r="C59" t="s">
        <v>26</v>
      </c>
      <c r="D59" t="s">
        <v>45</v>
      </c>
      <c r="E59" s="8">
        <v>0.48424400000000001</v>
      </c>
      <c r="F59" s="8">
        <v>49218060</v>
      </c>
      <c r="G59" s="8">
        <v>19</v>
      </c>
      <c r="H59" s="8" t="s">
        <v>594</v>
      </c>
      <c r="I59" s="9" t="s">
        <v>1028</v>
      </c>
      <c r="J59" s="60">
        <v>3.0348300000000002E-2</v>
      </c>
      <c r="K59" s="61">
        <v>2.0760800000000001E-3</v>
      </c>
      <c r="L59" s="62">
        <v>5.9999999999999998E-50</v>
      </c>
      <c r="M59" s="60">
        <v>437878</v>
      </c>
    </row>
    <row r="60" spans="1:13" hidden="1" x14ac:dyDescent="0.2">
      <c r="A60" s="8" t="s">
        <v>267</v>
      </c>
      <c r="B60" s="8" t="s">
        <v>100</v>
      </c>
      <c r="C60" s="8" t="s">
        <v>26</v>
      </c>
      <c r="D60" s="8" t="s">
        <v>45</v>
      </c>
      <c r="E60" s="8">
        <v>0.48422399999999999</v>
      </c>
      <c r="F60" s="8">
        <v>49218060</v>
      </c>
      <c r="G60" s="8">
        <v>19</v>
      </c>
      <c r="H60" s="8" t="s">
        <v>1029</v>
      </c>
      <c r="I60" s="9" t="s">
        <v>1030</v>
      </c>
      <c r="J60" s="60">
        <v>3.0227299999999999E-2</v>
      </c>
      <c r="K60" s="61">
        <v>2.0725600000000002E-3</v>
      </c>
      <c r="L60" s="62">
        <v>6.8000000000000003E-50</v>
      </c>
      <c r="M60" s="60">
        <v>437068</v>
      </c>
    </row>
    <row r="61" spans="1:13" hidden="1" x14ac:dyDescent="0.2">
      <c r="A61" s="8" t="s">
        <v>288</v>
      </c>
      <c r="B61" s="8" t="s">
        <v>100</v>
      </c>
      <c r="C61" t="s">
        <v>26</v>
      </c>
      <c r="D61" t="s">
        <v>45</v>
      </c>
      <c r="E61" s="8">
        <v>0.48422399999999999</v>
      </c>
      <c r="F61" s="8">
        <v>49218060</v>
      </c>
      <c r="G61" s="8">
        <v>19</v>
      </c>
      <c r="H61" s="8" t="s">
        <v>1029</v>
      </c>
      <c r="I61" s="9" t="s">
        <v>1030</v>
      </c>
      <c r="J61" s="60">
        <v>3.0227299999999999E-2</v>
      </c>
      <c r="K61" s="61">
        <v>2.0725600000000002E-3</v>
      </c>
      <c r="L61" s="62">
        <v>6.8000000000000003E-50</v>
      </c>
      <c r="M61" s="60">
        <v>437068</v>
      </c>
    </row>
    <row r="62" spans="1:13" x14ac:dyDescent="0.2">
      <c r="A62" s="8" t="s">
        <v>267</v>
      </c>
      <c r="B62" s="8" t="s">
        <v>135</v>
      </c>
      <c r="C62" s="8" t="s">
        <v>26</v>
      </c>
      <c r="D62" s="8" t="s">
        <v>45</v>
      </c>
      <c r="E62" s="8">
        <v>0.59809999999999997</v>
      </c>
      <c r="F62" s="8">
        <v>136616754</v>
      </c>
      <c r="G62" s="8">
        <v>2</v>
      </c>
      <c r="H62" s="8" t="s">
        <v>479</v>
      </c>
      <c r="I62" s="9" t="s">
        <v>480</v>
      </c>
      <c r="J62" s="82">
        <v>-1.1671</v>
      </c>
      <c r="K62" s="83">
        <v>7.8700000000000006E-2</v>
      </c>
      <c r="L62" s="82">
        <v>1.01E-49</v>
      </c>
      <c r="M62" s="82" t="s">
        <v>150</v>
      </c>
    </row>
    <row r="63" spans="1:13" hidden="1" x14ac:dyDescent="0.2">
      <c r="A63" s="8" t="s">
        <v>267</v>
      </c>
      <c r="B63" s="8" t="s">
        <v>72</v>
      </c>
      <c r="C63" s="8" t="s">
        <v>15</v>
      </c>
      <c r="D63" s="8" t="s">
        <v>14</v>
      </c>
      <c r="E63" s="8">
        <v>0.228266</v>
      </c>
      <c r="F63" s="8">
        <v>171947435</v>
      </c>
      <c r="G63" s="8">
        <v>3</v>
      </c>
      <c r="H63" s="8" t="s">
        <v>397</v>
      </c>
      <c r="I63" s="9" t="s">
        <v>398</v>
      </c>
      <c r="J63" s="60">
        <v>-7.6958100000000002E-2</v>
      </c>
      <c r="K63" s="61">
        <v>5.2371900000000001E-3</v>
      </c>
      <c r="L63" s="62">
        <v>7.0000000000000001E-49</v>
      </c>
      <c r="M63" s="60">
        <v>97653</v>
      </c>
    </row>
    <row r="64" spans="1:13" hidden="1" x14ac:dyDescent="0.2">
      <c r="A64" s="8" t="s">
        <v>289</v>
      </c>
      <c r="B64" s="8" t="s">
        <v>72</v>
      </c>
      <c r="C64" s="8" t="s">
        <v>15</v>
      </c>
      <c r="D64" s="8" t="s">
        <v>14</v>
      </c>
      <c r="E64" s="8">
        <v>0.228266</v>
      </c>
      <c r="F64" s="8">
        <v>171947435</v>
      </c>
      <c r="G64" s="8">
        <v>3</v>
      </c>
      <c r="H64" s="8" t="s">
        <v>397</v>
      </c>
      <c r="I64" s="9" t="s">
        <v>398</v>
      </c>
      <c r="J64" s="60">
        <v>-7.6958100000000002E-2</v>
      </c>
      <c r="K64" s="61">
        <v>5.2371900000000001E-3</v>
      </c>
      <c r="L64" s="62">
        <v>7.0000000000000001E-49</v>
      </c>
      <c r="M64" s="60">
        <v>97653</v>
      </c>
    </row>
    <row r="65" spans="1:13" hidden="1" x14ac:dyDescent="0.2">
      <c r="A65" s="8" t="s">
        <v>264</v>
      </c>
      <c r="B65" s="8" t="s">
        <v>72</v>
      </c>
      <c r="C65" t="s">
        <v>15</v>
      </c>
      <c r="D65" t="s">
        <v>14</v>
      </c>
      <c r="E65" s="8">
        <v>0.228266</v>
      </c>
      <c r="F65" s="8">
        <v>171947435</v>
      </c>
      <c r="G65" s="8">
        <v>3</v>
      </c>
      <c r="H65" s="8" t="s">
        <v>397</v>
      </c>
      <c r="I65" s="9" t="s">
        <v>398</v>
      </c>
      <c r="J65" s="60">
        <v>-7.6958100000000002E-2</v>
      </c>
      <c r="K65" s="61">
        <v>5.2371900000000001E-3</v>
      </c>
      <c r="L65" s="62">
        <v>7.0000300000000003E-49</v>
      </c>
      <c r="M65" s="60">
        <v>97653</v>
      </c>
    </row>
    <row r="66" spans="1:13" hidden="1" x14ac:dyDescent="0.2">
      <c r="A66" s="8" t="s">
        <v>264</v>
      </c>
      <c r="B66" s="8" t="s">
        <v>72</v>
      </c>
      <c r="C66" t="s">
        <v>15</v>
      </c>
      <c r="D66" t="s">
        <v>14</v>
      </c>
      <c r="E66" s="8">
        <v>0.25776900000000003</v>
      </c>
      <c r="F66" s="8">
        <v>171947435</v>
      </c>
      <c r="G66" s="8">
        <v>3</v>
      </c>
      <c r="H66" s="8" t="s">
        <v>399</v>
      </c>
      <c r="I66" s="9" t="s">
        <v>400</v>
      </c>
      <c r="J66" s="60">
        <v>2.1399999999999999E-2</v>
      </c>
      <c r="K66" s="61">
        <v>1.5E-3</v>
      </c>
      <c r="L66" s="62">
        <v>8.1583099999999994E-49</v>
      </c>
      <c r="M66" s="60">
        <v>360388</v>
      </c>
    </row>
    <row r="67" spans="1:13" hidden="1" x14ac:dyDescent="0.2">
      <c r="A67" s="8" t="s">
        <v>267</v>
      </c>
      <c r="B67" s="8" t="s">
        <v>72</v>
      </c>
      <c r="C67" s="8" t="s">
        <v>15</v>
      </c>
      <c r="D67" s="8" t="s">
        <v>14</v>
      </c>
      <c r="E67" s="8">
        <v>0.25776900000000003</v>
      </c>
      <c r="F67" s="8">
        <v>171947435</v>
      </c>
      <c r="G67" s="8">
        <v>3</v>
      </c>
      <c r="H67" s="8" t="s">
        <v>399</v>
      </c>
      <c r="I67" s="9" t="s">
        <v>400</v>
      </c>
      <c r="J67" s="60">
        <v>2.1399999999999999E-2</v>
      </c>
      <c r="K67" s="61">
        <v>1.5E-3</v>
      </c>
      <c r="L67" s="62">
        <v>8.1600000000000007E-49</v>
      </c>
      <c r="M67" s="60">
        <v>360388</v>
      </c>
    </row>
    <row r="68" spans="1:13" hidden="1" x14ac:dyDescent="0.2">
      <c r="A68" s="8" t="s">
        <v>289</v>
      </c>
      <c r="B68" s="8" t="s">
        <v>72</v>
      </c>
      <c r="C68" s="8" t="s">
        <v>15</v>
      </c>
      <c r="D68" s="8" t="s">
        <v>14</v>
      </c>
      <c r="E68" s="8">
        <v>0.25776900000000003</v>
      </c>
      <c r="F68" s="8">
        <v>171947435</v>
      </c>
      <c r="G68" s="8">
        <v>3</v>
      </c>
      <c r="H68" s="8" t="s">
        <v>399</v>
      </c>
      <c r="I68" s="9" t="s">
        <v>400</v>
      </c>
      <c r="J68" s="60">
        <v>2.1399999999999999E-2</v>
      </c>
      <c r="K68" s="61">
        <v>1.5E-3</v>
      </c>
      <c r="L68" s="62">
        <v>8.1600000000000007E-49</v>
      </c>
      <c r="M68" s="60">
        <v>360388</v>
      </c>
    </row>
    <row r="69" spans="1:13" hidden="1" x14ac:dyDescent="0.2">
      <c r="A69" s="8" t="s">
        <v>264</v>
      </c>
      <c r="B69" s="8" t="s">
        <v>72</v>
      </c>
      <c r="C69" t="s">
        <v>15</v>
      </c>
      <c r="D69" t="s">
        <v>14</v>
      </c>
      <c r="E69" s="8">
        <v>0.22697200000000001</v>
      </c>
      <c r="F69" s="8">
        <v>171947435</v>
      </c>
      <c r="G69" s="8">
        <v>3</v>
      </c>
      <c r="H69" s="8" t="s">
        <v>401</v>
      </c>
      <c r="I69" s="9" t="s">
        <v>402</v>
      </c>
      <c r="J69" s="60">
        <v>-0.15287300000000001</v>
      </c>
      <c r="K69" s="61">
        <v>1.0876200000000001E-2</v>
      </c>
      <c r="L69" s="62">
        <v>1.39991E-48</v>
      </c>
      <c r="M69" s="60">
        <v>76029</v>
      </c>
    </row>
    <row r="70" spans="1:13" hidden="1" x14ac:dyDescent="0.2">
      <c r="A70" s="8" t="s">
        <v>267</v>
      </c>
      <c r="B70" s="8" t="s">
        <v>72</v>
      </c>
      <c r="C70" s="8" t="s">
        <v>15</v>
      </c>
      <c r="D70" s="8" t="s">
        <v>14</v>
      </c>
      <c r="E70" s="8">
        <v>0.22697200000000001</v>
      </c>
      <c r="F70" s="8">
        <v>171947435</v>
      </c>
      <c r="G70" s="8">
        <v>3</v>
      </c>
      <c r="H70" s="8" t="s">
        <v>401</v>
      </c>
      <c r="I70" s="9" t="s">
        <v>402</v>
      </c>
      <c r="J70" s="60">
        <v>-0.15287300000000001</v>
      </c>
      <c r="K70" s="61">
        <v>1.0876200000000001E-2</v>
      </c>
      <c r="L70" s="62">
        <v>1.4E-48</v>
      </c>
      <c r="M70" s="60">
        <v>76029</v>
      </c>
    </row>
    <row r="71" spans="1:13" hidden="1" x14ac:dyDescent="0.2">
      <c r="A71" s="8" t="s">
        <v>289</v>
      </c>
      <c r="B71" s="8" t="s">
        <v>72</v>
      </c>
      <c r="C71" s="8" t="s">
        <v>15</v>
      </c>
      <c r="D71" s="8" t="s">
        <v>14</v>
      </c>
      <c r="E71" s="8">
        <v>0.22697200000000001</v>
      </c>
      <c r="F71" s="8">
        <v>171947435</v>
      </c>
      <c r="G71" s="8">
        <v>3</v>
      </c>
      <c r="H71" s="8" t="s">
        <v>401</v>
      </c>
      <c r="I71" s="9" t="s">
        <v>402</v>
      </c>
      <c r="J71" s="60">
        <v>-0.15287300000000001</v>
      </c>
      <c r="K71" s="61">
        <v>1.0876200000000001E-2</v>
      </c>
      <c r="L71" s="62">
        <v>1.4E-48</v>
      </c>
      <c r="M71" s="60">
        <v>76029</v>
      </c>
    </row>
    <row r="72" spans="1:13" hidden="1" x14ac:dyDescent="0.2">
      <c r="A72" s="8" t="s">
        <v>267</v>
      </c>
      <c r="B72" s="8" t="s">
        <v>100</v>
      </c>
      <c r="C72" s="8" t="s">
        <v>26</v>
      </c>
      <c r="D72" s="8" t="s">
        <v>45</v>
      </c>
      <c r="E72" s="8">
        <v>0.49781500000000001</v>
      </c>
      <c r="F72" s="8">
        <v>49218060</v>
      </c>
      <c r="G72" s="8">
        <v>19</v>
      </c>
      <c r="H72" s="8" t="s">
        <v>798</v>
      </c>
      <c r="I72" s="9" t="s">
        <v>799</v>
      </c>
      <c r="J72" s="60">
        <v>3.00723E-2</v>
      </c>
      <c r="K72" s="61">
        <v>2.05842E-3</v>
      </c>
      <c r="L72" s="62">
        <v>2.4E-48</v>
      </c>
      <c r="M72" s="60" t="s">
        <v>150</v>
      </c>
    </row>
    <row r="73" spans="1:13" hidden="1" x14ac:dyDescent="0.2">
      <c r="A73" s="8" t="s">
        <v>288</v>
      </c>
      <c r="B73" s="8" t="s">
        <v>100</v>
      </c>
      <c r="C73" t="s">
        <v>26</v>
      </c>
      <c r="D73" t="s">
        <v>45</v>
      </c>
      <c r="E73" s="8">
        <v>0.49781500000000001</v>
      </c>
      <c r="F73" s="8">
        <v>49218060</v>
      </c>
      <c r="G73" s="8">
        <v>19</v>
      </c>
      <c r="H73" s="8" t="s">
        <v>798</v>
      </c>
      <c r="I73" s="9" t="s">
        <v>799</v>
      </c>
      <c r="J73" s="60">
        <v>3.00723E-2</v>
      </c>
      <c r="K73" s="61">
        <v>2.05842E-3</v>
      </c>
      <c r="L73" s="62">
        <v>2.4E-48</v>
      </c>
      <c r="M73" s="60" t="s">
        <v>150</v>
      </c>
    </row>
    <row r="74" spans="1:13" hidden="1" x14ac:dyDescent="0.2">
      <c r="A74" s="8" t="s">
        <v>267</v>
      </c>
      <c r="B74" s="8" t="s">
        <v>100</v>
      </c>
      <c r="C74" s="8" t="s">
        <v>26</v>
      </c>
      <c r="D74" s="8" t="s">
        <v>45</v>
      </c>
      <c r="E74" s="8" t="s">
        <v>150</v>
      </c>
      <c r="F74" s="8">
        <v>49218060</v>
      </c>
      <c r="G74" s="8">
        <v>19</v>
      </c>
      <c r="H74" s="8" t="s">
        <v>713</v>
      </c>
      <c r="I74" s="9" t="s">
        <v>714</v>
      </c>
      <c r="J74" s="60">
        <v>3.16076E-2</v>
      </c>
      <c r="K74" s="61">
        <v>2.1742300000000001E-3</v>
      </c>
      <c r="L74" s="62">
        <v>7.0199999999999997E-48</v>
      </c>
      <c r="M74" s="60">
        <v>389189</v>
      </c>
    </row>
    <row r="75" spans="1:13" hidden="1" x14ac:dyDescent="0.2">
      <c r="A75" s="8" t="s">
        <v>288</v>
      </c>
      <c r="B75" s="8" t="s">
        <v>100</v>
      </c>
      <c r="C75" t="s">
        <v>26</v>
      </c>
      <c r="D75" t="s">
        <v>45</v>
      </c>
      <c r="E75" s="8" t="s">
        <v>150</v>
      </c>
      <c r="F75" s="8">
        <v>49218060</v>
      </c>
      <c r="G75" s="8">
        <v>19</v>
      </c>
      <c r="H75" s="8" t="s">
        <v>713</v>
      </c>
      <c r="I75" s="9" t="s">
        <v>714</v>
      </c>
      <c r="J75" s="60">
        <v>3.16076E-2</v>
      </c>
      <c r="K75" s="61">
        <v>2.1742300000000001E-3</v>
      </c>
      <c r="L75" s="62">
        <v>7.0199999999999997E-48</v>
      </c>
      <c r="M75" s="60">
        <v>389189</v>
      </c>
    </row>
    <row r="76" spans="1:13" hidden="1" x14ac:dyDescent="0.2">
      <c r="A76" s="8" t="s">
        <v>267</v>
      </c>
      <c r="B76" s="8" t="s">
        <v>100</v>
      </c>
      <c r="C76" s="8" t="s">
        <v>26</v>
      </c>
      <c r="D76" s="8" t="s">
        <v>45</v>
      </c>
      <c r="E76" s="8" t="s">
        <v>150</v>
      </c>
      <c r="F76" s="8">
        <v>49218060</v>
      </c>
      <c r="G76" s="8">
        <v>19</v>
      </c>
      <c r="H76" s="8" t="s">
        <v>713</v>
      </c>
      <c r="I76" s="9" t="s">
        <v>720</v>
      </c>
      <c r="J76" s="60">
        <v>3.1537500000000003E-2</v>
      </c>
      <c r="K76" s="61">
        <v>2.1750099999999998E-3</v>
      </c>
      <c r="L76" s="62">
        <v>1.2099999999999999E-47</v>
      </c>
      <c r="M76" s="60">
        <v>389189</v>
      </c>
    </row>
    <row r="77" spans="1:13" hidden="1" x14ac:dyDescent="0.2">
      <c r="A77" s="8" t="s">
        <v>288</v>
      </c>
      <c r="B77" s="8" t="s">
        <v>100</v>
      </c>
      <c r="C77" t="s">
        <v>26</v>
      </c>
      <c r="D77" t="s">
        <v>45</v>
      </c>
      <c r="E77" s="8" t="s">
        <v>150</v>
      </c>
      <c r="F77" s="8">
        <v>49218060</v>
      </c>
      <c r="G77" s="8">
        <v>19</v>
      </c>
      <c r="H77" s="8" t="s">
        <v>713</v>
      </c>
      <c r="I77" s="9" t="s">
        <v>720</v>
      </c>
      <c r="J77" s="60">
        <v>3.1537500000000003E-2</v>
      </c>
      <c r="K77" s="61">
        <v>2.1750099999999998E-3</v>
      </c>
      <c r="L77" s="62">
        <v>1.2099999999999999E-47</v>
      </c>
      <c r="M77" s="60">
        <v>389189</v>
      </c>
    </row>
    <row r="78" spans="1:13" hidden="1" x14ac:dyDescent="0.2">
      <c r="A78" s="8" t="s">
        <v>267</v>
      </c>
      <c r="B78" s="8" t="s">
        <v>132</v>
      </c>
      <c r="C78" s="8" t="s">
        <v>14</v>
      </c>
      <c r="D78" s="8" t="s">
        <v>45</v>
      </c>
      <c r="E78" s="8">
        <v>0.41149999999999998</v>
      </c>
      <c r="F78" s="8">
        <v>135837906</v>
      </c>
      <c r="G78" s="8">
        <v>2</v>
      </c>
      <c r="H78" s="8" t="s">
        <v>479</v>
      </c>
      <c r="I78" s="9" t="s">
        <v>480</v>
      </c>
      <c r="J78" s="60">
        <v>1.1277999999999999</v>
      </c>
      <c r="K78" s="61">
        <v>7.8E-2</v>
      </c>
      <c r="L78" s="62">
        <v>2.18E-47</v>
      </c>
      <c r="M78" s="60" t="s">
        <v>150</v>
      </c>
    </row>
    <row r="79" spans="1:13" hidden="1" x14ac:dyDescent="0.2">
      <c r="A79" s="8" t="s">
        <v>267</v>
      </c>
      <c r="B79" s="8" t="s">
        <v>100</v>
      </c>
      <c r="C79" s="8" t="s">
        <v>26</v>
      </c>
      <c r="D79" s="8" t="s">
        <v>45</v>
      </c>
      <c r="E79" s="8" t="s">
        <v>150</v>
      </c>
      <c r="F79" s="8">
        <v>49218060</v>
      </c>
      <c r="G79" s="8">
        <v>19</v>
      </c>
      <c r="H79" s="8" t="s">
        <v>1031</v>
      </c>
      <c r="I79" s="9" t="s">
        <v>1032</v>
      </c>
      <c r="J79" s="60">
        <v>-2.7503900000000001E-2</v>
      </c>
      <c r="K79" s="61">
        <v>1.9150599999999999E-3</v>
      </c>
      <c r="L79" s="62">
        <v>8.9700000000000006E-47</v>
      </c>
      <c r="M79" s="60">
        <v>396616</v>
      </c>
    </row>
    <row r="80" spans="1:13" hidden="1" x14ac:dyDescent="0.2">
      <c r="A80" s="8" t="s">
        <v>288</v>
      </c>
      <c r="B80" s="8" t="s">
        <v>100</v>
      </c>
      <c r="C80" t="s">
        <v>26</v>
      </c>
      <c r="D80" t="s">
        <v>45</v>
      </c>
      <c r="E80" s="8" t="s">
        <v>150</v>
      </c>
      <c r="F80" s="8">
        <v>49218060</v>
      </c>
      <c r="G80" s="8">
        <v>19</v>
      </c>
      <c r="H80" s="8" t="s">
        <v>1031</v>
      </c>
      <c r="I80" s="9" t="s">
        <v>1032</v>
      </c>
      <c r="J80" s="60">
        <v>-2.7503900000000001E-2</v>
      </c>
      <c r="K80" s="61">
        <v>1.9150599999999999E-3</v>
      </c>
      <c r="L80" s="62">
        <v>8.9700000000000006E-47</v>
      </c>
      <c r="M80" s="60">
        <v>396616</v>
      </c>
    </row>
    <row r="81" spans="1:13" hidden="1" x14ac:dyDescent="0.2">
      <c r="A81" s="8" t="s">
        <v>267</v>
      </c>
      <c r="B81" s="8" t="s">
        <v>100</v>
      </c>
      <c r="C81" s="8" t="s">
        <v>26</v>
      </c>
      <c r="D81" s="8" t="s">
        <v>45</v>
      </c>
      <c r="E81" s="8">
        <v>0.50061</v>
      </c>
      <c r="F81" s="8">
        <v>49218060</v>
      </c>
      <c r="G81" s="8">
        <v>19</v>
      </c>
      <c r="H81" s="8" t="s">
        <v>1021</v>
      </c>
      <c r="I81" s="9" t="s">
        <v>1033</v>
      </c>
      <c r="J81" s="60">
        <v>3.5900000000000001E-2</v>
      </c>
      <c r="K81" s="61">
        <v>2.5000000000000001E-3</v>
      </c>
      <c r="L81" s="62">
        <v>1.01E-45</v>
      </c>
      <c r="M81" s="60">
        <v>314921</v>
      </c>
    </row>
    <row r="82" spans="1:13" hidden="1" x14ac:dyDescent="0.2">
      <c r="A82" s="8" t="s">
        <v>288</v>
      </c>
      <c r="B82" s="8" t="s">
        <v>100</v>
      </c>
      <c r="C82" t="s">
        <v>26</v>
      </c>
      <c r="D82" t="s">
        <v>45</v>
      </c>
      <c r="E82" s="8">
        <v>0.50061</v>
      </c>
      <c r="F82" s="8">
        <v>49218060</v>
      </c>
      <c r="G82" s="8">
        <v>19</v>
      </c>
      <c r="H82" s="8" t="s">
        <v>1021</v>
      </c>
      <c r="I82" s="9" t="s">
        <v>1033</v>
      </c>
      <c r="J82" s="60">
        <v>3.5900000000000001E-2</v>
      </c>
      <c r="K82" s="61">
        <v>2.5000000000000001E-3</v>
      </c>
      <c r="L82" s="62">
        <v>1.01E-45</v>
      </c>
      <c r="M82" s="60">
        <v>314921</v>
      </c>
    </row>
    <row r="83" spans="1:13" hidden="1" x14ac:dyDescent="0.2">
      <c r="A83" s="8" t="s">
        <v>267</v>
      </c>
      <c r="B83" s="8" t="s">
        <v>100</v>
      </c>
      <c r="C83" s="8" t="s">
        <v>26</v>
      </c>
      <c r="D83" s="8" t="s">
        <v>45</v>
      </c>
      <c r="E83" s="8">
        <v>0.50061</v>
      </c>
      <c r="F83" s="8">
        <v>49218060</v>
      </c>
      <c r="G83" s="8">
        <v>19</v>
      </c>
      <c r="H83" s="8" t="s">
        <v>1034</v>
      </c>
      <c r="I83" s="9" t="s">
        <v>1035</v>
      </c>
      <c r="J83" s="60">
        <v>3.5921000000000002E-2</v>
      </c>
      <c r="K83" s="61">
        <v>2.5308000000000002E-3</v>
      </c>
      <c r="L83" s="62">
        <v>1.0400000000000001E-45</v>
      </c>
      <c r="M83" s="60">
        <v>314921</v>
      </c>
    </row>
    <row r="84" spans="1:13" hidden="1" x14ac:dyDescent="0.2">
      <c r="A84" s="8" t="s">
        <v>288</v>
      </c>
      <c r="B84" s="8" t="s">
        <v>100</v>
      </c>
      <c r="C84" t="s">
        <v>26</v>
      </c>
      <c r="D84" t="s">
        <v>45</v>
      </c>
      <c r="E84" s="8">
        <v>0.50061</v>
      </c>
      <c r="F84" s="8">
        <v>49218060</v>
      </c>
      <c r="G84" s="8">
        <v>19</v>
      </c>
      <c r="H84" s="8" t="s">
        <v>1034</v>
      </c>
      <c r="I84" s="9" t="s">
        <v>1035</v>
      </c>
      <c r="J84" s="60">
        <v>3.5921000000000002E-2</v>
      </c>
      <c r="K84" s="61">
        <v>2.5308000000000002E-3</v>
      </c>
      <c r="L84" s="62">
        <v>1.0400000000000001E-45</v>
      </c>
      <c r="M84" s="60">
        <v>314921</v>
      </c>
    </row>
    <row r="85" spans="1:13" hidden="1" x14ac:dyDescent="0.2">
      <c r="A85" s="8" t="s">
        <v>267</v>
      </c>
      <c r="B85" s="8" t="s">
        <v>100</v>
      </c>
      <c r="C85" s="8" t="s">
        <v>26</v>
      </c>
      <c r="D85" s="8" t="s">
        <v>45</v>
      </c>
      <c r="E85" s="8">
        <v>0.48820000000000002</v>
      </c>
      <c r="F85" s="8">
        <v>49218060</v>
      </c>
      <c r="G85" s="8">
        <v>19</v>
      </c>
      <c r="H85" s="8" t="s">
        <v>547</v>
      </c>
      <c r="I85" s="9" t="s">
        <v>548</v>
      </c>
      <c r="J85" s="60">
        <v>-7.7999999999999996E-3</v>
      </c>
      <c r="K85" s="63">
        <v>5.9999999999999995E-4</v>
      </c>
      <c r="L85" s="62">
        <v>5.6200000000000004E-45</v>
      </c>
      <c r="M85" s="60">
        <v>173149</v>
      </c>
    </row>
    <row r="86" spans="1:13" hidden="1" x14ac:dyDescent="0.2">
      <c r="A86" s="8" t="s">
        <v>288</v>
      </c>
      <c r="B86" s="8" t="s">
        <v>100</v>
      </c>
      <c r="C86" t="s">
        <v>26</v>
      </c>
      <c r="D86" t="s">
        <v>45</v>
      </c>
      <c r="E86" s="8">
        <v>0.48820000000000002</v>
      </c>
      <c r="F86" s="8">
        <v>49218060</v>
      </c>
      <c r="G86" s="8">
        <v>19</v>
      </c>
      <c r="H86" s="8" t="s">
        <v>547</v>
      </c>
      <c r="I86" s="9" t="s">
        <v>548</v>
      </c>
      <c r="J86" s="60">
        <v>-7.7999999999999996E-3</v>
      </c>
      <c r="K86" s="63">
        <v>5.9999999999999995E-4</v>
      </c>
      <c r="L86" s="62">
        <v>5.6200000000000004E-45</v>
      </c>
      <c r="M86" s="60">
        <v>173149</v>
      </c>
    </row>
    <row r="87" spans="1:13" hidden="1" x14ac:dyDescent="0.2">
      <c r="A87" s="8" t="s">
        <v>267</v>
      </c>
      <c r="B87" s="8" t="s">
        <v>132</v>
      </c>
      <c r="C87" s="8" t="s">
        <v>14</v>
      </c>
      <c r="D87" s="8" t="s">
        <v>45</v>
      </c>
      <c r="E87" s="8">
        <v>0.32550000000000001</v>
      </c>
      <c r="F87" s="8">
        <v>135837906</v>
      </c>
      <c r="G87" s="8">
        <v>2</v>
      </c>
      <c r="H87" s="8" t="s">
        <v>1848</v>
      </c>
      <c r="I87" s="9" t="s">
        <v>1849</v>
      </c>
      <c r="J87" s="60">
        <v>-3.73E-2</v>
      </c>
      <c r="K87" s="61">
        <v>2.7000000000000001E-3</v>
      </c>
      <c r="L87" s="62">
        <v>7.8600000000000003E-45</v>
      </c>
      <c r="M87" s="60">
        <v>7301</v>
      </c>
    </row>
    <row r="88" spans="1:13" hidden="1" x14ac:dyDescent="0.2">
      <c r="A88" s="8" t="s">
        <v>267</v>
      </c>
      <c r="B88" s="8" t="s">
        <v>100</v>
      </c>
      <c r="C88" s="8" t="s">
        <v>26</v>
      </c>
      <c r="D88" s="8" t="s">
        <v>45</v>
      </c>
      <c r="E88" s="8">
        <v>0.50061</v>
      </c>
      <c r="F88" s="8">
        <v>49218060</v>
      </c>
      <c r="G88" s="8">
        <v>19</v>
      </c>
      <c r="H88" s="8" t="s">
        <v>1034</v>
      </c>
      <c r="I88" s="9" t="s">
        <v>1036</v>
      </c>
      <c r="J88" s="60">
        <v>0.14319000000000001</v>
      </c>
      <c r="K88" s="61">
        <v>1.0208E-2</v>
      </c>
      <c r="L88" s="62">
        <v>1.11E-44</v>
      </c>
      <c r="M88" s="60">
        <v>314921</v>
      </c>
    </row>
    <row r="89" spans="1:13" hidden="1" x14ac:dyDescent="0.2">
      <c r="A89" s="8" t="s">
        <v>288</v>
      </c>
      <c r="B89" s="8" t="s">
        <v>100</v>
      </c>
      <c r="C89" t="s">
        <v>26</v>
      </c>
      <c r="D89" t="s">
        <v>45</v>
      </c>
      <c r="E89" s="8">
        <v>0.50061</v>
      </c>
      <c r="F89" s="8">
        <v>49218060</v>
      </c>
      <c r="G89" s="8">
        <v>19</v>
      </c>
      <c r="H89" s="8" t="s">
        <v>1034</v>
      </c>
      <c r="I89" s="9" t="s">
        <v>1036</v>
      </c>
      <c r="J89" s="60">
        <v>0.14319000000000001</v>
      </c>
      <c r="K89" s="61">
        <v>1.0208E-2</v>
      </c>
      <c r="L89" s="62">
        <v>1.11E-44</v>
      </c>
      <c r="M89" s="60">
        <v>314921</v>
      </c>
    </row>
    <row r="90" spans="1:13" hidden="1" x14ac:dyDescent="0.2">
      <c r="A90" s="8" t="s">
        <v>267</v>
      </c>
      <c r="B90" s="8" t="s">
        <v>100</v>
      </c>
      <c r="C90" s="8" t="s">
        <v>26</v>
      </c>
      <c r="D90" s="8" t="s">
        <v>45</v>
      </c>
      <c r="E90" s="8">
        <v>0.49777300000000002</v>
      </c>
      <c r="F90" s="8">
        <v>49218060</v>
      </c>
      <c r="G90" s="8">
        <v>19</v>
      </c>
      <c r="H90" s="8" t="s">
        <v>743</v>
      </c>
      <c r="I90" s="9" t="s">
        <v>744</v>
      </c>
      <c r="J90" s="60">
        <v>2.90347E-2</v>
      </c>
      <c r="K90" s="61">
        <v>2.0780500000000001E-3</v>
      </c>
      <c r="L90" s="62">
        <v>2.3E-44</v>
      </c>
      <c r="M90" s="60" t="s">
        <v>150</v>
      </c>
    </row>
    <row r="91" spans="1:13" hidden="1" x14ac:dyDescent="0.2">
      <c r="A91" s="8" t="s">
        <v>288</v>
      </c>
      <c r="B91" s="8" t="s">
        <v>100</v>
      </c>
      <c r="C91" t="s">
        <v>26</v>
      </c>
      <c r="D91" t="s">
        <v>45</v>
      </c>
      <c r="E91" s="8">
        <v>0.49777300000000002</v>
      </c>
      <c r="F91" s="8">
        <v>49218060</v>
      </c>
      <c r="G91" s="8">
        <v>19</v>
      </c>
      <c r="H91" s="8" t="s">
        <v>743</v>
      </c>
      <c r="I91" s="9" t="s">
        <v>744</v>
      </c>
      <c r="J91" s="64">
        <v>2.90347E-2</v>
      </c>
      <c r="K91" s="65">
        <v>2.0780500000000001E-3</v>
      </c>
      <c r="L91" s="66">
        <v>2.3E-44</v>
      </c>
      <c r="M91" s="64" t="s">
        <v>150</v>
      </c>
    </row>
    <row r="92" spans="1:13" hidden="1" x14ac:dyDescent="0.2">
      <c r="A92" s="8" t="s">
        <v>267</v>
      </c>
      <c r="B92" s="8" t="s">
        <v>72</v>
      </c>
      <c r="C92" s="8" t="s">
        <v>15</v>
      </c>
      <c r="D92" s="8" t="s">
        <v>14</v>
      </c>
      <c r="E92" s="8">
        <v>0.22834399999999999</v>
      </c>
      <c r="F92" s="8">
        <v>171947435</v>
      </c>
      <c r="G92" s="8">
        <v>3</v>
      </c>
      <c r="H92" s="8" t="s">
        <v>403</v>
      </c>
      <c r="I92" s="9" t="s">
        <v>404</v>
      </c>
      <c r="J92" s="60">
        <v>-7.1925000000000003E-2</v>
      </c>
      <c r="K92" s="61">
        <v>5.2518599999999997E-3</v>
      </c>
      <c r="L92" s="62">
        <v>1.1E-42</v>
      </c>
      <c r="M92" s="60">
        <v>97465</v>
      </c>
    </row>
    <row r="93" spans="1:13" hidden="1" x14ac:dyDescent="0.2">
      <c r="A93" s="8" t="s">
        <v>289</v>
      </c>
      <c r="B93" s="8" t="s">
        <v>72</v>
      </c>
      <c r="C93" s="8" t="s">
        <v>15</v>
      </c>
      <c r="D93" s="8" t="s">
        <v>14</v>
      </c>
      <c r="E93" s="8">
        <v>0.22834399999999999</v>
      </c>
      <c r="F93" s="8">
        <v>171947435</v>
      </c>
      <c r="G93" s="8">
        <v>3</v>
      </c>
      <c r="H93" s="8" t="s">
        <v>403</v>
      </c>
      <c r="I93" s="9" t="s">
        <v>404</v>
      </c>
      <c r="J93" s="60">
        <v>-7.1925000000000003E-2</v>
      </c>
      <c r="K93" s="61">
        <v>5.2518599999999997E-3</v>
      </c>
      <c r="L93" s="62">
        <v>1.1E-42</v>
      </c>
      <c r="M93" s="60">
        <v>97465</v>
      </c>
    </row>
    <row r="94" spans="1:13" hidden="1" x14ac:dyDescent="0.2">
      <c r="A94" s="8" t="s">
        <v>264</v>
      </c>
      <c r="B94" s="8" t="s">
        <v>72</v>
      </c>
      <c r="C94" t="s">
        <v>15</v>
      </c>
      <c r="D94" t="s">
        <v>14</v>
      </c>
      <c r="E94" s="8">
        <v>0.22834399999999999</v>
      </c>
      <c r="F94" s="8">
        <v>171947435</v>
      </c>
      <c r="G94" s="8">
        <v>3</v>
      </c>
      <c r="H94" s="8" t="s">
        <v>403</v>
      </c>
      <c r="I94" s="9" t="s">
        <v>404</v>
      </c>
      <c r="J94" s="60">
        <v>-7.1925000000000003E-2</v>
      </c>
      <c r="K94" s="61">
        <v>5.2518599999999997E-3</v>
      </c>
      <c r="L94" s="62">
        <v>1.1000200000000001E-42</v>
      </c>
      <c r="M94" s="60">
        <v>97465</v>
      </c>
    </row>
    <row r="95" spans="1:13" hidden="1" x14ac:dyDescent="0.2">
      <c r="A95" s="8" t="s">
        <v>267</v>
      </c>
      <c r="B95" s="8" t="s">
        <v>100</v>
      </c>
      <c r="C95" s="8" t="s">
        <v>26</v>
      </c>
      <c r="D95" s="8" t="s">
        <v>45</v>
      </c>
      <c r="E95" s="8">
        <v>0.48426599999999997</v>
      </c>
      <c r="F95" s="8">
        <v>49218060</v>
      </c>
      <c r="G95" s="8">
        <v>19</v>
      </c>
      <c r="H95" s="8" t="s">
        <v>1037</v>
      </c>
      <c r="I95" s="9" t="s">
        <v>1038</v>
      </c>
      <c r="J95" s="60">
        <v>-2.6698E-2</v>
      </c>
      <c r="K95" s="61">
        <v>2.0127999999999999E-3</v>
      </c>
      <c r="L95" s="62">
        <v>3.5000000000000002E-42</v>
      </c>
      <c r="M95" s="60">
        <v>435516</v>
      </c>
    </row>
    <row r="96" spans="1:13" hidden="1" x14ac:dyDescent="0.2">
      <c r="A96" s="8" t="s">
        <v>288</v>
      </c>
      <c r="B96" s="8" t="s">
        <v>100</v>
      </c>
      <c r="C96" t="s">
        <v>26</v>
      </c>
      <c r="D96" t="s">
        <v>45</v>
      </c>
      <c r="E96" s="8">
        <v>0.48426599999999997</v>
      </c>
      <c r="F96" s="8">
        <v>49218060</v>
      </c>
      <c r="G96" s="8">
        <v>19</v>
      </c>
      <c r="H96" s="8" t="s">
        <v>1037</v>
      </c>
      <c r="I96" s="9" t="s">
        <v>1038</v>
      </c>
      <c r="J96" s="60">
        <v>-2.6698E-2</v>
      </c>
      <c r="K96" s="61">
        <v>2.0127999999999999E-3</v>
      </c>
      <c r="L96" s="62">
        <v>3.5000000000000002E-42</v>
      </c>
      <c r="M96" s="60">
        <v>435516</v>
      </c>
    </row>
    <row r="97" spans="1:13" hidden="1" x14ac:dyDescent="0.2">
      <c r="A97" s="8" t="s">
        <v>267</v>
      </c>
      <c r="B97" s="8" t="s">
        <v>100</v>
      </c>
      <c r="C97" s="8" t="s">
        <v>26</v>
      </c>
      <c r="D97" s="8" t="s">
        <v>45</v>
      </c>
      <c r="E97" s="8">
        <v>0.48421599999999998</v>
      </c>
      <c r="F97" s="8">
        <v>49218060</v>
      </c>
      <c r="G97" s="8">
        <v>19</v>
      </c>
      <c r="H97" s="8" t="s">
        <v>1039</v>
      </c>
      <c r="I97" s="9" t="s">
        <v>1040</v>
      </c>
      <c r="J97" s="60">
        <v>2.4978899999999998E-2</v>
      </c>
      <c r="K97" s="61">
        <v>1.9765999999999998E-3</v>
      </c>
      <c r="L97" s="62">
        <v>5.1000000000000003E-38</v>
      </c>
      <c r="M97" s="60">
        <v>437846</v>
      </c>
    </row>
    <row r="98" spans="1:13" hidden="1" x14ac:dyDescent="0.2">
      <c r="A98" s="8" t="s">
        <v>288</v>
      </c>
      <c r="B98" s="8" t="s">
        <v>100</v>
      </c>
      <c r="C98" t="s">
        <v>26</v>
      </c>
      <c r="D98" t="s">
        <v>45</v>
      </c>
      <c r="E98" s="8">
        <v>0.48421599999999998</v>
      </c>
      <c r="F98" s="8">
        <v>49218060</v>
      </c>
      <c r="G98" s="8">
        <v>19</v>
      </c>
      <c r="H98" s="8" t="s">
        <v>1039</v>
      </c>
      <c r="I98" s="9" t="s">
        <v>1040</v>
      </c>
      <c r="J98" s="60">
        <v>2.4978899999999998E-2</v>
      </c>
      <c r="K98" s="61">
        <v>1.9765999999999998E-3</v>
      </c>
      <c r="L98" s="62">
        <v>5.1000000000000003E-38</v>
      </c>
      <c r="M98" s="60">
        <v>437846</v>
      </c>
    </row>
    <row r="99" spans="1:13" hidden="1" x14ac:dyDescent="0.2">
      <c r="A99" s="8" t="s">
        <v>267</v>
      </c>
      <c r="B99" s="8" t="s">
        <v>100</v>
      </c>
      <c r="C99" s="8" t="s">
        <v>26</v>
      </c>
      <c r="D99" s="8" t="s">
        <v>45</v>
      </c>
      <c r="E99" s="8" t="s">
        <v>150</v>
      </c>
      <c r="F99" s="8">
        <v>49218060</v>
      </c>
      <c r="G99" s="8">
        <v>19</v>
      </c>
      <c r="H99" s="8" t="s">
        <v>1041</v>
      </c>
      <c r="I99" s="9" t="s">
        <v>1042</v>
      </c>
      <c r="J99" s="60">
        <v>-2.6165299999999999E-2</v>
      </c>
      <c r="K99" s="61">
        <v>2.0571000000000001E-3</v>
      </c>
      <c r="L99" s="62">
        <v>4.6100000000000001E-37</v>
      </c>
      <c r="M99" s="60">
        <v>387834</v>
      </c>
    </row>
    <row r="100" spans="1:13" hidden="1" x14ac:dyDescent="0.2">
      <c r="A100" s="8" t="s">
        <v>288</v>
      </c>
      <c r="B100" s="8" t="s">
        <v>100</v>
      </c>
      <c r="C100" t="s">
        <v>26</v>
      </c>
      <c r="D100" t="s">
        <v>45</v>
      </c>
      <c r="E100" s="8" t="s">
        <v>150</v>
      </c>
      <c r="F100" s="8">
        <v>49218060</v>
      </c>
      <c r="G100" s="8">
        <v>19</v>
      </c>
      <c r="H100" s="8" t="s">
        <v>1041</v>
      </c>
      <c r="I100" s="9" t="s">
        <v>1042</v>
      </c>
      <c r="J100" s="60">
        <v>-2.6165299999999999E-2</v>
      </c>
      <c r="K100" s="61">
        <v>2.0571000000000001E-3</v>
      </c>
      <c r="L100" s="62">
        <v>4.6100000000000001E-37</v>
      </c>
      <c r="M100" s="60">
        <v>387834</v>
      </c>
    </row>
    <row r="101" spans="1:13" hidden="1" x14ac:dyDescent="0.2">
      <c r="A101" s="8" t="s">
        <v>267</v>
      </c>
      <c r="B101" s="8" t="s">
        <v>100</v>
      </c>
      <c r="C101" s="8" t="s">
        <v>26</v>
      </c>
      <c r="D101" s="8" t="s">
        <v>45</v>
      </c>
      <c r="E101" s="8">
        <v>0.495724</v>
      </c>
      <c r="F101" s="8">
        <v>49218060</v>
      </c>
      <c r="G101" s="8">
        <v>19</v>
      </c>
      <c r="H101" s="8" t="s">
        <v>1023</v>
      </c>
      <c r="I101" s="9" t="s">
        <v>1043</v>
      </c>
      <c r="J101" s="60">
        <v>-2.4535000000000001E-2</v>
      </c>
      <c r="K101" s="61">
        <v>1.9380000000000001E-3</v>
      </c>
      <c r="L101" s="62">
        <v>1.05E-36</v>
      </c>
      <c r="M101" s="60">
        <v>460935</v>
      </c>
    </row>
    <row r="102" spans="1:13" hidden="1" x14ac:dyDescent="0.2">
      <c r="A102" s="8" t="s">
        <v>288</v>
      </c>
      <c r="B102" s="8" t="s">
        <v>100</v>
      </c>
      <c r="C102" t="s">
        <v>26</v>
      </c>
      <c r="D102" t="s">
        <v>45</v>
      </c>
      <c r="E102" s="8">
        <v>0.495724</v>
      </c>
      <c r="F102" s="8">
        <v>49218060</v>
      </c>
      <c r="G102" s="8">
        <v>19</v>
      </c>
      <c r="H102" s="8" t="s">
        <v>1023</v>
      </c>
      <c r="I102" s="9" t="s">
        <v>1043</v>
      </c>
      <c r="J102" s="60">
        <v>-2.4535000000000001E-2</v>
      </c>
      <c r="K102" s="61">
        <v>1.9380000000000001E-3</v>
      </c>
      <c r="L102" s="62">
        <v>1.05E-36</v>
      </c>
      <c r="M102" s="60">
        <v>460935</v>
      </c>
    </row>
    <row r="103" spans="1:13" hidden="1" x14ac:dyDescent="0.2">
      <c r="A103" s="8" t="s">
        <v>267</v>
      </c>
      <c r="B103" s="8" t="s">
        <v>100</v>
      </c>
      <c r="C103" s="8" t="s">
        <v>26</v>
      </c>
      <c r="D103" s="8" t="s">
        <v>45</v>
      </c>
      <c r="E103" s="8">
        <v>0.50046999999999997</v>
      </c>
      <c r="F103" s="8">
        <v>49218060</v>
      </c>
      <c r="G103" s="8">
        <v>19</v>
      </c>
      <c r="H103" s="8" t="s">
        <v>586</v>
      </c>
      <c r="I103" s="9" t="s">
        <v>587</v>
      </c>
      <c r="J103" s="60">
        <v>3.3368000000000002E-2</v>
      </c>
      <c r="K103" s="61">
        <v>2.6673000000000001E-3</v>
      </c>
      <c r="L103" s="62">
        <v>6.6999999999999995E-36</v>
      </c>
      <c r="M103" s="60">
        <v>344278</v>
      </c>
    </row>
    <row r="104" spans="1:13" hidden="1" x14ac:dyDescent="0.2">
      <c r="A104" s="8" t="s">
        <v>288</v>
      </c>
      <c r="B104" s="8" t="s">
        <v>100</v>
      </c>
      <c r="C104" t="s">
        <v>26</v>
      </c>
      <c r="D104" t="s">
        <v>45</v>
      </c>
      <c r="E104" s="8">
        <v>0.50046999999999997</v>
      </c>
      <c r="F104" s="8">
        <v>49218060</v>
      </c>
      <c r="G104" s="8">
        <v>19</v>
      </c>
      <c r="H104" s="8" t="s">
        <v>586</v>
      </c>
      <c r="I104" s="9" t="s">
        <v>587</v>
      </c>
      <c r="J104" s="60">
        <v>3.3368000000000002E-2</v>
      </c>
      <c r="K104" s="61">
        <v>2.6673000000000001E-3</v>
      </c>
      <c r="L104" s="62">
        <v>6.6999999999999995E-36</v>
      </c>
      <c r="M104" s="60">
        <v>344278</v>
      </c>
    </row>
    <row r="105" spans="1:13" x14ac:dyDescent="0.2">
      <c r="A105" s="8" t="s">
        <v>267</v>
      </c>
      <c r="B105" s="8" t="s">
        <v>135</v>
      </c>
      <c r="C105" s="8" t="s">
        <v>26</v>
      </c>
      <c r="D105" s="8" t="s">
        <v>45</v>
      </c>
      <c r="E105" s="8">
        <v>0.58730800000000005</v>
      </c>
      <c r="F105" s="8">
        <v>136616754</v>
      </c>
      <c r="G105" s="8">
        <v>2</v>
      </c>
      <c r="H105" s="8" t="s">
        <v>481</v>
      </c>
      <c r="I105" s="9" t="s">
        <v>482</v>
      </c>
      <c r="J105" s="82">
        <v>-8.5864099999999999E-2</v>
      </c>
      <c r="K105" s="83">
        <v>6.8973799999999998E-3</v>
      </c>
      <c r="L105" s="82">
        <v>1.4E-35</v>
      </c>
      <c r="M105" s="82">
        <v>5959</v>
      </c>
    </row>
    <row r="106" spans="1:13" hidden="1" x14ac:dyDescent="0.2">
      <c r="A106" s="8" t="s">
        <v>267</v>
      </c>
      <c r="B106" s="8" t="s">
        <v>132</v>
      </c>
      <c r="C106" s="8" t="s">
        <v>14</v>
      </c>
      <c r="D106" s="8" t="s">
        <v>45</v>
      </c>
      <c r="E106" s="8">
        <v>0.42247000000000001</v>
      </c>
      <c r="F106" s="8">
        <v>135837906</v>
      </c>
      <c r="G106" s="8">
        <v>2</v>
      </c>
      <c r="H106" s="8" t="s">
        <v>481</v>
      </c>
      <c r="I106" s="9" t="s">
        <v>482</v>
      </c>
      <c r="J106" s="60">
        <v>8.5023899999999999E-2</v>
      </c>
      <c r="K106" s="61">
        <v>6.8353700000000003E-3</v>
      </c>
      <c r="L106" s="62">
        <v>1.5999999999999999E-35</v>
      </c>
      <c r="M106" s="60">
        <v>5959</v>
      </c>
    </row>
    <row r="107" spans="1:13" hidden="1" x14ac:dyDescent="0.2">
      <c r="A107" s="8" t="s">
        <v>267</v>
      </c>
      <c r="B107" s="8" t="s">
        <v>100</v>
      </c>
      <c r="C107" s="8" t="s">
        <v>26</v>
      </c>
      <c r="D107" s="8" t="s">
        <v>45</v>
      </c>
      <c r="E107" s="8">
        <v>0.50046999999999997</v>
      </c>
      <c r="F107" s="8">
        <v>49218060</v>
      </c>
      <c r="G107" s="8">
        <v>19</v>
      </c>
      <c r="H107" s="8" t="s">
        <v>594</v>
      </c>
      <c r="I107" s="9" t="s">
        <v>595</v>
      </c>
      <c r="J107" s="60">
        <v>2.9000000000000001E-2</v>
      </c>
      <c r="K107" s="61">
        <v>2.3E-3</v>
      </c>
      <c r="L107" s="62">
        <v>2.4799999999999999E-35</v>
      </c>
      <c r="M107" s="60">
        <v>344278</v>
      </c>
    </row>
    <row r="108" spans="1:13" hidden="1" x14ac:dyDescent="0.2">
      <c r="A108" s="8" t="s">
        <v>288</v>
      </c>
      <c r="B108" s="8" t="s">
        <v>100</v>
      </c>
      <c r="C108" t="s">
        <v>26</v>
      </c>
      <c r="D108" t="s">
        <v>45</v>
      </c>
      <c r="E108" s="8">
        <v>0.50046999999999997</v>
      </c>
      <c r="F108" s="8">
        <v>49218060</v>
      </c>
      <c r="G108" s="8">
        <v>19</v>
      </c>
      <c r="H108" s="8" t="s">
        <v>594</v>
      </c>
      <c r="I108" s="9" t="s">
        <v>595</v>
      </c>
      <c r="J108" s="60">
        <v>2.9000000000000001E-2</v>
      </c>
      <c r="K108" s="61">
        <v>2.3E-3</v>
      </c>
      <c r="L108" s="62">
        <v>2.4799999999999999E-35</v>
      </c>
      <c r="M108" s="60">
        <v>344278</v>
      </c>
    </row>
    <row r="109" spans="1:13" hidden="1" x14ac:dyDescent="0.2">
      <c r="A109" s="8" t="s">
        <v>267</v>
      </c>
      <c r="B109" s="8" t="s">
        <v>100</v>
      </c>
      <c r="C109" s="8" t="s">
        <v>26</v>
      </c>
      <c r="D109" s="8" t="s">
        <v>45</v>
      </c>
      <c r="E109" s="8">
        <v>0.50046999999999997</v>
      </c>
      <c r="F109" s="8">
        <v>49218060</v>
      </c>
      <c r="G109" s="8">
        <v>19</v>
      </c>
      <c r="H109" s="8" t="s">
        <v>586</v>
      </c>
      <c r="I109" s="9" t="s">
        <v>596</v>
      </c>
      <c r="J109" s="60">
        <v>2.8958000000000001E-2</v>
      </c>
      <c r="K109" s="61">
        <v>2.3345000000000002E-3</v>
      </c>
      <c r="L109" s="62">
        <v>2.5199999999999998E-35</v>
      </c>
      <c r="M109" s="60">
        <v>344278</v>
      </c>
    </row>
    <row r="110" spans="1:13" hidden="1" x14ac:dyDescent="0.2">
      <c r="A110" s="8" t="s">
        <v>288</v>
      </c>
      <c r="B110" s="8" t="s">
        <v>100</v>
      </c>
      <c r="C110" t="s">
        <v>26</v>
      </c>
      <c r="D110" t="s">
        <v>45</v>
      </c>
      <c r="E110" s="8">
        <v>0.50046999999999997</v>
      </c>
      <c r="F110" s="8">
        <v>49218060</v>
      </c>
      <c r="G110" s="8">
        <v>19</v>
      </c>
      <c r="H110" s="8" t="s">
        <v>586</v>
      </c>
      <c r="I110" s="9" t="s">
        <v>596</v>
      </c>
      <c r="J110" s="60">
        <v>2.8958000000000001E-2</v>
      </c>
      <c r="K110" s="61">
        <v>2.3345000000000002E-3</v>
      </c>
      <c r="L110" s="62">
        <v>2.5199999999999998E-35</v>
      </c>
      <c r="M110" s="60">
        <v>344278</v>
      </c>
    </row>
    <row r="111" spans="1:13" hidden="1" x14ac:dyDescent="0.2">
      <c r="A111" s="8" t="s">
        <v>267</v>
      </c>
      <c r="B111" s="8" t="s">
        <v>132</v>
      </c>
      <c r="C111" s="8" t="s">
        <v>14</v>
      </c>
      <c r="D111" s="8" t="s">
        <v>45</v>
      </c>
      <c r="E111" s="8">
        <v>0.44115399999999999</v>
      </c>
      <c r="F111" s="8">
        <v>135837906</v>
      </c>
      <c r="G111" s="8">
        <v>2</v>
      </c>
      <c r="H111" s="8" t="s">
        <v>487</v>
      </c>
      <c r="I111" s="9" t="s">
        <v>488</v>
      </c>
      <c r="J111" s="60">
        <v>0.14765200000000001</v>
      </c>
      <c r="K111" s="61">
        <v>1.1922200000000001E-2</v>
      </c>
      <c r="L111" s="62">
        <v>3.1700000000000002E-35</v>
      </c>
      <c r="M111" s="60">
        <v>24853</v>
      </c>
    </row>
    <row r="112" spans="1:13" hidden="1" x14ac:dyDescent="0.2">
      <c r="A112" s="8" t="s">
        <v>267</v>
      </c>
      <c r="B112" s="8" t="s">
        <v>100</v>
      </c>
      <c r="C112" s="8" t="s">
        <v>26</v>
      </c>
      <c r="D112" s="8" t="s">
        <v>45</v>
      </c>
      <c r="E112" s="8">
        <v>0.50053000000000003</v>
      </c>
      <c r="F112" s="8">
        <v>49218060</v>
      </c>
      <c r="G112" s="8">
        <v>19</v>
      </c>
      <c r="H112" s="8" t="s">
        <v>903</v>
      </c>
      <c r="I112" s="9" t="s">
        <v>904</v>
      </c>
      <c r="J112" s="60">
        <v>6.9543000000000001E-3</v>
      </c>
      <c r="K112" s="61">
        <v>5.6924999999999999E-4</v>
      </c>
      <c r="L112" s="62">
        <v>2.5799999999999999E-34</v>
      </c>
      <c r="M112" s="60">
        <v>342590</v>
      </c>
    </row>
    <row r="113" spans="1:13" hidden="1" x14ac:dyDescent="0.2">
      <c r="A113" s="8" t="s">
        <v>288</v>
      </c>
      <c r="B113" s="8" t="s">
        <v>100</v>
      </c>
      <c r="C113" t="s">
        <v>26</v>
      </c>
      <c r="D113" t="s">
        <v>45</v>
      </c>
      <c r="E113" s="8">
        <v>0.50053000000000003</v>
      </c>
      <c r="F113" s="8">
        <v>49218060</v>
      </c>
      <c r="G113" s="8">
        <v>19</v>
      </c>
      <c r="H113" s="8" t="s">
        <v>903</v>
      </c>
      <c r="I113" s="9" t="s">
        <v>904</v>
      </c>
      <c r="J113" s="60">
        <v>6.9543000000000001E-3</v>
      </c>
      <c r="K113" s="61">
        <v>5.6924999999999999E-4</v>
      </c>
      <c r="L113" s="62">
        <v>2.5799999999999999E-34</v>
      </c>
      <c r="M113" s="60">
        <v>342590</v>
      </c>
    </row>
    <row r="114" spans="1:13" hidden="1" x14ac:dyDescent="0.2">
      <c r="A114" s="8" t="s">
        <v>264</v>
      </c>
      <c r="B114" s="8" t="s">
        <v>72</v>
      </c>
      <c r="C114" t="s">
        <v>15</v>
      </c>
      <c r="D114" t="s">
        <v>14</v>
      </c>
      <c r="E114" s="8">
        <v>0.228266</v>
      </c>
      <c r="F114" s="8">
        <v>171947435</v>
      </c>
      <c r="G114" s="8">
        <v>3</v>
      </c>
      <c r="H114" s="8" t="s">
        <v>405</v>
      </c>
      <c r="I114" s="9" t="s">
        <v>406</v>
      </c>
      <c r="J114" s="60">
        <v>-6.4034400000000005E-2</v>
      </c>
      <c r="K114" s="61">
        <v>5.2746599999999996E-3</v>
      </c>
      <c r="L114" s="62">
        <v>6.4997999999999998E-34</v>
      </c>
      <c r="M114" s="60">
        <v>97653</v>
      </c>
    </row>
    <row r="115" spans="1:13" hidden="1" x14ac:dyDescent="0.2">
      <c r="A115" s="8" t="s">
        <v>267</v>
      </c>
      <c r="B115" s="8" t="s">
        <v>72</v>
      </c>
      <c r="C115" s="8" t="s">
        <v>15</v>
      </c>
      <c r="D115" s="8" t="s">
        <v>14</v>
      </c>
      <c r="E115" s="8">
        <v>0.228266</v>
      </c>
      <c r="F115" s="8">
        <v>171947435</v>
      </c>
      <c r="G115" s="8">
        <v>3</v>
      </c>
      <c r="H115" s="8" t="s">
        <v>405</v>
      </c>
      <c r="I115" s="9" t="s">
        <v>406</v>
      </c>
      <c r="J115" s="60">
        <v>-6.4034400000000005E-2</v>
      </c>
      <c r="K115" s="61">
        <v>5.2746599999999996E-3</v>
      </c>
      <c r="L115" s="62">
        <v>6.4999999999999999E-34</v>
      </c>
      <c r="M115" s="60">
        <v>97653</v>
      </c>
    </row>
    <row r="116" spans="1:13" hidden="1" x14ac:dyDescent="0.2">
      <c r="A116" s="8" t="s">
        <v>289</v>
      </c>
      <c r="B116" s="8" t="s">
        <v>72</v>
      </c>
      <c r="C116" s="8" t="s">
        <v>15</v>
      </c>
      <c r="D116" s="8" t="s">
        <v>14</v>
      </c>
      <c r="E116" s="8">
        <v>0.228266</v>
      </c>
      <c r="F116" s="8">
        <v>171947435</v>
      </c>
      <c r="G116" s="8">
        <v>3</v>
      </c>
      <c r="H116" s="8" t="s">
        <v>405</v>
      </c>
      <c r="I116" s="9" t="s">
        <v>406</v>
      </c>
      <c r="J116" s="60">
        <v>-6.4034400000000005E-2</v>
      </c>
      <c r="K116" s="61">
        <v>5.2746599999999996E-3</v>
      </c>
      <c r="L116" s="62">
        <v>6.4999999999999999E-34</v>
      </c>
      <c r="M116" s="60">
        <v>97653</v>
      </c>
    </row>
    <row r="117" spans="1:13" hidden="1" x14ac:dyDescent="0.2">
      <c r="A117" s="8" t="s">
        <v>267</v>
      </c>
      <c r="B117" s="8" t="s">
        <v>100</v>
      </c>
      <c r="C117" s="8" t="s">
        <v>26</v>
      </c>
      <c r="D117" s="8" t="s">
        <v>45</v>
      </c>
      <c r="E117" s="8">
        <v>0.50053000000000003</v>
      </c>
      <c r="F117" s="8">
        <v>49218060</v>
      </c>
      <c r="G117" s="8">
        <v>19</v>
      </c>
      <c r="H117" s="8" t="s">
        <v>903</v>
      </c>
      <c r="I117" s="9" t="s">
        <v>946</v>
      </c>
      <c r="J117" s="60">
        <v>2.8711E-2</v>
      </c>
      <c r="K117" s="61">
        <v>2.3906999999999999E-3</v>
      </c>
      <c r="L117" s="62">
        <v>3.2099999999999997E-33</v>
      </c>
      <c r="M117" s="60">
        <v>342590</v>
      </c>
    </row>
    <row r="118" spans="1:13" hidden="1" x14ac:dyDescent="0.2">
      <c r="A118" s="8" t="s">
        <v>288</v>
      </c>
      <c r="B118" s="8" t="s">
        <v>100</v>
      </c>
      <c r="C118" t="s">
        <v>26</v>
      </c>
      <c r="D118" t="s">
        <v>45</v>
      </c>
      <c r="E118" s="8">
        <v>0.50053000000000003</v>
      </c>
      <c r="F118" s="8">
        <v>49218060</v>
      </c>
      <c r="G118" s="8">
        <v>19</v>
      </c>
      <c r="H118" s="8" t="s">
        <v>903</v>
      </c>
      <c r="I118" s="9" t="s">
        <v>946</v>
      </c>
      <c r="J118" s="60">
        <v>2.8711E-2</v>
      </c>
      <c r="K118" s="61">
        <v>2.3906999999999999E-3</v>
      </c>
      <c r="L118" s="62">
        <v>3.2099999999999997E-33</v>
      </c>
      <c r="M118" s="60">
        <v>342590</v>
      </c>
    </row>
    <row r="119" spans="1:13" hidden="1" x14ac:dyDescent="0.2">
      <c r="A119" s="8" t="s">
        <v>267</v>
      </c>
      <c r="B119" s="8" t="s">
        <v>100</v>
      </c>
      <c r="C119" s="8" t="s">
        <v>26</v>
      </c>
      <c r="D119" s="8" t="s">
        <v>45</v>
      </c>
      <c r="E119" s="8">
        <v>0.50046999999999997</v>
      </c>
      <c r="F119" s="8">
        <v>49218060</v>
      </c>
      <c r="G119" s="8">
        <v>19</v>
      </c>
      <c r="H119" s="8" t="s">
        <v>835</v>
      </c>
      <c r="I119" s="9" t="s">
        <v>836</v>
      </c>
      <c r="J119" s="60">
        <v>2.4614E-2</v>
      </c>
      <c r="K119" s="61">
        <v>2.0617000000000001E-3</v>
      </c>
      <c r="L119" s="62">
        <v>7.5500000000000007E-33</v>
      </c>
      <c r="M119" s="60">
        <v>343621</v>
      </c>
    </row>
    <row r="120" spans="1:13" hidden="1" x14ac:dyDescent="0.2">
      <c r="A120" s="8" t="s">
        <v>288</v>
      </c>
      <c r="B120" s="8" t="s">
        <v>100</v>
      </c>
      <c r="C120" t="s">
        <v>26</v>
      </c>
      <c r="D120" t="s">
        <v>45</v>
      </c>
      <c r="E120" s="8">
        <v>0.50046999999999997</v>
      </c>
      <c r="F120" s="8">
        <v>49218060</v>
      </c>
      <c r="G120" s="8">
        <v>19</v>
      </c>
      <c r="H120" s="8" t="s">
        <v>835</v>
      </c>
      <c r="I120" s="9" t="s">
        <v>836</v>
      </c>
      <c r="J120" s="60">
        <v>2.4614E-2</v>
      </c>
      <c r="K120" s="61">
        <v>2.0617000000000001E-3</v>
      </c>
      <c r="L120" s="62">
        <v>7.5500000000000007E-33</v>
      </c>
      <c r="M120" s="60">
        <v>343621</v>
      </c>
    </row>
    <row r="121" spans="1:13" hidden="1" x14ac:dyDescent="0.2">
      <c r="A121" s="8" t="s">
        <v>267</v>
      </c>
      <c r="B121" s="8" t="s">
        <v>100</v>
      </c>
      <c r="C121" s="8" t="s">
        <v>26</v>
      </c>
      <c r="D121" s="8" t="s">
        <v>45</v>
      </c>
      <c r="E121" s="8">
        <v>0.49887199999999998</v>
      </c>
      <c r="F121" s="8">
        <v>49218060</v>
      </c>
      <c r="G121" s="8">
        <v>19</v>
      </c>
      <c r="H121" s="8" t="s">
        <v>1023</v>
      </c>
      <c r="I121" s="9" t="s">
        <v>1044</v>
      </c>
      <c r="J121" s="60">
        <v>-2.46777E-2</v>
      </c>
      <c r="K121" s="61">
        <v>2.0680799999999999E-3</v>
      </c>
      <c r="L121" s="62">
        <v>8.0000000000000004E-33</v>
      </c>
      <c r="M121" s="60">
        <v>408112</v>
      </c>
    </row>
    <row r="122" spans="1:13" hidden="1" x14ac:dyDescent="0.2">
      <c r="A122" s="8" t="s">
        <v>288</v>
      </c>
      <c r="B122" s="8" t="s">
        <v>100</v>
      </c>
      <c r="C122" t="s">
        <v>26</v>
      </c>
      <c r="D122" t="s">
        <v>45</v>
      </c>
      <c r="E122" s="8">
        <v>0.49887199999999998</v>
      </c>
      <c r="F122" s="8">
        <v>49218060</v>
      </c>
      <c r="G122" s="8">
        <v>19</v>
      </c>
      <c r="H122" s="8" t="s">
        <v>1023</v>
      </c>
      <c r="I122" s="9" t="s">
        <v>1044</v>
      </c>
      <c r="J122" s="60">
        <v>-2.46777E-2</v>
      </c>
      <c r="K122" s="61">
        <v>2.0680799999999999E-3</v>
      </c>
      <c r="L122" s="62">
        <v>8.0000000000000004E-33</v>
      </c>
      <c r="M122" s="60">
        <v>408112</v>
      </c>
    </row>
    <row r="123" spans="1:13" x14ac:dyDescent="0.2">
      <c r="A123" s="8" t="s">
        <v>267</v>
      </c>
      <c r="B123" s="8" t="s">
        <v>135</v>
      </c>
      <c r="C123" s="8" t="s">
        <v>26</v>
      </c>
      <c r="D123" s="8" t="s">
        <v>45</v>
      </c>
      <c r="E123" s="8">
        <v>0.58730800000000005</v>
      </c>
      <c r="F123" s="8">
        <v>136616754</v>
      </c>
      <c r="G123" s="8">
        <v>2</v>
      </c>
      <c r="H123" s="8" t="s">
        <v>483</v>
      </c>
      <c r="I123" s="9" t="s">
        <v>484</v>
      </c>
      <c r="J123" s="82">
        <v>-0.12368800000000001</v>
      </c>
      <c r="K123" s="83">
        <v>1.04095E-2</v>
      </c>
      <c r="L123" s="82">
        <v>1.5E-32</v>
      </c>
      <c r="M123" s="82">
        <v>5959</v>
      </c>
    </row>
    <row r="124" spans="1:13" hidden="1" x14ac:dyDescent="0.2">
      <c r="A124" s="8" t="s">
        <v>264</v>
      </c>
      <c r="B124" s="8" t="s">
        <v>72</v>
      </c>
      <c r="C124" t="s">
        <v>15</v>
      </c>
      <c r="D124" t="s">
        <v>14</v>
      </c>
      <c r="E124" s="8">
        <v>0.32926</v>
      </c>
      <c r="F124" s="8">
        <v>171947435</v>
      </c>
      <c r="G124" s="8">
        <v>3</v>
      </c>
      <c r="H124" s="8" t="s">
        <v>399</v>
      </c>
      <c r="I124" s="9" t="s">
        <v>407</v>
      </c>
      <c r="J124" s="60">
        <v>3.8424699999999999E-2</v>
      </c>
      <c r="K124" s="61">
        <v>3.3227600000000001E-3</v>
      </c>
      <c r="L124" s="62">
        <v>1.5999300000000001E-32</v>
      </c>
      <c r="M124" s="60" t="s">
        <v>150</v>
      </c>
    </row>
    <row r="125" spans="1:13" hidden="1" x14ac:dyDescent="0.2">
      <c r="A125" s="8" t="s">
        <v>267</v>
      </c>
      <c r="B125" s="8" t="s">
        <v>72</v>
      </c>
      <c r="C125" s="8" t="s">
        <v>15</v>
      </c>
      <c r="D125" s="8" t="s">
        <v>14</v>
      </c>
      <c r="E125" s="8">
        <v>0.32926</v>
      </c>
      <c r="F125" s="8">
        <v>171947435</v>
      </c>
      <c r="G125" s="8">
        <v>3</v>
      </c>
      <c r="H125" s="8" t="s">
        <v>399</v>
      </c>
      <c r="I125" s="9" t="s">
        <v>407</v>
      </c>
      <c r="J125" s="60">
        <v>3.8424699999999999E-2</v>
      </c>
      <c r="K125" s="61">
        <v>3.3227600000000001E-3</v>
      </c>
      <c r="L125" s="62">
        <v>1.6000000000000001E-32</v>
      </c>
      <c r="M125" s="60" t="s">
        <v>150</v>
      </c>
    </row>
    <row r="126" spans="1:13" hidden="1" x14ac:dyDescent="0.2">
      <c r="A126" s="8" t="s">
        <v>289</v>
      </c>
      <c r="B126" s="8" t="s">
        <v>72</v>
      </c>
      <c r="C126" s="8" t="s">
        <v>15</v>
      </c>
      <c r="D126" s="8" t="s">
        <v>14</v>
      </c>
      <c r="E126" s="8">
        <v>0.32926</v>
      </c>
      <c r="F126" s="8">
        <v>171947435</v>
      </c>
      <c r="G126" s="8">
        <v>3</v>
      </c>
      <c r="H126" s="8" t="s">
        <v>399</v>
      </c>
      <c r="I126" s="9" t="s">
        <v>407</v>
      </c>
      <c r="J126" s="60">
        <v>3.8424699999999999E-2</v>
      </c>
      <c r="K126" s="61">
        <v>3.3227600000000001E-3</v>
      </c>
      <c r="L126" s="62">
        <v>1.6000000000000001E-32</v>
      </c>
      <c r="M126" s="60" t="s">
        <v>150</v>
      </c>
    </row>
    <row r="127" spans="1:13" hidden="1" x14ac:dyDescent="0.2">
      <c r="A127" s="8" t="s">
        <v>267</v>
      </c>
      <c r="B127" s="8" t="s">
        <v>132</v>
      </c>
      <c r="C127" s="8" t="s">
        <v>14</v>
      </c>
      <c r="D127" s="8" t="s">
        <v>45</v>
      </c>
      <c r="E127" s="8">
        <v>0.42247000000000001</v>
      </c>
      <c r="F127" s="8">
        <v>135837906</v>
      </c>
      <c r="G127" s="8">
        <v>2</v>
      </c>
      <c r="H127" s="8" t="s">
        <v>483</v>
      </c>
      <c r="I127" s="9" t="s">
        <v>484</v>
      </c>
      <c r="J127" s="60">
        <v>0.12225900000000001</v>
      </c>
      <c r="K127" s="61">
        <v>1.0315899999999999E-2</v>
      </c>
      <c r="L127" s="62">
        <v>2.0999999999999999E-32</v>
      </c>
      <c r="M127" s="60">
        <v>5959</v>
      </c>
    </row>
    <row r="128" spans="1:13" hidden="1" x14ac:dyDescent="0.2">
      <c r="A128" s="8" t="s">
        <v>267</v>
      </c>
      <c r="B128" s="8" t="s">
        <v>100</v>
      </c>
      <c r="C128" s="8" t="s">
        <v>26</v>
      </c>
      <c r="D128" s="8" t="s">
        <v>45</v>
      </c>
      <c r="E128" s="8">
        <v>0.50046999999999997</v>
      </c>
      <c r="F128" s="8">
        <v>49218060</v>
      </c>
      <c r="G128" s="8">
        <v>19</v>
      </c>
      <c r="H128" s="8" t="s">
        <v>1045</v>
      </c>
      <c r="I128" s="9" t="s">
        <v>1046</v>
      </c>
      <c r="J128" s="60">
        <v>-2.7706000000000001E-2</v>
      </c>
      <c r="K128" s="61">
        <v>2.3403E-3</v>
      </c>
      <c r="L128" s="62">
        <v>2.5000000000000002E-32</v>
      </c>
      <c r="M128" s="60">
        <v>342439</v>
      </c>
    </row>
    <row r="129" spans="1:13" hidden="1" x14ac:dyDescent="0.2">
      <c r="A129" s="8" t="s">
        <v>288</v>
      </c>
      <c r="B129" s="8" t="s">
        <v>100</v>
      </c>
      <c r="C129" t="s">
        <v>26</v>
      </c>
      <c r="D129" t="s">
        <v>45</v>
      </c>
      <c r="E129" s="8">
        <v>0.50046999999999997</v>
      </c>
      <c r="F129" s="8">
        <v>49218060</v>
      </c>
      <c r="G129" s="8">
        <v>19</v>
      </c>
      <c r="H129" s="8" t="s">
        <v>1045</v>
      </c>
      <c r="I129" s="9" t="s">
        <v>1046</v>
      </c>
      <c r="J129" s="60">
        <v>-2.7706000000000001E-2</v>
      </c>
      <c r="K129" s="61">
        <v>2.3403E-3</v>
      </c>
      <c r="L129" s="62">
        <v>2.5000000000000002E-32</v>
      </c>
      <c r="M129" s="60">
        <v>342439</v>
      </c>
    </row>
    <row r="130" spans="1:13" hidden="1" x14ac:dyDescent="0.2">
      <c r="A130" s="8" t="s">
        <v>267</v>
      </c>
      <c r="B130" s="8" t="s">
        <v>100</v>
      </c>
      <c r="C130" s="8" t="s">
        <v>26</v>
      </c>
      <c r="D130" s="8" t="s">
        <v>45</v>
      </c>
      <c r="E130" s="8">
        <v>0.50046999999999997</v>
      </c>
      <c r="F130" s="8">
        <v>49218060</v>
      </c>
      <c r="G130" s="8">
        <v>19</v>
      </c>
      <c r="H130" s="8" t="s">
        <v>743</v>
      </c>
      <c r="I130" s="9" t="s">
        <v>871</v>
      </c>
      <c r="J130" s="60">
        <v>2.8000000000000001E-2</v>
      </c>
      <c r="K130" s="61">
        <v>2.3999999999999998E-3</v>
      </c>
      <c r="L130" s="62">
        <v>4.4200000000000002E-32</v>
      </c>
      <c r="M130" s="60">
        <v>343621</v>
      </c>
    </row>
    <row r="131" spans="1:13" hidden="1" x14ac:dyDescent="0.2">
      <c r="A131" s="8" t="s">
        <v>288</v>
      </c>
      <c r="B131" s="8" t="s">
        <v>100</v>
      </c>
      <c r="C131" t="s">
        <v>26</v>
      </c>
      <c r="D131" t="s">
        <v>45</v>
      </c>
      <c r="E131" s="8">
        <v>0.50046999999999997</v>
      </c>
      <c r="F131" s="8">
        <v>49218060</v>
      </c>
      <c r="G131" s="8">
        <v>19</v>
      </c>
      <c r="H131" s="8" t="s">
        <v>743</v>
      </c>
      <c r="I131" s="9" t="s">
        <v>871</v>
      </c>
      <c r="J131" s="60">
        <v>2.8000000000000001E-2</v>
      </c>
      <c r="K131" s="61">
        <v>2.3999999999999998E-3</v>
      </c>
      <c r="L131" s="62">
        <v>4.4200000000000002E-32</v>
      </c>
      <c r="M131" s="60">
        <v>343621</v>
      </c>
    </row>
    <row r="132" spans="1:13" hidden="1" x14ac:dyDescent="0.2">
      <c r="A132" s="8" t="s">
        <v>267</v>
      </c>
      <c r="B132" s="8" t="s">
        <v>100</v>
      </c>
      <c r="C132" s="8" t="s">
        <v>26</v>
      </c>
      <c r="D132" s="8" t="s">
        <v>45</v>
      </c>
      <c r="E132" s="8">
        <v>0.50046999999999997</v>
      </c>
      <c r="F132" s="8">
        <v>49218060</v>
      </c>
      <c r="G132" s="8">
        <v>19</v>
      </c>
      <c r="H132" s="8" t="s">
        <v>835</v>
      </c>
      <c r="I132" s="9" t="s">
        <v>870</v>
      </c>
      <c r="J132" s="60">
        <v>2.7966999999999999E-2</v>
      </c>
      <c r="K132" s="61">
        <v>2.3722000000000001E-3</v>
      </c>
      <c r="L132" s="62">
        <v>4.4900000000000002E-32</v>
      </c>
      <c r="M132" s="60">
        <v>343621</v>
      </c>
    </row>
    <row r="133" spans="1:13" hidden="1" x14ac:dyDescent="0.2">
      <c r="A133" s="8" t="s">
        <v>288</v>
      </c>
      <c r="B133" s="8" t="s">
        <v>100</v>
      </c>
      <c r="C133" t="s">
        <v>26</v>
      </c>
      <c r="D133" t="s">
        <v>45</v>
      </c>
      <c r="E133" s="8">
        <v>0.50046999999999997</v>
      </c>
      <c r="F133" s="8">
        <v>49218060</v>
      </c>
      <c r="G133" s="8">
        <v>19</v>
      </c>
      <c r="H133" s="8" t="s">
        <v>835</v>
      </c>
      <c r="I133" s="9" t="s">
        <v>870</v>
      </c>
      <c r="J133" s="60">
        <v>2.7966999999999999E-2</v>
      </c>
      <c r="K133" s="61">
        <v>2.3722000000000001E-3</v>
      </c>
      <c r="L133" s="62">
        <v>4.4900000000000002E-32</v>
      </c>
      <c r="M133" s="60">
        <v>343621</v>
      </c>
    </row>
    <row r="134" spans="1:13" x14ac:dyDescent="0.2">
      <c r="A134" s="8" t="s">
        <v>267</v>
      </c>
      <c r="B134" s="8" t="s">
        <v>135</v>
      </c>
      <c r="C134" s="8" t="s">
        <v>26</v>
      </c>
      <c r="D134" s="8" t="s">
        <v>45</v>
      </c>
      <c r="E134" s="8">
        <v>0.58730800000000005</v>
      </c>
      <c r="F134" s="8">
        <v>136616754</v>
      </c>
      <c r="G134" s="8">
        <v>2</v>
      </c>
      <c r="H134" s="8" t="s">
        <v>485</v>
      </c>
      <c r="I134" s="9" t="s">
        <v>486</v>
      </c>
      <c r="J134" s="82">
        <v>-0.18079899999999999</v>
      </c>
      <c r="K134" s="83">
        <v>1.53393E-2</v>
      </c>
      <c r="L134" s="82">
        <v>4.6000000000000001E-32</v>
      </c>
      <c r="M134" s="82">
        <v>5959</v>
      </c>
    </row>
    <row r="135" spans="1:13" hidden="1" x14ac:dyDescent="0.2">
      <c r="A135" s="8" t="s">
        <v>289</v>
      </c>
      <c r="B135" s="8" t="s">
        <v>113</v>
      </c>
      <c r="C135" s="8" t="s">
        <v>26</v>
      </c>
      <c r="D135" s="8" t="s">
        <v>45</v>
      </c>
      <c r="E135" s="8">
        <v>6.2691399999999994E-2</v>
      </c>
      <c r="F135" s="8">
        <v>100584014</v>
      </c>
      <c r="G135" s="8">
        <v>12</v>
      </c>
      <c r="H135" s="8" t="s">
        <v>347</v>
      </c>
      <c r="I135" s="9" t="s">
        <v>348</v>
      </c>
      <c r="J135" s="60">
        <v>-0.28688799999999998</v>
      </c>
      <c r="K135" s="61">
        <v>2.4433699999999999E-2</v>
      </c>
      <c r="L135" s="62">
        <v>7.8000000000000003E-32</v>
      </c>
      <c r="M135" s="60">
        <v>4339</v>
      </c>
    </row>
    <row r="136" spans="1:13" hidden="1" x14ac:dyDescent="0.2">
      <c r="A136" s="8" t="s">
        <v>226</v>
      </c>
      <c r="B136" t="s">
        <v>113</v>
      </c>
      <c r="C136" t="s">
        <v>26</v>
      </c>
      <c r="D136" t="s">
        <v>45</v>
      </c>
      <c r="E136">
        <v>6.2691399999999994E-2</v>
      </c>
      <c r="F136">
        <v>100584014</v>
      </c>
      <c r="G136" s="8">
        <v>12</v>
      </c>
      <c r="H136" t="s">
        <v>347</v>
      </c>
      <c r="I136" t="s">
        <v>348</v>
      </c>
      <c r="J136" s="67">
        <v>-0.28688799999999998</v>
      </c>
      <c r="K136" s="61">
        <v>2.4433699999999999E-2</v>
      </c>
      <c r="L136" s="62">
        <v>7.8001000000000001E-32</v>
      </c>
      <c r="M136" s="60">
        <v>4339</v>
      </c>
    </row>
    <row r="137" spans="1:13" hidden="1" x14ac:dyDescent="0.2">
      <c r="A137" s="8" t="s">
        <v>264</v>
      </c>
      <c r="B137" s="8" t="s">
        <v>72</v>
      </c>
      <c r="C137" t="s">
        <v>15</v>
      </c>
      <c r="D137" t="s">
        <v>14</v>
      </c>
      <c r="E137" s="8">
        <v>0.33030599999999999</v>
      </c>
      <c r="F137" s="8">
        <v>171947435</v>
      </c>
      <c r="G137" s="8">
        <v>3</v>
      </c>
      <c r="H137" s="8" t="s">
        <v>399</v>
      </c>
      <c r="I137" s="9" t="s">
        <v>408</v>
      </c>
      <c r="J137" s="60">
        <v>2.5282800000000001E-2</v>
      </c>
      <c r="K137" s="61">
        <v>2.1572399999999999E-3</v>
      </c>
      <c r="L137" s="62">
        <v>1.0000000000000001E-31</v>
      </c>
      <c r="M137" s="60">
        <v>165056</v>
      </c>
    </row>
    <row r="138" spans="1:13" hidden="1" x14ac:dyDescent="0.2">
      <c r="A138" s="8" t="s">
        <v>267</v>
      </c>
      <c r="B138" s="8" t="s">
        <v>100</v>
      </c>
      <c r="C138" s="8" t="s">
        <v>26</v>
      </c>
      <c r="D138" s="8" t="s">
        <v>45</v>
      </c>
      <c r="E138" s="8">
        <v>0.48426599999999997</v>
      </c>
      <c r="F138" s="8">
        <v>49218060</v>
      </c>
      <c r="G138" s="8">
        <v>19</v>
      </c>
      <c r="H138" s="8" t="s">
        <v>1047</v>
      </c>
      <c r="I138" s="9" t="s">
        <v>1048</v>
      </c>
      <c r="J138" s="60">
        <v>2.2738600000000001E-2</v>
      </c>
      <c r="K138" s="61">
        <v>2.0130600000000001E-3</v>
      </c>
      <c r="L138" s="62">
        <v>1.0000000000000001E-31</v>
      </c>
      <c r="M138" s="60">
        <v>437532</v>
      </c>
    </row>
    <row r="139" spans="1:13" hidden="1" x14ac:dyDescent="0.2">
      <c r="A139" s="8" t="s">
        <v>267</v>
      </c>
      <c r="B139" s="8" t="s">
        <v>72</v>
      </c>
      <c r="C139" s="8" t="s">
        <v>15</v>
      </c>
      <c r="D139" s="8" t="s">
        <v>14</v>
      </c>
      <c r="E139" s="8">
        <v>0.33030599999999999</v>
      </c>
      <c r="F139" s="8">
        <v>171947435</v>
      </c>
      <c r="G139" s="8">
        <v>3</v>
      </c>
      <c r="H139" s="8" t="s">
        <v>399</v>
      </c>
      <c r="I139" s="9" t="s">
        <v>408</v>
      </c>
      <c r="J139" s="60">
        <v>2.5282800000000001E-2</v>
      </c>
      <c r="K139" s="61">
        <v>2.1572399999999999E-3</v>
      </c>
      <c r="L139" s="62">
        <v>1.0000000000000001E-31</v>
      </c>
      <c r="M139" s="60">
        <v>165056</v>
      </c>
    </row>
    <row r="140" spans="1:13" hidden="1" x14ac:dyDescent="0.2">
      <c r="A140" s="8" t="s">
        <v>289</v>
      </c>
      <c r="B140" s="8" t="s">
        <v>72</v>
      </c>
      <c r="C140" s="8" t="s">
        <v>15</v>
      </c>
      <c r="D140" s="8" t="s">
        <v>14</v>
      </c>
      <c r="E140" s="8">
        <v>0.33030599999999999</v>
      </c>
      <c r="F140" s="8">
        <v>171947435</v>
      </c>
      <c r="G140" s="8">
        <v>3</v>
      </c>
      <c r="H140" s="8" t="s">
        <v>399</v>
      </c>
      <c r="I140" s="9" t="s">
        <v>408</v>
      </c>
      <c r="J140" s="60">
        <v>2.5282800000000001E-2</v>
      </c>
      <c r="K140" s="61">
        <v>2.1572399999999999E-3</v>
      </c>
      <c r="L140" s="62">
        <v>1.0000000000000001E-31</v>
      </c>
      <c r="M140" s="60">
        <v>165056</v>
      </c>
    </row>
    <row r="141" spans="1:13" hidden="1" x14ac:dyDescent="0.2">
      <c r="A141" s="8" t="s">
        <v>288</v>
      </c>
      <c r="B141" s="8" t="s">
        <v>100</v>
      </c>
      <c r="C141" t="s">
        <v>26</v>
      </c>
      <c r="D141" t="s">
        <v>45</v>
      </c>
      <c r="E141" s="8">
        <v>0.48426599999999997</v>
      </c>
      <c r="F141" s="8">
        <v>49218060</v>
      </c>
      <c r="G141" s="8">
        <v>19</v>
      </c>
      <c r="H141" s="8" t="s">
        <v>1047</v>
      </c>
      <c r="I141" s="9" t="s">
        <v>1048</v>
      </c>
      <c r="J141" s="60">
        <v>2.2738600000000001E-2</v>
      </c>
      <c r="K141" s="61">
        <v>2.0130600000000001E-3</v>
      </c>
      <c r="L141" s="62">
        <v>1.0000000000000001E-31</v>
      </c>
      <c r="M141" s="60">
        <v>437532</v>
      </c>
    </row>
    <row r="142" spans="1:13" hidden="1" x14ac:dyDescent="0.2">
      <c r="A142" s="8" t="s">
        <v>267</v>
      </c>
      <c r="B142" s="8" t="s">
        <v>132</v>
      </c>
      <c r="C142" s="8" t="s">
        <v>14</v>
      </c>
      <c r="D142" s="8" t="s">
        <v>45</v>
      </c>
      <c r="E142" s="8">
        <v>0.42247000000000001</v>
      </c>
      <c r="F142" s="8">
        <v>135837906</v>
      </c>
      <c r="G142" s="8">
        <v>2</v>
      </c>
      <c r="H142" s="8" t="s">
        <v>485</v>
      </c>
      <c r="I142" s="9" t="s">
        <v>486</v>
      </c>
      <c r="J142" s="60">
        <v>0.17808399999999999</v>
      </c>
      <c r="K142" s="61">
        <v>1.52014E-2</v>
      </c>
      <c r="L142" s="62">
        <v>1.1E-31</v>
      </c>
      <c r="M142" s="60">
        <v>5959</v>
      </c>
    </row>
    <row r="143" spans="1:13" hidden="1" x14ac:dyDescent="0.2">
      <c r="A143" s="8" t="s">
        <v>267</v>
      </c>
      <c r="B143" s="8" t="s">
        <v>100</v>
      </c>
      <c r="C143" s="8" t="s">
        <v>26</v>
      </c>
      <c r="D143" s="8" t="s">
        <v>45</v>
      </c>
      <c r="E143" s="8">
        <v>0.50048000000000004</v>
      </c>
      <c r="F143" s="8">
        <v>49218060</v>
      </c>
      <c r="G143" s="8">
        <v>19</v>
      </c>
      <c r="H143" s="8" t="s">
        <v>1013</v>
      </c>
      <c r="I143" s="9" t="s">
        <v>1049</v>
      </c>
      <c r="J143" s="60">
        <v>1.1767000000000001</v>
      </c>
      <c r="K143" s="61">
        <v>0.10083</v>
      </c>
      <c r="L143" s="62">
        <v>1.8499999999999999E-31</v>
      </c>
      <c r="M143" s="60">
        <v>344104</v>
      </c>
    </row>
    <row r="144" spans="1:13" hidden="1" x14ac:dyDescent="0.2">
      <c r="A144" s="8" t="s">
        <v>288</v>
      </c>
      <c r="B144" s="8" t="s">
        <v>100</v>
      </c>
      <c r="C144" t="s">
        <v>26</v>
      </c>
      <c r="D144" t="s">
        <v>45</v>
      </c>
      <c r="E144" s="8">
        <v>0.50048000000000004</v>
      </c>
      <c r="F144" s="8">
        <v>49218060</v>
      </c>
      <c r="G144" s="8">
        <v>19</v>
      </c>
      <c r="H144" s="8" t="s">
        <v>1013</v>
      </c>
      <c r="I144" s="9" t="s">
        <v>1049</v>
      </c>
      <c r="J144" s="60">
        <v>1.1767000000000001</v>
      </c>
      <c r="K144" s="61">
        <v>0.10083</v>
      </c>
      <c r="L144" s="62">
        <v>1.8499999999999999E-31</v>
      </c>
      <c r="M144" s="60">
        <v>344104</v>
      </c>
    </row>
    <row r="145" spans="1:13" hidden="1" x14ac:dyDescent="0.2">
      <c r="A145" s="8" t="s">
        <v>267</v>
      </c>
      <c r="B145" s="8" t="s">
        <v>100</v>
      </c>
      <c r="C145" s="8" t="s">
        <v>26</v>
      </c>
      <c r="D145" s="8" t="s">
        <v>45</v>
      </c>
      <c r="E145" s="8">
        <v>0.48427999999999999</v>
      </c>
      <c r="F145" s="8">
        <v>49218060</v>
      </c>
      <c r="G145" s="8">
        <v>19</v>
      </c>
      <c r="H145" s="8" t="s">
        <v>1050</v>
      </c>
      <c r="I145" s="9" t="s">
        <v>1051</v>
      </c>
      <c r="J145" s="60">
        <v>2.2990099999999999E-2</v>
      </c>
      <c r="K145" s="61">
        <v>2.0242699999999999E-3</v>
      </c>
      <c r="L145" s="62">
        <v>5.0000000000000004E-31</v>
      </c>
      <c r="M145" s="60">
        <v>436939</v>
      </c>
    </row>
    <row r="146" spans="1:13" hidden="1" x14ac:dyDescent="0.2">
      <c r="A146" s="8" t="s">
        <v>288</v>
      </c>
      <c r="B146" s="8" t="s">
        <v>100</v>
      </c>
      <c r="C146" t="s">
        <v>26</v>
      </c>
      <c r="D146" t="s">
        <v>45</v>
      </c>
      <c r="E146" s="8">
        <v>0.48427999999999999</v>
      </c>
      <c r="F146" s="8">
        <v>49218060</v>
      </c>
      <c r="G146" s="8">
        <v>19</v>
      </c>
      <c r="H146" s="8" t="s">
        <v>1050</v>
      </c>
      <c r="I146" s="9" t="s">
        <v>1051</v>
      </c>
      <c r="J146" s="60">
        <v>2.2990099999999999E-2</v>
      </c>
      <c r="K146" s="61">
        <v>2.0242699999999999E-3</v>
      </c>
      <c r="L146" s="62">
        <v>5.0000000000000004E-31</v>
      </c>
      <c r="M146" s="60">
        <v>436939</v>
      </c>
    </row>
    <row r="147" spans="1:13" hidden="1" x14ac:dyDescent="0.2">
      <c r="A147" s="8" t="s">
        <v>267</v>
      </c>
      <c r="B147" s="8" t="s">
        <v>100</v>
      </c>
      <c r="C147" s="8" t="s">
        <v>26</v>
      </c>
      <c r="D147" s="8" t="s">
        <v>45</v>
      </c>
      <c r="E147" s="8">
        <v>0.50046999999999997</v>
      </c>
      <c r="F147" s="8">
        <v>49218060</v>
      </c>
      <c r="G147" s="8">
        <v>19</v>
      </c>
      <c r="H147" s="8" t="s">
        <v>1045</v>
      </c>
      <c r="I147" s="9" t="s">
        <v>1052</v>
      </c>
      <c r="J147" s="60">
        <v>-0.15373999999999999</v>
      </c>
      <c r="K147" s="61">
        <v>1.3273E-2</v>
      </c>
      <c r="L147" s="62">
        <v>5.11E-31</v>
      </c>
      <c r="M147" s="60">
        <v>342439</v>
      </c>
    </row>
    <row r="148" spans="1:13" hidden="1" x14ac:dyDescent="0.2">
      <c r="A148" s="8" t="s">
        <v>288</v>
      </c>
      <c r="B148" s="8" t="s">
        <v>100</v>
      </c>
      <c r="C148" t="s">
        <v>26</v>
      </c>
      <c r="D148" t="s">
        <v>45</v>
      </c>
      <c r="E148" s="8">
        <v>0.50046999999999997</v>
      </c>
      <c r="F148" s="8">
        <v>49218060</v>
      </c>
      <c r="G148" s="8">
        <v>19</v>
      </c>
      <c r="H148" s="8" t="s">
        <v>1045</v>
      </c>
      <c r="I148" s="9" t="s">
        <v>1052</v>
      </c>
      <c r="J148" s="60">
        <v>-0.15373999999999999</v>
      </c>
      <c r="K148" s="61">
        <v>1.3273E-2</v>
      </c>
      <c r="L148" s="62">
        <v>5.11E-31</v>
      </c>
      <c r="M148" s="60">
        <v>342439</v>
      </c>
    </row>
    <row r="149" spans="1:13" hidden="1" x14ac:dyDescent="0.2">
      <c r="A149" s="8" t="s">
        <v>267</v>
      </c>
      <c r="B149" s="8" t="s">
        <v>132</v>
      </c>
      <c r="C149" s="8" t="s">
        <v>14</v>
      </c>
      <c r="D149" s="8" t="s">
        <v>45</v>
      </c>
      <c r="E149" s="8">
        <v>0.44115399999999999</v>
      </c>
      <c r="F149" s="8">
        <v>135837906</v>
      </c>
      <c r="G149" s="8">
        <v>2</v>
      </c>
      <c r="H149" s="8" t="s">
        <v>1850</v>
      </c>
      <c r="I149" s="9" t="s">
        <v>1851</v>
      </c>
      <c r="J149" s="60">
        <v>-0.13782700000000001</v>
      </c>
      <c r="K149" s="61">
        <v>1.19305E-2</v>
      </c>
      <c r="L149" s="62">
        <v>7.1599999999999998E-31</v>
      </c>
      <c r="M149" s="60">
        <v>25191</v>
      </c>
    </row>
    <row r="150" spans="1:13" hidden="1" x14ac:dyDescent="0.2">
      <c r="A150" s="8" t="s">
        <v>267</v>
      </c>
      <c r="B150" s="8" t="s">
        <v>132</v>
      </c>
      <c r="C150" s="8" t="s">
        <v>14</v>
      </c>
      <c r="D150" s="8" t="s">
        <v>45</v>
      </c>
      <c r="E150" s="8">
        <v>0.44115399999999999</v>
      </c>
      <c r="F150" s="8">
        <v>135837906</v>
      </c>
      <c r="G150" s="8">
        <v>2</v>
      </c>
      <c r="H150" s="8" t="s">
        <v>1852</v>
      </c>
      <c r="I150" s="9" t="s">
        <v>1853</v>
      </c>
      <c r="J150" s="60">
        <v>-0.135014</v>
      </c>
      <c r="K150" s="61">
        <v>1.19328E-2</v>
      </c>
      <c r="L150" s="62">
        <v>1.11E-29</v>
      </c>
      <c r="M150" s="60">
        <v>25191</v>
      </c>
    </row>
    <row r="151" spans="1:13" x14ac:dyDescent="0.2">
      <c r="A151" s="8" t="s">
        <v>267</v>
      </c>
      <c r="B151" s="8" t="s">
        <v>135</v>
      </c>
      <c r="C151" s="8" t="s">
        <v>26</v>
      </c>
      <c r="D151" s="8" t="s">
        <v>45</v>
      </c>
      <c r="E151" s="8">
        <v>0.574712</v>
      </c>
      <c r="F151" s="8">
        <v>136616754</v>
      </c>
      <c r="G151" s="8">
        <v>2</v>
      </c>
      <c r="H151" s="8" t="s">
        <v>487</v>
      </c>
      <c r="I151" s="9" t="s">
        <v>488</v>
      </c>
      <c r="J151" s="82">
        <v>-0.135403</v>
      </c>
      <c r="K151" s="83">
        <v>1.19846E-2</v>
      </c>
      <c r="L151" s="82">
        <v>1.3400000000000001E-29</v>
      </c>
      <c r="M151" s="82">
        <v>24862</v>
      </c>
    </row>
    <row r="152" spans="1:13" hidden="1" x14ac:dyDescent="0.2">
      <c r="A152" s="8" t="s">
        <v>264</v>
      </c>
      <c r="B152" s="8" t="s">
        <v>72</v>
      </c>
      <c r="C152" t="s">
        <v>15</v>
      </c>
      <c r="D152" t="s">
        <v>14</v>
      </c>
      <c r="E152" s="8">
        <v>0.225797</v>
      </c>
      <c r="F152" s="8">
        <v>171947435</v>
      </c>
      <c r="G152" s="8">
        <v>3</v>
      </c>
      <c r="H152" s="8" t="s">
        <v>399</v>
      </c>
      <c r="I152" s="9" t="s">
        <v>409</v>
      </c>
      <c r="J152" s="60">
        <v>2.1244699999999998E-2</v>
      </c>
      <c r="K152" s="61">
        <v>1.8601500000000001E-3</v>
      </c>
      <c r="L152" s="62">
        <v>1.3999100000000001E-29</v>
      </c>
      <c r="M152" s="60">
        <v>673878</v>
      </c>
    </row>
    <row r="153" spans="1:13" hidden="1" x14ac:dyDescent="0.2">
      <c r="A153" s="8" t="s">
        <v>267</v>
      </c>
      <c r="B153" s="8" t="s">
        <v>72</v>
      </c>
      <c r="C153" s="8" t="s">
        <v>15</v>
      </c>
      <c r="D153" s="8" t="s">
        <v>14</v>
      </c>
      <c r="E153" s="8">
        <v>0.225797</v>
      </c>
      <c r="F153" s="8">
        <v>171947435</v>
      </c>
      <c r="G153" s="8">
        <v>3</v>
      </c>
      <c r="H153" s="8" t="s">
        <v>399</v>
      </c>
      <c r="I153" s="9" t="s">
        <v>409</v>
      </c>
      <c r="J153" s="60">
        <v>2.1244699999999998E-2</v>
      </c>
      <c r="K153" s="61">
        <v>1.8601500000000001E-3</v>
      </c>
      <c r="L153" s="62">
        <v>1.4000000000000001E-29</v>
      </c>
      <c r="M153" s="60">
        <v>673878</v>
      </c>
    </row>
    <row r="154" spans="1:13" hidden="1" x14ac:dyDescent="0.2">
      <c r="A154" s="8" t="s">
        <v>289</v>
      </c>
      <c r="B154" s="8" t="s">
        <v>72</v>
      </c>
      <c r="C154" s="8" t="s">
        <v>15</v>
      </c>
      <c r="D154" s="8" t="s">
        <v>14</v>
      </c>
      <c r="E154" s="8">
        <v>0.225797</v>
      </c>
      <c r="F154" s="8">
        <v>171947435</v>
      </c>
      <c r="G154" s="8">
        <v>3</v>
      </c>
      <c r="H154" s="8" t="s">
        <v>399</v>
      </c>
      <c r="I154" s="9" t="s">
        <v>409</v>
      </c>
      <c r="J154" s="60">
        <v>2.1244699999999998E-2</v>
      </c>
      <c r="K154" s="61">
        <v>1.8601500000000001E-3</v>
      </c>
      <c r="L154" s="62">
        <v>1.4000000000000001E-29</v>
      </c>
      <c r="M154" s="60">
        <v>673878</v>
      </c>
    </row>
    <row r="155" spans="1:13" hidden="1" x14ac:dyDescent="0.2">
      <c r="A155" s="8" t="s">
        <v>267</v>
      </c>
      <c r="B155" s="8" t="s">
        <v>132</v>
      </c>
      <c r="C155" s="8" t="s">
        <v>14</v>
      </c>
      <c r="D155" s="8" t="s">
        <v>45</v>
      </c>
      <c r="E155" s="8">
        <v>0.42247000000000001</v>
      </c>
      <c r="F155" s="8">
        <v>135837906</v>
      </c>
      <c r="G155" s="8">
        <v>2</v>
      </c>
      <c r="H155" s="8" t="s">
        <v>489</v>
      </c>
      <c r="I155" s="9" t="s">
        <v>490</v>
      </c>
      <c r="J155" s="60">
        <v>0.14915600000000001</v>
      </c>
      <c r="K155" s="61">
        <v>1.33835E-2</v>
      </c>
      <c r="L155" s="62">
        <v>7.5999999999999995E-29</v>
      </c>
      <c r="M155" s="60">
        <v>5959</v>
      </c>
    </row>
    <row r="156" spans="1:13" hidden="1" x14ac:dyDescent="0.2">
      <c r="A156" s="8" t="s">
        <v>267</v>
      </c>
      <c r="B156" s="8" t="s">
        <v>132</v>
      </c>
      <c r="C156" s="8" t="s">
        <v>14</v>
      </c>
      <c r="D156" s="8" t="s">
        <v>45</v>
      </c>
      <c r="E156" s="8">
        <v>0.44115399999999999</v>
      </c>
      <c r="F156" s="8">
        <v>135837906</v>
      </c>
      <c r="G156" s="8">
        <v>2</v>
      </c>
      <c r="H156" s="8" t="s">
        <v>1854</v>
      </c>
      <c r="I156" s="9" t="s">
        <v>1855</v>
      </c>
      <c r="J156" s="60">
        <v>-0.13254199999999999</v>
      </c>
      <c r="K156" s="61">
        <v>1.1934800000000001E-2</v>
      </c>
      <c r="L156" s="62">
        <v>1.18E-28</v>
      </c>
      <c r="M156" s="60">
        <v>25191</v>
      </c>
    </row>
    <row r="157" spans="1:13" x14ac:dyDescent="0.2">
      <c r="A157" s="8" t="s">
        <v>267</v>
      </c>
      <c r="B157" s="8" t="s">
        <v>135</v>
      </c>
      <c r="C157" s="8" t="s">
        <v>26</v>
      </c>
      <c r="D157" s="8" t="s">
        <v>45</v>
      </c>
      <c r="E157" s="8">
        <v>0.58730800000000005</v>
      </c>
      <c r="F157" s="8">
        <v>136616754</v>
      </c>
      <c r="G157" s="8">
        <v>2</v>
      </c>
      <c r="H157" s="8" t="s">
        <v>489</v>
      </c>
      <c r="I157" s="9" t="s">
        <v>490</v>
      </c>
      <c r="J157" s="82">
        <v>-0.14926700000000001</v>
      </c>
      <c r="K157" s="83">
        <v>1.35049E-2</v>
      </c>
      <c r="L157" s="82">
        <v>2.1000000000000001E-28</v>
      </c>
      <c r="M157" s="82">
        <v>5959</v>
      </c>
    </row>
    <row r="158" spans="1:13" hidden="1" x14ac:dyDescent="0.2">
      <c r="A158" s="8" t="s">
        <v>267</v>
      </c>
      <c r="B158" s="8" t="s">
        <v>132</v>
      </c>
      <c r="C158" s="8" t="s">
        <v>14</v>
      </c>
      <c r="D158" s="8" t="s">
        <v>45</v>
      </c>
      <c r="E158" s="8">
        <v>0.32569999999999999</v>
      </c>
      <c r="F158" s="8">
        <v>135837906</v>
      </c>
      <c r="G158" s="8">
        <v>2</v>
      </c>
      <c r="H158" s="8" t="s">
        <v>1856</v>
      </c>
      <c r="I158" s="9" t="s">
        <v>1857</v>
      </c>
      <c r="J158" s="60">
        <v>-2.92E-2</v>
      </c>
      <c r="K158" s="61">
        <v>2.5999999999999999E-3</v>
      </c>
      <c r="L158" s="62">
        <v>3.0300000000000001E-28</v>
      </c>
      <c r="M158" s="60">
        <v>6994</v>
      </c>
    </row>
    <row r="159" spans="1:13" x14ac:dyDescent="0.2">
      <c r="A159" s="8" t="s">
        <v>267</v>
      </c>
      <c r="B159" s="8" t="s">
        <v>135</v>
      </c>
      <c r="C159" s="8" t="s">
        <v>26</v>
      </c>
      <c r="D159" s="8" t="s">
        <v>45</v>
      </c>
      <c r="E159" s="8">
        <v>0.58730800000000005</v>
      </c>
      <c r="F159" s="8">
        <v>136616754</v>
      </c>
      <c r="G159" s="8">
        <v>2</v>
      </c>
      <c r="H159" s="8" t="s">
        <v>491</v>
      </c>
      <c r="I159" s="9" t="s">
        <v>492</v>
      </c>
      <c r="J159" s="82">
        <v>-0.159111</v>
      </c>
      <c r="K159" s="83">
        <v>1.4471400000000001E-2</v>
      </c>
      <c r="L159" s="82">
        <v>3.9999999999999999E-28</v>
      </c>
      <c r="M159" s="82">
        <v>5959</v>
      </c>
    </row>
    <row r="160" spans="1:13" x14ac:dyDescent="0.2">
      <c r="A160" s="8" t="s">
        <v>267</v>
      </c>
      <c r="B160" s="8" t="s">
        <v>135</v>
      </c>
      <c r="C160" s="8" t="s">
        <v>26</v>
      </c>
      <c r="D160" s="8" t="s">
        <v>45</v>
      </c>
      <c r="E160" s="8">
        <v>0.58730800000000005</v>
      </c>
      <c r="F160" s="8">
        <v>136616754</v>
      </c>
      <c r="G160" s="8">
        <v>2</v>
      </c>
      <c r="H160" s="8" t="s">
        <v>493</v>
      </c>
      <c r="I160" s="9" t="s">
        <v>494</v>
      </c>
      <c r="J160" s="82">
        <v>-0.117842</v>
      </c>
      <c r="K160" s="83">
        <v>1.07276E-2</v>
      </c>
      <c r="L160" s="82">
        <v>4.4999999999999998E-28</v>
      </c>
      <c r="M160" s="82">
        <v>5959</v>
      </c>
    </row>
    <row r="161" spans="1:13" hidden="1" x14ac:dyDescent="0.2">
      <c r="A161" s="8" t="s">
        <v>267</v>
      </c>
      <c r="B161" s="8" t="s">
        <v>100</v>
      </c>
      <c r="C161" s="8" t="s">
        <v>26</v>
      </c>
      <c r="D161" s="8" t="s">
        <v>45</v>
      </c>
      <c r="E161" s="8">
        <v>0.50056699999999998</v>
      </c>
      <c r="F161" s="8">
        <v>49218060</v>
      </c>
      <c r="G161" s="8">
        <v>19</v>
      </c>
      <c r="H161" s="8" t="s">
        <v>1053</v>
      </c>
      <c r="I161" s="9" t="s">
        <v>1054</v>
      </c>
      <c r="J161" s="60">
        <v>-2.6348400000000001E-2</v>
      </c>
      <c r="K161" s="61">
        <v>2.4049599999999998E-3</v>
      </c>
      <c r="L161" s="62">
        <v>6.2999999999999997E-28</v>
      </c>
      <c r="M161" s="60">
        <v>350470</v>
      </c>
    </row>
    <row r="162" spans="1:13" hidden="1" x14ac:dyDescent="0.2">
      <c r="A162" s="8" t="s">
        <v>288</v>
      </c>
      <c r="B162" s="8" t="s">
        <v>100</v>
      </c>
      <c r="C162" t="s">
        <v>26</v>
      </c>
      <c r="D162" t="s">
        <v>45</v>
      </c>
      <c r="E162" s="8">
        <v>0.50056699999999998</v>
      </c>
      <c r="F162" s="8">
        <v>49218060</v>
      </c>
      <c r="G162" s="8">
        <v>19</v>
      </c>
      <c r="H162" s="8" t="s">
        <v>1053</v>
      </c>
      <c r="I162" s="9" t="s">
        <v>1054</v>
      </c>
      <c r="J162" s="60">
        <v>-2.6348400000000001E-2</v>
      </c>
      <c r="K162" s="61">
        <v>2.4049599999999998E-3</v>
      </c>
      <c r="L162" s="62">
        <v>6.2999999999999997E-28</v>
      </c>
      <c r="M162" s="60">
        <v>350470</v>
      </c>
    </row>
    <row r="163" spans="1:13" hidden="1" x14ac:dyDescent="0.2">
      <c r="A163" s="8" t="s">
        <v>267</v>
      </c>
      <c r="B163" s="8" t="s">
        <v>132</v>
      </c>
      <c r="C163" s="8" t="s">
        <v>14</v>
      </c>
      <c r="D163" s="8" t="s">
        <v>45</v>
      </c>
      <c r="E163" s="8">
        <v>0.42247000000000001</v>
      </c>
      <c r="F163" s="8">
        <v>135837906</v>
      </c>
      <c r="G163" s="8">
        <v>2</v>
      </c>
      <c r="H163" s="8" t="s">
        <v>491</v>
      </c>
      <c r="I163" s="9" t="s">
        <v>492</v>
      </c>
      <c r="J163" s="60">
        <v>0.15689700000000001</v>
      </c>
      <c r="K163" s="61">
        <v>1.43413E-2</v>
      </c>
      <c r="L163" s="62">
        <v>7.4000000000000004E-28</v>
      </c>
      <c r="M163" s="60">
        <v>5959</v>
      </c>
    </row>
    <row r="164" spans="1:13" hidden="1" x14ac:dyDescent="0.2">
      <c r="A164" s="8" t="s">
        <v>267</v>
      </c>
      <c r="B164" s="8" t="s">
        <v>72</v>
      </c>
      <c r="C164" s="8" t="s">
        <v>15</v>
      </c>
      <c r="D164" s="8" t="s">
        <v>14</v>
      </c>
      <c r="E164" s="8">
        <v>0.22834399999999999</v>
      </c>
      <c r="F164" s="8">
        <v>171947435</v>
      </c>
      <c r="G164" s="8">
        <v>3</v>
      </c>
      <c r="H164" s="8" t="s">
        <v>410</v>
      </c>
      <c r="I164" s="9" t="s">
        <v>411</v>
      </c>
      <c r="J164" s="60">
        <v>-5.6826000000000002E-2</v>
      </c>
      <c r="K164" s="61">
        <v>5.2824300000000003E-3</v>
      </c>
      <c r="L164" s="62">
        <v>5.5000000000000002E-27</v>
      </c>
      <c r="M164" s="60">
        <v>97465</v>
      </c>
    </row>
    <row r="165" spans="1:13" hidden="1" x14ac:dyDescent="0.2">
      <c r="A165" s="8" t="s">
        <v>289</v>
      </c>
      <c r="B165" s="8" t="s">
        <v>72</v>
      </c>
      <c r="C165" s="8" t="s">
        <v>15</v>
      </c>
      <c r="D165" s="8" t="s">
        <v>14</v>
      </c>
      <c r="E165" s="8">
        <v>0.22834399999999999</v>
      </c>
      <c r="F165" s="8">
        <v>171947435</v>
      </c>
      <c r="G165" s="8">
        <v>3</v>
      </c>
      <c r="H165" s="8" t="s">
        <v>410</v>
      </c>
      <c r="I165" s="9" t="s">
        <v>411</v>
      </c>
      <c r="J165" s="60">
        <v>-5.6826000000000002E-2</v>
      </c>
      <c r="K165" s="61">
        <v>5.2824300000000003E-3</v>
      </c>
      <c r="L165" s="62">
        <v>5.5000000000000002E-27</v>
      </c>
      <c r="M165" s="60">
        <v>97465</v>
      </c>
    </row>
    <row r="166" spans="1:13" hidden="1" x14ac:dyDescent="0.2">
      <c r="A166" s="8" t="s">
        <v>264</v>
      </c>
      <c r="B166" s="8" t="s">
        <v>72</v>
      </c>
      <c r="C166" t="s">
        <v>15</v>
      </c>
      <c r="D166" t="s">
        <v>14</v>
      </c>
      <c r="E166" s="8">
        <v>0.22834399999999999</v>
      </c>
      <c r="F166" s="8">
        <v>171947435</v>
      </c>
      <c r="G166" s="8">
        <v>3</v>
      </c>
      <c r="H166" s="8" t="s">
        <v>410</v>
      </c>
      <c r="I166" s="9" t="s">
        <v>411</v>
      </c>
      <c r="J166" s="60">
        <v>-5.6826000000000002E-2</v>
      </c>
      <c r="K166" s="61">
        <v>5.2824300000000003E-3</v>
      </c>
      <c r="L166" s="62">
        <v>5.5004700000000003E-27</v>
      </c>
      <c r="M166" s="60">
        <v>97465</v>
      </c>
    </row>
    <row r="167" spans="1:13" hidden="1" x14ac:dyDescent="0.2">
      <c r="A167" s="8" t="s">
        <v>267</v>
      </c>
      <c r="B167" s="8" t="s">
        <v>132</v>
      </c>
      <c r="C167" s="8" t="s">
        <v>14</v>
      </c>
      <c r="D167" s="8" t="s">
        <v>45</v>
      </c>
      <c r="E167" s="8">
        <v>0.44115399999999999</v>
      </c>
      <c r="F167" s="8">
        <v>135837906</v>
      </c>
      <c r="G167" s="8">
        <v>2</v>
      </c>
      <c r="H167" s="8" t="s">
        <v>1858</v>
      </c>
      <c r="I167" s="9" t="s">
        <v>1859</v>
      </c>
      <c r="J167" s="60">
        <v>-0.12799199999999999</v>
      </c>
      <c r="K167" s="61">
        <v>1.1938300000000001E-2</v>
      </c>
      <c r="L167" s="62">
        <v>8.0899999999999998E-27</v>
      </c>
      <c r="M167" s="60">
        <v>24977</v>
      </c>
    </row>
    <row r="168" spans="1:13" hidden="1" x14ac:dyDescent="0.2">
      <c r="A168" s="8" t="s">
        <v>267</v>
      </c>
      <c r="B168" s="8" t="s">
        <v>132</v>
      </c>
      <c r="C168" s="8" t="s">
        <v>14</v>
      </c>
      <c r="D168" s="8" t="s">
        <v>45</v>
      </c>
      <c r="E168" s="8">
        <v>0.42247000000000001</v>
      </c>
      <c r="F168" s="8">
        <v>135837906</v>
      </c>
      <c r="G168" s="8">
        <v>2</v>
      </c>
      <c r="H168" s="8" t="s">
        <v>493</v>
      </c>
      <c r="I168" s="9" t="s">
        <v>494</v>
      </c>
      <c r="J168" s="60">
        <v>0.113747</v>
      </c>
      <c r="K168" s="61">
        <v>1.06312E-2</v>
      </c>
      <c r="L168" s="62">
        <v>1E-26</v>
      </c>
      <c r="M168" s="60">
        <v>5959</v>
      </c>
    </row>
    <row r="169" spans="1:13" hidden="1" x14ac:dyDescent="0.2">
      <c r="A169" s="8" t="s">
        <v>264</v>
      </c>
      <c r="B169" s="8" t="s">
        <v>72</v>
      </c>
      <c r="C169" t="s">
        <v>15</v>
      </c>
      <c r="D169" t="s">
        <v>14</v>
      </c>
      <c r="E169" s="8">
        <v>0.22606000000000001</v>
      </c>
      <c r="F169" s="8">
        <v>171947435</v>
      </c>
      <c r="G169" s="8">
        <v>3</v>
      </c>
      <c r="H169" s="8" t="s">
        <v>412</v>
      </c>
      <c r="I169" s="9" t="s">
        <v>413</v>
      </c>
      <c r="J169" s="60">
        <v>1.5987399999999999E-2</v>
      </c>
      <c r="K169" s="61">
        <v>1.5578E-3</v>
      </c>
      <c r="L169" s="62">
        <v>9.9999999999999992E-25</v>
      </c>
      <c r="M169" s="60">
        <v>461950</v>
      </c>
    </row>
    <row r="170" spans="1:13" hidden="1" x14ac:dyDescent="0.2">
      <c r="A170" s="8" t="s">
        <v>267</v>
      </c>
      <c r="B170" s="8" t="s">
        <v>72</v>
      </c>
      <c r="C170" s="8" t="s">
        <v>15</v>
      </c>
      <c r="D170" s="8" t="s">
        <v>14</v>
      </c>
      <c r="E170" s="8">
        <v>0.22606000000000001</v>
      </c>
      <c r="F170" s="8">
        <v>171947435</v>
      </c>
      <c r="G170" s="8">
        <v>3</v>
      </c>
      <c r="H170" s="8" t="s">
        <v>412</v>
      </c>
      <c r="I170" s="9" t="s">
        <v>413</v>
      </c>
      <c r="J170" s="60">
        <v>1.5987399999999999E-2</v>
      </c>
      <c r="K170" s="61">
        <v>1.5578E-3</v>
      </c>
      <c r="L170" s="62">
        <v>9.9999999999999992E-25</v>
      </c>
      <c r="M170" s="60">
        <v>461950</v>
      </c>
    </row>
    <row r="171" spans="1:13" hidden="1" x14ac:dyDescent="0.2">
      <c r="A171" s="8" t="s">
        <v>289</v>
      </c>
      <c r="B171" s="8" t="s">
        <v>72</v>
      </c>
      <c r="C171" s="8" t="s">
        <v>15</v>
      </c>
      <c r="D171" s="8" t="s">
        <v>14</v>
      </c>
      <c r="E171" s="8">
        <v>0.22606000000000001</v>
      </c>
      <c r="F171" s="8">
        <v>171947435</v>
      </c>
      <c r="G171" s="8">
        <v>3</v>
      </c>
      <c r="H171" s="8" t="s">
        <v>412</v>
      </c>
      <c r="I171" s="9" t="s">
        <v>413</v>
      </c>
      <c r="J171" s="60">
        <v>1.5987399999999999E-2</v>
      </c>
      <c r="K171" s="61">
        <v>1.5578E-3</v>
      </c>
      <c r="L171" s="62">
        <v>9.9999999999999992E-25</v>
      </c>
      <c r="M171" s="60">
        <v>461950</v>
      </c>
    </row>
    <row r="172" spans="1:13" hidden="1" x14ac:dyDescent="0.2">
      <c r="A172" s="8" t="s">
        <v>267</v>
      </c>
      <c r="B172" s="8" t="s">
        <v>100</v>
      </c>
      <c r="C172" s="8" t="s">
        <v>26</v>
      </c>
      <c r="D172" s="8" t="s">
        <v>45</v>
      </c>
      <c r="E172" s="8">
        <v>0.49785800000000002</v>
      </c>
      <c r="F172" s="8">
        <v>49218060</v>
      </c>
      <c r="G172" s="8">
        <v>19</v>
      </c>
      <c r="H172" s="8" t="s">
        <v>1055</v>
      </c>
      <c r="I172" s="9" t="s">
        <v>1056</v>
      </c>
      <c r="J172" s="60">
        <v>4.1218699999999997E-3</v>
      </c>
      <c r="K172" s="61">
        <v>4.0434999999999999E-4</v>
      </c>
      <c r="L172" s="62">
        <v>2.0999999999999999E-24</v>
      </c>
      <c r="M172" s="60">
        <v>462933</v>
      </c>
    </row>
    <row r="173" spans="1:13" hidden="1" x14ac:dyDescent="0.2">
      <c r="A173" s="8" t="s">
        <v>288</v>
      </c>
      <c r="B173" s="8" t="s">
        <v>100</v>
      </c>
      <c r="C173" t="s">
        <v>26</v>
      </c>
      <c r="D173" t="s">
        <v>45</v>
      </c>
      <c r="E173" s="8">
        <v>0.49785800000000002</v>
      </c>
      <c r="F173" s="8">
        <v>49218060</v>
      </c>
      <c r="G173" s="8">
        <v>19</v>
      </c>
      <c r="H173" s="8" t="s">
        <v>1055</v>
      </c>
      <c r="I173" s="9" t="s">
        <v>1056</v>
      </c>
      <c r="J173" s="60">
        <v>4.1218699999999997E-3</v>
      </c>
      <c r="K173" s="61">
        <v>4.04347E-4</v>
      </c>
      <c r="L173" s="62">
        <v>2.0999999999999999E-24</v>
      </c>
      <c r="M173" s="60">
        <v>462933</v>
      </c>
    </row>
    <row r="174" spans="1:13" hidden="1" x14ac:dyDescent="0.2">
      <c r="A174" s="8" t="s">
        <v>287</v>
      </c>
      <c r="B174" s="8" t="s">
        <v>106</v>
      </c>
      <c r="C174" t="s">
        <v>15</v>
      </c>
      <c r="D174" t="s">
        <v>14</v>
      </c>
      <c r="E174" s="8">
        <v>0.74497999999999998</v>
      </c>
      <c r="F174" s="8">
        <v>79110160</v>
      </c>
      <c r="G174" s="8">
        <v>9</v>
      </c>
      <c r="H174" s="8" t="s">
        <v>2030</v>
      </c>
      <c r="I174" s="9" t="s">
        <v>2031</v>
      </c>
      <c r="J174" s="60">
        <v>-0.13767799999999999</v>
      </c>
      <c r="K174" s="61">
        <v>1.36055E-2</v>
      </c>
      <c r="L174" s="62">
        <v>4.5399999999999996E-24</v>
      </c>
      <c r="M174" s="60">
        <v>31527</v>
      </c>
    </row>
    <row r="175" spans="1:13" hidden="1" x14ac:dyDescent="0.2">
      <c r="A175" s="8" t="s">
        <v>267</v>
      </c>
      <c r="B175" s="8" t="s">
        <v>132</v>
      </c>
      <c r="C175" s="8" t="s">
        <v>14</v>
      </c>
      <c r="D175" s="8" t="s">
        <v>45</v>
      </c>
      <c r="E175" s="8">
        <v>0.44115399999999999</v>
      </c>
      <c r="F175" s="8">
        <v>135837906</v>
      </c>
      <c r="G175" s="8">
        <v>2</v>
      </c>
      <c r="H175" s="8" t="s">
        <v>1860</v>
      </c>
      <c r="I175" s="9" t="s">
        <v>1861</v>
      </c>
      <c r="J175" s="60">
        <v>-0.120154</v>
      </c>
      <c r="K175" s="61">
        <v>1.1944099999999999E-2</v>
      </c>
      <c r="L175" s="62">
        <v>8.32E-24</v>
      </c>
      <c r="M175" s="60">
        <v>25191</v>
      </c>
    </row>
    <row r="176" spans="1:13" x14ac:dyDescent="0.2">
      <c r="A176" s="8" t="s">
        <v>267</v>
      </c>
      <c r="B176" s="8" t="s">
        <v>135</v>
      </c>
      <c r="C176" s="8" t="s">
        <v>26</v>
      </c>
      <c r="D176" s="8" t="s">
        <v>45</v>
      </c>
      <c r="E176" s="8">
        <v>0.74365300000000001</v>
      </c>
      <c r="F176" s="8">
        <v>136616754</v>
      </c>
      <c r="G176" s="8">
        <v>2</v>
      </c>
      <c r="H176" s="8" t="s">
        <v>495</v>
      </c>
      <c r="I176" s="9" t="s">
        <v>496</v>
      </c>
      <c r="J176" s="82">
        <v>2.4782999999999999E-2</v>
      </c>
      <c r="K176" s="83">
        <v>2.5089299999999999E-3</v>
      </c>
      <c r="L176" s="82">
        <v>5.2E-23</v>
      </c>
      <c r="M176" s="82">
        <v>408112</v>
      </c>
    </row>
    <row r="177" spans="1:13" hidden="1" x14ac:dyDescent="0.2">
      <c r="A177" s="8" t="s">
        <v>267</v>
      </c>
      <c r="B177" s="8" t="s">
        <v>100</v>
      </c>
      <c r="C177" s="8" t="s">
        <v>26</v>
      </c>
      <c r="D177" s="8" t="s">
        <v>45</v>
      </c>
      <c r="E177" s="8">
        <v>0.49785800000000002</v>
      </c>
      <c r="F177" s="8">
        <v>49218060</v>
      </c>
      <c r="G177" s="8">
        <v>19</v>
      </c>
      <c r="H177" s="8" t="s">
        <v>1057</v>
      </c>
      <c r="I177" s="9" t="s">
        <v>1058</v>
      </c>
      <c r="J177" s="60">
        <v>-1.8855899999999998E-2</v>
      </c>
      <c r="K177" s="61">
        <v>1.9189700000000001E-3</v>
      </c>
      <c r="L177" s="62">
        <v>8.7000000000000005E-23</v>
      </c>
      <c r="M177" s="60">
        <v>460443</v>
      </c>
    </row>
    <row r="178" spans="1:13" hidden="1" x14ac:dyDescent="0.2">
      <c r="A178" s="8" t="s">
        <v>288</v>
      </c>
      <c r="B178" s="8" t="s">
        <v>100</v>
      </c>
      <c r="C178" t="s">
        <v>26</v>
      </c>
      <c r="D178" t="s">
        <v>45</v>
      </c>
      <c r="E178" s="8">
        <v>0.49785800000000002</v>
      </c>
      <c r="F178" s="8">
        <v>49218060</v>
      </c>
      <c r="G178" s="8">
        <v>19</v>
      </c>
      <c r="H178" s="8" t="s">
        <v>1057</v>
      </c>
      <c r="I178" s="9" t="s">
        <v>1058</v>
      </c>
      <c r="J178" s="60">
        <v>-1.8855899999999998E-2</v>
      </c>
      <c r="K178" s="61">
        <v>1.9189700000000001E-3</v>
      </c>
      <c r="L178" s="62">
        <v>8.7000000000000005E-23</v>
      </c>
      <c r="M178" s="60">
        <v>460443</v>
      </c>
    </row>
    <row r="179" spans="1:13" hidden="1" x14ac:dyDescent="0.2">
      <c r="A179" s="8" t="s">
        <v>267</v>
      </c>
      <c r="B179" s="8" t="s">
        <v>100</v>
      </c>
      <c r="C179" s="8" t="s">
        <v>26</v>
      </c>
      <c r="D179" s="8" t="s">
        <v>45</v>
      </c>
      <c r="E179" s="8">
        <v>0.484259</v>
      </c>
      <c r="F179" s="8">
        <v>49218060</v>
      </c>
      <c r="G179" s="8">
        <v>19</v>
      </c>
      <c r="H179" s="8" t="s">
        <v>1059</v>
      </c>
      <c r="I179" s="9" t="s">
        <v>1060</v>
      </c>
      <c r="J179" s="60">
        <v>1.7273299999999998E-2</v>
      </c>
      <c r="K179" s="61">
        <v>1.86556E-3</v>
      </c>
      <c r="L179" s="62">
        <v>1.2E-22</v>
      </c>
      <c r="M179" s="60">
        <v>436055</v>
      </c>
    </row>
    <row r="180" spans="1:13" hidden="1" x14ac:dyDescent="0.2">
      <c r="A180" s="8" t="s">
        <v>288</v>
      </c>
      <c r="B180" s="8" t="s">
        <v>100</v>
      </c>
      <c r="C180" t="s">
        <v>26</v>
      </c>
      <c r="D180" t="s">
        <v>45</v>
      </c>
      <c r="E180" s="8">
        <v>0.484259</v>
      </c>
      <c r="F180" s="8">
        <v>49218060</v>
      </c>
      <c r="G180" s="8">
        <v>19</v>
      </c>
      <c r="H180" s="8" t="s">
        <v>1059</v>
      </c>
      <c r="I180" s="9" t="s">
        <v>1060</v>
      </c>
      <c r="J180" s="60">
        <v>1.7273299999999998E-2</v>
      </c>
      <c r="K180" s="61">
        <v>1.86556E-3</v>
      </c>
      <c r="L180" s="62">
        <v>1.2E-22</v>
      </c>
      <c r="M180" s="60">
        <v>436055</v>
      </c>
    </row>
    <row r="181" spans="1:13" hidden="1" x14ac:dyDescent="0.2">
      <c r="A181" s="8" t="s">
        <v>267</v>
      </c>
      <c r="B181" s="8" t="s">
        <v>132</v>
      </c>
      <c r="C181" s="8" t="s">
        <v>14</v>
      </c>
      <c r="D181" s="8" t="s">
        <v>45</v>
      </c>
      <c r="E181" s="8">
        <v>0.42247000000000001</v>
      </c>
      <c r="F181" s="8">
        <v>135837906</v>
      </c>
      <c r="G181" s="8">
        <v>2</v>
      </c>
      <c r="H181" s="8" t="s">
        <v>497</v>
      </c>
      <c r="I181" s="9" t="s">
        <v>498</v>
      </c>
      <c r="J181" s="60">
        <v>5.0187500000000003E-2</v>
      </c>
      <c r="K181" s="61">
        <v>5.1291499999999999E-3</v>
      </c>
      <c r="L181" s="62">
        <v>1.3E-22</v>
      </c>
      <c r="M181" s="60">
        <v>5959</v>
      </c>
    </row>
    <row r="182" spans="1:13" hidden="1" x14ac:dyDescent="0.2">
      <c r="A182" s="8" t="s">
        <v>267</v>
      </c>
      <c r="B182" s="8" t="s">
        <v>100</v>
      </c>
      <c r="C182" s="8" t="s">
        <v>26</v>
      </c>
      <c r="D182" s="8" t="s">
        <v>45</v>
      </c>
      <c r="E182" s="8">
        <v>0.49734</v>
      </c>
      <c r="F182" s="8">
        <v>49218060</v>
      </c>
      <c r="G182" s="8">
        <v>19</v>
      </c>
      <c r="H182" s="8" t="s">
        <v>1061</v>
      </c>
      <c r="I182" s="9" t="s">
        <v>1062</v>
      </c>
      <c r="J182" s="60">
        <v>-0.2384</v>
      </c>
      <c r="K182" s="61">
        <v>2.4400000000000002E-2</v>
      </c>
      <c r="L182" s="62">
        <v>1.5099999999999999E-22</v>
      </c>
      <c r="M182" s="60">
        <v>3301</v>
      </c>
    </row>
    <row r="183" spans="1:13" hidden="1" x14ac:dyDescent="0.2">
      <c r="A183" s="8" t="s">
        <v>288</v>
      </c>
      <c r="B183" s="8" t="s">
        <v>100</v>
      </c>
      <c r="C183" t="s">
        <v>26</v>
      </c>
      <c r="D183" t="s">
        <v>45</v>
      </c>
      <c r="E183" s="8">
        <v>0.49734</v>
      </c>
      <c r="F183" s="8">
        <v>49218060</v>
      </c>
      <c r="G183" s="8">
        <v>19</v>
      </c>
      <c r="H183" s="8" t="s">
        <v>1061</v>
      </c>
      <c r="I183" s="9" t="s">
        <v>1062</v>
      </c>
      <c r="J183" s="60">
        <v>-0.2384</v>
      </c>
      <c r="K183" s="61">
        <v>2.4400000000000002E-2</v>
      </c>
      <c r="L183" s="62">
        <v>1.5099999999999999E-22</v>
      </c>
      <c r="M183" s="60">
        <v>3301</v>
      </c>
    </row>
    <row r="184" spans="1:13" x14ac:dyDescent="0.2">
      <c r="A184" s="8" t="s">
        <v>267</v>
      </c>
      <c r="B184" s="8" t="s">
        <v>135</v>
      </c>
      <c r="C184" s="8" t="s">
        <v>26</v>
      </c>
      <c r="D184" s="8" t="s">
        <v>45</v>
      </c>
      <c r="E184" s="8">
        <v>0.58730800000000005</v>
      </c>
      <c r="F184" s="8">
        <v>136616754</v>
      </c>
      <c r="G184" s="8">
        <v>2</v>
      </c>
      <c r="H184" s="8" t="s">
        <v>497</v>
      </c>
      <c r="I184" s="9" t="s">
        <v>498</v>
      </c>
      <c r="J184" s="82">
        <v>-5.0523999999999999E-2</v>
      </c>
      <c r="K184" s="83">
        <v>5.1756800000000002E-3</v>
      </c>
      <c r="L184" s="82">
        <v>1.5999999999999999E-22</v>
      </c>
      <c r="M184" s="82">
        <v>5959</v>
      </c>
    </row>
    <row r="185" spans="1:13" hidden="1" x14ac:dyDescent="0.2">
      <c r="A185" s="8" t="s">
        <v>267</v>
      </c>
      <c r="B185" s="8" t="s">
        <v>100</v>
      </c>
      <c r="C185" s="8" t="s">
        <v>26</v>
      </c>
      <c r="D185" s="8" t="s">
        <v>45</v>
      </c>
      <c r="E185" s="8">
        <v>0.49734</v>
      </c>
      <c r="F185" s="8">
        <v>49218060</v>
      </c>
      <c r="G185" s="8">
        <v>19</v>
      </c>
      <c r="H185" s="8" t="s">
        <v>1063</v>
      </c>
      <c r="I185" s="9" t="s">
        <v>1064</v>
      </c>
      <c r="J185" s="60">
        <v>-0.23810000000000001</v>
      </c>
      <c r="K185" s="61">
        <v>2.4400000000000002E-2</v>
      </c>
      <c r="L185" s="62">
        <v>1.8599999999999999E-22</v>
      </c>
      <c r="M185" s="60">
        <v>3301</v>
      </c>
    </row>
    <row r="186" spans="1:13" hidden="1" x14ac:dyDescent="0.2">
      <c r="A186" s="8" t="s">
        <v>288</v>
      </c>
      <c r="B186" s="8" t="s">
        <v>100</v>
      </c>
      <c r="C186" t="s">
        <v>26</v>
      </c>
      <c r="D186" t="s">
        <v>45</v>
      </c>
      <c r="E186" s="8">
        <v>0.49734</v>
      </c>
      <c r="F186" s="8">
        <v>49218060</v>
      </c>
      <c r="G186" s="8">
        <v>19</v>
      </c>
      <c r="H186" s="8" t="s">
        <v>1063</v>
      </c>
      <c r="I186" s="9" t="s">
        <v>1064</v>
      </c>
      <c r="J186" s="60">
        <v>-0.23810000000000001</v>
      </c>
      <c r="K186" s="61">
        <v>2.4400000000000002E-2</v>
      </c>
      <c r="L186" s="62">
        <v>1.8599999999999999E-22</v>
      </c>
      <c r="M186" s="60">
        <v>3301</v>
      </c>
    </row>
    <row r="187" spans="1:13" hidden="1" x14ac:dyDescent="0.2">
      <c r="A187" s="8" t="s">
        <v>267</v>
      </c>
      <c r="B187" s="8" t="s">
        <v>132</v>
      </c>
      <c r="C187" s="8" t="s">
        <v>14</v>
      </c>
      <c r="D187" s="8" t="s">
        <v>45</v>
      </c>
      <c r="E187" s="8">
        <v>0.44115399999999999</v>
      </c>
      <c r="F187" s="8">
        <v>135837906</v>
      </c>
      <c r="G187" s="8">
        <v>2</v>
      </c>
      <c r="H187" s="8" t="s">
        <v>1862</v>
      </c>
      <c r="I187" s="9" t="s">
        <v>1863</v>
      </c>
      <c r="J187" s="60">
        <v>-0.115801</v>
      </c>
      <c r="K187" s="61">
        <v>1.19471E-2</v>
      </c>
      <c r="L187" s="62">
        <v>3.2400000000000001E-22</v>
      </c>
      <c r="M187" s="60">
        <v>25191</v>
      </c>
    </row>
    <row r="188" spans="1:13" hidden="1" x14ac:dyDescent="0.2">
      <c r="A188" s="8" t="s">
        <v>267</v>
      </c>
      <c r="B188" s="8" t="s">
        <v>132</v>
      </c>
      <c r="C188" s="8" t="s">
        <v>14</v>
      </c>
      <c r="D188" s="8" t="s">
        <v>45</v>
      </c>
      <c r="E188" s="8">
        <v>0.42247000000000001</v>
      </c>
      <c r="F188" s="8">
        <v>135837906</v>
      </c>
      <c r="G188" s="8">
        <v>2</v>
      </c>
      <c r="H188" s="8" t="s">
        <v>499</v>
      </c>
      <c r="I188" s="9" t="s">
        <v>500</v>
      </c>
      <c r="J188" s="60">
        <v>0.110261</v>
      </c>
      <c r="K188" s="61">
        <v>1.13816E-2</v>
      </c>
      <c r="L188" s="62">
        <v>3.3999999999999998E-22</v>
      </c>
      <c r="M188" s="60">
        <v>5959</v>
      </c>
    </row>
    <row r="189" spans="1:13" hidden="1" x14ac:dyDescent="0.2">
      <c r="A189" s="8" t="s">
        <v>267</v>
      </c>
      <c r="B189" s="8" t="s">
        <v>132</v>
      </c>
      <c r="C189" s="8" t="s">
        <v>14</v>
      </c>
      <c r="D189" s="8" t="s">
        <v>45</v>
      </c>
      <c r="E189" s="8">
        <v>0.42247000000000001</v>
      </c>
      <c r="F189" s="8">
        <v>135837906</v>
      </c>
      <c r="G189" s="8">
        <v>2</v>
      </c>
      <c r="H189" s="8" t="s">
        <v>503</v>
      </c>
      <c r="I189" s="9" t="s">
        <v>504</v>
      </c>
      <c r="J189" s="60">
        <v>0.13580300000000001</v>
      </c>
      <c r="K189" s="61">
        <v>1.4033800000000001E-2</v>
      </c>
      <c r="L189" s="62">
        <v>3.8000000000000002E-22</v>
      </c>
      <c r="M189" s="60">
        <v>5959</v>
      </c>
    </row>
    <row r="190" spans="1:13" x14ac:dyDescent="0.2">
      <c r="A190" s="8" t="s">
        <v>267</v>
      </c>
      <c r="B190" s="8" t="s">
        <v>135</v>
      </c>
      <c r="C190" s="8" t="s">
        <v>26</v>
      </c>
      <c r="D190" s="8" t="s">
        <v>45</v>
      </c>
      <c r="E190" s="8">
        <v>0.58730800000000005</v>
      </c>
      <c r="F190" s="8">
        <v>136616754</v>
      </c>
      <c r="G190" s="8">
        <v>2</v>
      </c>
      <c r="H190" s="8" t="s">
        <v>499</v>
      </c>
      <c r="I190" s="9" t="s">
        <v>500</v>
      </c>
      <c r="J190" s="82">
        <v>-0.111053</v>
      </c>
      <c r="K190" s="83">
        <v>1.14848E-2</v>
      </c>
      <c r="L190" s="82">
        <v>4.0999999999999999E-22</v>
      </c>
      <c r="M190" s="82">
        <v>5959</v>
      </c>
    </row>
    <row r="191" spans="1:13" hidden="1" x14ac:dyDescent="0.2">
      <c r="A191" s="8" t="s">
        <v>267</v>
      </c>
      <c r="B191" s="8" t="s">
        <v>132</v>
      </c>
      <c r="C191" s="8" t="s">
        <v>14</v>
      </c>
      <c r="D191" s="8" t="s">
        <v>45</v>
      </c>
      <c r="E191" s="8">
        <v>0.44115399999999999</v>
      </c>
      <c r="F191" s="8">
        <v>135837906</v>
      </c>
      <c r="G191" s="8">
        <v>2</v>
      </c>
      <c r="H191" s="8" t="s">
        <v>1864</v>
      </c>
      <c r="I191" s="9" t="s">
        <v>1865</v>
      </c>
      <c r="J191" s="60">
        <v>-0.115427</v>
      </c>
      <c r="K191" s="61">
        <v>1.19474E-2</v>
      </c>
      <c r="L191" s="62">
        <v>4.4000000000000001E-22</v>
      </c>
      <c r="M191" s="60">
        <v>25191</v>
      </c>
    </row>
    <row r="192" spans="1:13" hidden="1" x14ac:dyDescent="0.2">
      <c r="A192" s="8" t="s">
        <v>267</v>
      </c>
      <c r="B192" s="8" t="s">
        <v>100</v>
      </c>
      <c r="C192" s="8" t="s">
        <v>26</v>
      </c>
      <c r="D192" s="8" t="s">
        <v>45</v>
      </c>
      <c r="E192" s="8" t="s">
        <v>150</v>
      </c>
      <c r="F192" s="8">
        <v>49218060</v>
      </c>
      <c r="G192" s="8">
        <v>19</v>
      </c>
      <c r="H192" s="8" t="s">
        <v>1065</v>
      </c>
      <c r="I192" s="9" t="s">
        <v>1066</v>
      </c>
      <c r="J192" s="60">
        <v>1.98055E-2</v>
      </c>
      <c r="K192" s="61">
        <v>2.0681200000000001E-3</v>
      </c>
      <c r="L192" s="62">
        <v>9.9999999999999991E-22</v>
      </c>
      <c r="M192" s="60">
        <v>389562</v>
      </c>
    </row>
    <row r="193" spans="1:13" hidden="1" x14ac:dyDescent="0.2">
      <c r="A193" s="8" t="s">
        <v>288</v>
      </c>
      <c r="B193" s="8" t="s">
        <v>100</v>
      </c>
      <c r="C193" t="s">
        <v>26</v>
      </c>
      <c r="D193" t="s">
        <v>45</v>
      </c>
      <c r="E193" s="8" t="s">
        <v>150</v>
      </c>
      <c r="F193" s="8">
        <v>49218060</v>
      </c>
      <c r="G193" s="8">
        <v>19</v>
      </c>
      <c r="H193" s="8" t="s">
        <v>1065</v>
      </c>
      <c r="I193" s="9" t="s">
        <v>1066</v>
      </c>
      <c r="J193" s="60">
        <v>1.98055E-2</v>
      </c>
      <c r="K193" s="61">
        <v>2.0681200000000001E-3</v>
      </c>
      <c r="L193" s="62">
        <v>9.9999999999999991E-22</v>
      </c>
      <c r="M193" s="60">
        <v>389562</v>
      </c>
    </row>
    <row r="194" spans="1:13" x14ac:dyDescent="0.2">
      <c r="A194" s="8" t="s">
        <v>267</v>
      </c>
      <c r="B194" s="8" t="s">
        <v>135</v>
      </c>
      <c r="C194" s="8" t="s">
        <v>26</v>
      </c>
      <c r="D194" s="8" t="s">
        <v>45</v>
      </c>
      <c r="E194" s="8">
        <v>0.74562099999999998</v>
      </c>
      <c r="F194" s="8">
        <v>136616754</v>
      </c>
      <c r="G194" s="8">
        <v>2</v>
      </c>
      <c r="H194" s="8" t="s">
        <v>501</v>
      </c>
      <c r="I194" s="9" t="s">
        <v>502</v>
      </c>
      <c r="J194" s="82">
        <v>1.7922500000000001E-2</v>
      </c>
      <c r="K194" s="83">
        <v>1.8871300000000001E-3</v>
      </c>
      <c r="L194" s="82">
        <v>2.2000000000000001E-21</v>
      </c>
      <c r="M194" s="82">
        <v>434576</v>
      </c>
    </row>
    <row r="195" spans="1:13" x14ac:dyDescent="0.2">
      <c r="A195" s="8" t="s">
        <v>267</v>
      </c>
      <c r="B195" s="8" t="s">
        <v>135</v>
      </c>
      <c r="C195" s="8" t="s">
        <v>26</v>
      </c>
      <c r="D195" s="8" t="s">
        <v>45</v>
      </c>
      <c r="E195" s="8">
        <v>0.58730800000000005</v>
      </c>
      <c r="F195" s="8">
        <v>136616754</v>
      </c>
      <c r="G195" s="8">
        <v>2</v>
      </c>
      <c r="H195" s="8" t="s">
        <v>503</v>
      </c>
      <c r="I195" s="9" t="s">
        <v>504</v>
      </c>
      <c r="J195" s="82">
        <v>-0.13394</v>
      </c>
      <c r="K195" s="83">
        <v>1.4161099999999999E-2</v>
      </c>
      <c r="L195" s="82">
        <v>3.0999999999999998E-21</v>
      </c>
      <c r="M195" s="82">
        <v>5959</v>
      </c>
    </row>
    <row r="196" spans="1:13" hidden="1" x14ac:dyDescent="0.2">
      <c r="A196" s="8" t="s">
        <v>267</v>
      </c>
      <c r="B196" s="8" t="s">
        <v>132</v>
      </c>
      <c r="C196" s="8" t="s">
        <v>14</v>
      </c>
      <c r="D196" s="8" t="s">
        <v>45</v>
      </c>
      <c r="E196" s="8">
        <v>0.44115399999999999</v>
      </c>
      <c r="F196" s="8">
        <v>135837906</v>
      </c>
      <c r="G196" s="8">
        <v>2</v>
      </c>
      <c r="H196" s="8" t="s">
        <v>1866</v>
      </c>
      <c r="I196" s="9" t="s">
        <v>1867</v>
      </c>
      <c r="J196" s="60">
        <v>-0.112733</v>
      </c>
      <c r="K196" s="61">
        <v>1.19492E-2</v>
      </c>
      <c r="L196" s="62">
        <v>3.9199999999999998E-21</v>
      </c>
      <c r="M196" s="60">
        <v>25191</v>
      </c>
    </row>
    <row r="197" spans="1:13" hidden="1" x14ac:dyDescent="0.2">
      <c r="A197" s="8" t="s">
        <v>267</v>
      </c>
      <c r="B197" s="8" t="s">
        <v>100</v>
      </c>
      <c r="C197" s="8" t="s">
        <v>26</v>
      </c>
      <c r="D197" s="8" t="s">
        <v>45</v>
      </c>
      <c r="E197" s="8" t="s">
        <v>150</v>
      </c>
      <c r="F197" s="8">
        <v>49218060</v>
      </c>
      <c r="G197" s="8">
        <v>19</v>
      </c>
      <c r="H197" s="8" t="s">
        <v>1067</v>
      </c>
      <c r="I197" s="9" t="s">
        <v>1068</v>
      </c>
      <c r="J197" s="60">
        <v>0.102437</v>
      </c>
      <c r="K197" s="61">
        <v>1.08749E-2</v>
      </c>
      <c r="L197" s="62">
        <v>4.5300000000000001E-21</v>
      </c>
      <c r="M197" s="60">
        <v>404405</v>
      </c>
    </row>
    <row r="198" spans="1:13" hidden="1" x14ac:dyDescent="0.2">
      <c r="A198" s="8" t="s">
        <v>288</v>
      </c>
      <c r="B198" s="8" t="s">
        <v>100</v>
      </c>
      <c r="C198" t="s">
        <v>26</v>
      </c>
      <c r="D198" t="s">
        <v>45</v>
      </c>
      <c r="E198" s="8" t="s">
        <v>150</v>
      </c>
      <c r="F198" s="8">
        <v>49218060</v>
      </c>
      <c r="G198" s="8">
        <v>19</v>
      </c>
      <c r="H198" s="8" t="s">
        <v>1067</v>
      </c>
      <c r="I198" s="9" t="s">
        <v>1068</v>
      </c>
      <c r="J198" s="60">
        <v>0.102437</v>
      </c>
      <c r="K198" s="61">
        <v>1.08749E-2</v>
      </c>
      <c r="L198" s="62">
        <v>4.5300000000000001E-21</v>
      </c>
      <c r="M198" s="60">
        <v>404405</v>
      </c>
    </row>
    <row r="199" spans="1:13" hidden="1" x14ac:dyDescent="0.2">
      <c r="A199" s="8" t="s">
        <v>267</v>
      </c>
      <c r="B199" s="8" t="s">
        <v>100</v>
      </c>
      <c r="C199" s="8" t="s">
        <v>26</v>
      </c>
      <c r="D199" s="8" t="s">
        <v>45</v>
      </c>
      <c r="E199" s="8" t="s">
        <v>150</v>
      </c>
      <c r="F199" s="8">
        <v>49218060</v>
      </c>
      <c r="G199" s="8">
        <v>19</v>
      </c>
      <c r="H199" s="8" t="s">
        <v>1069</v>
      </c>
      <c r="I199" s="9" t="s">
        <v>1070</v>
      </c>
      <c r="J199" s="60">
        <v>0.102312</v>
      </c>
      <c r="K199" s="61">
        <v>1.08544E-2</v>
      </c>
      <c r="L199" s="62">
        <v>4.6099999999999999E-21</v>
      </c>
      <c r="M199" s="60">
        <v>404405</v>
      </c>
    </row>
    <row r="200" spans="1:13" hidden="1" x14ac:dyDescent="0.2">
      <c r="A200" s="8" t="s">
        <v>288</v>
      </c>
      <c r="B200" s="8" t="s">
        <v>100</v>
      </c>
      <c r="C200" t="s">
        <v>26</v>
      </c>
      <c r="D200" t="s">
        <v>45</v>
      </c>
      <c r="E200" s="8" t="s">
        <v>150</v>
      </c>
      <c r="F200" s="8">
        <v>49218060</v>
      </c>
      <c r="G200" s="8">
        <v>19</v>
      </c>
      <c r="H200" s="8" t="s">
        <v>1069</v>
      </c>
      <c r="I200" s="9" t="s">
        <v>1070</v>
      </c>
      <c r="J200" s="60">
        <v>0.102312</v>
      </c>
      <c r="K200" s="61">
        <v>1.08544E-2</v>
      </c>
      <c r="L200" s="62">
        <v>4.6099999999999999E-21</v>
      </c>
      <c r="M200" s="60">
        <v>404405</v>
      </c>
    </row>
    <row r="201" spans="1:13" hidden="1" x14ac:dyDescent="0.2">
      <c r="A201" s="8" t="s">
        <v>267</v>
      </c>
      <c r="B201" s="8" t="s">
        <v>100</v>
      </c>
      <c r="C201" s="8" t="s">
        <v>26</v>
      </c>
      <c r="D201" s="8" t="s">
        <v>45</v>
      </c>
      <c r="E201" s="8">
        <v>0.49780999999999997</v>
      </c>
      <c r="F201" s="8">
        <v>49218060</v>
      </c>
      <c r="G201" s="8">
        <v>19</v>
      </c>
      <c r="H201" s="8" t="s">
        <v>1071</v>
      </c>
      <c r="I201" s="9" t="s">
        <v>1072</v>
      </c>
      <c r="J201" s="60">
        <v>1.87236E-2</v>
      </c>
      <c r="K201" s="61">
        <v>1.9922999999999998E-3</v>
      </c>
      <c r="L201" s="62">
        <v>5.6000000000000001E-21</v>
      </c>
      <c r="M201" s="60" t="s">
        <v>150</v>
      </c>
    </row>
    <row r="202" spans="1:13" hidden="1" x14ac:dyDescent="0.2">
      <c r="A202" s="8" t="s">
        <v>288</v>
      </c>
      <c r="B202" s="8" t="s">
        <v>100</v>
      </c>
      <c r="C202" t="s">
        <v>26</v>
      </c>
      <c r="D202" t="s">
        <v>45</v>
      </c>
      <c r="E202" s="8">
        <v>0.49780999999999997</v>
      </c>
      <c r="F202" s="8">
        <v>49218060</v>
      </c>
      <c r="G202" s="8">
        <v>19</v>
      </c>
      <c r="H202" s="8" t="s">
        <v>1071</v>
      </c>
      <c r="I202" s="9" t="s">
        <v>1072</v>
      </c>
      <c r="J202" s="60">
        <v>1.87236E-2</v>
      </c>
      <c r="K202" s="61">
        <v>1.9922999999999998E-3</v>
      </c>
      <c r="L202" s="62">
        <v>5.6000000000000001E-21</v>
      </c>
      <c r="M202" s="60" t="s">
        <v>150</v>
      </c>
    </row>
    <row r="203" spans="1:13" hidden="1" x14ac:dyDescent="0.2">
      <c r="A203" s="8" t="s">
        <v>267</v>
      </c>
      <c r="B203" s="8" t="s">
        <v>100</v>
      </c>
      <c r="C203" s="8" t="s">
        <v>26</v>
      </c>
      <c r="D203" s="8" t="s">
        <v>45</v>
      </c>
      <c r="E203" s="8" t="s">
        <v>150</v>
      </c>
      <c r="F203" s="8">
        <v>49218060</v>
      </c>
      <c r="G203" s="8">
        <v>19</v>
      </c>
      <c r="H203" s="8" t="s">
        <v>1050</v>
      </c>
      <c r="I203" s="9" t="s">
        <v>1073</v>
      </c>
      <c r="J203" s="60">
        <v>1.9099999999999999E-2</v>
      </c>
      <c r="K203" s="61">
        <v>2E-3</v>
      </c>
      <c r="L203" s="62">
        <v>6.6000000000000002E-21</v>
      </c>
      <c r="M203" s="60">
        <v>575531</v>
      </c>
    </row>
    <row r="204" spans="1:13" hidden="1" x14ac:dyDescent="0.2">
      <c r="A204" s="8" t="s">
        <v>288</v>
      </c>
      <c r="B204" s="8" t="s">
        <v>100</v>
      </c>
      <c r="C204" t="s">
        <v>26</v>
      </c>
      <c r="D204" t="s">
        <v>45</v>
      </c>
      <c r="E204" s="8" t="s">
        <v>150</v>
      </c>
      <c r="F204" s="8">
        <v>49218060</v>
      </c>
      <c r="G204" s="8">
        <v>19</v>
      </c>
      <c r="H204" s="8" t="s">
        <v>1050</v>
      </c>
      <c r="I204" s="9" t="s">
        <v>1073</v>
      </c>
      <c r="J204" s="60">
        <v>1.9099999999999999E-2</v>
      </c>
      <c r="K204" s="61">
        <v>2E-3</v>
      </c>
      <c r="L204" s="62">
        <v>6.6000000000000002E-21</v>
      </c>
      <c r="M204" s="60">
        <v>575531</v>
      </c>
    </row>
    <row r="205" spans="1:13" x14ac:dyDescent="0.2">
      <c r="A205" s="8" t="s">
        <v>267</v>
      </c>
      <c r="B205" s="8" t="s">
        <v>135</v>
      </c>
      <c r="C205" s="8" t="s">
        <v>26</v>
      </c>
      <c r="D205" s="8" t="s">
        <v>45</v>
      </c>
      <c r="E205" s="8" t="s">
        <v>150</v>
      </c>
      <c r="F205" s="8">
        <v>136616754</v>
      </c>
      <c r="G205" s="8">
        <v>2</v>
      </c>
      <c r="H205" s="8" t="s">
        <v>505</v>
      </c>
      <c r="I205" s="9" t="s">
        <v>506</v>
      </c>
      <c r="J205" s="82">
        <v>-0.119703</v>
      </c>
      <c r="K205" s="83">
        <v>1.27294E-2</v>
      </c>
      <c r="L205" s="82">
        <v>1.2800000000000001E-20</v>
      </c>
      <c r="M205" s="82">
        <v>14306</v>
      </c>
    </row>
    <row r="206" spans="1:13" hidden="1" x14ac:dyDescent="0.2">
      <c r="A206" s="8" t="s">
        <v>267</v>
      </c>
      <c r="B206" s="8" t="s">
        <v>132</v>
      </c>
      <c r="C206" s="8" t="s">
        <v>14</v>
      </c>
      <c r="D206" s="8" t="s">
        <v>45</v>
      </c>
      <c r="E206" s="8">
        <v>0.44115399999999999</v>
      </c>
      <c r="F206" s="8">
        <v>135837906</v>
      </c>
      <c r="G206" s="8">
        <v>2</v>
      </c>
      <c r="H206" s="8" t="s">
        <v>1868</v>
      </c>
      <c r="I206" s="9" t="s">
        <v>1869</v>
      </c>
      <c r="J206" s="60">
        <v>-0.11069900000000001</v>
      </c>
      <c r="K206" s="61">
        <v>1.1950499999999999E-2</v>
      </c>
      <c r="L206" s="62">
        <v>1.9800000000000001E-20</v>
      </c>
      <c r="M206" s="60">
        <v>25191</v>
      </c>
    </row>
    <row r="207" spans="1:13" x14ac:dyDescent="0.2">
      <c r="A207" s="8" t="s">
        <v>267</v>
      </c>
      <c r="B207" s="8" t="s">
        <v>135</v>
      </c>
      <c r="C207" s="8" t="s">
        <v>26</v>
      </c>
      <c r="D207" s="8" t="s">
        <v>45</v>
      </c>
      <c r="E207" s="8" t="s">
        <v>150</v>
      </c>
      <c r="F207" s="8">
        <v>136616754</v>
      </c>
      <c r="G207" s="8">
        <v>2</v>
      </c>
      <c r="H207" s="8" t="s">
        <v>507</v>
      </c>
      <c r="I207" s="9" t="s">
        <v>508</v>
      </c>
      <c r="J207" s="82">
        <v>-2.2221600000000001E-2</v>
      </c>
      <c r="K207" s="83">
        <v>2.4052100000000001E-3</v>
      </c>
      <c r="L207" s="82">
        <v>2.4899999999999999E-20</v>
      </c>
      <c r="M207" s="82">
        <v>355859</v>
      </c>
    </row>
    <row r="208" spans="1:13" x14ac:dyDescent="0.2">
      <c r="A208" s="8" t="s">
        <v>267</v>
      </c>
      <c r="B208" s="8" t="s">
        <v>135</v>
      </c>
      <c r="C208" s="8" t="s">
        <v>26</v>
      </c>
      <c r="D208" s="8" t="s">
        <v>45</v>
      </c>
      <c r="E208" s="8">
        <v>0.58730800000000005</v>
      </c>
      <c r="F208" s="8">
        <v>136616754</v>
      </c>
      <c r="G208" s="8">
        <v>2</v>
      </c>
      <c r="H208" s="8" t="s">
        <v>509</v>
      </c>
      <c r="I208" s="9" t="s">
        <v>510</v>
      </c>
      <c r="J208" s="82">
        <v>-0.20696800000000001</v>
      </c>
      <c r="K208" s="83">
        <v>2.2473400000000001E-2</v>
      </c>
      <c r="L208" s="82">
        <v>3.3E-20</v>
      </c>
      <c r="M208" s="82">
        <v>5959</v>
      </c>
    </row>
    <row r="209" spans="1:13" x14ac:dyDescent="0.2">
      <c r="A209" s="8" t="s">
        <v>267</v>
      </c>
      <c r="B209" s="8" t="s">
        <v>135</v>
      </c>
      <c r="C209" s="8" t="s">
        <v>26</v>
      </c>
      <c r="D209" s="8" t="s">
        <v>45</v>
      </c>
      <c r="E209" s="8" t="s">
        <v>150</v>
      </c>
      <c r="F209" s="8">
        <v>136616754</v>
      </c>
      <c r="G209" s="8">
        <v>2</v>
      </c>
      <c r="H209" s="8" t="s">
        <v>511</v>
      </c>
      <c r="I209" s="9" t="s">
        <v>512</v>
      </c>
      <c r="J209" s="82">
        <v>-0.111489</v>
      </c>
      <c r="K209" s="83">
        <v>1.2066E-2</v>
      </c>
      <c r="L209" s="82">
        <v>3.79E-20</v>
      </c>
      <c r="M209" s="82">
        <v>14306</v>
      </c>
    </row>
    <row r="210" spans="1:13" hidden="1" x14ac:dyDescent="0.2">
      <c r="A210" s="8" t="s">
        <v>267</v>
      </c>
      <c r="B210" s="8" t="s">
        <v>132</v>
      </c>
      <c r="C210" s="8" t="s">
        <v>14</v>
      </c>
      <c r="D210" s="8" t="s">
        <v>45</v>
      </c>
      <c r="E210" s="8">
        <v>0.42247000000000001</v>
      </c>
      <c r="F210" s="8">
        <v>135837906</v>
      </c>
      <c r="G210" s="8">
        <v>2</v>
      </c>
      <c r="H210" s="8" t="s">
        <v>519</v>
      </c>
      <c r="I210" s="9" t="s">
        <v>520</v>
      </c>
      <c r="J210" s="60">
        <v>0.13365299999999999</v>
      </c>
      <c r="K210" s="61">
        <v>1.4536200000000001E-2</v>
      </c>
      <c r="L210" s="62">
        <v>3.7999999999999998E-20</v>
      </c>
      <c r="M210" s="60">
        <v>5959</v>
      </c>
    </row>
    <row r="211" spans="1:13" hidden="1" x14ac:dyDescent="0.2">
      <c r="A211" s="8" t="s">
        <v>267</v>
      </c>
      <c r="B211" s="8" t="s">
        <v>132</v>
      </c>
      <c r="C211" s="8" t="s">
        <v>14</v>
      </c>
      <c r="D211" s="8" t="s">
        <v>45</v>
      </c>
      <c r="E211" s="8">
        <v>0.44115399999999999</v>
      </c>
      <c r="F211" s="8">
        <v>135837906</v>
      </c>
      <c r="G211" s="8">
        <v>2</v>
      </c>
      <c r="H211" s="8" t="s">
        <v>1870</v>
      </c>
      <c r="I211" s="9" t="s">
        <v>1871</v>
      </c>
      <c r="J211" s="60">
        <v>-0.109846</v>
      </c>
      <c r="K211" s="61">
        <v>1.1951099999999999E-2</v>
      </c>
      <c r="L211" s="62">
        <v>3.88E-20</v>
      </c>
      <c r="M211" s="60">
        <v>24853</v>
      </c>
    </row>
    <row r="212" spans="1:13" x14ac:dyDescent="0.2">
      <c r="A212" s="8" t="s">
        <v>267</v>
      </c>
      <c r="B212" s="8" t="s">
        <v>135</v>
      </c>
      <c r="C212" s="8" t="s">
        <v>26</v>
      </c>
      <c r="D212" s="8" t="s">
        <v>45</v>
      </c>
      <c r="E212" s="8" t="s">
        <v>150</v>
      </c>
      <c r="F212" s="8">
        <v>136616754</v>
      </c>
      <c r="G212" s="8">
        <v>2</v>
      </c>
      <c r="H212" s="8" t="s">
        <v>513</v>
      </c>
      <c r="I212" s="9" t="s">
        <v>514</v>
      </c>
      <c r="J212" s="82">
        <v>-0.11706999999999999</v>
      </c>
      <c r="K212" s="83">
        <v>1.2670300000000001E-2</v>
      </c>
      <c r="L212" s="82">
        <v>5.9399999999999998E-20</v>
      </c>
      <c r="M212" s="82">
        <v>14306</v>
      </c>
    </row>
    <row r="213" spans="1:13" x14ac:dyDescent="0.2">
      <c r="A213" s="8" t="s">
        <v>267</v>
      </c>
      <c r="B213" s="8" t="s">
        <v>135</v>
      </c>
      <c r="C213" s="8" t="s">
        <v>26</v>
      </c>
      <c r="D213" s="8" t="s">
        <v>45</v>
      </c>
      <c r="E213" s="8" t="s">
        <v>150</v>
      </c>
      <c r="F213" s="8">
        <v>136616754</v>
      </c>
      <c r="G213" s="8">
        <v>2</v>
      </c>
      <c r="H213" s="8" t="s">
        <v>515</v>
      </c>
      <c r="I213" s="9" t="s">
        <v>516</v>
      </c>
      <c r="J213" s="82">
        <v>-0.11706999999999999</v>
      </c>
      <c r="K213" s="83">
        <v>1.2670300000000001E-2</v>
      </c>
      <c r="L213" s="82">
        <v>5.9399999999999998E-20</v>
      </c>
      <c r="M213" s="82">
        <v>14306</v>
      </c>
    </row>
    <row r="214" spans="1:13" hidden="1" x14ac:dyDescent="0.2">
      <c r="A214" s="8" t="s">
        <v>264</v>
      </c>
      <c r="B214" s="8" t="s">
        <v>72</v>
      </c>
      <c r="C214" t="s">
        <v>15</v>
      </c>
      <c r="D214" t="s">
        <v>14</v>
      </c>
      <c r="E214" s="8">
        <v>0.22834399999999999</v>
      </c>
      <c r="F214" s="8">
        <v>171947435</v>
      </c>
      <c r="G214" s="8">
        <v>3</v>
      </c>
      <c r="H214" s="8" t="s">
        <v>414</v>
      </c>
      <c r="I214" s="9" t="s">
        <v>415</v>
      </c>
      <c r="J214" s="60">
        <v>-4.8420499999999998E-2</v>
      </c>
      <c r="K214" s="61">
        <v>5.3080100000000002E-3</v>
      </c>
      <c r="L214" s="62">
        <v>7.3994600000000006E-20</v>
      </c>
      <c r="M214" s="60">
        <v>97465</v>
      </c>
    </row>
    <row r="215" spans="1:13" hidden="1" x14ac:dyDescent="0.2">
      <c r="A215" s="8" t="s">
        <v>267</v>
      </c>
      <c r="B215" s="8" t="s">
        <v>72</v>
      </c>
      <c r="C215" s="8" t="s">
        <v>15</v>
      </c>
      <c r="D215" s="8" t="s">
        <v>14</v>
      </c>
      <c r="E215" s="8">
        <v>0.22834399999999999</v>
      </c>
      <c r="F215" s="8">
        <v>171947435</v>
      </c>
      <c r="G215" s="8">
        <v>3</v>
      </c>
      <c r="H215" s="8" t="s">
        <v>414</v>
      </c>
      <c r="I215" s="9" t="s">
        <v>415</v>
      </c>
      <c r="J215" s="60">
        <v>-4.8420499999999998E-2</v>
      </c>
      <c r="K215" s="61">
        <v>5.3080100000000002E-3</v>
      </c>
      <c r="L215" s="62">
        <v>7.4000000000000001E-20</v>
      </c>
      <c r="M215" s="60">
        <v>97465</v>
      </c>
    </row>
    <row r="216" spans="1:13" hidden="1" x14ac:dyDescent="0.2">
      <c r="A216" s="8" t="s">
        <v>289</v>
      </c>
      <c r="B216" s="8" t="s">
        <v>72</v>
      </c>
      <c r="C216" s="8" t="s">
        <v>15</v>
      </c>
      <c r="D216" s="8" t="s">
        <v>14</v>
      </c>
      <c r="E216" s="8">
        <v>0.22834399999999999</v>
      </c>
      <c r="F216" s="8">
        <v>171947435</v>
      </c>
      <c r="G216" s="8">
        <v>3</v>
      </c>
      <c r="H216" s="8" t="s">
        <v>414</v>
      </c>
      <c r="I216" s="9" t="s">
        <v>415</v>
      </c>
      <c r="J216" s="60">
        <v>-4.8420499999999998E-2</v>
      </c>
      <c r="K216" s="61">
        <v>5.3080100000000002E-3</v>
      </c>
      <c r="L216" s="62">
        <v>7.4000000000000001E-20</v>
      </c>
      <c r="M216" s="60">
        <v>97465</v>
      </c>
    </row>
    <row r="217" spans="1:13" hidden="1" x14ac:dyDescent="0.2">
      <c r="A217" s="8" t="s">
        <v>267</v>
      </c>
      <c r="B217" s="8" t="s">
        <v>132</v>
      </c>
      <c r="C217" s="8" t="s">
        <v>14</v>
      </c>
      <c r="D217" s="8" t="s">
        <v>45</v>
      </c>
      <c r="E217" s="8">
        <v>0.42247000000000001</v>
      </c>
      <c r="F217" s="8">
        <v>135837906</v>
      </c>
      <c r="G217" s="8">
        <v>2</v>
      </c>
      <c r="H217" s="8" t="s">
        <v>509</v>
      </c>
      <c r="I217" s="9" t="s">
        <v>510</v>
      </c>
      <c r="J217" s="60">
        <v>0.20308599999999999</v>
      </c>
      <c r="K217" s="61">
        <v>2.2271300000000001E-2</v>
      </c>
      <c r="L217" s="62">
        <v>7.5999999999999995E-20</v>
      </c>
      <c r="M217" s="60">
        <v>5959</v>
      </c>
    </row>
    <row r="218" spans="1:13" hidden="1" x14ac:dyDescent="0.2">
      <c r="A218" s="8" t="s">
        <v>267</v>
      </c>
      <c r="B218" s="8" t="s">
        <v>100</v>
      </c>
      <c r="C218" s="8" t="s">
        <v>26</v>
      </c>
      <c r="D218" s="8" t="s">
        <v>45</v>
      </c>
      <c r="E218" s="8">
        <v>0.498386</v>
      </c>
      <c r="F218" s="8">
        <v>49218060</v>
      </c>
      <c r="G218" s="8">
        <v>19</v>
      </c>
      <c r="H218" s="8" t="s">
        <v>374</v>
      </c>
      <c r="I218" s="9" t="s">
        <v>375</v>
      </c>
      <c r="J218" s="60">
        <v>-1.9046799999999999E-2</v>
      </c>
      <c r="K218" s="61">
        <v>2.0902500000000001E-3</v>
      </c>
      <c r="L218" s="62">
        <v>8.1000000000000005E-20</v>
      </c>
      <c r="M218" s="60">
        <v>408112</v>
      </c>
    </row>
    <row r="219" spans="1:13" hidden="1" x14ac:dyDescent="0.2">
      <c r="A219" s="8" t="s">
        <v>288</v>
      </c>
      <c r="B219" s="8" t="s">
        <v>100</v>
      </c>
      <c r="C219" t="s">
        <v>26</v>
      </c>
      <c r="D219" t="s">
        <v>45</v>
      </c>
      <c r="E219" s="8">
        <v>0.498386</v>
      </c>
      <c r="F219" s="8">
        <v>49218060</v>
      </c>
      <c r="G219" s="8">
        <v>19</v>
      </c>
      <c r="H219" s="8" t="s">
        <v>374</v>
      </c>
      <c r="I219" s="9" t="s">
        <v>375</v>
      </c>
      <c r="J219" s="60">
        <v>-1.9046799999999999E-2</v>
      </c>
      <c r="K219" s="61">
        <v>2.0902500000000001E-3</v>
      </c>
      <c r="L219" s="62">
        <v>8.1000000000000005E-20</v>
      </c>
      <c r="M219" s="60">
        <v>408112</v>
      </c>
    </row>
    <row r="220" spans="1:13" hidden="1" x14ac:dyDescent="0.2">
      <c r="A220" s="8" t="s">
        <v>267</v>
      </c>
      <c r="B220" s="8" t="s">
        <v>132</v>
      </c>
      <c r="C220" s="8" t="s">
        <v>14</v>
      </c>
      <c r="D220" s="8" t="s">
        <v>45</v>
      </c>
      <c r="E220" s="8">
        <v>0.44115399999999999</v>
      </c>
      <c r="F220" s="8">
        <v>135837906</v>
      </c>
      <c r="G220" s="8">
        <v>2</v>
      </c>
      <c r="H220" s="8" t="s">
        <v>1872</v>
      </c>
      <c r="I220" s="9" t="s">
        <v>1873</v>
      </c>
      <c r="J220" s="60">
        <v>-0.10843</v>
      </c>
      <c r="K220" s="61">
        <v>1.1952000000000001E-2</v>
      </c>
      <c r="L220" s="62">
        <v>1.1700000000000001E-19</v>
      </c>
      <c r="M220" s="60">
        <v>25191</v>
      </c>
    </row>
    <row r="221" spans="1:13" hidden="1" x14ac:dyDescent="0.2">
      <c r="A221" s="8" t="s">
        <v>267</v>
      </c>
      <c r="B221" s="8" t="s">
        <v>100</v>
      </c>
      <c r="C221" s="8" t="s">
        <v>26</v>
      </c>
      <c r="D221" s="8" t="s">
        <v>45</v>
      </c>
      <c r="E221" s="8">
        <v>0.48320299999999999</v>
      </c>
      <c r="F221" s="8">
        <v>49218060</v>
      </c>
      <c r="G221" s="8">
        <v>19</v>
      </c>
      <c r="H221" s="8" t="s">
        <v>958</v>
      </c>
      <c r="I221" s="9" t="s">
        <v>959</v>
      </c>
      <c r="J221" s="60">
        <v>6.0258300000000002E-3</v>
      </c>
      <c r="K221" s="61">
        <v>6.5748E-4</v>
      </c>
      <c r="L221" s="62">
        <v>1.4E-19</v>
      </c>
      <c r="M221" s="60">
        <v>484598</v>
      </c>
    </row>
    <row r="222" spans="1:13" hidden="1" x14ac:dyDescent="0.2">
      <c r="A222" s="8" t="s">
        <v>288</v>
      </c>
      <c r="B222" s="8" t="s">
        <v>100</v>
      </c>
      <c r="C222" t="s">
        <v>26</v>
      </c>
      <c r="D222" t="s">
        <v>45</v>
      </c>
      <c r="E222" s="8">
        <v>0.48320299999999999</v>
      </c>
      <c r="F222" s="8">
        <v>49218060</v>
      </c>
      <c r="G222" s="8">
        <v>19</v>
      </c>
      <c r="H222" s="8" t="s">
        <v>958</v>
      </c>
      <c r="I222" s="9" t="s">
        <v>959</v>
      </c>
      <c r="J222" s="60">
        <v>6.0258300000000002E-3</v>
      </c>
      <c r="K222" s="61">
        <v>6.5748399999999995E-4</v>
      </c>
      <c r="L222" s="62">
        <v>1.4E-19</v>
      </c>
      <c r="M222" s="60">
        <v>484598</v>
      </c>
    </row>
    <row r="223" spans="1:13" hidden="1" x14ac:dyDescent="0.2">
      <c r="A223" s="8" t="s">
        <v>267</v>
      </c>
      <c r="B223" s="8" t="s">
        <v>100</v>
      </c>
      <c r="C223" s="8" t="s">
        <v>26</v>
      </c>
      <c r="D223" s="8" t="s">
        <v>45</v>
      </c>
      <c r="E223" s="8">
        <v>0.4269</v>
      </c>
      <c r="F223" s="8">
        <v>49218060</v>
      </c>
      <c r="G223" s="8">
        <v>19</v>
      </c>
      <c r="H223" s="8" t="s">
        <v>1074</v>
      </c>
      <c r="I223" s="9" t="s">
        <v>1075</v>
      </c>
      <c r="J223" s="60">
        <v>0.1003</v>
      </c>
      <c r="K223" s="61">
        <v>1.11E-2</v>
      </c>
      <c r="L223" s="62">
        <v>1.77E-19</v>
      </c>
      <c r="M223" s="60">
        <v>21758</v>
      </c>
    </row>
    <row r="224" spans="1:13" hidden="1" x14ac:dyDescent="0.2">
      <c r="A224" s="8" t="s">
        <v>288</v>
      </c>
      <c r="B224" s="8" t="s">
        <v>100</v>
      </c>
      <c r="C224" t="s">
        <v>26</v>
      </c>
      <c r="D224" t="s">
        <v>45</v>
      </c>
      <c r="E224" s="8">
        <v>0.4269</v>
      </c>
      <c r="F224" s="8">
        <v>49218060</v>
      </c>
      <c r="G224" s="8">
        <v>19</v>
      </c>
      <c r="H224" s="8" t="s">
        <v>1074</v>
      </c>
      <c r="I224" s="9" t="s">
        <v>1075</v>
      </c>
      <c r="J224" s="60">
        <v>0.1003</v>
      </c>
      <c r="K224" s="61">
        <v>1.11E-2</v>
      </c>
      <c r="L224" s="62">
        <v>1.77E-19</v>
      </c>
      <c r="M224" s="60">
        <v>21758</v>
      </c>
    </row>
    <row r="225" spans="1:13" hidden="1" x14ac:dyDescent="0.2">
      <c r="A225" s="8" t="s">
        <v>267</v>
      </c>
      <c r="B225" s="8" t="s">
        <v>132</v>
      </c>
      <c r="C225" s="8" t="s">
        <v>14</v>
      </c>
      <c r="D225" s="8" t="s">
        <v>45</v>
      </c>
      <c r="E225" s="8" t="s">
        <v>150</v>
      </c>
      <c r="F225" s="8">
        <v>135837906</v>
      </c>
      <c r="G225" s="8">
        <v>2</v>
      </c>
      <c r="H225" s="8" t="s">
        <v>505</v>
      </c>
      <c r="I225" s="9" t="s">
        <v>506</v>
      </c>
      <c r="J225" s="60">
        <v>0.11333500000000001</v>
      </c>
      <c r="K225" s="61">
        <v>1.2574800000000001E-2</v>
      </c>
      <c r="L225" s="62">
        <v>2.01E-19</v>
      </c>
      <c r="M225" s="60">
        <v>14306</v>
      </c>
    </row>
    <row r="226" spans="1:13" hidden="1" x14ac:dyDescent="0.2">
      <c r="A226" s="8" t="s">
        <v>267</v>
      </c>
      <c r="B226" s="8" t="s">
        <v>100</v>
      </c>
      <c r="C226" s="8" t="s">
        <v>26</v>
      </c>
      <c r="D226" s="8" t="s">
        <v>45</v>
      </c>
      <c r="E226" s="8">
        <v>0.413192</v>
      </c>
      <c r="F226" s="8">
        <v>49218060</v>
      </c>
      <c r="G226" s="8">
        <v>19</v>
      </c>
      <c r="H226" s="8" t="s">
        <v>1076</v>
      </c>
      <c r="I226" s="9" t="s">
        <v>1077</v>
      </c>
      <c r="J226" s="60">
        <v>0.108336</v>
      </c>
      <c r="K226" s="61">
        <v>1.20526E-2</v>
      </c>
      <c r="L226" s="62">
        <v>2.5000000000000002E-19</v>
      </c>
      <c r="M226" s="60">
        <v>31270</v>
      </c>
    </row>
    <row r="227" spans="1:13" hidden="1" x14ac:dyDescent="0.2">
      <c r="A227" s="8" t="s">
        <v>288</v>
      </c>
      <c r="B227" s="8" t="s">
        <v>100</v>
      </c>
      <c r="C227" t="s">
        <v>26</v>
      </c>
      <c r="D227" t="s">
        <v>45</v>
      </c>
      <c r="E227" s="8">
        <v>0.413192</v>
      </c>
      <c r="F227" s="8">
        <v>49218060</v>
      </c>
      <c r="G227" s="8">
        <v>19</v>
      </c>
      <c r="H227" s="8" t="s">
        <v>1076</v>
      </c>
      <c r="I227" s="9" t="s">
        <v>1077</v>
      </c>
      <c r="J227" s="60">
        <v>0.108336</v>
      </c>
      <c r="K227" s="61">
        <v>1.20526E-2</v>
      </c>
      <c r="L227" s="62">
        <v>2.5000000000000002E-19</v>
      </c>
      <c r="M227" s="60">
        <v>31270</v>
      </c>
    </row>
    <row r="228" spans="1:13" hidden="1" x14ac:dyDescent="0.2">
      <c r="A228" s="8" t="s">
        <v>267</v>
      </c>
      <c r="B228" s="8" t="s">
        <v>132</v>
      </c>
      <c r="C228" s="8" t="s">
        <v>14</v>
      </c>
      <c r="D228" s="8" t="s">
        <v>45</v>
      </c>
      <c r="E228" s="8" t="s">
        <v>150</v>
      </c>
      <c r="F228" s="8">
        <v>135837906</v>
      </c>
      <c r="G228" s="8">
        <v>2</v>
      </c>
      <c r="H228" s="8" t="s">
        <v>515</v>
      </c>
      <c r="I228" s="9" t="s">
        <v>516</v>
      </c>
      <c r="J228" s="60">
        <v>0.112508</v>
      </c>
      <c r="K228" s="61">
        <v>1.2517800000000001E-2</v>
      </c>
      <c r="L228" s="62">
        <v>2.5300000000000002E-19</v>
      </c>
      <c r="M228" s="60">
        <v>14306</v>
      </c>
    </row>
    <row r="229" spans="1:13" hidden="1" x14ac:dyDescent="0.2">
      <c r="A229" s="8" t="s">
        <v>267</v>
      </c>
      <c r="B229" s="8" t="s">
        <v>132</v>
      </c>
      <c r="C229" s="8" t="s">
        <v>14</v>
      </c>
      <c r="D229" s="8" t="s">
        <v>45</v>
      </c>
      <c r="E229" s="8" t="s">
        <v>150</v>
      </c>
      <c r="F229" s="8">
        <v>135837906</v>
      </c>
      <c r="G229" s="8">
        <v>2</v>
      </c>
      <c r="H229" s="8" t="s">
        <v>513</v>
      </c>
      <c r="I229" s="9" t="s">
        <v>514</v>
      </c>
      <c r="J229" s="60">
        <v>0.112508</v>
      </c>
      <c r="K229" s="61">
        <v>1.2517800000000001E-2</v>
      </c>
      <c r="L229" s="62">
        <v>2.5300000000000002E-19</v>
      </c>
      <c r="M229" s="60">
        <v>14306</v>
      </c>
    </row>
    <row r="230" spans="1:13" hidden="1" x14ac:dyDescent="0.2">
      <c r="A230" s="8" t="s">
        <v>267</v>
      </c>
      <c r="B230" s="8" t="s">
        <v>132</v>
      </c>
      <c r="C230" s="8" t="s">
        <v>14</v>
      </c>
      <c r="D230" s="8" t="s">
        <v>45</v>
      </c>
      <c r="E230" s="8" t="s">
        <v>150</v>
      </c>
      <c r="F230" s="8">
        <v>135837906</v>
      </c>
      <c r="G230" s="8">
        <v>2</v>
      </c>
      <c r="H230" s="8" t="s">
        <v>511</v>
      </c>
      <c r="I230" s="9" t="s">
        <v>512</v>
      </c>
      <c r="J230" s="60">
        <v>0.106846</v>
      </c>
      <c r="K230" s="61">
        <v>1.1924300000000001E-2</v>
      </c>
      <c r="L230" s="62">
        <v>2.5599999999999998E-19</v>
      </c>
      <c r="M230" s="60">
        <v>14306</v>
      </c>
    </row>
    <row r="231" spans="1:13" x14ac:dyDescent="0.2">
      <c r="A231" s="8" t="s">
        <v>267</v>
      </c>
      <c r="B231" s="8" t="s">
        <v>135</v>
      </c>
      <c r="C231" s="8" t="s">
        <v>26</v>
      </c>
      <c r="D231" s="8" t="s">
        <v>45</v>
      </c>
      <c r="E231" s="8">
        <v>0.74074200000000001</v>
      </c>
      <c r="F231" s="8">
        <v>136616754</v>
      </c>
      <c r="G231" s="8">
        <v>2</v>
      </c>
      <c r="H231" s="8" t="s">
        <v>517</v>
      </c>
      <c r="I231" s="9" t="s">
        <v>518</v>
      </c>
      <c r="J231" s="82">
        <v>-2.23965E-2</v>
      </c>
      <c r="K231" s="83">
        <v>2.5115300000000001E-3</v>
      </c>
      <c r="L231" s="82">
        <v>3.1999999999999998E-19</v>
      </c>
      <c r="M231" s="82">
        <v>422876</v>
      </c>
    </row>
    <row r="232" spans="1:13" x14ac:dyDescent="0.2">
      <c r="A232" s="8" t="s">
        <v>267</v>
      </c>
      <c r="B232" s="8" t="s">
        <v>135</v>
      </c>
      <c r="C232" s="8" t="s">
        <v>26</v>
      </c>
      <c r="D232" s="8" t="s">
        <v>45</v>
      </c>
      <c r="E232" s="8">
        <v>0.58730800000000005</v>
      </c>
      <c r="F232" s="8">
        <v>136616754</v>
      </c>
      <c r="G232" s="8">
        <v>2</v>
      </c>
      <c r="H232" s="8" t="s">
        <v>519</v>
      </c>
      <c r="I232" s="9" t="s">
        <v>520</v>
      </c>
      <c r="J232" s="82">
        <v>-0.13048399999999999</v>
      </c>
      <c r="K232" s="83">
        <v>1.46681E-2</v>
      </c>
      <c r="L232" s="82">
        <v>5.8E-19</v>
      </c>
      <c r="M232" s="82">
        <v>5959</v>
      </c>
    </row>
    <row r="233" spans="1:13" hidden="1" x14ac:dyDescent="0.2">
      <c r="A233" s="8" t="s">
        <v>267</v>
      </c>
      <c r="B233" s="8" t="s">
        <v>132</v>
      </c>
      <c r="C233" s="8" t="s">
        <v>14</v>
      </c>
      <c r="D233" s="8" t="s">
        <v>45</v>
      </c>
      <c r="E233" s="8">
        <v>0.42247000000000001</v>
      </c>
      <c r="F233" s="8">
        <v>135837906</v>
      </c>
      <c r="G233" s="8">
        <v>2</v>
      </c>
      <c r="H233" s="8" t="s">
        <v>523</v>
      </c>
      <c r="I233" s="9" t="s">
        <v>524</v>
      </c>
      <c r="J233" s="60">
        <v>0.16816700000000001</v>
      </c>
      <c r="K233" s="61">
        <v>1.8958800000000001E-2</v>
      </c>
      <c r="L233" s="62">
        <v>7.2999999999999997E-19</v>
      </c>
      <c r="M233" s="60">
        <v>5959</v>
      </c>
    </row>
    <row r="234" spans="1:13" hidden="1" x14ac:dyDescent="0.2">
      <c r="A234" s="8" t="s">
        <v>267</v>
      </c>
      <c r="B234" s="8" t="s">
        <v>132</v>
      </c>
      <c r="C234" s="8" t="s">
        <v>14</v>
      </c>
      <c r="D234" s="8" t="s">
        <v>45</v>
      </c>
      <c r="E234" s="8">
        <v>0.42247000000000001</v>
      </c>
      <c r="F234" s="8">
        <v>135837906</v>
      </c>
      <c r="G234" s="8">
        <v>2</v>
      </c>
      <c r="H234" s="8" t="s">
        <v>521</v>
      </c>
      <c r="I234" s="9" t="s">
        <v>522</v>
      </c>
      <c r="J234" s="60">
        <v>0.152166</v>
      </c>
      <c r="K234" s="61">
        <v>1.72094E-2</v>
      </c>
      <c r="L234" s="62">
        <v>9.4000000000000001E-19</v>
      </c>
      <c r="M234" s="60">
        <v>5959</v>
      </c>
    </row>
    <row r="235" spans="1:13" hidden="1" x14ac:dyDescent="0.2">
      <c r="A235" s="8" t="s">
        <v>267</v>
      </c>
      <c r="B235" s="8" t="s">
        <v>100</v>
      </c>
      <c r="C235" s="8" t="s">
        <v>26</v>
      </c>
      <c r="D235" s="8" t="s">
        <v>45</v>
      </c>
      <c r="E235" s="8" t="s">
        <v>150</v>
      </c>
      <c r="F235" s="8">
        <v>49218060</v>
      </c>
      <c r="G235" s="8">
        <v>19</v>
      </c>
      <c r="H235" s="8" t="s">
        <v>1078</v>
      </c>
      <c r="I235" s="9" t="s">
        <v>1079</v>
      </c>
      <c r="J235" s="60">
        <v>1.5814100000000001E-2</v>
      </c>
      <c r="K235" s="61">
        <v>1.7950500000000001E-3</v>
      </c>
      <c r="L235" s="62">
        <v>1.2500000000000001E-18</v>
      </c>
      <c r="M235" s="60">
        <v>388303</v>
      </c>
    </row>
    <row r="236" spans="1:13" hidden="1" x14ac:dyDescent="0.2">
      <c r="A236" s="8" t="s">
        <v>288</v>
      </c>
      <c r="B236" s="8" t="s">
        <v>100</v>
      </c>
      <c r="C236" t="s">
        <v>26</v>
      </c>
      <c r="D236" t="s">
        <v>45</v>
      </c>
      <c r="E236" s="8" t="s">
        <v>150</v>
      </c>
      <c r="F236" s="8">
        <v>49218060</v>
      </c>
      <c r="G236" s="8">
        <v>19</v>
      </c>
      <c r="H236" s="8" t="s">
        <v>1078</v>
      </c>
      <c r="I236" s="9" t="s">
        <v>1079</v>
      </c>
      <c r="J236" s="60">
        <v>1.5814100000000001E-2</v>
      </c>
      <c r="K236" s="61">
        <v>1.7950500000000001E-3</v>
      </c>
      <c r="L236" s="62">
        <v>1.2500000000000001E-18</v>
      </c>
      <c r="M236" s="60">
        <v>388303</v>
      </c>
    </row>
    <row r="237" spans="1:13" x14ac:dyDescent="0.2">
      <c r="A237" s="8" t="s">
        <v>267</v>
      </c>
      <c r="B237" s="8" t="s">
        <v>135</v>
      </c>
      <c r="C237" s="8" t="s">
        <v>26</v>
      </c>
      <c r="D237" s="8" t="s">
        <v>45</v>
      </c>
      <c r="E237" s="8">
        <v>0.58730800000000005</v>
      </c>
      <c r="F237" s="8">
        <v>136616754</v>
      </c>
      <c r="G237" s="8">
        <v>2</v>
      </c>
      <c r="H237" s="8" t="s">
        <v>521</v>
      </c>
      <c r="I237" s="9" t="s">
        <v>522</v>
      </c>
      <c r="J237" s="82">
        <v>-0.15236</v>
      </c>
      <c r="K237" s="83">
        <v>1.7365499999999999E-2</v>
      </c>
      <c r="L237" s="82">
        <v>1.7E-18</v>
      </c>
      <c r="M237" s="82">
        <v>5959</v>
      </c>
    </row>
    <row r="238" spans="1:13" hidden="1" x14ac:dyDescent="0.2">
      <c r="A238" s="8" t="s">
        <v>267</v>
      </c>
      <c r="B238" s="8" t="s">
        <v>132</v>
      </c>
      <c r="C238" s="8" t="s">
        <v>14</v>
      </c>
      <c r="D238" s="8" t="s">
        <v>45</v>
      </c>
      <c r="E238" s="8">
        <v>0.42247000000000001</v>
      </c>
      <c r="F238" s="8">
        <v>135837906</v>
      </c>
      <c r="G238" s="8">
        <v>2</v>
      </c>
      <c r="H238" s="8" t="s">
        <v>525</v>
      </c>
      <c r="I238" s="9" t="s">
        <v>526</v>
      </c>
      <c r="J238" s="60">
        <v>5.3530000000000001E-2</v>
      </c>
      <c r="K238" s="61">
        <v>6.1055099999999998E-3</v>
      </c>
      <c r="L238" s="62">
        <v>1.8000000000000001E-18</v>
      </c>
      <c r="M238" s="60">
        <v>5959</v>
      </c>
    </row>
    <row r="239" spans="1:13" hidden="1" x14ac:dyDescent="0.2">
      <c r="A239" s="8" t="s">
        <v>267</v>
      </c>
      <c r="B239" s="8" t="s">
        <v>100</v>
      </c>
      <c r="C239" s="8" t="s">
        <v>26</v>
      </c>
      <c r="D239" s="8" t="s">
        <v>45</v>
      </c>
      <c r="E239" s="8">
        <v>0.49810900000000002</v>
      </c>
      <c r="F239" s="8">
        <v>49218060</v>
      </c>
      <c r="G239" s="8">
        <v>19</v>
      </c>
      <c r="H239" s="8" t="s">
        <v>958</v>
      </c>
      <c r="I239" s="9" t="s">
        <v>1080</v>
      </c>
      <c r="J239" s="60">
        <v>5.9116999999999998E-3</v>
      </c>
      <c r="K239" s="61">
        <v>6.6573000000000001E-4</v>
      </c>
      <c r="L239" s="62">
        <v>2.5000000000000002E-18</v>
      </c>
      <c r="M239" s="60">
        <v>464736</v>
      </c>
    </row>
    <row r="240" spans="1:13" hidden="1" x14ac:dyDescent="0.2">
      <c r="A240" s="8" t="s">
        <v>288</v>
      </c>
      <c r="B240" s="8" t="s">
        <v>100</v>
      </c>
      <c r="C240" t="s">
        <v>26</v>
      </c>
      <c r="D240" t="s">
        <v>45</v>
      </c>
      <c r="E240" s="8">
        <v>0.49810900000000002</v>
      </c>
      <c r="F240" s="8">
        <v>49218060</v>
      </c>
      <c r="G240" s="8">
        <v>19</v>
      </c>
      <c r="H240" s="8" t="s">
        <v>958</v>
      </c>
      <c r="I240" s="9" t="s">
        <v>1080</v>
      </c>
      <c r="J240" s="60">
        <v>5.9116999999999998E-3</v>
      </c>
      <c r="K240" s="61">
        <v>6.6573399999999997E-4</v>
      </c>
      <c r="L240" s="62">
        <v>2.5000000000000002E-18</v>
      </c>
      <c r="M240" s="60">
        <v>464736</v>
      </c>
    </row>
    <row r="241" spans="1:13" hidden="1" x14ac:dyDescent="0.2">
      <c r="A241" s="8" t="s">
        <v>267</v>
      </c>
      <c r="B241" s="8" t="s">
        <v>100</v>
      </c>
      <c r="C241" s="8" t="s">
        <v>26</v>
      </c>
      <c r="D241" s="8" t="s">
        <v>45</v>
      </c>
      <c r="E241" s="8" t="s">
        <v>150</v>
      </c>
      <c r="F241" s="8">
        <v>49218060</v>
      </c>
      <c r="G241" s="8">
        <v>19</v>
      </c>
      <c r="H241" s="8" t="s">
        <v>842</v>
      </c>
      <c r="I241" s="9" t="s">
        <v>843</v>
      </c>
      <c r="J241" s="60">
        <v>1.6450599999999999E-2</v>
      </c>
      <c r="K241" s="61">
        <v>1.88977E-3</v>
      </c>
      <c r="L241" s="62">
        <v>3.1700000000000001E-18</v>
      </c>
      <c r="M241" s="60">
        <v>389834</v>
      </c>
    </row>
    <row r="242" spans="1:13" hidden="1" x14ac:dyDescent="0.2">
      <c r="A242" s="8" t="s">
        <v>288</v>
      </c>
      <c r="B242" s="8" t="s">
        <v>100</v>
      </c>
      <c r="C242" t="s">
        <v>26</v>
      </c>
      <c r="D242" t="s">
        <v>45</v>
      </c>
      <c r="E242" s="8" t="s">
        <v>150</v>
      </c>
      <c r="F242" s="8">
        <v>49218060</v>
      </c>
      <c r="G242" s="8">
        <v>19</v>
      </c>
      <c r="H242" s="8" t="s">
        <v>842</v>
      </c>
      <c r="I242" s="9" t="s">
        <v>843</v>
      </c>
      <c r="J242" s="60">
        <v>1.6450599999999999E-2</v>
      </c>
      <c r="K242" s="61">
        <v>1.88977E-3</v>
      </c>
      <c r="L242" s="62">
        <v>3.1700000000000001E-18</v>
      </c>
      <c r="M242" s="60">
        <v>389834</v>
      </c>
    </row>
    <row r="243" spans="1:13" hidden="1" x14ac:dyDescent="0.2">
      <c r="A243" s="8" t="s">
        <v>267</v>
      </c>
      <c r="B243" s="8" t="s">
        <v>100</v>
      </c>
      <c r="C243" s="8" t="s">
        <v>26</v>
      </c>
      <c r="D243" s="8" t="s">
        <v>45</v>
      </c>
      <c r="E243" s="8">
        <v>0.49923400000000001</v>
      </c>
      <c r="F243" s="8">
        <v>49218060</v>
      </c>
      <c r="G243" s="8">
        <v>19</v>
      </c>
      <c r="H243" s="8" t="s">
        <v>1081</v>
      </c>
      <c r="I243" s="9" t="s">
        <v>1082</v>
      </c>
      <c r="J243" s="60">
        <v>6.6860799999999998E-2</v>
      </c>
      <c r="K243" s="61">
        <v>7.6899300000000002E-3</v>
      </c>
      <c r="L243" s="62">
        <v>3.5399999999999997E-18</v>
      </c>
      <c r="M243" s="60">
        <v>349222</v>
      </c>
    </row>
    <row r="244" spans="1:13" hidden="1" x14ac:dyDescent="0.2">
      <c r="A244" s="8" t="s">
        <v>288</v>
      </c>
      <c r="B244" s="8" t="s">
        <v>100</v>
      </c>
      <c r="C244" t="s">
        <v>26</v>
      </c>
      <c r="D244" t="s">
        <v>45</v>
      </c>
      <c r="E244" s="8">
        <v>0.49923400000000001</v>
      </c>
      <c r="F244" s="8">
        <v>49218060</v>
      </c>
      <c r="G244" s="8">
        <v>19</v>
      </c>
      <c r="H244" s="8" t="s">
        <v>1081</v>
      </c>
      <c r="I244" s="9" t="s">
        <v>1082</v>
      </c>
      <c r="J244" s="60">
        <v>6.6860799999999998E-2</v>
      </c>
      <c r="K244" s="61">
        <v>7.6899300000000002E-3</v>
      </c>
      <c r="L244" s="62">
        <v>3.5399999999999997E-18</v>
      </c>
      <c r="M244" s="60">
        <v>349222</v>
      </c>
    </row>
    <row r="245" spans="1:13" hidden="1" x14ac:dyDescent="0.2">
      <c r="A245" s="8" t="s">
        <v>267</v>
      </c>
      <c r="B245" s="8" t="s">
        <v>132</v>
      </c>
      <c r="C245" s="8" t="s">
        <v>14</v>
      </c>
      <c r="D245" s="8" t="s">
        <v>45</v>
      </c>
      <c r="E245" s="8">
        <v>0.42247000000000001</v>
      </c>
      <c r="F245" s="8">
        <v>135837906</v>
      </c>
      <c r="G245" s="8">
        <v>2</v>
      </c>
      <c r="H245" s="8" t="s">
        <v>531</v>
      </c>
      <c r="I245" s="9" t="s">
        <v>532</v>
      </c>
      <c r="J245" s="60">
        <v>-0.15004999999999999</v>
      </c>
      <c r="K245" s="61">
        <v>1.7268499999999999E-2</v>
      </c>
      <c r="L245" s="62">
        <v>3.6000000000000001E-18</v>
      </c>
      <c r="M245" s="60">
        <v>5959</v>
      </c>
    </row>
    <row r="246" spans="1:13" x14ac:dyDescent="0.2">
      <c r="A246" s="8" t="s">
        <v>267</v>
      </c>
      <c r="B246" s="8" t="s">
        <v>135</v>
      </c>
      <c r="C246" s="8" t="s">
        <v>26</v>
      </c>
      <c r="D246" s="8" t="s">
        <v>45</v>
      </c>
      <c r="E246" s="8">
        <v>0.58730800000000005</v>
      </c>
      <c r="F246" s="8">
        <v>136616754</v>
      </c>
      <c r="G246" s="8">
        <v>2</v>
      </c>
      <c r="H246" s="8" t="s">
        <v>523</v>
      </c>
      <c r="I246" s="9" t="s">
        <v>524</v>
      </c>
      <c r="J246" s="82">
        <v>-0.16620099999999999</v>
      </c>
      <c r="K246" s="83">
        <v>1.91308E-2</v>
      </c>
      <c r="L246" s="82">
        <v>3.7000000000000003E-18</v>
      </c>
      <c r="M246" s="82">
        <v>5959</v>
      </c>
    </row>
    <row r="247" spans="1:13" hidden="1" x14ac:dyDescent="0.2">
      <c r="A247" s="8" t="s">
        <v>267</v>
      </c>
      <c r="B247" s="8" t="s">
        <v>100</v>
      </c>
      <c r="C247" s="8" t="s">
        <v>26</v>
      </c>
      <c r="D247" s="8" t="s">
        <v>45</v>
      </c>
      <c r="E247" s="8">
        <v>0.48431000000000002</v>
      </c>
      <c r="F247" s="8">
        <v>49218060</v>
      </c>
      <c r="G247" s="8">
        <v>19</v>
      </c>
      <c r="H247" s="8" t="s">
        <v>1083</v>
      </c>
      <c r="I247" s="9" t="s">
        <v>1084</v>
      </c>
      <c r="J247" s="60">
        <v>1.27031E-2</v>
      </c>
      <c r="K247" s="61">
        <v>2.17095E-3</v>
      </c>
      <c r="L247" s="62">
        <v>4.4999999999999999E-18</v>
      </c>
      <c r="M247" s="60">
        <v>348806</v>
      </c>
    </row>
    <row r="248" spans="1:13" hidden="1" x14ac:dyDescent="0.2">
      <c r="A248" s="8" t="s">
        <v>288</v>
      </c>
      <c r="B248" s="8" t="s">
        <v>100</v>
      </c>
      <c r="C248" t="s">
        <v>26</v>
      </c>
      <c r="D248" t="s">
        <v>45</v>
      </c>
      <c r="E248" s="8">
        <v>0.48431000000000002</v>
      </c>
      <c r="F248" s="8">
        <v>49218060</v>
      </c>
      <c r="G248" s="8">
        <v>19</v>
      </c>
      <c r="H248" s="8" t="s">
        <v>1083</v>
      </c>
      <c r="I248" s="9" t="s">
        <v>1084</v>
      </c>
      <c r="J248" s="60">
        <v>1.27031E-2</v>
      </c>
      <c r="K248" s="61">
        <v>2.17095E-3</v>
      </c>
      <c r="L248" s="62">
        <v>4.4999999999999999E-18</v>
      </c>
      <c r="M248" s="60">
        <v>348806</v>
      </c>
    </row>
    <row r="249" spans="1:13" hidden="1" x14ac:dyDescent="0.2">
      <c r="A249" s="8" t="s">
        <v>267</v>
      </c>
      <c r="B249" s="8" t="s">
        <v>100</v>
      </c>
      <c r="C249" s="8" t="s">
        <v>26</v>
      </c>
      <c r="D249" s="8" t="s">
        <v>45</v>
      </c>
      <c r="E249" s="8">
        <v>0.49786599999999998</v>
      </c>
      <c r="F249" s="8">
        <v>49218060</v>
      </c>
      <c r="G249" s="8">
        <v>19</v>
      </c>
      <c r="H249" s="8" t="s">
        <v>1085</v>
      </c>
      <c r="I249" s="9" t="s">
        <v>1086</v>
      </c>
      <c r="J249" s="60">
        <v>-1.40357E-2</v>
      </c>
      <c r="K249" s="61">
        <v>1.6262399999999999E-3</v>
      </c>
      <c r="L249" s="62">
        <v>6.0999999999999999E-18</v>
      </c>
      <c r="M249" s="60">
        <v>460880</v>
      </c>
    </row>
    <row r="250" spans="1:13" hidden="1" x14ac:dyDescent="0.2">
      <c r="A250" s="8" t="s">
        <v>288</v>
      </c>
      <c r="B250" s="8" t="s">
        <v>100</v>
      </c>
      <c r="C250" t="s">
        <v>26</v>
      </c>
      <c r="D250" t="s">
        <v>45</v>
      </c>
      <c r="E250" s="8">
        <v>0.49786599999999998</v>
      </c>
      <c r="F250" s="8">
        <v>49218060</v>
      </c>
      <c r="G250" s="8">
        <v>19</v>
      </c>
      <c r="H250" s="8" t="s">
        <v>1085</v>
      </c>
      <c r="I250" s="9" t="s">
        <v>1086</v>
      </c>
      <c r="J250" s="60">
        <v>-1.40357E-2</v>
      </c>
      <c r="K250" s="61">
        <v>1.6262399999999999E-3</v>
      </c>
      <c r="L250" s="62">
        <v>6.0999999999999999E-18</v>
      </c>
      <c r="M250" s="60">
        <v>460880</v>
      </c>
    </row>
    <row r="251" spans="1:13" hidden="1" x14ac:dyDescent="0.2">
      <c r="A251" s="8" t="s">
        <v>267</v>
      </c>
      <c r="B251" s="8" t="s">
        <v>100</v>
      </c>
      <c r="C251" s="8" t="s">
        <v>26</v>
      </c>
      <c r="D251" s="8" t="s">
        <v>45</v>
      </c>
      <c r="E251" s="8" t="s">
        <v>150</v>
      </c>
      <c r="F251" s="8">
        <v>49218060</v>
      </c>
      <c r="G251" s="8">
        <v>19</v>
      </c>
      <c r="H251" s="8" t="s">
        <v>1078</v>
      </c>
      <c r="I251" s="9" t="s">
        <v>1087</v>
      </c>
      <c r="J251" s="60">
        <v>1.55931E-2</v>
      </c>
      <c r="K251" s="61">
        <v>1.80758E-3</v>
      </c>
      <c r="L251" s="62">
        <v>6.3300000000000002E-18</v>
      </c>
      <c r="M251" s="60">
        <v>388303</v>
      </c>
    </row>
    <row r="252" spans="1:13" hidden="1" x14ac:dyDescent="0.2">
      <c r="A252" s="8" t="s">
        <v>288</v>
      </c>
      <c r="B252" s="8" t="s">
        <v>100</v>
      </c>
      <c r="C252" t="s">
        <v>26</v>
      </c>
      <c r="D252" t="s">
        <v>45</v>
      </c>
      <c r="E252" s="8" t="s">
        <v>150</v>
      </c>
      <c r="F252" s="8">
        <v>49218060</v>
      </c>
      <c r="G252" s="8">
        <v>19</v>
      </c>
      <c r="H252" s="8" t="s">
        <v>1078</v>
      </c>
      <c r="I252" s="9" t="s">
        <v>1087</v>
      </c>
      <c r="J252" s="60">
        <v>1.55931E-2</v>
      </c>
      <c r="K252" s="61">
        <v>1.80758E-3</v>
      </c>
      <c r="L252" s="62">
        <v>6.3300000000000002E-18</v>
      </c>
      <c r="M252" s="60">
        <v>388303</v>
      </c>
    </row>
    <row r="253" spans="1:13" hidden="1" x14ac:dyDescent="0.2">
      <c r="A253" s="8" t="s">
        <v>267</v>
      </c>
      <c r="B253" s="8" t="s">
        <v>100</v>
      </c>
      <c r="C253" s="8" t="s">
        <v>26</v>
      </c>
      <c r="D253" s="8" t="s">
        <v>45</v>
      </c>
      <c r="E253" s="8">
        <v>0.49734</v>
      </c>
      <c r="F253" s="8">
        <v>49218060</v>
      </c>
      <c r="G253" s="8">
        <v>19</v>
      </c>
      <c r="H253" s="8" t="s">
        <v>1088</v>
      </c>
      <c r="I253" s="9" t="s">
        <v>1089</v>
      </c>
      <c r="J253" s="60">
        <v>0.21129999999999999</v>
      </c>
      <c r="K253" s="61">
        <v>2.4500000000000001E-2</v>
      </c>
      <c r="L253" s="62">
        <v>6.6100000000000003E-18</v>
      </c>
      <c r="M253" s="60">
        <v>3301</v>
      </c>
    </row>
    <row r="254" spans="1:13" hidden="1" x14ac:dyDescent="0.2">
      <c r="A254" s="8" t="s">
        <v>288</v>
      </c>
      <c r="B254" s="8" t="s">
        <v>100</v>
      </c>
      <c r="C254" t="s">
        <v>26</v>
      </c>
      <c r="D254" t="s">
        <v>45</v>
      </c>
      <c r="E254" s="8">
        <v>0.49734</v>
      </c>
      <c r="F254" s="8">
        <v>49218060</v>
      </c>
      <c r="G254" s="8">
        <v>19</v>
      </c>
      <c r="H254" s="8" t="s">
        <v>1088</v>
      </c>
      <c r="I254" s="9" t="s">
        <v>1089</v>
      </c>
      <c r="J254" s="60">
        <v>0.21129999999999999</v>
      </c>
      <c r="K254" s="61">
        <v>2.4500000000000001E-2</v>
      </c>
      <c r="L254" s="62">
        <v>6.6100000000000003E-18</v>
      </c>
      <c r="M254" s="60">
        <v>3301</v>
      </c>
    </row>
    <row r="255" spans="1:13" hidden="1" x14ac:dyDescent="0.2">
      <c r="A255" s="8" t="s">
        <v>267</v>
      </c>
      <c r="B255" s="8" t="s">
        <v>100</v>
      </c>
      <c r="C255" s="8" t="s">
        <v>26</v>
      </c>
      <c r="D255" s="8" t="s">
        <v>45</v>
      </c>
      <c r="E255" s="8">
        <v>0.48320299999999999</v>
      </c>
      <c r="F255" s="8">
        <v>49218060</v>
      </c>
      <c r="G255" s="8">
        <v>19</v>
      </c>
      <c r="H255" s="8" t="s">
        <v>1090</v>
      </c>
      <c r="I255" s="9" t="s">
        <v>1091</v>
      </c>
      <c r="J255" s="60">
        <v>7.7541399999999996E-3</v>
      </c>
      <c r="K255" s="61">
        <v>9.1547999999999998E-4</v>
      </c>
      <c r="L255" s="62">
        <v>6.8E-18</v>
      </c>
      <c r="M255" s="60">
        <v>484598</v>
      </c>
    </row>
    <row r="256" spans="1:13" hidden="1" x14ac:dyDescent="0.2">
      <c r="A256" s="8" t="s">
        <v>288</v>
      </c>
      <c r="B256" s="8" t="s">
        <v>100</v>
      </c>
      <c r="C256" t="s">
        <v>26</v>
      </c>
      <c r="D256" t="s">
        <v>45</v>
      </c>
      <c r="E256" s="8">
        <v>0.48320299999999999</v>
      </c>
      <c r="F256" s="8">
        <v>49218060</v>
      </c>
      <c r="G256" s="8">
        <v>19</v>
      </c>
      <c r="H256" s="8" t="s">
        <v>1090</v>
      </c>
      <c r="I256" s="9" t="s">
        <v>1091</v>
      </c>
      <c r="J256" s="60">
        <v>7.7541399999999996E-3</v>
      </c>
      <c r="K256" s="61">
        <v>9.1547600000000003E-4</v>
      </c>
      <c r="L256" s="62">
        <v>6.8E-18</v>
      </c>
      <c r="M256" s="60">
        <v>484598</v>
      </c>
    </row>
    <row r="257" spans="1:13" x14ac:dyDescent="0.2">
      <c r="A257" s="8" t="s">
        <v>267</v>
      </c>
      <c r="B257" s="8" t="s">
        <v>135</v>
      </c>
      <c r="C257" s="8" t="s">
        <v>26</v>
      </c>
      <c r="D257" s="8" t="s">
        <v>45</v>
      </c>
      <c r="E257" s="8">
        <v>0.58730800000000005</v>
      </c>
      <c r="F257" s="8">
        <v>136616754</v>
      </c>
      <c r="G257" s="8">
        <v>2</v>
      </c>
      <c r="H257" s="8" t="s">
        <v>525</v>
      </c>
      <c r="I257" s="9" t="s">
        <v>526</v>
      </c>
      <c r="J257" s="82">
        <v>-5.3090199999999997E-2</v>
      </c>
      <c r="K257" s="83">
        <v>6.1609000000000004E-3</v>
      </c>
      <c r="L257" s="82">
        <v>6.9000000000000003E-18</v>
      </c>
      <c r="M257" s="82">
        <v>5959</v>
      </c>
    </row>
    <row r="258" spans="1:13" hidden="1" x14ac:dyDescent="0.2">
      <c r="A258" s="8" t="s">
        <v>267</v>
      </c>
      <c r="B258" s="8" t="s">
        <v>100</v>
      </c>
      <c r="C258" s="8" t="s">
        <v>26</v>
      </c>
      <c r="D258" s="8" t="s">
        <v>45</v>
      </c>
      <c r="E258" s="8">
        <v>0.60599999999999998</v>
      </c>
      <c r="F258" s="8">
        <v>49218060</v>
      </c>
      <c r="G258" s="8">
        <v>19</v>
      </c>
      <c r="H258" s="8" t="s">
        <v>1092</v>
      </c>
      <c r="I258" s="9" t="s">
        <v>1093</v>
      </c>
      <c r="J258" s="60">
        <v>0.35838100000000001</v>
      </c>
      <c r="K258" s="61">
        <v>4.00265E-2</v>
      </c>
      <c r="L258" s="62">
        <v>1.02E-17</v>
      </c>
      <c r="M258" s="60">
        <v>1301</v>
      </c>
    </row>
    <row r="259" spans="1:13" hidden="1" x14ac:dyDescent="0.2">
      <c r="A259" s="8" t="s">
        <v>288</v>
      </c>
      <c r="B259" s="8" t="s">
        <v>100</v>
      </c>
      <c r="C259" t="s">
        <v>26</v>
      </c>
      <c r="D259" t="s">
        <v>45</v>
      </c>
      <c r="E259" s="8">
        <v>0.60599999999999998</v>
      </c>
      <c r="F259" s="8">
        <v>49218060</v>
      </c>
      <c r="G259" s="8">
        <v>19</v>
      </c>
      <c r="H259" s="8" t="s">
        <v>1092</v>
      </c>
      <c r="I259" s="9" t="s">
        <v>1093</v>
      </c>
      <c r="J259" s="60">
        <v>0.35838100000000001</v>
      </c>
      <c r="K259" s="61">
        <v>4.00265E-2</v>
      </c>
      <c r="L259" s="62">
        <v>1.02E-17</v>
      </c>
      <c r="M259" s="60">
        <v>1301</v>
      </c>
    </row>
    <row r="260" spans="1:13" hidden="1" x14ac:dyDescent="0.2">
      <c r="A260" s="8" t="s">
        <v>267</v>
      </c>
      <c r="B260" s="8" t="s">
        <v>132</v>
      </c>
      <c r="C260" s="8" t="s">
        <v>14</v>
      </c>
      <c r="D260" s="8" t="s">
        <v>45</v>
      </c>
      <c r="E260" s="8">
        <v>0.27704899999999999</v>
      </c>
      <c r="F260" s="8">
        <v>135837906</v>
      </c>
      <c r="G260" s="8">
        <v>2</v>
      </c>
      <c r="H260" s="8" t="s">
        <v>501</v>
      </c>
      <c r="I260" s="9" t="s">
        <v>502</v>
      </c>
      <c r="J260" s="60">
        <v>-1.5487799999999999E-2</v>
      </c>
      <c r="K260" s="61">
        <v>1.81481E-3</v>
      </c>
      <c r="L260" s="62">
        <v>1.3999999999999999E-17</v>
      </c>
      <c r="M260" s="60">
        <v>434576</v>
      </c>
    </row>
    <row r="261" spans="1:13" hidden="1" x14ac:dyDescent="0.2">
      <c r="A261" s="8" t="s">
        <v>267</v>
      </c>
      <c r="B261" s="8" t="s">
        <v>132</v>
      </c>
      <c r="C261" s="8" t="s">
        <v>14</v>
      </c>
      <c r="D261" s="8" t="s">
        <v>45</v>
      </c>
      <c r="E261" s="8" t="s">
        <v>150</v>
      </c>
      <c r="F261" s="8">
        <v>135837906</v>
      </c>
      <c r="G261" s="8">
        <v>2</v>
      </c>
      <c r="H261" s="8" t="s">
        <v>507</v>
      </c>
      <c r="I261" s="9" t="s">
        <v>508</v>
      </c>
      <c r="J261" s="60">
        <v>1.9648200000000001E-2</v>
      </c>
      <c r="K261" s="61">
        <v>2.3028100000000002E-3</v>
      </c>
      <c r="L261" s="62">
        <v>1.44E-17</v>
      </c>
      <c r="M261" s="60">
        <v>355859</v>
      </c>
    </row>
    <row r="262" spans="1:13" x14ac:dyDescent="0.2">
      <c r="A262" s="8" t="s">
        <v>267</v>
      </c>
      <c r="B262" s="8" t="s">
        <v>135</v>
      </c>
      <c r="C262" s="8" t="s">
        <v>26</v>
      </c>
      <c r="D262" s="8" t="s">
        <v>45</v>
      </c>
      <c r="E262" s="8">
        <v>0.74562099999999998</v>
      </c>
      <c r="F262" s="8">
        <v>136616754</v>
      </c>
      <c r="G262" s="8">
        <v>2</v>
      </c>
      <c r="H262" s="8" t="s">
        <v>527</v>
      </c>
      <c r="I262" s="9" t="s">
        <v>528</v>
      </c>
      <c r="J262" s="82">
        <v>-1.8054000000000001E-2</v>
      </c>
      <c r="K262" s="83">
        <v>2.1178299999999998E-3</v>
      </c>
      <c r="L262" s="82">
        <v>1.5E-17</v>
      </c>
      <c r="M262" s="82">
        <v>434576</v>
      </c>
    </row>
    <row r="263" spans="1:13" hidden="1" x14ac:dyDescent="0.2">
      <c r="A263" s="8" t="s">
        <v>267</v>
      </c>
      <c r="B263" s="8" t="s">
        <v>132</v>
      </c>
      <c r="C263" s="8" t="s">
        <v>14</v>
      </c>
      <c r="D263" s="8" t="s">
        <v>45</v>
      </c>
      <c r="E263" s="8">
        <v>0.27906799999999998</v>
      </c>
      <c r="F263" s="8">
        <v>135837906</v>
      </c>
      <c r="G263" s="8">
        <v>2</v>
      </c>
      <c r="H263" s="8" t="s">
        <v>495</v>
      </c>
      <c r="I263" s="9" t="s">
        <v>496</v>
      </c>
      <c r="J263" s="60">
        <v>-2.0504600000000001E-2</v>
      </c>
      <c r="K263" s="61">
        <v>2.40596E-3</v>
      </c>
      <c r="L263" s="62">
        <v>1.6000000000000001E-17</v>
      </c>
      <c r="M263" s="60">
        <v>408112</v>
      </c>
    </row>
    <row r="264" spans="1:13" hidden="1" x14ac:dyDescent="0.2">
      <c r="A264" s="8" t="s">
        <v>267</v>
      </c>
      <c r="B264" s="8" t="s">
        <v>100</v>
      </c>
      <c r="C264" s="8" t="s">
        <v>26</v>
      </c>
      <c r="D264" s="8" t="s">
        <v>45</v>
      </c>
      <c r="E264" s="8">
        <v>0.49734</v>
      </c>
      <c r="F264" s="8">
        <v>49218060</v>
      </c>
      <c r="G264" s="8">
        <v>19</v>
      </c>
      <c r="H264" s="8" t="s">
        <v>1063</v>
      </c>
      <c r="I264" s="9" t="s">
        <v>1094</v>
      </c>
      <c r="J264" s="60">
        <v>-0.2079</v>
      </c>
      <c r="K264" s="61">
        <v>2.4500000000000001E-2</v>
      </c>
      <c r="L264" s="62">
        <v>2.14E-17</v>
      </c>
      <c r="M264" s="60">
        <v>3301</v>
      </c>
    </row>
    <row r="265" spans="1:13" hidden="1" x14ac:dyDescent="0.2">
      <c r="A265" s="8" t="s">
        <v>288</v>
      </c>
      <c r="B265" s="8" t="s">
        <v>100</v>
      </c>
      <c r="C265" t="s">
        <v>26</v>
      </c>
      <c r="D265" t="s">
        <v>45</v>
      </c>
      <c r="E265" s="8">
        <v>0.49734</v>
      </c>
      <c r="F265" s="8">
        <v>49218060</v>
      </c>
      <c r="G265" s="8">
        <v>19</v>
      </c>
      <c r="H265" s="8" t="s">
        <v>1063</v>
      </c>
      <c r="I265" s="9" t="s">
        <v>1094</v>
      </c>
      <c r="J265" s="60">
        <v>-0.2079</v>
      </c>
      <c r="K265" s="61">
        <v>2.4500000000000001E-2</v>
      </c>
      <c r="L265" s="62">
        <v>2.14E-17</v>
      </c>
      <c r="M265" s="60">
        <v>3301</v>
      </c>
    </row>
    <row r="266" spans="1:13" hidden="1" x14ac:dyDescent="0.2">
      <c r="A266" s="8" t="s">
        <v>267</v>
      </c>
      <c r="B266" s="8" t="s">
        <v>100</v>
      </c>
      <c r="C266" s="8" t="s">
        <v>26</v>
      </c>
      <c r="D266" s="8" t="s">
        <v>45</v>
      </c>
      <c r="E266" s="8">
        <v>0.43</v>
      </c>
      <c r="F266" s="8">
        <v>49218060</v>
      </c>
      <c r="G266" s="8">
        <v>19</v>
      </c>
      <c r="H266" s="8" t="s">
        <v>1095</v>
      </c>
      <c r="I266" s="9" t="s">
        <v>1096</v>
      </c>
      <c r="J266" s="60">
        <v>8.09E-2</v>
      </c>
      <c r="K266" s="61">
        <v>9.4999999999999998E-3</v>
      </c>
      <c r="L266" s="62">
        <v>2.1899999999999999E-17</v>
      </c>
      <c r="M266" s="60">
        <v>21758</v>
      </c>
    </row>
    <row r="267" spans="1:13" hidden="1" x14ac:dyDescent="0.2">
      <c r="A267" s="8" t="s">
        <v>288</v>
      </c>
      <c r="B267" s="8" t="s">
        <v>100</v>
      </c>
      <c r="C267" t="s">
        <v>26</v>
      </c>
      <c r="D267" t="s">
        <v>45</v>
      </c>
      <c r="E267" s="8">
        <v>0.43</v>
      </c>
      <c r="F267" s="8">
        <v>49218060</v>
      </c>
      <c r="G267" s="8">
        <v>19</v>
      </c>
      <c r="H267" s="8" t="s">
        <v>1095</v>
      </c>
      <c r="I267" s="9" t="s">
        <v>1096</v>
      </c>
      <c r="J267" s="60">
        <v>8.09E-2</v>
      </c>
      <c r="K267" s="61">
        <v>9.4999999999999998E-3</v>
      </c>
      <c r="L267" s="62">
        <v>2.1899999999999999E-17</v>
      </c>
      <c r="M267" s="60">
        <v>21758</v>
      </c>
    </row>
    <row r="268" spans="1:13" hidden="1" x14ac:dyDescent="0.2">
      <c r="A268" s="8" t="s">
        <v>264</v>
      </c>
      <c r="B268" s="8" t="s">
        <v>72</v>
      </c>
      <c r="C268" t="s">
        <v>15</v>
      </c>
      <c r="D268" t="s">
        <v>14</v>
      </c>
      <c r="E268" s="8">
        <v>0.228266</v>
      </c>
      <c r="F268" s="8">
        <v>171947435</v>
      </c>
      <c r="G268" s="8">
        <v>3</v>
      </c>
      <c r="H268" s="8" t="s">
        <v>416</v>
      </c>
      <c r="I268" s="9" t="s">
        <v>417</v>
      </c>
      <c r="J268" s="60">
        <v>-4.4957200000000003E-2</v>
      </c>
      <c r="K268" s="61">
        <v>5.3008200000000004E-3</v>
      </c>
      <c r="L268" s="62">
        <v>2.1998900000000001E-17</v>
      </c>
      <c r="M268" s="60">
        <v>97653</v>
      </c>
    </row>
    <row r="269" spans="1:13" hidden="1" x14ac:dyDescent="0.2">
      <c r="A269" s="8" t="s">
        <v>267</v>
      </c>
      <c r="B269" s="8" t="s">
        <v>72</v>
      </c>
      <c r="C269" s="8" t="s">
        <v>15</v>
      </c>
      <c r="D269" s="8" t="s">
        <v>14</v>
      </c>
      <c r="E269" s="8">
        <v>0.228266</v>
      </c>
      <c r="F269" s="8">
        <v>171947435</v>
      </c>
      <c r="G269" s="8">
        <v>3</v>
      </c>
      <c r="H269" s="8" t="s">
        <v>416</v>
      </c>
      <c r="I269" s="9" t="s">
        <v>417</v>
      </c>
      <c r="J269" s="60">
        <v>-4.4957200000000003E-2</v>
      </c>
      <c r="K269" s="61">
        <v>5.3008200000000004E-3</v>
      </c>
      <c r="L269" s="62">
        <v>2.2E-17</v>
      </c>
      <c r="M269" s="60">
        <v>97653</v>
      </c>
    </row>
    <row r="270" spans="1:13" hidden="1" x14ac:dyDescent="0.2">
      <c r="A270" s="8" t="s">
        <v>289</v>
      </c>
      <c r="B270" s="8" t="s">
        <v>72</v>
      </c>
      <c r="C270" s="8" t="s">
        <v>15</v>
      </c>
      <c r="D270" s="8" t="s">
        <v>14</v>
      </c>
      <c r="E270" s="8">
        <v>0.228266</v>
      </c>
      <c r="F270" s="8">
        <v>171947435</v>
      </c>
      <c r="G270" s="8">
        <v>3</v>
      </c>
      <c r="H270" s="8" t="s">
        <v>416</v>
      </c>
      <c r="I270" s="9" t="s">
        <v>417</v>
      </c>
      <c r="J270" s="60">
        <v>-4.4957200000000003E-2</v>
      </c>
      <c r="K270" s="61">
        <v>5.3008200000000004E-3</v>
      </c>
      <c r="L270" s="62">
        <v>2.2E-17</v>
      </c>
      <c r="M270" s="60">
        <v>97653</v>
      </c>
    </row>
    <row r="271" spans="1:13" hidden="1" x14ac:dyDescent="0.2">
      <c r="A271" s="8" t="s">
        <v>267</v>
      </c>
      <c r="B271" s="8" t="s">
        <v>132</v>
      </c>
      <c r="C271" s="8" t="s">
        <v>14</v>
      </c>
      <c r="D271" s="8" t="s">
        <v>45</v>
      </c>
      <c r="E271" s="8">
        <v>0.42247000000000001</v>
      </c>
      <c r="F271" s="8">
        <v>135837906</v>
      </c>
      <c r="G271" s="8">
        <v>2</v>
      </c>
      <c r="H271" s="8" t="s">
        <v>533</v>
      </c>
      <c r="I271" s="9" t="s">
        <v>534</v>
      </c>
      <c r="J271" s="60">
        <v>0.12914200000000001</v>
      </c>
      <c r="K271" s="61">
        <v>1.5229599999999999E-2</v>
      </c>
      <c r="L271" s="62">
        <v>2.3000000000000001E-17</v>
      </c>
      <c r="M271" s="60">
        <v>5959</v>
      </c>
    </row>
    <row r="272" spans="1:13" x14ac:dyDescent="0.2">
      <c r="A272" s="8" t="s">
        <v>267</v>
      </c>
      <c r="B272" s="8" t="s">
        <v>135</v>
      </c>
      <c r="C272" s="8" t="s">
        <v>26</v>
      </c>
      <c r="D272" s="8" t="s">
        <v>45</v>
      </c>
      <c r="E272" s="8" t="s">
        <v>150</v>
      </c>
      <c r="F272" s="8">
        <v>136616754</v>
      </c>
      <c r="G272" s="8">
        <v>2</v>
      </c>
      <c r="H272" s="8" t="s">
        <v>529</v>
      </c>
      <c r="I272" s="9" t="s">
        <v>530</v>
      </c>
      <c r="J272" s="82">
        <v>-1.9611799999999999E-2</v>
      </c>
      <c r="K272" s="83">
        <v>2.3193599999999999E-3</v>
      </c>
      <c r="L272" s="82">
        <v>2.7699999999999999E-17</v>
      </c>
      <c r="M272" s="82">
        <v>357810</v>
      </c>
    </row>
    <row r="273" spans="1:13" x14ac:dyDescent="0.2">
      <c r="A273" s="8" t="s">
        <v>267</v>
      </c>
      <c r="B273" s="8" t="s">
        <v>135</v>
      </c>
      <c r="C273" s="8" t="s">
        <v>26</v>
      </c>
      <c r="D273" s="8" t="s">
        <v>45</v>
      </c>
      <c r="E273" s="8">
        <v>0.58730800000000005</v>
      </c>
      <c r="F273" s="8">
        <v>136616754</v>
      </c>
      <c r="G273" s="8">
        <v>2</v>
      </c>
      <c r="H273" s="8" t="s">
        <v>531</v>
      </c>
      <c r="I273" s="9" t="s">
        <v>532</v>
      </c>
      <c r="J273" s="82">
        <v>0.147318</v>
      </c>
      <c r="K273" s="83">
        <v>1.7425199999999998E-2</v>
      </c>
      <c r="L273" s="82">
        <v>2.7999999999999999E-17</v>
      </c>
      <c r="M273" s="82">
        <v>5959</v>
      </c>
    </row>
    <row r="274" spans="1:13" hidden="1" x14ac:dyDescent="0.2">
      <c r="A274" s="8" t="s">
        <v>267</v>
      </c>
      <c r="B274" s="8" t="s">
        <v>100</v>
      </c>
      <c r="C274" s="8" t="s">
        <v>26</v>
      </c>
      <c r="D274" s="8" t="s">
        <v>45</v>
      </c>
      <c r="E274" s="8">
        <v>0.49785800000000002</v>
      </c>
      <c r="F274" s="8">
        <v>49218060</v>
      </c>
      <c r="G274" s="8">
        <v>19</v>
      </c>
      <c r="H274" s="8" t="s">
        <v>1097</v>
      </c>
      <c r="I274" s="9" t="s">
        <v>1098</v>
      </c>
      <c r="J274" s="60">
        <v>5.7171799999999997E-3</v>
      </c>
      <c r="K274" s="61">
        <v>6.7962999999999997E-4</v>
      </c>
      <c r="L274" s="62">
        <v>4.0000000000000003E-17</v>
      </c>
      <c r="M274" s="60">
        <v>462933</v>
      </c>
    </row>
    <row r="275" spans="1:13" hidden="1" x14ac:dyDescent="0.2">
      <c r="A275" s="8" t="s">
        <v>288</v>
      </c>
      <c r="B275" s="8" t="s">
        <v>100</v>
      </c>
      <c r="C275" t="s">
        <v>26</v>
      </c>
      <c r="D275" t="s">
        <v>45</v>
      </c>
      <c r="E275" s="8">
        <v>0.49785800000000002</v>
      </c>
      <c r="F275" s="8">
        <v>49218060</v>
      </c>
      <c r="G275" s="8">
        <v>19</v>
      </c>
      <c r="H275" s="8" t="s">
        <v>1097</v>
      </c>
      <c r="I275" s="9" t="s">
        <v>1098</v>
      </c>
      <c r="J275" s="60">
        <v>5.7171799999999997E-3</v>
      </c>
      <c r="K275" s="61">
        <v>6.7962800000000005E-4</v>
      </c>
      <c r="L275" s="62">
        <v>4.0000000000000003E-17</v>
      </c>
      <c r="M275" s="60">
        <v>462933</v>
      </c>
    </row>
    <row r="276" spans="1:13" hidden="1" x14ac:dyDescent="0.2">
      <c r="A276" s="8" t="s">
        <v>267</v>
      </c>
      <c r="B276" s="8" t="s">
        <v>100</v>
      </c>
      <c r="C276" s="8" t="s">
        <v>26</v>
      </c>
      <c r="D276" s="8" t="s">
        <v>45</v>
      </c>
      <c r="E276" s="8">
        <v>0.498089</v>
      </c>
      <c r="F276" s="8">
        <v>49218060</v>
      </c>
      <c r="G276" s="8">
        <v>19</v>
      </c>
      <c r="H276" s="8" t="s">
        <v>1099</v>
      </c>
      <c r="I276" s="9" t="s">
        <v>1100</v>
      </c>
      <c r="J276" s="60">
        <v>1.51597E-2</v>
      </c>
      <c r="K276" s="61">
        <v>1.8907100000000001E-3</v>
      </c>
      <c r="L276" s="62">
        <v>5.8999999999999997E-17</v>
      </c>
      <c r="M276" s="60">
        <v>600968</v>
      </c>
    </row>
    <row r="277" spans="1:13" hidden="1" x14ac:dyDescent="0.2">
      <c r="A277" s="8" t="s">
        <v>288</v>
      </c>
      <c r="B277" s="8" t="s">
        <v>100</v>
      </c>
      <c r="C277" t="s">
        <v>26</v>
      </c>
      <c r="D277" t="s">
        <v>45</v>
      </c>
      <c r="E277" s="8">
        <v>0.498089</v>
      </c>
      <c r="F277" s="8">
        <v>49218060</v>
      </c>
      <c r="G277" s="8">
        <v>19</v>
      </c>
      <c r="H277" s="8" t="s">
        <v>1099</v>
      </c>
      <c r="I277" s="9" t="s">
        <v>1100</v>
      </c>
      <c r="J277" s="60">
        <v>1.51597E-2</v>
      </c>
      <c r="K277" s="61">
        <v>1.8907100000000001E-3</v>
      </c>
      <c r="L277" s="62">
        <v>5.8999999999999997E-17</v>
      </c>
      <c r="M277" s="60">
        <v>600968</v>
      </c>
    </row>
    <row r="278" spans="1:13" hidden="1" x14ac:dyDescent="0.2">
      <c r="A278" s="8" t="s">
        <v>267</v>
      </c>
      <c r="B278" s="8" t="s">
        <v>100</v>
      </c>
      <c r="C278" s="8" t="s">
        <v>26</v>
      </c>
      <c r="D278" s="8" t="s">
        <v>45</v>
      </c>
      <c r="E278" s="8" t="s">
        <v>150</v>
      </c>
      <c r="F278" s="8">
        <v>49218060</v>
      </c>
      <c r="G278" s="8">
        <v>19</v>
      </c>
      <c r="H278" s="8" t="s">
        <v>1101</v>
      </c>
      <c r="I278" s="9" t="s">
        <v>1102</v>
      </c>
      <c r="J278" s="60">
        <v>1.7892700000000001E-2</v>
      </c>
      <c r="K278" s="61">
        <v>2.1411799999999999E-3</v>
      </c>
      <c r="L278" s="62">
        <v>6.4600000000000004E-17</v>
      </c>
      <c r="M278" s="60">
        <v>389057</v>
      </c>
    </row>
    <row r="279" spans="1:13" hidden="1" x14ac:dyDescent="0.2">
      <c r="A279" s="8" t="s">
        <v>288</v>
      </c>
      <c r="B279" s="8" t="s">
        <v>100</v>
      </c>
      <c r="C279" t="s">
        <v>26</v>
      </c>
      <c r="D279" t="s">
        <v>45</v>
      </c>
      <c r="E279" s="8" t="s">
        <v>150</v>
      </c>
      <c r="F279" s="8">
        <v>49218060</v>
      </c>
      <c r="G279" s="8">
        <v>19</v>
      </c>
      <c r="H279" s="8" t="s">
        <v>1101</v>
      </c>
      <c r="I279" s="9" t="s">
        <v>1102</v>
      </c>
      <c r="J279" s="60">
        <v>1.7892700000000001E-2</v>
      </c>
      <c r="K279" s="61">
        <v>2.1411799999999999E-3</v>
      </c>
      <c r="L279" s="62">
        <v>6.4600000000000004E-17</v>
      </c>
      <c r="M279" s="60">
        <v>389057</v>
      </c>
    </row>
    <row r="280" spans="1:13" hidden="1" x14ac:dyDescent="0.2">
      <c r="A280" s="8" t="s">
        <v>267</v>
      </c>
      <c r="B280" s="8" t="s">
        <v>100</v>
      </c>
      <c r="C280" s="8" t="s">
        <v>26</v>
      </c>
      <c r="D280" s="8" t="s">
        <v>45</v>
      </c>
      <c r="E280" s="8">
        <v>0.49734699999999998</v>
      </c>
      <c r="F280" s="8">
        <v>49218060</v>
      </c>
      <c r="G280" s="8">
        <v>19</v>
      </c>
      <c r="H280" s="8" t="s">
        <v>743</v>
      </c>
      <c r="I280" s="9" t="s">
        <v>986</v>
      </c>
      <c r="J280" s="60">
        <v>2.5246600000000001E-2</v>
      </c>
      <c r="K280" s="61">
        <v>3.11276E-3</v>
      </c>
      <c r="L280" s="62">
        <v>7.9000000000000002E-17</v>
      </c>
      <c r="M280" s="60" t="s">
        <v>150</v>
      </c>
    </row>
    <row r="281" spans="1:13" hidden="1" x14ac:dyDescent="0.2">
      <c r="A281" s="8" t="s">
        <v>288</v>
      </c>
      <c r="B281" s="8" t="s">
        <v>100</v>
      </c>
      <c r="C281" t="s">
        <v>26</v>
      </c>
      <c r="D281" t="s">
        <v>45</v>
      </c>
      <c r="E281" s="8">
        <v>0.49734699999999998</v>
      </c>
      <c r="F281" s="8">
        <v>49218060</v>
      </c>
      <c r="G281" s="8">
        <v>19</v>
      </c>
      <c r="H281" s="8" t="s">
        <v>743</v>
      </c>
      <c r="I281" s="9" t="s">
        <v>986</v>
      </c>
      <c r="J281" s="60">
        <v>2.5246600000000001E-2</v>
      </c>
      <c r="K281" s="61">
        <v>3.11276E-3</v>
      </c>
      <c r="L281" s="62">
        <v>7.9000000000000002E-17</v>
      </c>
      <c r="M281" s="60" t="s">
        <v>150</v>
      </c>
    </row>
    <row r="282" spans="1:13" x14ac:dyDescent="0.2">
      <c r="A282" s="8" t="s">
        <v>267</v>
      </c>
      <c r="B282" s="8" t="s">
        <v>135</v>
      </c>
      <c r="C282" s="8" t="s">
        <v>26</v>
      </c>
      <c r="D282" s="8" t="s">
        <v>45</v>
      </c>
      <c r="E282" s="8">
        <v>0.58730800000000005</v>
      </c>
      <c r="F282" s="8">
        <v>136616754</v>
      </c>
      <c r="G282" s="8">
        <v>2</v>
      </c>
      <c r="H282" s="8" t="s">
        <v>533</v>
      </c>
      <c r="I282" s="9" t="s">
        <v>534</v>
      </c>
      <c r="J282" s="82">
        <v>-0.12781500000000001</v>
      </c>
      <c r="K282" s="83">
        <v>1.53677E-2</v>
      </c>
      <c r="L282" s="82">
        <v>8.9999999999999996E-17</v>
      </c>
      <c r="M282" s="82">
        <v>5959</v>
      </c>
    </row>
    <row r="283" spans="1:13" hidden="1" x14ac:dyDescent="0.2">
      <c r="A283" s="8" t="s">
        <v>267</v>
      </c>
      <c r="B283" s="8" t="s">
        <v>100</v>
      </c>
      <c r="C283" s="8" t="s">
        <v>26</v>
      </c>
      <c r="D283" s="8" t="s">
        <v>45</v>
      </c>
      <c r="E283" s="8">
        <v>0.50053000000000003</v>
      </c>
      <c r="F283" s="8">
        <v>49218060</v>
      </c>
      <c r="G283" s="8">
        <v>19</v>
      </c>
      <c r="H283" s="8" t="s">
        <v>1103</v>
      </c>
      <c r="I283" s="9" t="s">
        <v>1104</v>
      </c>
      <c r="J283" s="60">
        <v>1.9977000000000002E-2</v>
      </c>
      <c r="K283" s="61">
        <v>2.4076000000000002E-3</v>
      </c>
      <c r="L283" s="62">
        <v>1.07E-16</v>
      </c>
      <c r="M283" s="60">
        <v>343524</v>
      </c>
    </row>
    <row r="284" spans="1:13" hidden="1" x14ac:dyDescent="0.2">
      <c r="A284" s="8" t="s">
        <v>288</v>
      </c>
      <c r="B284" s="8" t="s">
        <v>100</v>
      </c>
      <c r="C284" t="s">
        <v>26</v>
      </c>
      <c r="D284" t="s">
        <v>45</v>
      </c>
      <c r="E284" s="8">
        <v>0.50053000000000003</v>
      </c>
      <c r="F284" s="8">
        <v>49218060</v>
      </c>
      <c r="G284" s="8">
        <v>19</v>
      </c>
      <c r="H284" s="8" t="s">
        <v>1103</v>
      </c>
      <c r="I284" s="9" t="s">
        <v>1104</v>
      </c>
      <c r="J284" s="60">
        <v>1.9977000000000002E-2</v>
      </c>
      <c r="K284" s="61">
        <v>2.4076000000000002E-3</v>
      </c>
      <c r="L284" s="62">
        <v>1.07E-16</v>
      </c>
      <c r="M284" s="60">
        <v>343524</v>
      </c>
    </row>
    <row r="285" spans="1:13" hidden="1" x14ac:dyDescent="0.2">
      <c r="A285" s="8" t="s">
        <v>267</v>
      </c>
      <c r="B285" s="8" t="s">
        <v>132</v>
      </c>
      <c r="C285" s="8" t="s">
        <v>14</v>
      </c>
      <c r="D285" s="8" t="s">
        <v>45</v>
      </c>
      <c r="E285" s="8">
        <v>0.44115399999999999</v>
      </c>
      <c r="F285" s="8">
        <v>135837906</v>
      </c>
      <c r="G285" s="8">
        <v>2</v>
      </c>
      <c r="H285" s="8" t="s">
        <v>1874</v>
      </c>
      <c r="I285" s="9" t="s">
        <v>1875</v>
      </c>
      <c r="J285" s="60">
        <v>-9.8942699999999995E-2</v>
      </c>
      <c r="K285" s="61">
        <v>1.1957799999999999E-2</v>
      </c>
      <c r="L285" s="62">
        <v>1.29E-16</v>
      </c>
      <c r="M285" s="60">
        <v>25191</v>
      </c>
    </row>
    <row r="286" spans="1:13" hidden="1" x14ac:dyDescent="0.2">
      <c r="A286" s="8" t="s">
        <v>267</v>
      </c>
      <c r="B286" s="8" t="s">
        <v>100</v>
      </c>
      <c r="C286" s="8" t="s">
        <v>26</v>
      </c>
      <c r="D286" s="8" t="s">
        <v>45</v>
      </c>
      <c r="E286" s="8">
        <v>0.50053099999999995</v>
      </c>
      <c r="F286" s="8">
        <v>49218060</v>
      </c>
      <c r="G286" s="8">
        <v>19</v>
      </c>
      <c r="H286" s="8" t="s">
        <v>1103</v>
      </c>
      <c r="I286" s="9" t="s">
        <v>1105</v>
      </c>
      <c r="J286" s="60">
        <v>2.01E-2</v>
      </c>
      <c r="K286" s="61">
        <v>2.3999999999999998E-3</v>
      </c>
      <c r="L286" s="62">
        <v>1.3299999999999999E-16</v>
      </c>
      <c r="M286" s="60">
        <v>353466</v>
      </c>
    </row>
    <row r="287" spans="1:13" hidden="1" x14ac:dyDescent="0.2">
      <c r="A287" s="8" t="s">
        <v>288</v>
      </c>
      <c r="B287" s="8" t="s">
        <v>100</v>
      </c>
      <c r="C287" t="s">
        <v>26</v>
      </c>
      <c r="D287" t="s">
        <v>45</v>
      </c>
      <c r="E287" s="8">
        <v>0.50053099999999995</v>
      </c>
      <c r="F287" s="8">
        <v>49218060</v>
      </c>
      <c r="G287" s="8">
        <v>19</v>
      </c>
      <c r="H287" s="8" t="s">
        <v>1103</v>
      </c>
      <c r="I287" s="9" t="s">
        <v>1105</v>
      </c>
      <c r="J287" s="60">
        <v>2.01E-2</v>
      </c>
      <c r="K287" s="61">
        <v>2.3999999999999998E-3</v>
      </c>
      <c r="L287" s="62">
        <v>1.3299999999999999E-16</v>
      </c>
      <c r="M287" s="60">
        <v>353466</v>
      </c>
    </row>
    <row r="288" spans="1:13" hidden="1" x14ac:dyDescent="0.2">
      <c r="A288" s="8" t="s">
        <v>267</v>
      </c>
      <c r="B288" s="8" t="s">
        <v>128</v>
      </c>
      <c r="C288" s="8" t="s">
        <v>26</v>
      </c>
      <c r="D288" s="8" t="s">
        <v>15</v>
      </c>
      <c r="E288" s="8">
        <v>0.30131200000000002</v>
      </c>
      <c r="F288" s="8">
        <v>1030320</v>
      </c>
      <c r="G288" s="8">
        <v>19</v>
      </c>
      <c r="H288" s="8" t="s">
        <v>724</v>
      </c>
      <c r="I288" s="9" t="s">
        <v>737</v>
      </c>
      <c r="J288" s="60">
        <v>-1.8048999999999999E-2</v>
      </c>
      <c r="K288" s="61">
        <v>2.1819999999999999E-3</v>
      </c>
      <c r="L288" s="62">
        <v>1.38E-16</v>
      </c>
      <c r="M288" s="60">
        <v>531774</v>
      </c>
    </row>
    <row r="289" spans="1:13" x14ac:dyDescent="0.2">
      <c r="A289" s="8" t="s">
        <v>267</v>
      </c>
      <c r="B289" s="8" t="s">
        <v>135</v>
      </c>
      <c r="C289" s="8" t="s">
        <v>26</v>
      </c>
      <c r="D289" s="8" t="s">
        <v>45</v>
      </c>
      <c r="E289" s="8">
        <v>0.58730800000000005</v>
      </c>
      <c r="F289" s="8">
        <v>136616754</v>
      </c>
      <c r="G289" s="8">
        <v>2</v>
      </c>
      <c r="H289" s="8" t="s">
        <v>535</v>
      </c>
      <c r="I289" s="9" t="s">
        <v>536</v>
      </c>
      <c r="J289" s="82">
        <v>-0.16494300000000001</v>
      </c>
      <c r="K289" s="83">
        <v>1.9996300000000002E-2</v>
      </c>
      <c r="L289" s="82">
        <v>1.6000000000000001E-16</v>
      </c>
      <c r="M289" s="82">
        <v>5959</v>
      </c>
    </row>
    <row r="290" spans="1:13" hidden="1" x14ac:dyDescent="0.2">
      <c r="A290" s="8" t="s">
        <v>267</v>
      </c>
      <c r="B290" s="8" t="s">
        <v>100</v>
      </c>
      <c r="C290" s="8" t="s">
        <v>26</v>
      </c>
      <c r="D290" s="8" t="s">
        <v>45</v>
      </c>
      <c r="E290" s="8">
        <v>0.48424600000000001</v>
      </c>
      <c r="F290" s="8">
        <v>49218060</v>
      </c>
      <c r="G290" s="8">
        <v>19</v>
      </c>
      <c r="H290" s="8" t="s">
        <v>1099</v>
      </c>
      <c r="I290" s="9" t="s">
        <v>1106</v>
      </c>
      <c r="J290" s="60">
        <v>1.41554E-2</v>
      </c>
      <c r="K290" s="61">
        <v>1.8958E-3</v>
      </c>
      <c r="L290" s="62">
        <v>1.7999999999999999E-16</v>
      </c>
      <c r="M290" s="60">
        <v>444866</v>
      </c>
    </row>
    <row r="291" spans="1:13" hidden="1" x14ac:dyDescent="0.2">
      <c r="A291" s="8" t="s">
        <v>288</v>
      </c>
      <c r="B291" s="8" t="s">
        <v>100</v>
      </c>
      <c r="C291" t="s">
        <v>26</v>
      </c>
      <c r="D291" t="s">
        <v>45</v>
      </c>
      <c r="E291" s="8">
        <v>0.48424600000000001</v>
      </c>
      <c r="F291" s="8">
        <v>49218060</v>
      </c>
      <c r="G291" s="8">
        <v>19</v>
      </c>
      <c r="H291" s="8" t="s">
        <v>1099</v>
      </c>
      <c r="I291" s="9" t="s">
        <v>1106</v>
      </c>
      <c r="J291" s="60">
        <v>1.41554E-2</v>
      </c>
      <c r="K291" s="61">
        <v>1.8958E-3</v>
      </c>
      <c r="L291" s="62">
        <v>1.7999999999999999E-16</v>
      </c>
      <c r="M291" s="60">
        <v>444866</v>
      </c>
    </row>
    <row r="292" spans="1:13" x14ac:dyDescent="0.2">
      <c r="A292" s="8" t="s">
        <v>267</v>
      </c>
      <c r="B292" s="8" t="s">
        <v>135</v>
      </c>
      <c r="C292" s="8" t="s">
        <v>26</v>
      </c>
      <c r="D292" s="8" t="s">
        <v>45</v>
      </c>
      <c r="E292" s="8">
        <v>0.741398</v>
      </c>
      <c r="F292" s="8">
        <v>136616754</v>
      </c>
      <c r="G292" s="8">
        <v>2</v>
      </c>
      <c r="H292" s="8" t="s">
        <v>537</v>
      </c>
      <c r="I292" s="9" t="s">
        <v>538</v>
      </c>
      <c r="J292" s="82">
        <v>-1.8460000000000001E-2</v>
      </c>
      <c r="K292" s="83">
        <v>2.2471499999999998E-3</v>
      </c>
      <c r="L292" s="82">
        <v>2.1000000000000001E-16</v>
      </c>
      <c r="M292" s="82">
        <v>431167</v>
      </c>
    </row>
    <row r="293" spans="1:13" x14ac:dyDescent="0.2">
      <c r="A293" s="8" t="s">
        <v>267</v>
      </c>
      <c r="B293" s="8" t="s">
        <v>135</v>
      </c>
      <c r="C293" s="8" t="s">
        <v>26</v>
      </c>
      <c r="D293" s="8" t="s">
        <v>45</v>
      </c>
      <c r="E293" s="8">
        <v>0.75758000000000003</v>
      </c>
      <c r="F293" s="8">
        <v>136616754</v>
      </c>
      <c r="G293" s="8">
        <v>2</v>
      </c>
      <c r="H293" s="8" t="s">
        <v>539</v>
      </c>
      <c r="I293" s="9" t="s">
        <v>540</v>
      </c>
      <c r="J293" s="82">
        <v>-6.1167000000000001E-3</v>
      </c>
      <c r="K293" s="83">
        <v>7.4792000000000001E-4</v>
      </c>
      <c r="L293" s="82">
        <v>2.8900000000000001E-16</v>
      </c>
      <c r="M293" s="82">
        <v>313387</v>
      </c>
    </row>
    <row r="294" spans="1:13" hidden="1" x14ac:dyDescent="0.2">
      <c r="A294" s="8" t="s">
        <v>267</v>
      </c>
      <c r="B294" s="8" t="s">
        <v>100</v>
      </c>
      <c r="C294" s="8" t="s">
        <v>26</v>
      </c>
      <c r="D294" s="8" t="s">
        <v>45</v>
      </c>
      <c r="E294" s="8" t="s">
        <v>150</v>
      </c>
      <c r="F294" s="8">
        <v>49218060</v>
      </c>
      <c r="G294" s="8">
        <v>19</v>
      </c>
      <c r="H294" s="8" t="s">
        <v>1107</v>
      </c>
      <c r="I294" s="9" t="s">
        <v>1108</v>
      </c>
      <c r="J294" s="60">
        <v>5.7446200000000003E-2</v>
      </c>
      <c r="K294" s="61">
        <v>7.0455099999999996E-3</v>
      </c>
      <c r="L294" s="62">
        <v>3.5300000000000002E-16</v>
      </c>
      <c r="M294" s="60">
        <v>407746</v>
      </c>
    </row>
    <row r="295" spans="1:13" hidden="1" x14ac:dyDescent="0.2">
      <c r="A295" s="8" t="s">
        <v>288</v>
      </c>
      <c r="B295" s="8" t="s">
        <v>100</v>
      </c>
      <c r="C295" t="s">
        <v>26</v>
      </c>
      <c r="D295" t="s">
        <v>45</v>
      </c>
      <c r="E295" s="8" t="s">
        <v>150</v>
      </c>
      <c r="F295" s="8">
        <v>49218060</v>
      </c>
      <c r="G295" s="8">
        <v>19</v>
      </c>
      <c r="H295" s="8" t="s">
        <v>1107</v>
      </c>
      <c r="I295" s="9" t="s">
        <v>1108</v>
      </c>
      <c r="J295" s="60">
        <v>5.7446200000000003E-2</v>
      </c>
      <c r="K295" s="61">
        <v>7.0455099999999996E-3</v>
      </c>
      <c r="L295" s="62">
        <v>3.5300000000000002E-16</v>
      </c>
      <c r="M295" s="60">
        <v>407746</v>
      </c>
    </row>
    <row r="296" spans="1:13" hidden="1" x14ac:dyDescent="0.2">
      <c r="A296" s="8" t="s">
        <v>267</v>
      </c>
      <c r="B296" s="8" t="s">
        <v>100</v>
      </c>
      <c r="C296" s="8" t="s">
        <v>26</v>
      </c>
      <c r="D296" s="8" t="s">
        <v>45</v>
      </c>
      <c r="E296" s="8" t="s">
        <v>150</v>
      </c>
      <c r="F296" s="8">
        <v>49218060</v>
      </c>
      <c r="G296" s="8">
        <v>19</v>
      </c>
      <c r="H296" s="8" t="s">
        <v>1109</v>
      </c>
      <c r="I296" s="9" t="s">
        <v>1110</v>
      </c>
      <c r="J296" s="60">
        <v>5.7436000000000001E-2</v>
      </c>
      <c r="K296" s="61">
        <v>7.0438100000000002E-3</v>
      </c>
      <c r="L296" s="62">
        <v>3.5399999999999998E-16</v>
      </c>
      <c r="M296" s="60">
        <v>407746</v>
      </c>
    </row>
    <row r="297" spans="1:13" hidden="1" x14ac:dyDescent="0.2">
      <c r="A297" s="8" t="s">
        <v>288</v>
      </c>
      <c r="B297" s="8" t="s">
        <v>100</v>
      </c>
      <c r="C297" t="s">
        <v>26</v>
      </c>
      <c r="D297" t="s">
        <v>45</v>
      </c>
      <c r="E297" s="8" t="s">
        <v>150</v>
      </c>
      <c r="F297" s="8">
        <v>49218060</v>
      </c>
      <c r="G297" s="8">
        <v>19</v>
      </c>
      <c r="H297" s="8" t="s">
        <v>1109</v>
      </c>
      <c r="I297" s="9" t="s">
        <v>1110</v>
      </c>
      <c r="J297" s="60">
        <v>5.7436000000000001E-2</v>
      </c>
      <c r="K297" s="61">
        <v>7.0438100000000002E-3</v>
      </c>
      <c r="L297" s="62">
        <v>3.5399999999999998E-16</v>
      </c>
      <c r="M297" s="60">
        <v>407746</v>
      </c>
    </row>
    <row r="298" spans="1:13" x14ac:dyDescent="0.2">
      <c r="A298" s="8" t="s">
        <v>267</v>
      </c>
      <c r="B298" s="8" t="s">
        <v>135</v>
      </c>
      <c r="C298" s="8" t="s">
        <v>26</v>
      </c>
      <c r="D298" s="8" t="s">
        <v>45</v>
      </c>
      <c r="E298" s="8">
        <v>0.73905299999999996</v>
      </c>
      <c r="F298" s="8">
        <v>136616754</v>
      </c>
      <c r="G298" s="8">
        <v>2</v>
      </c>
      <c r="H298" s="8" t="s">
        <v>541</v>
      </c>
      <c r="I298" s="9" t="s">
        <v>542</v>
      </c>
      <c r="J298" s="82">
        <v>-1.8035099999999998E-2</v>
      </c>
      <c r="K298" s="83">
        <v>2.2140200000000001E-3</v>
      </c>
      <c r="L298" s="82">
        <v>3.8000000000000001E-16</v>
      </c>
      <c r="M298" s="82" t="s">
        <v>150</v>
      </c>
    </row>
    <row r="299" spans="1:13" hidden="1" x14ac:dyDescent="0.2">
      <c r="A299" s="8" t="s">
        <v>267</v>
      </c>
      <c r="B299" s="8" t="s">
        <v>100</v>
      </c>
      <c r="C299" s="8" t="s">
        <v>26</v>
      </c>
      <c r="D299" s="8" t="s">
        <v>45</v>
      </c>
      <c r="E299" s="8">
        <v>0.49810900000000002</v>
      </c>
      <c r="F299" s="8">
        <v>49218060</v>
      </c>
      <c r="G299" s="8">
        <v>19</v>
      </c>
      <c r="H299" s="8" t="s">
        <v>1090</v>
      </c>
      <c r="I299" s="9" t="s">
        <v>1111</v>
      </c>
      <c r="J299" s="60">
        <v>7.4508400000000002E-3</v>
      </c>
      <c r="K299" s="61">
        <v>9.1964E-4</v>
      </c>
      <c r="L299" s="62">
        <v>4.5999999999999998E-16</v>
      </c>
      <c r="M299" s="60">
        <v>477807</v>
      </c>
    </row>
    <row r="300" spans="1:13" hidden="1" x14ac:dyDescent="0.2">
      <c r="A300" s="8" t="s">
        <v>288</v>
      </c>
      <c r="B300" s="8" t="s">
        <v>100</v>
      </c>
      <c r="C300" t="s">
        <v>26</v>
      </c>
      <c r="D300" t="s">
        <v>45</v>
      </c>
      <c r="E300" s="8">
        <v>0.49810900000000002</v>
      </c>
      <c r="F300" s="8">
        <v>49218060</v>
      </c>
      <c r="G300" s="8">
        <v>19</v>
      </c>
      <c r="H300" s="8" t="s">
        <v>1090</v>
      </c>
      <c r="I300" s="9" t="s">
        <v>1111</v>
      </c>
      <c r="J300" s="60">
        <v>7.4508400000000002E-3</v>
      </c>
      <c r="K300" s="61">
        <v>9.1964399999999995E-4</v>
      </c>
      <c r="L300" s="62">
        <v>4.5999999999999998E-16</v>
      </c>
      <c r="M300" s="60">
        <v>477807</v>
      </c>
    </row>
    <row r="301" spans="1:13" hidden="1" x14ac:dyDescent="0.2">
      <c r="A301" s="8" t="s">
        <v>267</v>
      </c>
      <c r="B301" s="8" t="s">
        <v>100</v>
      </c>
      <c r="C301" s="8" t="s">
        <v>26</v>
      </c>
      <c r="D301" s="8" t="s">
        <v>45</v>
      </c>
      <c r="E301" s="8">
        <v>0.49785800000000002</v>
      </c>
      <c r="F301" s="8">
        <v>49218060</v>
      </c>
      <c r="G301" s="8">
        <v>19</v>
      </c>
      <c r="H301" s="8" t="s">
        <v>1112</v>
      </c>
      <c r="I301" s="9" t="s">
        <v>1113</v>
      </c>
      <c r="J301" s="60">
        <v>2.4973199999999999E-3</v>
      </c>
      <c r="K301" s="61">
        <v>3.0782999999999999E-4</v>
      </c>
      <c r="L301" s="62">
        <v>4.8999999999999997E-16</v>
      </c>
      <c r="M301" s="60">
        <v>463010</v>
      </c>
    </row>
    <row r="302" spans="1:13" hidden="1" x14ac:dyDescent="0.2">
      <c r="A302" s="8" t="s">
        <v>288</v>
      </c>
      <c r="B302" s="8" t="s">
        <v>100</v>
      </c>
      <c r="C302" t="s">
        <v>26</v>
      </c>
      <c r="D302" t="s">
        <v>45</v>
      </c>
      <c r="E302" s="8">
        <v>0.49785800000000002</v>
      </c>
      <c r="F302" s="8">
        <v>49218060</v>
      </c>
      <c r="G302" s="8">
        <v>19</v>
      </c>
      <c r="H302" s="8" t="s">
        <v>1112</v>
      </c>
      <c r="I302" s="9" t="s">
        <v>1113</v>
      </c>
      <c r="J302" s="60">
        <v>2.4973199999999999E-3</v>
      </c>
      <c r="K302" s="61">
        <v>3.0782500000000001E-4</v>
      </c>
      <c r="L302" s="62">
        <v>4.8999999999999997E-16</v>
      </c>
      <c r="M302" s="60">
        <v>463010</v>
      </c>
    </row>
    <row r="303" spans="1:13" hidden="1" x14ac:dyDescent="0.2">
      <c r="A303" s="8" t="s">
        <v>267</v>
      </c>
      <c r="B303" s="8" t="s">
        <v>132</v>
      </c>
      <c r="C303" s="8" t="s">
        <v>14</v>
      </c>
      <c r="D303" s="8" t="s">
        <v>45</v>
      </c>
      <c r="E303" s="8">
        <v>0.28117500000000001</v>
      </c>
      <c r="F303" s="8">
        <v>135837906</v>
      </c>
      <c r="G303" s="8">
        <v>2</v>
      </c>
      <c r="H303" s="8" t="s">
        <v>537</v>
      </c>
      <c r="I303" s="9" t="s">
        <v>538</v>
      </c>
      <c r="J303" s="60">
        <v>1.7413399999999999E-2</v>
      </c>
      <c r="K303" s="61">
        <v>2.1550499999999999E-3</v>
      </c>
      <c r="L303" s="62">
        <v>6.5000000000000001E-16</v>
      </c>
      <c r="M303" s="60">
        <v>431167</v>
      </c>
    </row>
    <row r="304" spans="1:13" hidden="1" x14ac:dyDescent="0.2">
      <c r="A304" s="8" t="s">
        <v>267</v>
      </c>
      <c r="B304" s="8" t="s">
        <v>100</v>
      </c>
      <c r="C304" s="8" t="s">
        <v>26</v>
      </c>
      <c r="D304" s="8" t="s">
        <v>45</v>
      </c>
      <c r="E304" s="8">
        <v>0.50049999999999994</v>
      </c>
      <c r="F304" s="8">
        <v>49218060</v>
      </c>
      <c r="G304" s="8">
        <v>19</v>
      </c>
      <c r="H304" s="8" t="s">
        <v>473</v>
      </c>
      <c r="I304" s="9" t="s">
        <v>474</v>
      </c>
      <c r="J304" s="60">
        <v>1.89E-2</v>
      </c>
      <c r="K304" s="61">
        <v>2.3E-3</v>
      </c>
      <c r="L304" s="62">
        <v>6.5999999999999998E-16</v>
      </c>
      <c r="M304" s="60">
        <v>343992</v>
      </c>
    </row>
    <row r="305" spans="1:13" hidden="1" x14ac:dyDescent="0.2">
      <c r="A305" s="8" t="s">
        <v>288</v>
      </c>
      <c r="B305" s="8" t="s">
        <v>100</v>
      </c>
      <c r="C305" t="s">
        <v>26</v>
      </c>
      <c r="D305" t="s">
        <v>45</v>
      </c>
      <c r="E305" s="8">
        <v>0.50049999999999994</v>
      </c>
      <c r="F305" s="8">
        <v>49218060</v>
      </c>
      <c r="G305" s="8">
        <v>19</v>
      </c>
      <c r="H305" s="8" t="s">
        <v>473</v>
      </c>
      <c r="I305" s="9" t="s">
        <v>474</v>
      </c>
      <c r="J305" s="60">
        <v>1.89E-2</v>
      </c>
      <c r="K305" s="61">
        <v>2.3E-3</v>
      </c>
      <c r="L305" s="62">
        <v>6.5999999999999998E-16</v>
      </c>
      <c r="M305" s="60">
        <v>343992</v>
      </c>
    </row>
    <row r="306" spans="1:13" hidden="1" x14ac:dyDescent="0.2">
      <c r="A306" s="8" t="s">
        <v>267</v>
      </c>
      <c r="B306" s="8" t="s">
        <v>100</v>
      </c>
      <c r="C306" s="8" t="s">
        <v>26</v>
      </c>
      <c r="D306" s="8" t="s">
        <v>45</v>
      </c>
      <c r="E306" s="8">
        <v>0.50049999999999994</v>
      </c>
      <c r="F306" s="8">
        <v>49218060</v>
      </c>
      <c r="G306" s="8">
        <v>19</v>
      </c>
      <c r="H306" s="8" t="s">
        <v>473</v>
      </c>
      <c r="I306" s="9" t="s">
        <v>1114</v>
      </c>
      <c r="J306" s="60">
        <v>1.8880000000000001E-2</v>
      </c>
      <c r="K306" s="61">
        <v>2.3373000000000001E-3</v>
      </c>
      <c r="L306" s="62">
        <v>6.6300000000000003E-16</v>
      </c>
      <c r="M306" s="60">
        <v>343992</v>
      </c>
    </row>
    <row r="307" spans="1:13" hidden="1" x14ac:dyDescent="0.2">
      <c r="A307" s="8" t="s">
        <v>288</v>
      </c>
      <c r="B307" s="8" t="s">
        <v>100</v>
      </c>
      <c r="C307" t="s">
        <v>26</v>
      </c>
      <c r="D307" t="s">
        <v>45</v>
      </c>
      <c r="E307" s="8">
        <v>0.50049999999999994</v>
      </c>
      <c r="F307" s="8">
        <v>49218060</v>
      </c>
      <c r="G307" s="8">
        <v>19</v>
      </c>
      <c r="H307" s="8" t="s">
        <v>473</v>
      </c>
      <c r="I307" s="9" t="s">
        <v>1114</v>
      </c>
      <c r="J307" s="60">
        <v>1.8880000000000001E-2</v>
      </c>
      <c r="K307" s="61">
        <v>2.3373000000000001E-3</v>
      </c>
      <c r="L307" s="62">
        <v>6.6300000000000003E-16</v>
      </c>
      <c r="M307" s="60">
        <v>343992</v>
      </c>
    </row>
    <row r="308" spans="1:13" hidden="1" x14ac:dyDescent="0.2">
      <c r="A308" s="8" t="s">
        <v>267</v>
      </c>
      <c r="B308" s="8" t="s">
        <v>100</v>
      </c>
      <c r="C308" s="8" t="s">
        <v>26</v>
      </c>
      <c r="D308" s="8" t="s">
        <v>45</v>
      </c>
      <c r="E308" s="8">
        <v>0.48423899999999998</v>
      </c>
      <c r="F308" s="8">
        <v>49218060</v>
      </c>
      <c r="G308" s="8">
        <v>19</v>
      </c>
      <c r="H308" s="8" t="s">
        <v>982</v>
      </c>
      <c r="I308" s="9" t="s">
        <v>1115</v>
      </c>
      <c r="J308" s="60">
        <v>-1.5777800000000002E-2</v>
      </c>
      <c r="K308" s="61">
        <v>1.92527E-3</v>
      </c>
      <c r="L308" s="62">
        <v>6.8000000000000001E-16</v>
      </c>
      <c r="M308" s="60">
        <v>437736</v>
      </c>
    </row>
    <row r="309" spans="1:13" hidden="1" x14ac:dyDescent="0.2">
      <c r="A309" s="8" t="s">
        <v>288</v>
      </c>
      <c r="B309" s="8" t="s">
        <v>100</v>
      </c>
      <c r="C309" t="s">
        <v>26</v>
      </c>
      <c r="D309" t="s">
        <v>45</v>
      </c>
      <c r="E309" s="8">
        <v>0.48423899999999998</v>
      </c>
      <c r="F309" s="8">
        <v>49218060</v>
      </c>
      <c r="G309" s="8">
        <v>19</v>
      </c>
      <c r="H309" s="8" t="s">
        <v>982</v>
      </c>
      <c r="I309" s="9" t="s">
        <v>1115</v>
      </c>
      <c r="J309" s="60">
        <v>-1.5777800000000002E-2</v>
      </c>
      <c r="K309" s="61">
        <v>1.92527E-3</v>
      </c>
      <c r="L309" s="62">
        <v>6.8000000000000001E-16</v>
      </c>
      <c r="M309" s="60">
        <v>437736</v>
      </c>
    </row>
    <row r="310" spans="1:13" x14ac:dyDescent="0.2">
      <c r="A310" s="8" t="s">
        <v>267</v>
      </c>
      <c r="B310" s="8" t="s">
        <v>135</v>
      </c>
      <c r="C310" s="8" t="s">
        <v>26</v>
      </c>
      <c r="D310" s="8" t="s">
        <v>45</v>
      </c>
      <c r="E310" s="8" t="s">
        <v>150</v>
      </c>
      <c r="F310" s="8">
        <v>136616754</v>
      </c>
      <c r="G310" s="8">
        <v>2</v>
      </c>
      <c r="H310" s="8" t="s">
        <v>543</v>
      </c>
      <c r="I310" s="9" t="s">
        <v>544</v>
      </c>
      <c r="J310" s="82">
        <v>-2.0009200000000001E-2</v>
      </c>
      <c r="K310" s="83">
        <v>2.4812100000000002E-3</v>
      </c>
      <c r="L310" s="82">
        <v>7.3700000000000004E-16</v>
      </c>
      <c r="M310" s="82">
        <v>389864</v>
      </c>
    </row>
    <row r="311" spans="1:13" hidden="1" x14ac:dyDescent="0.2">
      <c r="A311" s="8" t="s">
        <v>267</v>
      </c>
      <c r="B311" s="8" t="s">
        <v>132</v>
      </c>
      <c r="C311" s="8" t="s">
        <v>14</v>
      </c>
      <c r="D311" s="8" t="s">
        <v>45</v>
      </c>
      <c r="E311" s="8">
        <v>0.42247000000000001</v>
      </c>
      <c r="F311" s="8">
        <v>135837906</v>
      </c>
      <c r="G311" s="8">
        <v>2</v>
      </c>
      <c r="H311" s="8" t="s">
        <v>535</v>
      </c>
      <c r="I311" s="9" t="s">
        <v>536</v>
      </c>
      <c r="J311" s="60">
        <v>0.15917700000000001</v>
      </c>
      <c r="K311" s="61">
        <v>1.9816500000000001E-2</v>
      </c>
      <c r="L311" s="62">
        <v>9.5000000000000005E-16</v>
      </c>
      <c r="M311" s="60">
        <v>5959</v>
      </c>
    </row>
    <row r="312" spans="1:13" x14ac:dyDescent="0.2">
      <c r="A312" s="8" t="s">
        <v>267</v>
      </c>
      <c r="B312" s="8" t="s">
        <v>135</v>
      </c>
      <c r="C312" s="8" t="s">
        <v>26</v>
      </c>
      <c r="D312" s="8" t="s">
        <v>45</v>
      </c>
      <c r="E312" s="8">
        <v>0.75758000000000003</v>
      </c>
      <c r="F312" s="8">
        <v>136616754</v>
      </c>
      <c r="G312" s="8">
        <v>2</v>
      </c>
      <c r="H312" s="8" t="s">
        <v>539</v>
      </c>
      <c r="I312" s="9" t="s">
        <v>545</v>
      </c>
      <c r="J312" s="82">
        <v>-2.2103999999999999E-2</v>
      </c>
      <c r="K312" s="83">
        <v>2.7577000000000001E-3</v>
      </c>
      <c r="L312" s="82">
        <v>1.0999999999999999E-15</v>
      </c>
      <c r="M312" s="82">
        <v>313387</v>
      </c>
    </row>
    <row r="313" spans="1:13" hidden="1" x14ac:dyDescent="0.2">
      <c r="A313" s="8" t="s">
        <v>267</v>
      </c>
      <c r="B313" s="8" t="s">
        <v>132</v>
      </c>
      <c r="C313" s="8" t="s">
        <v>14</v>
      </c>
      <c r="D313" s="8" t="s">
        <v>45</v>
      </c>
      <c r="E313" s="8">
        <v>0.28184399999999998</v>
      </c>
      <c r="F313" s="8">
        <v>135837906</v>
      </c>
      <c r="G313" s="8">
        <v>2</v>
      </c>
      <c r="H313" s="8" t="s">
        <v>517</v>
      </c>
      <c r="I313" s="9" t="s">
        <v>1876</v>
      </c>
      <c r="J313" s="60">
        <v>1.9118699999999999E-2</v>
      </c>
      <c r="K313" s="61">
        <v>2.4131999999999999E-3</v>
      </c>
      <c r="L313" s="62">
        <v>1.0999999999999999E-15</v>
      </c>
      <c r="M313" s="60">
        <v>371898</v>
      </c>
    </row>
    <row r="314" spans="1:13" hidden="1" x14ac:dyDescent="0.2">
      <c r="A314" s="8" t="s">
        <v>267</v>
      </c>
      <c r="B314" s="8" t="s">
        <v>132</v>
      </c>
      <c r="C314" s="8" t="s">
        <v>14</v>
      </c>
      <c r="D314" s="8" t="s">
        <v>45</v>
      </c>
      <c r="E314" s="8" t="s">
        <v>150</v>
      </c>
      <c r="F314" s="8">
        <v>135837906</v>
      </c>
      <c r="G314" s="8">
        <v>2</v>
      </c>
      <c r="H314" s="8" t="s">
        <v>543</v>
      </c>
      <c r="I314" s="9" t="s">
        <v>544</v>
      </c>
      <c r="J314" s="60">
        <v>1.90327E-2</v>
      </c>
      <c r="K314" s="61">
        <v>2.3752700000000001E-3</v>
      </c>
      <c r="L314" s="62">
        <v>1.1200000000000001E-15</v>
      </c>
      <c r="M314" s="60">
        <v>389864</v>
      </c>
    </row>
    <row r="315" spans="1:13" hidden="1" x14ac:dyDescent="0.2">
      <c r="A315" s="8" t="s">
        <v>267</v>
      </c>
      <c r="B315" s="8" t="s">
        <v>100</v>
      </c>
      <c r="C315" s="8" t="s">
        <v>26</v>
      </c>
      <c r="D315" s="8" t="s">
        <v>45</v>
      </c>
      <c r="E315" s="8" t="s">
        <v>150</v>
      </c>
      <c r="F315" s="8">
        <v>49218060</v>
      </c>
      <c r="G315" s="8">
        <v>19</v>
      </c>
      <c r="H315" s="8" t="s">
        <v>1116</v>
      </c>
      <c r="I315" s="9" t="s">
        <v>1117</v>
      </c>
      <c r="J315" s="60">
        <v>-0.37991999999999998</v>
      </c>
      <c r="K315" s="61">
        <v>4.761E-2</v>
      </c>
      <c r="L315" s="62">
        <v>1.4600000000000001E-15</v>
      </c>
      <c r="M315" s="60">
        <v>982</v>
      </c>
    </row>
    <row r="316" spans="1:13" hidden="1" x14ac:dyDescent="0.2">
      <c r="A316" s="8" t="s">
        <v>288</v>
      </c>
      <c r="B316" s="8" t="s">
        <v>100</v>
      </c>
      <c r="C316" t="s">
        <v>26</v>
      </c>
      <c r="D316" t="s">
        <v>45</v>
      </c>
      <c r="E316" s="8" t="s">
        <v>150</v>
      </c>
      <c r="F316" s="8">
        <v>49218060</v>
      </c>
      <c r="G316" s="8">
        <v>19</v>
      </c>
      <c r="H316" s="8" t="s">
        <v>1116</v>
      </c>
      <c r="I316" s="9" t="s">
        <v>1117</v>
      </c>
      <c r="J316" s="60">
        <v>-0.37991999999999998</v>
      </c>
      <c r="K316" s="61">
        <v>4.761E-2</v>
      </c>
      <c r="L316" s="62">
        <v>1.4600000000000001E-15</v>
      </c>
      <c r="M316" s="60">
        <v>982</v>
      </c>
    </row>
    <row r="317" spans="1:13" x14ac:dyDescent="0.2">
      <c r="A317" s="8" t="s">
        <v>267</v>
      </c>
      <c r="B317" s="8" t="s">
        <v>135</v>
      </c>
      <c r="C317" s="8" t="s">
        <v>26</v>
      </c>
      <c r="D317" s="8" t="s">
        <v>45</v>
      </c>
      <c r="E317" s="8">
        <v>0.74</v>
      </c>
      <c r="F317" s="8">
        <v>136616754</v>
      </c>
      <c r="G317" s="8">
        <v>2</v>
      </c>
      <c r="H317" s="8" t="s">
        <v>517</v>
      </c>
      <c r="I317" s="9" t="s">
        <v>546</v>
      </c>
      <c r="J317" s="82">
        <v>-2.18E-2</v>
      </c>
      <c r="K317" s="83">
        <v>2.7000000000000001E-3</v>
      </c>
      <c r="L317" s="82">
        <v>1.7800000000000001E-15</v>
      </c>
      <c r="M317" s="82">
        <v>321047</v>
      </c>
    </row>
    <row r="318" spans="1:13" hidden="1" x14ac:dyDescent="0.2">
      <c r="A318" s="8" t="s">
        <v>267</v>
      </c>
      <c r="B318" s="8" t="s">
        <v>132</v>
      </c>
      <c r="C318" s="8" t="s">
        <v>14</v>
      </c>
      <c r="D318" s="8" t="s">
        <v>45</v>
      </c>
      <c r="E318" s="8">
        <v>0.28195900000000002</v>
      </c>
      <c r="F318" s="8">
        <v>135837906</v>
      </c>
      <c r="G318" s="8">
        <v>2</v>
      </c>
      <c r="H318" s="8" t="s">
        <v>517</v>
      </c>
      <c r="I318" s="9" t="s">
        <v>518</v>
      </c>
      <c r="J318" s="60">
        <v>1.8787499999999999E-2</v>
      </c>
      <c r="K318" s="61">
        <v>2.4077399999999998E-3</v>
      </c>
      <c r="L318" s="62">
        <v>2.6E-15</v>
      </c>
      <c r="M318" s="60">
        <v>422876</v>
      </c>
    </row>
    <row r="319" spans="1:13" x14ac:dyDescent="0.2">
      <c r="A319" s="8" t="s">
        <v>267</v>
      </c>
      <c r="B319" s="8" t="s">
        <v>135</v>
      </c>
      <c r="C319" s="8" t="s">
        <v>26</v>
      </c>
      <c r="D319" s="8" t="s">
        <v>45</v>
      </c>
      <c r="E319" s="8">
        <v>0.71150000000000002</v>
      </c>
      <c r="F319" s="8">
        <v>136616754</v>
      </c>
      <c r="G319" s="8">
        <v>2</v>
      </c>
      <c r="H319" s="8" t="s">
        <v>547</v>
      </c>
      <c r="I319" s="9" t="s">
        <v>548</v>
      </c>
      <c r="J319" s="82">
        <v>4.8999999999999998E-3</v>
      </c>
      <c r="K319" s="83">
        <v>5.9999999999999995E-4</v>
      </c>
      <c r="L319" s="82">
        <v>2.7099999999999999E-15</v>
      </c>
      <c r="M319" s="82">
        <v>173149</v>
      </c>
    </row>
    <row r="320" spans="1:13" hidden="1" x14ac:dyDescent="0.2">
      <c r="A320" s="8" t="s">
        <v>267</v>
      </c>
      <c r="B320" s="8" t="s">
        <v>100</v>
      </c>
      <c r="C320" s="8" t="s">
        <v>26</v>
      </c>
      <c r="D320" s="8" t="s">
        <v>45</v>
      </c>
      <c r="E320" s="8" t="s">
        <v>150</v>
      </c>
      <c r="F320" s="8">
        <v>49218060</v>
      </c>
      <c r="G320" s="8">
        <v>19</v>
      </c>
      <c r="H320" s="8" t="s">
        <v>1118</v>
      </c>
      <c r="I320" s="9" t="s">
        <v>1119</v>
      </c>
      <c r="J320" s="60">
        <v>1.5700700000000001E-2</v>
      </c>
      <c r="K320" s="61">
        <v>1.9894700000000001E-3</v>
      </c>
      <c r="L320" s="62">
        <v>2.9799999999999999E-15</v>
      </c>
      <c r="M320" s="60">
        <v>396621</v>
      </c>
    </row>
    <row r="321" spans="1:13" hidden="1" x14ac:dyDescent="0.2">
      <c r="A321" s="8" t="s">
        <v>288</v>
      </c>
      <c r="B321" s="8" t="s">
        <v>100</v>
      </c>
      <c r="C321" t="s">
        <v>26</v>
      </c>
      <c r="D321" t="s">
        <v>45</v>
      </c>
      <c r="E321" s="8" t="s">
        <v>150</v>
      </c>
      <c r="F321" s="8">
        <v>49218060</v>
      </c>
      <c r="G321" s="8">
        <v>19</v>
      </c>
      <c r="H321" s="8" t="s">
        <v>1118</v>
      </c>
      <c r="I321" s="9" t="s">
        <v>1119</v>
      </c>
      <c r="J321" s="60">
        <v>1.5700700000000001E-2</v>
      </c>
      <c r="K321" s="61">
        <v>1.9894700000000001E-3</v>
      </c>
      <c r="L321" s="62">
        <v>2.9799999999999999E-15</v>
      </c>
      <c r="M321" s="60">
        <v>396621</v>
      </c>
    </row>
    <row r="322" spans="1:13" hidden="1" x14ac:dyDescent="0.2">
      <c r="A322" s="8" t="s">
        <v>267</v>
      </c>
      <c r="B322" s="8" t="s">
        <v>100</v>
      </c>
      <c r="C322" s="8" t="s">
        <v>26</v>
      </c>
      <c r="D322" s="8" t="s">
        <v>45</v>
      </c>
      <c r="E322" s="8">
        <v>0.49687700000000001</v>
      </c>
      <c r="F322" s="8">
        <v>49218060</v>
      </c>
      <c r="G322" s="8">
        <v>19</v>
      </c>
      <c r="H322" s="8" t="s">
        <v>1120</v>
      </c>
      <c r="I322" s="9" t="s">
        <v>1121</v>
      </c>
      <c r="J322" s="60">
        <v>3.2104800000000003E-2</v>
      </c>
      <c r="K322" s="61">
        <v>4.0725099999999997E-3</v>
      </c>
      <c r="L322" s="62">
        <v>3.1999999999999999E-15</v>
      </c>
      <c r="M322" s="60">
        <v>115082</v>
      </c>
    </row>
    <row r="323" spans="1:13" hidden="1" x14ac:dyDescent="0.2">
      <c r="A323" s="8" t="s">
        <v>288</v>
      </c>
      <c r="B323" s="8" t="s">
        <v>100</v>
      </c>
      <c r="C323" t="s">
        <v>26</v>
      </c>
      <c r="D323" t="s">
        <v>45</v>
      </c>
      <c r="E323" s="8">
        <v>0.49687700000000001</v>
      </c>
      <c r="F323" s="8">
        <v>49218060</v>
      </c>
      <c r="G323" s="8">
        <v>19</v>
      </c>
      <c r="H323" s="8" t="s">
        <v>1120</v>
      </c>
      <c r="I323" s="9" t="s">
        <v>1121</v>
      </c>
      <c r="J323" s="60">
        <v>3.2104800000000003E-2</v>
      </c>
      <c r="K323" s="61">
        <v>4.0725099999999997E-3</v>
      </c>
      <c r="L323" s="62">
        <v>3.1999999999999999E-15</v>
      </c>
      <c r="M323" s="60">
        <v>115082</v>
      </c>
    </row>
    <row r="324" spans="1:13" hidden="1" x14ac:dyDescent="0.2">
      <c r="A324" s="8" t="s">
        <v>267</v>
      </c>
      <c r="B324" s="8" t="s">
        <v>100</v>
      </c>
      <c r="C324" s="8" t="s">
        <v>26</v>
      </c>
      <c r="D324" s="8" t="s">
        <v>45</v>
      </c>
      <c r="E324" s="8">
        <v>0.413192</v>
      </c>
      <c r="F324" s="8">
        <v>49218060</v>
      </c>
      <c r="G324" s="8">
        <v>19</v>
      </c>
      <c r="H324" s="8" t="s">
        <v>1122</v>
      </c>
      <c r="I324" s="9" t="s">
        <v>1123</v>
      </c>
      <c r="J324" s="60">
        <v>-9.50072E-2</v>
      </c>
      <c r="K324" s="61">
        <v>1.2060599999999999E-2</v>
      </c>
      <c r="L324" s="62">
        <v>3.3399999999999998E-15</v>
      </c>
      <c r="M324" s="60">
        <v>31484</v>
      </c>
    </row>
    <row r="325" spans="1:13" hidden="1" x14ac:dyDescent="0.2">
      <c r="A325" s="8" t="s">
        <v>288</v>
      </c>
      <c r="B325" s="8" t="s">
        <v>100</v>
      </c>
      <c r="C325" t="s">
        <v>26</v>
      </c>
      <c r="D325" t="s">
        <v>45</v>
      </c>
      <c r="E325" s="8">
        <v>0.413192</v>
      </c>
      <c r="F325" s="8">
        <v>49218060</v>
      </c>
      <c r="G325" s="8">
        <v>19</v>
      </c>
      <c r="H325" s="8" t="s">
        <v>1122</v>
      </c>
      <c r="I325" s="9" t="s">
        <v>1123</v>
      </c>
      <c r="J325" s="60">
        <v>-9.50072E-2</v>
      </c>
      <c r="K325" s="61">
        <v>1.2060599999999999E-2</v>
      </c>
      <c r="L325" s="62">
        <v>3.3399999999999998E-15</v>
      </c>
      <c r="M325" s="60">
        <v>31484</v>
      </c>
    </row>
    <row r="326" spans="1:13" hidden="1" x14ac:dyDescent="0.2">
      <c r="A326" s="8" t="s">
        <v>267</v>
      </c>
      <c r="B326" s="8" t="s">
        <v>100</v>
      </c>
      <c r="C326" s="8" t="s">
        <v>26</v>
      </c>
      <c r="D326" s="8" t="s">
        <v>45</v>
      </c>
      <c r="E326" s="8">
        <v>0.49734</v>
      </c>
      <c r="F326" s="8">
        <v>49218060</v>
      </c>
      <c r="G326" s="8">
        <v>19</v>
      </c>
      <c r="H326" s="8" t="s">
        <v>1124</v>
      </c>
      <c r="I326" s="9" t="s">
        <v>1125</v>
      </c>
      <c r="J326" s="60">
        <v>-0.19320000000000001</v>
      </c>
      <c r="K326" s="61">
        <v>2.4500000000000001E-2</v>
      </c>
      <c r="L326" s="62">
        <v>3.5500000000000001E-15</v>
      </c>
      <c r="M326" s="60">
        <v>3301</v>
      </c>
    </row>
    <row r="327" spans="1:13" hidden="1" x14ac:dyDescent="0.2">
      <c r="A327" s="8" t="s">
        <v>288</v>
      </c>
      <c r="B327" s="8" t="s">
        <v>100</v>
      </c>
      <c r="C327" t="s">
        <v>26</v>
      </c>
      <c r="D327" t="s">
        <v>45</v>
      </c>
      <c r="E327" s="8">
        <v>0.49734</v>
      </c>
      <c r="F327" s="8">
        <v>49218060</v>
      </c>
      <c r="G327" s="8">
        <v>19</v>
      </c>
      <c r="H327" s="8" t="s">
        <v>1124</v>
      </c>
      <c r="I327" s="9" t="s">
        <v>1125</v>
      </c>
      <c r="J327" s="60">
        <v>-0.19320000000000001</v>
      </c>
      <c r="K327" s="61">
        <v>2.4500000000000001E-2</v>
      </c>
      <c r="L327" s="62">
        <v>3.5500000000000001E-15</v>
      </c>
      <c r="M327" s="60">
        <v>3301</v>
      </c>
    </row>
    <row r="328" spans="1:13" hidden="1" x14ac:dyDescent="0.2">
      <c r="A328" s="8" t="s">
        <v>267</v>
      </c>
      <c r="B328" s="8" t="s">
        <v>132</v>
      </c>
      <c r="C328" s="8" t="s">
        <v>14</v>
      </c>
      <c r="D328" s="8" t="s">
        <v>45</v>
      </c>
      <c r="E328" s="8">
        <v>0.44115399999999999</v>
      </c>
      <c r="F328" s="8">
        <v>135837906</v>
      </c>
      <c r="G328" s="8">
        <v>2</v>
      </c>
      <c r="H328" s="8" t="s">
        <v>1877</v>
      </c>
      <c r="I328" s="9" t="s">
        <v>1878</v>
      </c>
      <c r="J328" s="60">
        <v>-9.4122700000000004E-2</v>
      </c>
      <c r="K328" s="61">
        <v>1.19606E-2</v>
      </c>
      <c r="L328" s="62">
        <v>3.5600000000000003E-15</v>
      </c>
      <c r="M328" s="60">
        <v>5164</v>
      </c>
    </row>
    <row r="329" spans="1:13" hidden="1" x14ac:dyDescent="0.2">
      <c r="A329" s="8" t="s">
        <v>267</v>
      </c>
      <c r="B329" s="8" t="s">
        <v>100</v>
      </c>
      <c r="C329" s="8" t="s">
        <v>26</v>
      </c>
      <c r="D329" s="8" t="s">
        <v>45</v>
      </c>
      <c r="E329" s="8">
        <v>0.49687700000000001</v>
      </c>
      <c r="F329" s="8">
        <v>49218060</v>
      </c>
      <c r="G329" s="8">
        <v>19</v>
      </c>
      <c r="H329" s="8" t="s">
        <v>1126</v>
      </c>
      <c r="I329" s="9" t="s">
        <v>1127</v>
      </c>
      <c r="J329" s="60">
        <v>3.177E-2</v>
      </c>
      <c r="K329" s="61">
        <v>4.0552100000000001E-3</v>
      </c>
      <c r="L329" s="62">
        <v>4.6999999999999999E-15</v>
      </c>
      <c r="M329" s="60">
        <v>115082</v>
      </c>
    </row>
    <row r="330" spans="1:13" hidden="1" x14ac:dyDescent="0.2">
      <c r="A330" s="8" t="s">
        <v>288</v>
      </c>
      <c r="B330" s="8" t="s">
        <v>100</v>
      </c>
      <c r="C330" t="s">
        <v>26</v>
      </c>
      <c r="D330" t="s">
        <v>45</v>
      </c>
      <c r="E330" s="8">
        <v>0.49687700000000001</v>
      </c>
      <c r="F330" s="8">
        <v>49218060</v>
      </c>
      <c r="G330" s="8">
        <v>19</v>
      </c>
      <c r="H330" s="8" t="s">
        <v>1126</v>
      </c>
      <c r="I330" s="9" t="s">
        <v>1127</v>
      </c>
      <c r="J330" s="60">
        <v>3.177E-2</v>
      </c>
      <c r="K330" s="61">
        <v>4.0552100000000001E-3</v>
      </c>
      <c r="L330" s="62">
        <v>4.6999999999999999E-15</v>
      </c>
      <c r="M330" s="60">
        <v>115082</v>
      </c>
    </row>
    <row r="331" spans="1:13" hidden="1" x14ac:dyDescent="0.2">
      <c r="A331" s="8" t="s">
        <v>287</v>
      </c>
      <c r="B331" s="8" t="s">
        <v>30</v>
      </c>
      <c r="C331" t="s">
        <v>26</v>
      </c>
      <c r="D331" t="s">
        <v>15</v>
      </c>
      <c r="E331" s="8">
        <v>0.29458800000000002</v>
      </c>
      <c r="F331" s="8">
        <v>96011248</v>
      </c>
      <c r="G331" s="8">
        <v>13</v>
      </c>
      <c r="H331" s="8" t="s">
        <v>2001</v>
      </c>
      <c r="I331" s="9" t="s">
        <v>2002</v>
      </c>
      <c r="J331" s="60">
        <v>1.8415000000000001E-2</v>
      </c>
      <c r="K331" s="61">
        <v>2.3522999999999999E-3</v>
      </c>
      <c r="L331" s="62">
        <v>4.8999999999999999E-15</v>
      </c>
      <c r="M331" s="60">
        <v>408112</v>
      </c>
    </row>
    <row r="332" spans="1:13" hidden="1" x14ac:dyDescent="0.2">
      <c r="A332" s="8" t="s">
        <v>267</v>
      </c>
      <c r="B332" s="8" t="s">
        <v>100</v>
      </c>
      <c r="C332" s="8" t="s">
        <v>26</v>
      </c>
      <c r="D332" s="8" t="s">
        <v>45</v>
      </c>
      <c r="E332" s="8">
        <v>0.45689999999999997</v>
      </c>
      <c r="F332" s="8">
        <v>49218060</v>
      </c>
      <c r="G332" s="8">
        <v>19</v>
      </c>
      <c r="H332" s="8" t="s">
        <v>1128</v>
      </c>
      <c r="I332" s="9" t="s">
        <v>1129</v>
      </c>
      <c r="J332" s="60">
        <v>9.7272200000000003E-2</v>
      </c>
      <c r="K332" s="61">
        <v>1.24245E-2</v>
      </c>
      <c r="L332" s="62">
        <v>4.9099999999999997E-15</v>
      </c>
      <c r="M332" s="60">
        <v>20883</v>
      </c>
    </row>
    <row r="333" spans="1:13" hidden="1" x14ac:dyDescent="0.2">
      <c r="A333" s="8" t="s">
        <v>267</v>
      </c>
      <c r="B333" s="8" t="s">
        <v>100</v>
      </c>
      <c r="C333" s="8" t="s">
        <v>26</v>
      </c>
      <c r="D333" s="8" t="s">
        <v>45</v>
      </c>
      <c r="E333" s="8">
        <v>0.45689999999999997</v>
      </c>
      <c r="F333" s="8">
        <v>49218060</v>
      </c>
      <c r="G333" s="8">
        <v>19</v>
      </c>
      <c r="H333" s="8" t="s">
        <v>1128</v>
      </c>
      <c r="I333" s="9" t="s">
        <v>1130</v>
      </c>
      <c r="J333" s="60">
        <v>9.7272200000000003E-2</v>
      </c>
      <c r="K333" s="61">
        <v>1.24245E-2</v>
      </c>
      <c r="L333" s="62">
        <v>4.9099999999999997E-15</v>
      </c>
      <c r="M333" s="60">
        <v>51874</v>
      </c>
    </row>
    <row r="334" spans="1:13" hidden="1" x14ac:dyDescent="0.2">
      <c r="A334" s="8" t="s">
        <v>288</v>
      </c>
      <c r="B334" s="8" t="s">
        <v>100</v>
      </c>
      <c r="C334" t="s">
        <v>26</v>
      </c>
      <c r="D334" t="s">
        <v>45</v>
      </c>
      <c r="E334" s="8">
        <v>0.45689999999999997</v>
      </c>
      <c r="F334" s="8">
        <v>49218060</v>
      </c>
      <c r="G334" s="8">
        <v>19</v>
      </c>
      <c r="H334" s="8" t="s">
        <v>1128</v>
      </c>
      <c r="I334" s="9" t="s">
        <v>1129</v>
      </c>
      <c r="J334" s="60">
        <v>9.7272200000000003E-2</v>
      </c>
      <c r="K334" s="61">
        <v>1.24245E-2</v>
      </c>
      <c r="L334" s="62">
        <v>4.9099999999999997E-15</v>
      </c>
      <c r="M334" s="60">
        <v>20883</v>
      </c>
    </row>
    <row r="335" spans="1:13" hidden="1" x14ac:dyDescent="0.2">
      <c r="A335" s="8" t="s">
        <v>288</v>
      </c>
      <c r="B335" s="8" t="s">
        <v>100</v>
      </c>
      <c r="C335" t="s">
        <v>26</v>
      </c>
      <c r="D335" t="s">
        <v>45</v>
      </c>
      <c r="E335" s="8">
        <v>0.45689999999999997</v>
      </c>
      <c r="F335" s="8">
        <v>49218060</v>
      </c>
      <c r="G335" s="8">
        <v>19</v>
      </c>
      <c r="H335" s="8" t="s">
        <v>1128</v>
      </c>
      <c r="I335" s="9" t="s">
        <v>1130</v>
      </c>
      <c r="J335" s="60">
        <v>9.7272200000000003E-2</v>
      </c>
      <c r="K335" s="61">
        <v>1.24245E-2</v>
      </c>
      <c r="L335" s="62">
        <v>4.9099999999999997E-15</v>
      </c>
      <c r="M335" s="60">
        <v>51874</v>
      </c>
    </row>
    <row r="336" spans="1:13" x14ac:dyDescent="0.2">
      <c r="A336" s="8" t="s">
        <v>267</v>
      </c>
      <c r="B336" s="8" t="s">
        <v>135</v>
      </c>
      <c r="C336" s="8" t="s">
        <v>26</v>
      </c>
      <c r="D336" s="8" t="s">
        <v>45</v>
      </c>
      <c r="E336" s="8">
        <v>0.75502499999999995</v>
      </c>
      <c r="F336" s="8">
        <v>136616754</v>
      </c>
      <c r="G336" s="8">
        <v>2</v>
      </c>
      <c r="H336" s="8" t="s">
        <v>549</v>
      </c>
      <c r="I336" s="9" t="s">
        <v>550</v>
      </c>
      <c r="J336" s="82">
        <v>-0.15330199999999999</v>
      </c>
      <c r="K336" s="83">
        <v>1.9636399999999998E-2</v>
      </c>
      <c r="L336" s="82">
        <v>5.8599999999999998E-15</v>
      </c>
      <c r="M336" s="82">
        <v>7738</v>
      </c>
    </row>
    <row r="337" spans="1:13" x14ac:dyDescent="0.2">
      <c r="A337" s="8" t="s">
        <v>267</v>
      </c>
      <c r="B337" s="8" t="s">
        <v>135</v>
      </c>
      <c r="C337" s="8" t="s">
        <v>26</v>
      </c>
      <c r="D337" s="8" t="s">
        <v>45</v>
      </c>
      <c r="E337" s="8">
        <v>0.75502499999999995</v>
      </c>
      <c r="F337" s="8">
        <v>136616754</v>
      </c>
      <c r="G337" s="8">
        <v>2</v>
      </c>
      <c r="H337" s="8" t="s">
        <v>551</v>
      </c>
      <c r="I337" s="9" t="s">
        <v>552</v>
      </c>
      <c r="J337" s="82">
        <v>-0.153278</v>
      </c>
      <c r="K337" s="83">
        <v>1.9636500000000001E-2</v>
      </c>
      <c r="L337" s="82">
        <v>5.9100000000000002E-15</v>
      </c>
      <c r="M337" s="82">
        <v>7738</v>
      </c>
    </row>
    <row r="338" spans="1:13" hidden="1" x14ac:dyDescent="0.2">
      <c r="A338" s="8" t="s">
        <v>267</v>
      </c>
      <c r="B338" s="8" t="s">
        <v>132</v>
      </c>
      <c r="C338" s="8" t="s">
        <v>14</v>
      </c>
      <c r="D338" s="8" t="s">
        <v>45</v>
      </c>
      <c r="E338" s="8">
        <v>0.27704899999999999</v>
      </c>
      <c r="F338" s="8">
        <v>135837906</v>
      </c>
      <c r="G338" s="8">
        <v>2</v>
      </c>
      <c r="H338" s="8" t="s">
        <v>527</v>
      </c>
      <c r="I338" s="9" t="s">
        <v>528</v>
      </c>
      <c r="J338" s="60">
        <v>1.5850400000000001E-2</v>
      </c>
      <c r="K338" s="61">
        <v>2.03667E-3</v>
      </c>
      <c r="L338" s="62">
        <v>7.1000000000000002E-15</v>
      </c>
      <c r="M338" s="60">
        <v>434576</v>
      </c>
    </row>
    <row r="339" spans="1:13" x14ac:dyDescent="0.2">
      <c r="A339" s="8" t="s">
        <v>267</v>
      </c>
      <c r="B339" s="8" t="s">
        <v>135</v>
      </c>
      <c r="C339" s="8" t="s">
        <v>26</v>
      </c>
      <c r="D339" s="8" t="s">
        <v>45</v>
      </c>
      <c r="E339" s="8">
        <v>0.75489899999999999</v>
      </c>
      <c r="F339" s="8">
        <v>136616754</v>
      </c>
      <c r="G339" s="8">
        <v>2</v>
      </c>
      <c r="H339" s="8" t="s">
        <v>553</v>
      </c>
      <c r="I339" s="9" t="s">
        <v>554</v>
      </c>
      <c r="J339" s="82">
        <v>-0.15223100000000001</v>
      </c>
      <c r="K339" s="83">
        <v>1.96209E-2</v>
      </c>
      <c r="L339" s="82">
        <v>8.5899999999999996E-15</v>
      </c>
      <c r="M339" s="82">
        <v>7738</v>
      </c>
    </row>
    <row r="340" spans="1:13" hidden="1" x14ac:dyDescent="0.2">
      <c r="A340" s="8" t="s">
        <v>267</v>
      </c>
      <c r="B340" s="8" t="s">
        <v>100</v>
      </c>
      <c r="C340" s="8" t="s">
        <v>26</v>
      </c>
      <c r="D340" s="8" t="s">
        <v>45</v>
      </c>
      <c r="E340" s="8">
        <v>0.49687700000000001</v>
      </c>
      <c r="F340" s="8">
        <v>49218060</v>
      </c>
      <c r="G340" s="8">
        <v>19</v>
      </c>
      <c r="H340" s="8" t="s">
        <v>1131</v>
      </c>
      <c r="I340" s="9" t="s">
        <v>1132</v>
      </c>
      <c r="J340" s="60">
        <v>3.1394499999999999E-2</v>
      </c>
      <c r="K340" s="61">
        <v>4.0553999999999998E-3</v>
      </c>
      <c r="L340" s="62">
        <v>9.7999999999999999E-15</v>
      </c>
      <c r="M340" s="60">
        <v>115082</v>
      </c>
    </row>
    <row r="341" spans="1:13" hidden="1" x14ac:dyDescent="0.2">
      <c r="A341" s="8" t="s">
        <v>288</v>
      </c>
      <c r="B341" s="8" t="s">
        <v>100</v>
      </c>
      <c r="C341" t="s">
        <v>26</v>
      </c>
      <c r="D341" t="s">
        <v>45</v>
      </c>
      <c r="E341" s="8">
        <v>0.49687700000000001</v>
      </c>
      <c r="F341" s="8">
        <v>49218060</v>
      </c>
      <c r="G341" s="8">
        <v>19</v>
      </c>
      <c r="H341" s="8" t="s">
        <v>1131</v>
      </c>
      <c r="I341" s="9" t="s">
        <v>1132</v>
      </c>
      <c r="J341" s="60">
        <v>3.1394499999999999E-2</v>
      </c>
      <c r="K341" s="61">
        <v>4.0553999999999998E-3</v>
      </c>
      <c r="L341" s="62">
        <v>9.7999999999999999E-15</v>
      </c>
      <c r="M341" s="60">
        <v>115082</v>
      </c>
    </row>
    <row r="342" spans="1:13" hidden="1" x14ac:dyDescent="0.2">
      <c r="A342" s="8" t="s">
        <v>267</v>
      </c>
      <c r="B342" s="8" t="s">
        <v>128</v>
      </c>
      <c r="C342" s="8" t="s">
        <v>26</v>
      </c>
      <c r="D342" s="8" t="s">
        <v>15</v>
      </c>
      <c r="E342" s="8">
        <v>0.28534599999999999</v>
      </c>
      <c r="F342" s="8">
        <v>1030320</v>
      </c>
      <c r="G342" s="8">
        <v>19</v>
      </c>
      <c r="H342" s="8" t="s">
        <v>1810</v>
      </c>
      <c r="I342" s="9" t="s">
        <v>1811</v>
      </c>
      <c r="J342" s="60">
        <v>-0.101798</v>
      </c>
      <c r="K342" s="61">
        <v>1.3152E-2</v>
      </c>
      <c r="L342" s="62">
        <v>9.93E-15</v>
      </c>
      <c r="M342" s="60">
        <v>19249</v>
      </c>
    </row>
    <row r="343" spans="1:13" hidden="1" x14ac:dyDescent="0.2">
      <c r="A343" s="8" t="s">
        <v>267</v>
      </c>
      <c r="B343" s="8" t="s">
        <v>132</v>
      </c>
      <c r="C343" s="8" t="s">
        <v>14</v>
      </c>
      <c r="D343" s="8" t="s">
        <v>45</v>
      </c>
      <c r="E343" s="8" t="s">
        <v>150</v>
      </c>
      <c r="F343" s="8">
        <v>135837906</v>
      </c>
      <c r="G343" s="8">
        <v>2</v>
      </c>
      <c r="H343" s="8" t="s">
        <v>563</v>
      </c>
      <c r="I343" s="9" t="s">
        <v>564</v>
      </c>
      <c r="J343" s="60">
        <v>8.6652999999999994E-2</v>
      </c>
      <c r="K343" s="61">
        <v>1.1362300000000001E-2</v>
      </c>
      <c r="L343" s="62">
        <v>1.41E-14</v>
      </c>
      <c r="M343" s="60">
        <v>14306</v>
      </c>
    </row>
    <row r="344" spans="1:13" hidden="1" x14ac:dyDescent="0.2">
      <c r="A344" s="8" t="s">
        <v>264</v>
      </c>
      <c r="B344" s="8" t="s">
        <v>72</v>
      </c>
      <c r="C344" t="s">
        <v>15</v>
      </c>
      <c r="D344" t="s">
        <v>14</v>
      </c>
      <c r="E344" s="8">
        <v>0.22428699999999999</v>
      </c>
      <c r="F344" s="8">
        <v>171947435</v>
      </c>
      <c r="G344" s="8">
        <v>3</v>
      </c>
      <c r="H344" s="8" t="s">
        <v>412</v>
      </c>
      <c r="I344" s="9" t="s">
        <v>418</v>
      </c>
      <c r="J344" s="60">
        <v>1.5903500000000001E-2</v>
      </c>
      <c r="K344" s="61">
        <v>2.0695499999999999E-3</v>
      </c>
      <c r="L344" s="62">
        <v>1.5399299999999999E-14</v>
      </c>
      <c r="M344" s="60">
        <v>336474</v>
      </c>
    </row>
    <row r="345" spans="1:13" hidden="1" x14ac:dyDescent="0.2">
      <c r="A345" s="8" t="s">
        <v>267</v>
      </c>
      <c r="B345" s="8" t="s">
        <v>72</v>
      </c>
      <c r="C345" s="8" t="s">
        <v>15</v>
      </c>
      <c r="D345" s="8" t="s">
        <v>14</v>
      </c>
      <c r="E345" s="8">
        <v>0.22428699999999999</v>
      </c>
      <c r="F345" s="8">
        <v>171947435</v>
      </c>
      <c r="G345" s="8">
        <v>3</v>
      </c>
      <c r="H345" s="8" t="s">
        <v>412</v>
      </c>
      <c r="I345" s="9" t="s">
        <v>418</v>
      </c>
      <c r="J345" s="60">
        <v>1.5903500000000001E-2</v>
      </c>
      <c r="K345" s="61">
        <v>2.0695499999999999E-3</v>
      </c>
      <c r="L345" s="62">
        <v>1.5399999999999999E-14</v>
      </c>
      <c r="M345" s="60">
        <v>336474</v>
      </c>
    </row>
    <row r="346" spans="1:13" hidden="1" x14ac:dyDescent="0.2">
      <c r="A346" s="8" t="s">
        <v>289</v>
      </c>
      <c r="B346" s="8" t="s">
        <v>72</v>
      </c>
      <c r="C346" s="8" t="s">
        <v>15</v>
      </c>
      <c r="D346" s="8" t="s">
        <v>14</v>
      </c>
      <c r="E346" s="8">
        <v>0.22428699999999999</v>
      </c>
      <c r="F346" s="8">
        <v>171947435</v>
      </c>
      <c r="G346" s="8">
        <v>3</v>
      </c>
      <c r="H346" s="8" t="s">
        <v>412</v>
      </c>
      <c r="I346" s="9" t="s">
        <v>418</v>
      </c>
      <c r="J346" s="60">
        <v>1.5903500000000001E-2</v>
      </c>
      <c r="K346" s="61">
        <v>2.0695499999999999E-3</v>
      </c>
      <c r="L346" s="62">
        <v>1.5399999999999999E-14</v>
      </c>
      <c r="M346" s="60">
        <v>336474</v>
      </c>
    </row>
    <row r="347" spans="1:13" hidden="1" x14ac:dyDescent="0.2">
      <c r="A347" s="8" t="s">
        <v>267</v>
      </c>
      <c r="B347" s="8" t="s">
        <v>132</v>
      </c>
      <c r="C347" s="8" t="s">
        <v>14</v>
      </c>
      <c r="D347" s="8" t="s">
        <v>45</v>
      </c>
      <c r="E347" s="8">
        <v>0.44115399999999999</v>
      </c>
      <c r="F347" s="8">
        <v>135837906</v>
      </c>
      <c r="G347" s="8">
        <v>2</v>
      </c>
      <c r="H347" s="8" t="s">
        <v>1879</v>
      </c>
      <c r="I347" s="9" t="s">
        <v>1880</v>
      </c>
      <c r="J347" s="60">
        <v>-9.1771599999999995E-2</v>
      </c>
      <c r="K347" s="61">
        <v>1.1961899999999999E-2</v>
      </c>
      <c r="L347" s="62">
        <v>1.6899999999999999E-14</v>
      </c>
      <c r="M347" s="60">
        <v>25191</v>
      </c>
    </row>
    <row r="348" spans="1:13" hidden="1" x14ac:dyDescent="0.2">
      <c r="A348" s="8" t="s">
        <v>267</v>
      </c>
      <c r="B348" s="8" t="s">
        <v>132</v>
      </c>
      <c r="C348" s="8" t="s">
        <v>14</v>
      </c>
      <c r="D348" s="8" t="s">
        <v>45</v>
      </c>
      <c r="E348" s="8">
        <v>0.28097800000000001</v>
      </c>
      <c r="F348" s="8">
        <v>135837906</v>
      </c>
      <c r="G348" s="8">
        <v>2</v>
      </c>
      <c r="H348" s="8" t="s">
        <v>594</v>
      </c>
      <c r="I348" s="9" t="s">
        <v>1028</v>
      </c>
      <c r="J348" s="60">
        <v>1.6533099999999998E-2</v>
      </c>
      <c r="K348" s="61">
        <v>2.3487400000000002E-3</v>
      </c>
      <c r="L348" s="62">
        <v>1.9000000000000001E-14</v>
      </c>
      <c r="M348" s="60">
        <v>437878</v>
      </c>
    </row>
    <row r="349" spans="1:13" hidden="1" x14ac:dyDescent="0.2">
      <c r="A349" s="8" t="s">
        <v>267</v>
      </c>
      <c r="B349" s="8" t="s">
        <v>132</v>
      </c>
      <c r="C349" s="8" t="s">
        <v>14</v>
      </c>
      <c r="D349" s="8" t="s">
        <v>45</v>
      </c>
      <c r="E349" s="8">
        <v>0.280698</v>
      </c>
      <c r="F349" s="8">
        <v>135837906</v>
      </c>
      <c r="G349" s="8">
        <v>2</v>
      </c>
      <c r="H349" s="8" t="s">
        <v>1881</v>
      </c>
      <c r="I349" s="9" t="s">
        <v>1882</v>
      </c>
      <c r="J349" s="60">
        <v>1.60299E-2</v>
      </c>
      <c r="K349" s="61">
        <v>2.34688E-3</v>
      </c>
      <c r="L349" s="62">
        <v>1.9000000000000001E-14</v>
      </c>
      <c r="M349" s="60">
        <v>398508</v>
      </c>
    </row>
    <row r="350" spans="1:13" hidden="1" x14ac:dyDescent="0.2">
      <c r="A350" s="8" t="s">
        <v>267</v>
      </c>
      <c r="B350" s="8" t="s">
        <v>100</v>
      </c>
      <c r="C350" s="8" t="s">
        <v>26</v>
      </c>
      <c r="D350" s="8" t="s">
        <v>45</v>
      </c>
      <c r="E350" s="8">
        <v>0.49686799999999998</v>
      </c>
      <c r="F350" s="8">
        <v>49218060</v>
      </c>
      <c r="G350" s="8">
        <v>19</v>
      </c>
      <c r="H350" s="8" t="s">
        <v>1120</v>
      </c>
      <c r="I350" s="9" t="s">
        <v>1133</v>
      </c>
      <c r="J350" s="60">
        <v>3.2351199999999997E-2</v>
      </c>
      <c r="K350" s="61">
        <v>4.0899100000000004E-3</v>
      </c>
      <c r="L350" s="62">
        <v>2E-14</v>
      </c>
      <c r="M350" s="60" t="s">
        <v>150</v>
      </c>
    </row>
    <row r="351" spans="1:13" hidden="1" x14ac:dyDescent="0.2">
      <c r="A351" s="8" t="s">
        <v>288</v>
      </c>
      <c r="B351" s="8" t="s">
        <v>100</v>
      </c>
      <c r="C351" t="s">
        <v>26</v>
      </c>
      <c r="D351" t="s">
        <v>45</v>
      </c>
      <c r="E351" s="8">
        <v>0.49686799999999998</v>
      </c>
      <c r="F351" s="8">
        <v>49218060</v>
      </c>
      <c r="G351" s="8">
        <v>19</v>
      </c>
      <c r="H351" s="8" t="s">
        <v>1120</v>
      </c>
      <c r="I351" s="9" t="s">
        <v>1133</v>
      </c>
      <c r="J351" s="60">
        <v>3.2351199999999997E-2</v>
      </c>
      <c r="K351" s="61">
        <v>4.0899100000000004E-3</v>
      </c>
      <c r="L351" s="62">
        <v>2E-14</v>
      </c>
      <c r="M351" s="60" t="s">
        <v>150</v>
      </c>
    </row>
    <row r="352" spans="1:13" hidden="1" x14ac:dyDescent="0.2">
      <c r="A352" s="8" t="s">
        <v>267</v>
      </c>
      <c r="B352" s="8" t="s">
        <v>100</v>
      </c>
      <c r="C352" s="8" t="s">
        <v>26</v>
      </c>
      <c r="D352" s="8" t="s">
        <v>45</v>
      </c>
      <c r="E352" s="8">
        <v>0.44600000000000001</v>
      </c>
      <c r="F352" s="8">
        <v>49218060</v>
      </c>
      <c r="G352" s="8">
        <v>19</v>
      </c>
      <c r="H352" s="8" t="s">
        <v>1134</v>
      </c>
      <c r="I352" s="9" t="s">
        <v>1135</v>
      </c>
      <c r="J352" s="60">
        <v>1.47364E-2</v>
      </c>
      <c r="K352" s="61">
        <v>1.9300000000000001E-3</v>
      </c>
      <c r="L352" s="62">
        <v>2.2099999999999999E-14</v>
      </c>
      <c r="M352" s="60">
        <v>524960</v>
      </c>
    </row>
    <row r="353" spans="1:13" hidden="1" x14ac:dyDescent="0.2">
      <c r="A353" s="8" t="s">
        <v>288</v>
      </c>
      <c r="B353" s="8" t="s">
        <v>100</v>
      </c>
      <c r="C353" t="s">
        <v>26</v>
      </c>
      <c r="D353" t="s">
        <v>45</v>
      </c>
      <c r="E353" s="8">
        <v>0.44600000000000001</v>
      </c>
      <c r="F353" s="8">
        <v>49218060</v>
      </c>
      <c r="G353" s="8">
        <v>19</v>
      </c>
      <c r="H353" s="8" t="s">
        <v>1134</v>
      </c>
      <c r="I353" s="9" t="s">
        <v>1135</v>
      </c>
      <c r="J353" s="60">
        <v>1.47364E-2</v>
      </c>
      <c r="K353" s="61">
        <v>1.9300000000000001E-3</v>
      </c>
      <c r="L353" s="62">
        <v>2.2099999999999999E-14</v>
      </c>
      <c r="M353" s="60">
        <v>524960</v>
      </c>
    </row>
    <row r="354" spans="1:13" hidden="1" x14ac:dyDescent="0.2">
      <c r="A354" s="8" t="s">
        <v>267</v>
      </c>
      <c r="B354" s="8" t="s">
        <v>132</v>
      </c>
      <c r="C354" s="8" t="s">
        <v>14</v>
      </c>
      <c r="D354" s="8" t="s">
        <v>45</v>
      </c>
      <c r="E354" s="8">
        <v>0.28337600000000002</v>
      </c>
      <c r="F354" s="8">
        <v>135837906</v>
      </c>
      <c r="G354" s="8">
        <v>2</v>
      </c>
      <c r="H354" s="8" t="s">
        <v>541</v>
      </c>
      <c r="I354" s="9" t="s">
        <v>542</v>
      </c>
      <c r="J354" s="60">
        <v>1.6290700000000002E-2</v>
      </c>
      <c r="K354" s="61">
        <v>2.1341799999999998E-3</v>
      </c>
      <c r="L354" s="62">
        <v>2.3E-14</v>
      </c>
      <c r="M354" s="60" t="s">
        <v>150</v>
      </c>
    </row>
    <row r="355" spans="1:13" hidden="1" x14ac:dyDescent="0.2">
      <c r="A355" s="8" t="s">
        <v>267</v>
      </c>
      <c r="B355" s="8" t="s">
        <v>132</v>
      </c>
      <c r="C355" s="8" t="s">
        <v>14</v>
      </c>
      <c r="D355" s="8" t="s">
        <v>45</v>
      </c>
      <c r="E355" s="8" t="s">
        <v>150</v>
      </c>
      <c r="F355" s="8">
        <v>135837906</v>
      </c>
      <c r="G355" s="8">
        <v>2</v>
      </c>
      <c r="H355" s="8" t="s">
        <v>529</v>
      </c>
      <c r="I355" s="9" t="s">
        <v>530</v>
      </c>
      <c r="J355" s="60">
        <v>1.6931000000000002E-2</v>
      </c>
      <c r="K355" s="61">
        <v>2.2206700000000001E-3</v>
      </c>
      <c r="L355" s="62">
        <v>2.45E-14</v>
      </c>
      <c r="M355" s="60">
        <v>357810</v>
      </c>
    </row>
    <row r="356" spans="1:13" hidden="1" x14ac:dyDescent="0.2">
      <c r="A356" s="8" t="s">
        <v>267</v>
      </c>
      <c r="B356" s="8" t="s">
        <v>128</v>
      </c>
      <c r="C356" s="8" t="s">
        <v>26</v>
      </c>
      <c r="D356" s="8" t="s">
        <v>15</v>
      </c>
      <c r="E356" s="8">
        <v>0.30057699999999998</v>
      </c>
      <c r="F356" s="8">
        <v>1030320</v>
      </c>
      <c r="G356" s="8">
        <v>19</v>
      </c>
      <c r="H356" s="8" t="s">
        <v>724</v>
      </c>
      <c r="I356" s="9" t="s">
        <v>725</v>
      </c>
      <c r="J356" s="60">
        <v>-1.78403E-2</v>
      </c>
      <c r="K356" s="61">
        <v>2.3401899999999998E-3</v>
      </c>
      <c r="L356" s="62">
        <v>2.5000000000000001E-14</v>
      </c>
      <c r="M356" s="60">
        <v>408112</v>
      </c>
    </row>
    <row r="357" spans="1:13" hidden="1" x14ac:dyDescent="0.2">
      <c r="A357" s="8" t="s">
        <v>267</v>
      </c>
      <c r="B357" s="8" t="s">
        <v>100</v>
      </c>
      <c r="C357" s="8" t="s">
        <v>26</v>
      </c>
      <c r="D357" s="8" t="s">
        <v>45</v>
      </c>
      <c r="E357" s="8">
        <v>0.49734</v>
      </c>
      <c r="F357" s="8">
        <v>49218060</v>
      </c>
      <c r="G357" s="8">
        <v>19</v>
      </c>
      <c r="H357" s="8" t="s">
        <v>1136</v>
      </c>
      <c r="I357" s="9" t="s">
        <v>1137</v>
      </c>
      <c r="J357" s="60">
        <v>-0.18609999999999999</v>
      </c>
      <c r="K357" s="61">
        <v>2.46E-2</v>
      </c>
      <c r="L357" s="62">
        <v>3.55E-14</v>
      </c>
      <c r="M357" s="60">
        <v>3301</v>
      </c>
    </row>
    <row r="358" spans="1:13" hidden="1" x14ac:dyDescent="0.2">
      <c r="A358" s="8" t="s">
        <v>288</v>
      </c>
      <c r="B358" s="8" t="s">
        <v>100</v>
      </c>
      <c r="C358" t="s">
        <v>26</v>
      </c>
      <c r="D358" t="s">
        <v>45</v>
      </c>
      <c r="E358" s="8">
        <v>0.49734</v>
      </c>
      <c r="F358" s="8">
        <v>49218060</v>
      </c>
      <c r="G358" s="8">
        <v>19</v>
      </c>
      <c r="H358" s="8" t="s">
        <v>1136</v>
      </c>
      <c r="I358" s="9" t="s">
        <v>1137</v>
      </c>
      <c r="J358" s="60">
        <v>-0.18609999999999999</v>
      </c>
      <c r="K358" s="61">
        <v>2.46E-2</v>
      </c>
      <c r="L358" s="62">
        <v>3.55E-14</v>
      </c>
      <c r="M358" s="60">
        <v>3301</v>
      </c>
    </row>
    <row r="359" spans="1:13" hidden="1" x14ac:dyDescent="0.2">
      <c r="A359" s="8" t="s">
        <v>267</v>
      </c>
      <c r="B359" s="8" t="s">
        <v>100</v>
      </c>
      <c r="C359" s="8" t="s">
        <v>26</v>
      </c>
      <c r="D359" s="8" t="s">
        <v>45</v>
      </c>
      <c r="E359" s="8">
        <v>0.49686799999999998</v>
      </c>
      <c r="F359" s="8">
        <v>49218060</v>
      </c>
      <c r="G359" s="8">
        <v>19</v>
      </c>
      <c r="H359" s="8" t="s">
        <v>1138</v>
      </c>
      <c r="I359" s="9" t="s">
        <v>1139</v>
      </c>
      <c r="J359" s="60">
        <v>3.19469E-2</v>
      </c>
      <c r="K359" s="61">
        <v>4.0752399999999999E-3</v>
      </c>
      <c r="L359" s="62">
        <v>3.8000000000000002E-14</v>
      </c>
      <c r="M359" s="60" t="s">
        <v>150</v>
      </c>
    </row>
    <row r="360" spans="1:13" hidden="1" x14ac:dyDescent="0.2">
      <c r="A360" s="8" t="s">
        <v>288</v>
      </c>
      <c r="B360" s="8" t="s">
        <v>100</v>
      </c>
      <c r="C360" t="s">
        <v>26</v>
      </c>
      <c r="D360" t="s">
        <v>45</v>
      </c>
      <c r="E360" s="8">
        <v>0.49686799999999998</v>
      </c>
      <c r="F360" s="8">
        <v>49218060</v>
      </c>
      <c r="G360" s="8">
        <v>19</v>
      </c>
      <c r="H360" s="8" t="s">
        <v>1138</v>
      </c>
      <c r="I360" s="9" t="s">
        <v>1139</v>
      </c>
      <c r="J360" s="60">
        <v>3.19469E-2</v>
      </c>
      <c r="K360" s="61">
        <v>4.0752399999999999E-3</v>
      </c>
      <c r="L360" s="62">
        <v>3.8000000000000002E-14</v>
      </c>
      <c r="M360" s="60" t="s">
        <v>150</v>
      </c>
    </row>
    <row r="361" spans="1:13" hidden="1" x14ac:dyDescent="0.2">
      <c r="A361" s="8" t="s">
        <v>267</v>
      </c>
      <c r="B361" s="8" t="s">
        <v>100</v>
      </c>
      <c r="C361" s="8" t="s">
        <v>26</v>
      </c>
      <c r="D361" s="8" t="s">
        <v>45</v>
      </c>
      <c r="E361" s="8">
        <v>0.46300000000000002</v>
      </c>
      <c r="F361" s="8">
        <v>49218060</v>
      </c>
      <c r="G361" s="8">
        <v>19</v>
      </c>
      <c r="H361" s="8" t="s">
        <v>1140</v>
      </c>
      <c r="I361" s="9" t="s">
        <v>1141</v>
      </c>
      <c r="J361" s="60">
        <v>0.109643</v>
      </c>
      <c r="K361" s="61">
        <v>1.4489E-2</v>
      </c>
      <c r="L361" s="62">
        <v>3.8100000000000003E-14</v>
      </c>
      <c r="M361" s="60">
        <v>520580</v>
      </c>
    </row>
    <row r="362" spans="1:13" hidden="1" x14ac:dyDescent="0.2">
      <c r="A362" s="8" t="s">
        <v>288</v>
      </c>
      <c r="B362" s="8" t="s">
        <v>100</v>
      </c>
      <c r="C362" t="s">
        <v>26</v>
      </c>
      <c r="D362" t="s">
        <v>45</v>
      </c>
      <c r="E362" s="8">
        <v>0.46300000000000002</v>
      </c>
      <c r="F362" s="8">
        <v>49218060</v>
      </c>
      <c r="G362" s="8">
        <v>19</v>
      </c>
      <c r="H362" s="8" t="s">
        <v>1140</v>
      </c>
      <c r="I362" s="9" t="s">
        <v>1141</v>
      </c>
      <c r="J362" s="60">
        <v>0.109643</v>
      </c>
      <c r="K362" s="61">
        <v>1.4489E-2</v>
      </c>
      <c r="L362" s="62">
        <v>3.8100000000000003E-14</v>
      </c>
      <c r="M362" s="60">
        <v>520580</v>
      </c>
    </row>
    <row r="363" spans="1:13" hidden="1" x14ac:dyDescent="0.2">
      <c r="A363" s="8" t="s">
        <v>267</v>
      </c>
      <c r="B363" s="8" t="s">
        <v>100</v>
      </c>
      <c r="C363" s="8" t="s">
        <v>26</v>
      </c>
      <c r="D363" s="8" t="s">
        <v>45</v>
      </c>
      <c r="E363" s="8">
        <v>0.50044999999999995</v>
      </c>
      <c r="F363" s="8">
        <v>49218060</v>
      </c>
      <c r="G363" s="8">
        <v>19</v>
      </c>
      <c r="H363" s="8" t="s">
        <v>1142</v>
      </c>
      <c r="I363" s="9" t="s">
        <v>1143</v>
      </c>
      <c r="J363" s="60">
        <v>1.6601000000000001E-2</v>
      </c>
      <c r="K363" s="61">
        <v>2.1940000000000002E-3</v>
      </c>
      <c r="L363" s="62">
        <v>3.8399999999999999E-14</v>
      </c>
      <c r="M363" s="60">
        <v>344264</v>
      </c>
    </row>
    <row r="364" spans="1:13" hidden="1" x14ac:dyDescent="0.2">
      <c r="A364" s="8" t="s">
        <v>288</v>
      </c>
      <c r="B364" s="8" t="s">
        <v>100</v>
      </c>
      <c r="C364" t="s">
        <v>26</v>
      </c>
      <c r="D364" t="s">
        <v>45</v>
      </c>
      <c r="E364" s="8">
        <v>0.50044999999999995</v>
      </c>
      <c r="F364" s="8">
        <v>49218060</v>
      </c>
      <c r="G364" s="8">
        <v>19</v>
      </c>
      <c r="H364" s="8" t="s">
        <v>1142</v>
      </c>
      <c r="I364" s="9" t="s">
        <v>1143</v>
      </c>
      <c r="J364" s="60">
        <v>1.6601000000000001E-2</v>
      </c>
      <c r="K364" s="61">
        <v>2.1940000000000002E-3</v>
      </c>
      <c r="L364" s="62">
        <v>3.8399999999999999E-14</v>
      </c>
      <c r="M364" s="60">
        <v>344264</v>
      </c>
    </row>
    <row r="365" spans="1:13" x14ac:dyDescent="0.2">
      <c r="A365" s="8" t="s">
        <v>267</v>
      </c>
      <c r="B365" s="8" t="s">
        <v>135</v>
      </c>
      <c r="C365" s="8" t="s">
        <v>26</v>
      </c>
      <c r="D365" s="8" t="s">
        <v>45</v>
      </c>
      <c r="E365" s="8">
        <v>0.73840300000000003</v>
      </c>
      <c r="F365" s="8">
        <v>136616754</v>
      </c>
      <c r="G365" s="8">
        <v>2</v>
      </c>
      <c r="H365" s="8" t="s">
        <v>555</v>
      </c>
      <c r="I365" s="9" t="s">
        <v>556</v>
      </c>
      <c r="J365" s="82">
        <v>-1.3988E-2</v>
      </c>
      <c r="K365" s="83">
        <v>1.8502E-3</v>
      </c>
      <c r="L365" s="82">
        <v>4E-14</v>
      </c>
      <c r="M365" s="82">
        <v>421986</v>
      </c>
    </row>
    <row r="366" spans="1:13" hidden="1" x14ac:dyDescent="0.2">
      <c r="A366" s="8" t="s">
        <v>267</v>
      </c>
      <c r="B366" s="8" t="s">
        <v>100</v>
      </c>
      <c r="C366" s="8" t="s">
        <v>26</v>
      </c>
      <c r="D366" s="8" t="s">
        <v>45</v>
      </c>
      <c r="E366" s="8">
        <v>0.49687700000000001</v>
      </c>
      <c r="F366" s="8">
        <v>49218060</v>
      </c>
      <c r="G366" s="8">
        <v>19</v>
      </c>
      <c r="H366" s="8" t="s">
        <v>1144</v>
      </c>
      <c r="I366" s="9" t="s">
        <v>1145</v>
      </c>
      <c r="J366" s="60">
        <v>3.06845E-2</v>
      </c>
      <c r="K366" s="61">
        <v>4.0651000000000003E-3</v>
      </c>
      <c r="L366" s="62">
        <v>4.4000000000000002E-14</v>
      </c>
      <c r="M366" s="60">
        <v>115082</v>
      </c>
    </row>
    <row r="367" spans="1:13" hidden="1" x14ac:dyDescent="0.2">
      <c r="A367" s="8" t="s">
        <v>288</v>
      </c>
      <c r="B367" s="8" t="s">
        <v>100</v>
      </c>
      <c r="C367" t="s">
        <v>26</v>
      </c>
      <c r="D367" t="s">
        <v>45</v>
      </c>
      <c r="E367" s="8">
        <v>0.49687700000000001</v>
      </c>
      <c r="F367" s="8">
        <v>49218060</v>
      </c>
      <c r="G367" s="8">
        <v>19</v>
      </c>
      <c r="H367" s="8" t="s">
        <v>1144</v>
      </c>
      <c r="I367" s="9" t="s">
        <v>1145</v>
      </c>
      <c r="J367" s="60">
        <v>3.06845E-2</v>
      </c>
      <c r="K367" s="61">
        <v>4.0651000000000003E-3</v>
      </c>
      <c r="L367" s="62">
        <v>4.4000000000000002E-14</v>
      </c>
      <c r="M367" s="60">
        <v>115082</v>
      </c>
    </row>
    <row r="368" spans="1:13" x14ac:dyDescent="0.2">
      <c r="A368" s="8" t="s">
        <v>267</v>
      </c>
      <c r="B368" s="8" t="s">
        <v>135</v>
      </c>
      <c r="C368" s="8" t="s">
        <v>26</v>
      </c>
      <c r="D368" s="8" t="s">
        <v>45</v>
      </c>
      <c r="E368" s="8">
        <v>0.73896399999999995</v>
      </c>
      <c r="F368" s="8">
        <v>136616754</v>
      </c>
      <c r="G368" s="8">
        <v>2</v>
      </c>
      <c r="H368" s="8" t="s">
        <v>557</v>
      </c>
      <c r="I368" s="9" t="s">
        <v>558</v>
      </c>
      <c r="J368" s="82">
        <v>-1.6201500000000001E-2</v>
      </c>
      <c r="K368" s="83">
        <v>2.1497500000000002E-3</v>
      </c>
      <c r="L368" s="82">
        <v>4.7999999999999997E-14</v>
      </c>
      <c r="M368" s="82" t="s">
        <v>150</v>
      </c>
    </row>
    <row r="369" spans="1:13" hidden="1" x14ac:dyDescent="0.2">
      <c r="A369" s="8" t="s">
        <v>267</v>
      </c>
      <c r="B369" s="8" t="s">
        <v>100</v>
      </c>
      <c r="C369" s="8" t="s">
        <v>26</v>
      </c>
      <c r="D369" s="8" t="s">
        <v>45</v>
      </c>
      <c r="E369" s="8">
        <v>0.48424899999999999</v>
      </c>
      <c r="F369" s="8">
        <v>49218060</v>
      </c>
      <c r="G369" s="8">
        <v>19</v>
      </c>
      <c r="H369" s="8" t="s">
        <v>764</v>
      </c>
      <c r="I369" s="9" t="s">
        <v>1146</v>
      </c>
      <c r="J369" s="60">
        <v>1.5268E-2</v>
      </c>
      <c r="K369" s="61">
        <v>2.0914200000000001E-3</v>
      </c>
      <c r="L369" s="62">
        <v>6.2000000000000001E-14</v>
      </c>
      <c r="M369" s="60">
        <v>436275</v>
      </c>
    </row>
    <row r="370" spans="1:13" hidden="1" x14ac:dyDescent="0.2">
      <c r="A370" s="8" t="s">
        <v>288</v>
      </c>
      <c r="B370" s="8" t="s">
        <v>100</v>
      </c>
      <c r="C370" t="s">
        <v>26</v>
      </c>
      <c r="D370" t="s">
        <v>45</v>
      </c>
      <c r="E370" s="8">
        <v>0.48424899999999999</v>
      </c>
      <c r="F370" s="8">
        <v>49218060</v>
      </c>
      <c r="G370" s="8">
        <v>19</v>
      </c>
      <c r="H370" s="8" t="s">
        <v>764</v>
      </c>
      <c r="I370" s="9" t="s">
        <v>1146</v>
      </c>
      <c r="J370" s="60">
        <v>1.5268E-2</v>
      </c>
      <c r="K370" s="61">
        <v>2.0914200000000001E-3</v>
      </c>
      <c r="L370" s="62">
        <v>6.2000000000000001E-14</v>
      </c>
      <c r="M370" s="60">
        <v>436275</v>
      </c>
    </row>
    <row r="371" spans="1:13" hidden="1" x14ac:dyDescent="0.2">
      <c r="A371" s="8" t="s">
        <v>267</v>
      </c>
      <c r="B371" s="8" t="s">
        <v>128</v>
      </c>
      <c r="C371" s="8" t="s">
        <v>26</v>
      </c>
      <c r="D371" s="8" t="s">
        <v>15</v>
      </c>
      <c r="E371" s="8">
        <v>0.300674</v>
      </c>
      <c r="F371" s="8">
        <v>1030320</v>
      </c>
      <c r="G371" s="8">
        <v>19</v>
      </c>
      <c r="H371" s="8" t="s">
        <v>724</v>
      </c>
      <c r="I371" s="9" t="s">
        <v>977</v>
      </c>
      <c r="J371" s="60">
        <v>-1.63108E-2</v>
      </c>
      <c r="K371" s="61">
        <v>2.1606400000000001E-3</v>
      </c>
      <c r="L371" s="62">
        <v>7.6000000000000004E-14</v>
      </c>
      <c r="M371" s="60">
        <v>514929</v>
      </c>
    </row>
    <row r="372" spans="1:13" hidden="1" x14ac:dyDescent="0.2">
      <c r="A372" s="8" t="s">
        <v>267</v>
      </c>
      <c r="B372" s="8" t="s">
        <v>100</v>
      </c>
      <c r="C372" s="8" t="s">
        <v>26</v>
      </c>
      <c r="D372" s="8" t="s">
        <v>45</v>
      </c>
      <c r="E372" s="8">
        <v>0.49734</v>
      </c>
      <c r="F372" s="8">
        <v>49218060</v>
      </c>
      <c r="G372" s="8">
        <v>19</v>
      </c>
      <c r="H372" s="8" t="s">
        <v>1147</v>
      </c>
      <c r="I372" s="9" t="s">
        <v>1148</v>
      </c>
      <c r="J372" s="60">
        <v>-0.1835</v>
      </c>
      <c r="K372" s="61">
        <v>2.46E-2</v>
      </c>
      <c r="L372" s="62">
        <v>7.9399999999999995E-14</v>
      </c>
      <c r="M372" s="60">
        <v>3301</v>
      </c>
    </row>
    <row r="373" spans="1:13" hidden="1" x14ac:dyDescent="0.2">
      <c r="A373" s="8" t="s">
        <v>288</v>
      </c>
      <c r="B373" s="8" t="s">
        <v>100</v>
      </c>
      <c r="C373" t="s">
        <v>26</v>
      </c>
      <c r="D373" t="s">
        <v>45</v>
      </c>
      <c r="E373" s="8">
        <v>0.49734</v>
      </c>
      <c r="F373" s="8">
        <v>49218060</v>
      </c>
      <c r="G373" s="8">
        <v>19</v>
      </c>
      <c r="H373" s="8" t="s">
        <v>1147</v>
      </c>
      <c r="I373" s="9" t="s">
        <v>1148</v>
      </c>
      <c r="J373" s="60">
        <v>-0.1835</v>
      </c>
      <c r="K373" s="61">
        <v>2.46E-2</v>
      </c>
      <c r="L373" s="62">
        <v>7.9399999999999995E-14</v>
      </c>
      <c r="M373" s="60">
        <v>3301</v>
      </c>
    </row>
    <row r="374" spans="1:13" hidden="1" x14ac:dyDescent="0.2">
      <c r="A374" s="8" t="s">
        <v>267</v>
      </c>
      <c r="B374" s="8" t="s">
        <v>132</v>
      </c>
      <c r="C374" s="8" t="s">
        <v>14</v>
      </c>
      <c r="D374" s="8" t="s">
        <v>45</v>
      </c>
      <c r="E374" s="8">
        <v>0.44115399999999999</v>
      </c>
      <c r="F374" s="8">
        <v>135837906</v>
      </c>
      <c r="G374" s="8">
        <v>2</v>
      </c>
      <c r="H374" s="8" t="s">
        <v>1883</v>
      </c>
      <c r="I374" s="9" t="s">
        <v>1884</v>
      </c>
      <c r="J374" s="60">
        <v>-8.9275599999999997E-2</v>
      </c>
      <c r="K374" s="61">
        <v>1.19632E-2</v>
      </c>
      <c r="L374" s="62">
        <v>8.4800000000000002E-14</v>
      </c>
      <c r="M374" s="60">
        <v>25191</v>
      </c>
    </row>
    <row r="375" spans="1:13" hidden="1" x14ac:dyDescent="0.2">
      <c r="A375" s="8" t="s">
        <v>267</v>
      </c>
      <c r="B375" s="8" t="s">
        <v>100</v>
      </c>
      <c r="C375" s="8" t="s">
        <v>26</v>
      </c>
      <c r="D375" s="8" t="s">
        <v>45</v>
      </c>
      <c r="E375" s="8">
        <v>0.413192</v>
      </c>
      <c r="F375" s="8">
        <v>49218060</v>
      </c>
      <c r="G375" s="8">
        <v>19</v>
      </c>
      <c r="H375" s="8" t="s">
        <v>1149</v>
      </c>
      <c r="I375" s="9" t="s">
        <v>1150</v>
      </c>
      <c r="J375" s="60">
        <v>-8.9989799999999995E-2</v>
      </c>
      <c r="K375" s="61">
        <v>1.2063300000000001E-2</v>
      </c>
      <c r="L375" s="62">
        <v>8.6699999999999999E-14</v>
      </c>
      <c r="M375" s="60">
        <v>14178</v>
      </c>
    </row>
    <row r="376" spans="1:13" hidden="1" x14ac:dyDescent="0.2">
      <c r="A376" s="8" t="s">
        <v>288</v>
      </c>
      <c r="B376" s="8" t="s">
        <v>100</v>
      </c>
      <c r="C376" t="s">
        <v>26</v>
      </c>
      <c r="D376" t="s">
        <v>45</v>
      </c>
      <c r="E376" s="8">
        <v>0.413192</v>
      </c>
      <c r="F376" s="8">
        <v>49218060</v>
      </c>
      <c r="G376" s="8">
        <v>19</v>
      </c>
      <c r="H376" s="8" t="s">
        <v>1149</v>
      </c>
      <c r="I376" s="9" t="s">
        <v>1150</v>
      </c>
      <c r="J376" s="60">
        <v>-8.9989799999999995E-2</v>
      </c>
      <c r="K376" s="61">
        <v>1.2063300000000001E-2</v>
      </c>
      <c r="L376" s="62">
        <v>8.6699999999999999E-14</v>
      </c>
      <c r="M376" s="60">
        <v>14178</v>
      </c>
    </row>
    <row r="377" spans="1:13" hidden="1" x14ac:dyDescent="0.2">
      <c r="A377" s="8" t="s">
        <v>267</v>
      </c>
      <c r="B377" s="8" t="s">
        <v>100</v>
      </c>
      <c r="C377" s="8" t="s">
        <v>26</v>
      </c>
      <c r="D377" s="8" t="s">
        <v>45</v>
      </c>
      <c r="E377" s="8">
        <v>0.49686799999999998</v>
      </c>
      <c r="F377" s="8">
        <v>49218060</v>
      </c>
      <c r="G377" s="8">
        <v>19</v>
      </c>
      <c r="H377" s="8" t="s">
        <v>1151</v>
      </c>
      <c r="I377" s="9" t="s">
        <v>1152</v>
      </c>
      <c r="J377" s="60">
        <v>3.1631100000000002E-2</v>
      </c>
      <c r="K377" s="61">
        <v>4.0731700000000001E-3</v>
      </c>
      <c r="L377" s="62">
        <v>8.8000000000000004E-14</v>
      </c>
      <c r="M377" s="60" t="s">
        <v>150</v>
      </c>
    </row>
    <row r="378" spans="1:13" hidden="1" x14ac:dyDescent="0.2">
      <c r="A378" s="8" t="s">
        <v>288</v>
      </c>
      <c r="B378" s="8" t="s">
        <v>100</v>
      </c>
      <c r="C378" t="s">
        <v>26</v>
      </c>
      <c r="D378" t="s">
        <v>45</v>
      </c>
      <c r="E378" s="8">
        <v>0.49686799999999998</v>
      </c>
      <c r="F378" s="8">
        <v>49218060</v>
      </c>
      <c r="G378" s="8">
        <v>19</v>
      </c>
      <c r="H378" s="8" t="s">
        <v>1151</v>
      </c>
      <c r="I378" s="9" t="s">
        <v>1152</v>
      </c>
      <c r="J378" s="60">
        <v>3.1631100000000002E-2</v>
      </c>
      <c r="K378" s="61">
        <v>4.0731700000000001E-3</v>
      </c>
      <c r="L378" s="62">
        <v>8.8000000000000004E-14</v>
      </c>
      <c r="M378" s="60" t="s">
        <v>150</v>
      </c>
    </row>
    <row r="379" spans="1:13" x14ac:dyDescent="0.2">
      <c r="A379" s="8" t="s">
        <v>267</v>
      </c>
      <c r="B379" s="8" t="s">
        <v>135</v>
      </c>
      <c r="C379" s="8" t="s">
        <v>26</v>
      </c>
      <c r="D379" s="8" t="s">
        <v>45</v>
      </c>
      <c r="E379" s="8">
        <v>0.75329500000000005</v>
      </c>
      <c r="F379" s="8">
        <v>136616754</v>
      </c>
      <c r="G379" s="8">
        <v>2</v>
      </c>
      <c r="H379" s="8" t="s">
        <v>559</v>
      </c>
      <c r="I379" s="9" t="s">
        <v>560</v>
      </c>
      <c r="J379" s="82">
        <v>-0.15576599999999999</v>
      </c>
      <c r="K379" s="83">
        <v>2.0908E-2</v>
      </c>
      <c r="L379" s="82">
        <v>9.3300000000000004E-14</v>
      </c>
      <c r="M379" s="82">
        <v>7738</v>
      </c>
    </row>
    <row r="380" spans="1:13" x14ac:dyDescent="0.2">
      <c r="A380" s="8" t="s">
        <v>267</v>
      </c>
      <c r="B380" s="8" t="s">
        <v>135</v>
      </c>
      <c r="C380" s="8" t="s">
        <v>26</v>
      </c>
      <c r="D380" s="8" t="s">
        <v>45</v>
      </c>
      <c r="E380" s="8">
        <v>0.73880900000000005</v>
      </c>
      <c r="F380" s="8">
        <v>136616754</v>
      </c>
      <c r="G380" s="8">
        <v>2</v>
      </c>
      <c r="H380" s="8" t="s">
        <v>561</v>
      </c>
      <c r="I380" s="9" t="s">
        <v>562</v>
      </c>
      <c r="J380" s="82">
        <v>1.52225E-2</v>
      </c>
      <c r="K380" s="83">
        <v>2.0469500000000001E-3</v>
      </c>
      <c r="L380" s="82">
        <v>1E-13</v>
      </c>
      <c r="M380" s="82">
        <v>458557</v>
      </c>
    </row>
    <row r="381" spans="1:13" hidden="1" x14ac:dyDescent="0.2">
      <c r="A381" s="8" t="s">
        <v>267</v>
      </c>
      <c r="B381" s="8" t="s">
        <v>100</v>
      </c>
      <c r="C381" s="8" t="s">
        <v>26</v>
      </c>
      <c r="D381" s="8" t="s">
        <v>45</v>
      </c>
      <c r="E381" s="8">
        <v>0.50053400000000003</v>
      </c>
      <c r="F381" s="8">
        <v>49218060</v>
      </c>
      <c r="G381" s="8">
        <v>19</v>
      </c>
      <c r="H381" s="8" t="s">
        <v>1153</v>
      </c>
      <c r="I381" s="9" t="s">
        <v>1154</v>
      </c>
      <c r="J381" s="60">
        <v>3.38632E-3</v>
      </c>
      <c r="K381" s="61">
        <v>4.5545999999999998E-4</v>
      </c>
      <c r="L381" s="62">
        <v>1.0499999999999999E-13</v>
      </c>
      <c r="M381" s="60">
        <v>361194</v>
      </c>
    </row>
    <row r="382" spans="1:13" hidden="1" x14ac:dyDescent="0.2">
      <c r="A382" s="8" t="s">
        <v>287</v>
      </c>
      <c r="B382" s="8" t="s">
        <v>42</v>
      </c>
      <c r="C382" t="s">
        <v>45</v>
      </c>
      <c r="D382" t="s">
        <v>26</v>
      </c>
      <c r="E382" s="8">
        <v>0.277893</v>
      </c>
      <c r="F382" s="8">
        <v>111688387</v>
      </c>
      <c r="G382" s="8">
        <v>9</v>
      </c>
      <c r="H382" s="8" t="s">
        <v>2009</v>
      </c>
      <c r="I382" s="9" t="s">
        <v>2010</v>
      </c>
      <c r="J382" s="60">
        <v>-9.8581699999999994E-2</v>
      </c>
      <c r="K382" s="61">
        <v>1.32604E-2</v>
      </c>
      <c r="L382" s="62">
        <v>1.0499999999999999E-13</v>
      </c>
      <c r="M382" s="60">
        <v>31355</v>
      </c>
    </row>
    <row r="383" spans="1:13" hidden="1" x14ac:dyDescent="0.2">
      <c r="A383" s="8" t="s">
        <v>288</v>
      </c>
      <c r="B383" s="8" t="s">
        <v>100</v>
      </c>
      <c r="C383" t="s">
        <v>26</v>
      </c>
      <c r="D383" t="s">
        <v>45</v>
      </c>
      <c r="E383" s="8">
        <v>0.50053400000000003</v>
      </c>
      <c r="F383" s="8">
        <v>49218060</v>
      </c>
      <c r="G383" s="8">
        <v>19</v>
      </c>
      <c r="H383" s="8" t="s">
        <v>1153</v>
      </c>
      <c r="I383" s="9" t="s">
        <v>1154</v>
      </c>
      <c r="J383" s="60">
        <v>3.38632E-3</v>
      </c>
      <c r="K383" s="61">
        <v>4.5546399999999999E-4</v>
      </c>
      <c r="L383" s="62">
        <v>1.0499999999999999E-13</v>
      </c>
      <c r="M383" s="60">
        <v>361194</v>
      </c>
    </row>
    <row r="384" spans="1:13" x14ac:dyDescent="0.2">
      <c r="A384" s="8" t="s">
        <v>267</v>
      </c>
      <c r="B384" s="8" t="s">
        <v>135</v>
      </c>
      <c r="C384" s="8" t="s">
        <v>26</v>
      </c>
      <c r="D384" s="8" t="s">
        <v>45</v>
      </c>
      <c r="E384" s="8" t="s">
        <v>150</v>
      </c>
      <c r="F384" s="8">
        <v>136616754</v>
      </c>
      <c r="G384" s="8">
        <v>2</v>
      </c>
      <c r="H384" s="8" t="s">
        <v>563</v>
      </c>
      <c r="I384" s="9" t="s">
        <v>564</v>
      </c>
      <c r="J384" s="82">
        <v>-8.4637500000000004E-2</v>
      </c>
      <c r="K384" s="83">
        <v>1.1486400000000001E-2</v>
      </c>
      <c r="L384" s="82">
        <v>1.13E-13</v>
      </c>
      <c r="M384" s="82">
        <v>14306</v>
      </c>
    </row>
    <row r="385" spans="1:13" hidden="1" x14ac:dyDescent="0.2">
      <c r="A385" s="8" t="s">
        <v>267</v>
      </c>
      <c r="B385" s="8" t="s">
        <v>100</v>
      </c>
      <c r="C385" s="8" t="s">
        <v>26</v>
      </c>
      <c r="D385" s="8" t="s">
        <v>45</v>
      </c>
      <c r="E385" s="8">
        <v>0.45662399999999997</v>
      </c>
      <c r="F385" s="8">
        <v>49218060</v>
      </c>
      <c r="G385" s="8">
        <v>19</v>
      </c>
      <c r="H385" s="8" t="s">
        <v>1155</v>
      </c>
      <c r="I385" s="9" t="s">
        <v>1156</v>
      </c>
      <c r="J385" s="60">
        <v>7.2800000000000004E-2</v>
      </c>
      <c r="K385" s="61">
        <v>9.7999999999999997E-3</v>
      </c>
      <c r="L385" s="62">
        <v>1.1399999999999999E-13</v>
      </c>
      <c r="M385" s="60">
        <v>487553</v>
      </c>
    </row>
    <row r="386" spans="1:13" hidden="1" x14ac:dyDescent="0.2">
      <c r="A386" s="8" t="s">
        <v>288</v>
      </c>
      <c r="B386" s="8" t="s">
        <v>100</v>
      </c>
      <c r="C386" t="s">
        <v>26</v>
      </c>
      <c r="D386" t="s">
        <v>45</v>
      </c>
      <c r="E386" s="8">
        <v>0.45662399999999997</v>
      </c>
      <c r="F386" s="8">
        <v>49218060</v>
      </c>
      <c r="G386" s="8">
        <v>19</v>
      </c>
      <c r="H386" s="8" t="s">
        <v>1155</v>
      </c>
      <c r="I386" s="9" t="s">
        <v>1156</v>
      </c>
      <c r="J386" s="60">
        <v>7.2800000000000004E-2</v>
      </c>
      <c r="K386" s="61">
        <v>9.7999999999999997E-3</v>
      </c>
      <c r="L386" s="62">
        <v>1.1399999999999999E-13</v>
      </c>
      <c r="M386" s="60">
        <v>487553</v>
      </c>
    </row>
    <row r="387" spans="1:13" hidden="1" x14ac:dyDescent="0.2">
      <c r="A387" s="8" t="s">
        <v>267</v>
      </c>
      <c r="B387" s="8" t="s">
        <v>100</v>
      </c>
      <c r="C387" s="8" t="s">
        <v>26</v>
      </c>
      <c r="D387" s="8" t="s">
        <v>45</v>
      </c>
      <c r="E387" s="8">
        <v>0.49687700000000001</v>
      </c>
      <c r="F387" s="8">
        <v>49218060</v>
      </c>
      <c r="G387" s="8">
        <v>19</v>
      </c>
      <c r="H387" s="8" t="s">
        <v>1157</v>
      </c>
      <c r="I387" s="9" t="s">
        <v>1158</v>
      </c>
      <c r="J387" s="60">
        <v>2.97971E-2</v>
      </c>
      <c r="K387" s="61">
        <v>4.01462E-3</v>
      </c>
      <c r="L387" s="62">
        <v>1.1999999999999999E-13</v>
      </c>
      <c r="M387" s="60">
        <v>115082</v>
      </c>
    </row>
    <row r="388" spans="1:13" hidden="1" x14ac:dyDescent="0.2">
      <c r="A388" s="8" t="s">
        <v>267</v>
      </c>
      <c r="B388" s="8" t="s">
        <v>132</v>
      </c>
      <c r="C388" s="8" t="s">
        <v>14</v>
      </c>
      <c r="D388" s="8" t="s">
        <v>45</v>
      </c>
      <c r="E388" s="8" t="s">
        <v>150</v>
      </c>
      <c r="F388" s="8">
        <v>135837906</v>
      </c>
      <c r="G388" s="8">
        <v>2</v>
      </c>
      <c r="H388" s="8" t="s">
        <v>1885</v>
      </c>
      <c r="I388" s="9" t="s">
        <v>1886</v>
      </c>
      <c r="J388" s="60">
        <v>2.9700000000000001E-2</v>
      </c>
      <c r="K388" s="61">
        <v>3.8999999999999998E-3</v>
      </c>
      <c r="L388" s="62">
        <v>1.1999999999999999E-13</v>
      </c>
      <c r="M388" s="60">
        <v>94595</v>
      </c>
    </row>
    <row r="389" spans="1:13" hidden="1" x14ac:dyDescent="0.2">
      <c r="A389" s="8" t="s">
        <v>267</v>
      </c>
      <c r="B389" s="8" t="s">
        <v>132</v>
      </c>
      <c r="C389" s="8" t="s">
        <v>14</v>
      </c>
      <c r="D389" s="8" t="s">
        <v>45</v>
      </c>
      <c r="E389" s="8">
        <v>0.49080000000000001</v>
      </c>
      <c r="F389" s="8">
        <v>135837906</v>
      </c>
      <c r="G389" s="8">
        <v>2</v>
      </c>
      <c r="H389" s="8" t="s">
        <v>1261</v>
      </c>
      <c r="I389" s="9" t="s">
        <v>1887</v>
      </c>
      <c r="J389" s="60">
        <v>2.9700000000000001E-2</v>
      </c>
      <c r="K389" s="61">
        <v>3.8999999999999998E-3</v>
      </c>
      <c r="L389" s="62">
        <v>1.1999999999999999E-13</v>
      </c>
      <c r="M389" s="60">
        <v>184956</v>
      </c>
    </row>
    <row r="390" spans="1:13" hidden="1" x14ac:dyDescent="0.2">
      <c r="A390" s="8" t="s">
        <v>288</v>
      </c>
      <c r="B390" s="8" t="s">
        <v>100</v>
      </c>
      <c r="C390" t="s">
        <v>26</v>
      </c>
      <c r="D390" t="s">
        <v>45</v>
      </c>
      <c r="E390" s="8">
        <v>0.49687700000000001</v>
      </c>
      <c r="F390" s="8">
        <v>49218060</v>
      </c>
      <c r="G390" s="8">
        <v>19</v>
      </c>
      <c r="H390" s="8" t="s">
        <v>1157</v>
      </c>
      <c r="I390" s="9" t="s">
        <v>1158</v>
      </c>
      <c r="J390" s="60">
        <v>2.97971E-2</v>
      </c>
      <c r="K390" s="61">
        <v>4.01462E-3</v>
      </c>
      <c r="L390" s="62">
        <v>1.1999999999999999E-13</v>
      </c>
      <c r="M390" s="60">
        <v>115082</v>
      </c>
    </row>
    <row r="391" spans="1:13" hidden="1" x14ac:dyDescent="0.2">
      <c r="A391" s="8" t="s">
        <v>267</v>
      </c>
      <c r="B391" s="8" t="s">
        <v>100</v>
      </c>
      <c r="C391" s="8" t="s">
        <v>26</v>
      </c>
      <c r="D391" s="8" t="s">
        <v>45</v>
      </c>
      <c r="E391" s="8">
        <v>0.49734</v>
      </c>
      <c r="F391" s="8">
        <v>49218060</v>
      </c>
      <c r="G391" s="8">
        <v>19</v>
      </c>
      <c r="H391" s="8" t="s">
        <v>1159</v>
      </c>
      <c r="I391" s="9" t="s">
        <v>1160</v>
      </c>
      <c r="J391" s="60">
        <v>-0.182</v>
      </c>
      <c r="K391" s="61">
        <v>2.46E-2</v>
      </c>
      <c r="L391" s="62">
        <v>1.2900000000000001E-13</v>
      </c>
      <c r="M391" s="60">
        <v>3301</v>
      </c>
    </row>
    <row r="392" spans="1:13" hidden="1" x14ac:dyDescent="0.2">
      <c r="A392" s="8" t="s">
        <v>288</v>
      </c>
      <c r="B392" s="8" t="s">
        <v>100</v>
      </c>
      <c r="C392" t="s">
        <v>26</v>
      </c>
      <c r="D392" t="s">
        <v>45</v>
      </c>
      <c r="E392" s="8">
        <v>0.49734</v>
      </c>
      <c r="F392" s="8">
        <v>49218060</v>
      </c>
      <c r="G392" s="8">
        <v>19</v>
      </c>
      <c r="H392" s="8" t="s">
        <v>1159</v>
      </c>
      <c r="I392" s="9" t="s">
        <v>1160</v>
      </c>
      <c r="J392" s="60">
        <v>-0.182</v>
      </c>
      <c r="K392" s="61">
        <v>2.46E-2</v>
      </c>
      <c r="L392" s="62">
        <v>1.2900000000000001E-13</v>
      </c>
      <c r="M392" s="60">
        <v>3301</v>
      </c>
    </row>
    <row r="393" spans="1:13" x14ac:dyDescent="0.2">
      <c r="A393" s="8" t="s">
        <v>267</v>
      </c>
      <c r="B393" s="8" t="s">
        <v>135</v>
      </c>
      <c r="C393" s="8" t="s">
        <v>26</v>
      </c>
      <c r="D393" s="8" t="s">
        <v>45</v>
      </c>
      <c r="E393" s="8">
        <v>0.75751999999999997</v>
      </c>
      <c r="F393" s="8">
        <v>136616754</v>
      </c>
      <c r="G393" s="8">
        <v>2</v>
      </c>
      <c r="H393" s="8" t="s">
        <v>557</v>
      </c>
      <c r="I393" s="9" t="s">
        <v>565</v>
      </c>
      <c r="J393" s="82">
        <v>-7.6588000000000003E-3</v>
      </c>
      <c r="K393" s="83">
        <v>1.0434000000000001E-3</v>
      </c>
      <c r="L393" s="82">
        <v>2.13E-13</v>
      </c>
      <c r="M393" s="82">
        <v>315133</v>
      </c>
    </row>
    <row r="394" spans="1:13" hidden="1" x14ac:dyDescent="0.2">
      <c r="A394" s="8" t="s">
        <v>267</v>
      </c>
      <c r="B394" s="8" t="s">
        <v>132</v>
      </c>
      <c r="C394" s="8" t="s">
        <v>14</v>
      </c>
      <c r="D394" s="8" t="s">
        <v>45</v>
      </c>
      <c r="E394" s="8">
        <v>0.30620000000000003</v>
      </c>
      <c r="F394" s="8">
        <v>135837906</v>
      </c>
      <c r="G394" s="8">
        <v>2</v>
      </c>
      <c r="H394" s="8" t="s">
        <v>547</v>
      </c>
      <c r="I394" s="9" t="s">
        <v>548</v>
      </c>
      <c r="J394" s="60">
        <v>-4.4000000000000003E-3</v>
      </c>
      <c r="K394" s="63">
        <v>5.9999999999999995E-4</v>
      </c>
      <c r="L394" s="62">
        <v>2.14E-13</v>
      </c>
      <c r="M394" s="60">
        <v>173149</v>
      </c>
    </row>
    <row r="395" spans="1:13" x14ac:dyDescent="0.2">
      <c r="A395" s="8" t="s">
        <v>267</v>
      </c>
      <c r="B395" s="8" t="s">
        <v>135</v>
      </c>
      <c r="C395" s="8" t="s">
        <v>26</v>
      </c>
      <c r="D395" s="8" t="s">
        <v>45</v>
      </c>
      <c r="E395" s="8">
        <v>0.75608299999999995</v>
      </c>
      <c r="F395" s="8">
        <v>136616754</v>
      </c>
      <c r="G395" s="8">
        <v>2</v>
      </c>
      <c r="H395" s="8" t="s">
        <v>566</v>
      </c>
      <c r="I395" s="9" t="s">
        <v>567</v>
      </c>
      <c r="J395" s="82">
        <v>-0.13999500000000001</v>
      </c>
      <c r="K395" s="83">
        <v>1.9101699999999999E-2</v>
      </c>
      <c r="L395" s="82">
        <v>2.3200000000000002E-13</v>
      </c>
      <c r="M395" s="82">
        <v>7738</v>
      </c>
    </row>
    <row r="396" spans="1:13" x14ac:dyDescent="0.2">
      <c r="A396" s="8" t="s">
        <v>267</v>
      </c>
      <c r="B396" s="8" t="s">
        <v>135</v>
      </c>
      <c r="C396" s="8" t="s">
        <v>26</v>
      </c>
      <c r="D396" s="8" t="s">
        <v>45</v>
      </c>
      <c r="E396" s="8">
        <v>0.75608299999999995</v>
      </c>
      <c r="F396" s="8">
        <v>136616754</v>
      </c>
      <c r="G396" s="8">
        <v>2</v>
      </c>
      <c r="H396" s="8" t="s">
        <v>568</v>
      </c>
      <c r="I396" s="9" t="s">
        <v>569</v>
      </c>
      <c r="J396" s="82">
        <v>-0.13999200000000001</v>
      </c>
      <c r="K396" s="83">
        <v>1.9101799999999999E-2</v>
      </c>
      <c r="L396" s="82">
        <v>2.3200000000000002E-13</v>
      </c>
      <c r="M396" s="82">
        <v>7738</v>
      </c>
    </row>
    <row r="397" spans="1:13" hidden="1" x14ac:dyDescent="0.2">
      <c r="A397" s="8" t="s">
        <v>267</v>
      </c>
      <c r="B397" s="8" t="s">
        <v>128</v>
      </c>
      <c r="C397" s="8" t="s">
        <v>26</v>
      </c>
      <c r="D397" s="8" t="s">
        <v>15</v>
      </c>
      <c r="E397" s="8">
        <v>0.28534599999999999</v>
      </c>
      <c r="F397" s="8">
        <v>1030320</v>
      </c>
      <c r="G397" s="8">
        <v>19</v>
      </c>
      <c r="H397" s="8" t="s">
        <v>1812</v>
      </c>
      <c r="I397" s="9" t="s">
        <v>1813</v>
      </c>
      <c r="J397" s="60">
        <v>9.6249399999999999E-2</v>
      </c>
      <c r="K397" s="61">
        <v>1.3154900000000001E-2</v>
      </c>
      <c r="L397" s="62">
        <v>2.5399999999999998E-13</v>
      </c>
      <c r="M397" s="60">
        <v>19035</v>
      </c>
    </row>
    <row r="398" spans="1:13" x14ac:dyDescent="0.2">
      <c r="A398" s="8" t="s">
        <v>267</v>
      </c>
      <c r="B398" s="8" t="s">
        <v>135</v>
      </c>
      <c r="C398" s="8" t="s">
        <v>26</v>
      </c>
      <c r="D398" s="8" t="s">
        <v>45</v>
      </c>
      <c r="E398" s="8">
        <v>0.73939999999999995</v>
      </c>
      <c r="F398" s="8">
        <v>136616754</v>
      </c>
      <c r="G398" s="8">
        <v>2</v>
      </c>
      <c r="H398" s="8" t="s">
        <v>570</v>
      </c>
      <c r="I398" s="9" t="s">
        <v>571</v>
      </c>
      <c r="J398" s="82">
        <v>-1.9800000000000002E-2</v>
      </c>
      <c r="K398" s="83">
        <v>2.7000000000000001E-3</v>
      </c>
      <c r="L398" s="82">
        <v>2.8699999999999999E-13</v>
      </c>
      <c r="M398" s="82">
        <v>321047</v>
      </c>
    </row>
    <row r="399" spans="1:13" hidden="1" x14ac:dyDescent="0.2">
      <c r="A399" s="8" t="s">
        <v>267</v>
      </c>
      <c r="B399" s="8" t="s">
        <v>132</v>
      </c>
      <c r="C399" s="8" t="s">
        <v>14</v>
      </c>
      <c r="D399" s="8" t="s">
        <v>45</v>
      </c>
      <c r="E399" s="8">
        <v>0.44115399999999999</v>
      </c>
      <c r="F399" s="8">
        <v>135837906</v>
      </c>
      <c r="G399" s="8">
        <v>2</v>
      </c>
      <c r="H399" s="8" t="s">
        <v>1888</v>
      </c>
      <c r="I399" s="9" t="s">
        <v>1889</v>
      </c>
      <c r="J399" s="60">
        <v>-8.7089799999999995E-2</v>
      </c>
      <c r="K399" s="61">
        <v>1.19644E-2</v>
      </c>
      <c r="L399" s="62">
        <v>3.3599999999999998E-13</v>
      </c>
      <c r="M399" s="60">
        <v>24977</v>
      </c>
    </row>
    <row r="400" spans="1:13" hidden="1" x14ac:dyDescent="0.2">
      <c r="A400" s="8" t="s">
        <v>287</v>
      </c>
      <c r="B400" s="8" t="s">
        <v>42</v>
      </c>
      <c r="C400" t="s">
        <v>45</v>
      </c>
      <c r="D400" t="s">
        <v>26</v>
      </c>
      <c r="E400" s="8" t="s">
        <v>150</v>
      </c>
      <c r="F400" s="8">
        <v>111688387</v>
      </c>
      <c r="G400" s="8">
        <v>9</v>
      </c>
      <c r="H400" s="8" t="s">
        <v>1729</v>
      </c>
      <c r="I400" s="9" t="s">
        <v>1730</v>
      </c>
      <c r="J400" s="60">
        <v>-3.4000000000000002E-2</v>
      </c>
      <c r="K400" s="61">
        <v>4.6766400000000001E-3</v>
      </c>
      <c r="L400" s="62">
        <v>3.5899999999999998E-13</v>
      </c>
      <c r="M400" s="60" t="s">
        <v>150</v>
      </c>
    </row>
    <row r="401" spans="1:13" hidden="1" x14ac:dyDescent="0.2">
      <c r="A401" s="8" t="s">
        <v>267</v>
      </c>
      <c r="B401" s="8" t="s">
        <v>100</v>
      </c>
      <c r="C401" s="8" t="s">
        <v>26</v>
      </c>
      <c r="D401" s="8" t="s">
        <v>45</v>
      </c>
      <c r="E401" s="8">
        <v>0.497834</v>
      </c>
      <c r="F401" s="8">
        <v>49218060</v>
      </c>
      <c r="G401" s="8">
        <v>19</v>
      </c>
      <c r="H401" s="8" t="s">
        <v>966</v>
      </c>
      <c r="I401" s="9" t="s">
        <v>967</v>
      </c>
      <c r="J401" s="60">
        <v>5.6494199999999996E-3</v>
      </c>
      <c r="K401" s="61">
        <v>7.7775000000000001E-4</v>
      </c>
      <c r="L401" s="62">
        <v>3.8E-13</v>
      </c>
      <c r="M401" s="60">
        <v>461113</v>
      </c>
    </row>
    <row r="402" spans="1:13" hidden="1" x14ac:dyDescent="0.2">
      <c r="A402" s="8" t="s">
        <v>288</v>
      </c>
      <c r="B402" s="8" t="s">
        <v>100</v>
      </c>
      <c r="C402" t="s">
        <v>26</v>
      </c>
      <c r="D402" t="s">
        <v>45</v>
      </c>
      <c r="E402" s="8">
        <v>0.497834</v>
      </c>
      <c r="F402" s="8">
        <v>49218060</v>
      </c>
      <c r="G402" s="8">
        <v>19</v>
      </c>
      <c r="H402" s="8" t="s">
        <v>966</v>
      </c>
      <c r="I402" s="9" t="s">
        <v>967</v>
      </c>
      <c r="J402" s="60">
        <v>5.6494199999999996E-3</v>
      </c>
      <c r="K402" s="61">
        <v>7.7774799999999998E-4</v>
      </c>
      <c r="L402" s="62">
        <v>3.8E-13</v>
      </c>
      <c r="M402" s="60">
        <v>461113</v>
      </c>
    </row>
    <row r="403" spans="1:13" hidden="1" x14ac:dyDescent="0.2">
      <c r="A403" s="8" t="s">
        <v>267</v>
      </c>
      <c r="B403" s="8" t="s">
        <v>132</v>
      </c>
      <c r="C403" s="8" t="s">
        <v>14</v>
      </c>
      <c r="D403" s="8" t="s">
        <v>45</v>
      </c>
      <c r="E403" s="8">
        <v>0.44115399999999999</v>
      </c>
      <c r="F403" s="8">
        <v>135837906</v>
      </c>
      <c r="G403" s="8">
        <v>2</v>
      </c>
      <c r="H403" s="8" t="s">
        <v>1890</v>
      </c>
      <c r="I403" s="9" t="s">
        <v>1891</v>
      </c>
      <c r="J403" s="60">
        <v>-8.6864499999999997E-2</v>
      </c>
      <c r="K403" s="61">
        <v>1.1964499999999999E-2</v>
      </c>
      <c r="L403" s="62">
        <v>3.8600000000000002E-13</v>
      </c>
      <c r="M403" s="60">
        <v>24853</v>
      </c>
    </row>
    <row r="404" spans="1:13" hidden="1" x14ac:dyDescent="0.2">
      <c r="A404" s="8" t="s">
        <v>267</v>
      </c>
      <c r="B404" s="8" t="s">
        <v>100</v>
      </c>
      <c r="C404" s="8" t="s">
        <v>26</v>
      </c>
      <c r="D404" s="8" t="s">
        <v>45</v>
      </c>
      <c r="E404" s="8" t="s">
        <v>150</v>
      </c>
      <c r="F404" s="8">
        <v>49218060</v>
      </c>
      <c r="G404" s="8">
        <v>19</v>
      </c>
      <c r="H404" s="8" t="s">
        <v>1161</v>
      </c>
      <c r="I404" s="9" t="s">
        <v>1162</v>
      </c>
      <c r="J404" s="60">
        <v>-1.06514E-2</v>
      </c>
      <c r="K404" s="61">
        <v>1.46733E-3</v>
      </c>
      <c r="L404" s="62">
        <v>3.9E-13</v>
      </c>
      <c r="M404" s="60">
        <v>297881</v>
      </c>
    </row>
    <row r="405" spans="1:13" hidden="1" x14ac:dyDescent="0.2">
      <c r="A405" s="8" t="s">
        <v>288</v>
      </c>
      <c r="B405" s="8" t="s">
        <v>100</v>
      </c>
      <c r="C405" t="s">
        <v>26</v>
      </c>
      <c r="D405" t="s">
        <v>45</v>
      </c>
      <c r="E405" s="8" t="s">
        <v>150</v>
      </c>
      <c r="F405" s="8">
        <v>49218060</v>
      </c>
      <c r="G405" s="8">
        <v>19</v>
      </c>
      <c r="H405" s="8" t="s">
        <v>1161</v>
      </c>
      <c r="I405" s="9" t="s">
        <v>1162</v>
      </c>
      <c r="J405" s="60">
        <v>-1.06514E-2</v>
      </c>
      <c r="K405" s="61">
        <v>1.46733E-3</v>
      </c>
      <c r="L405" s="62">
        <v>3.9E-13</v>
      </c>
      <c r="M405" s="60">
        <v>297881</v>
      </c>
    </row>
    <row r="406" spans="1:13" hidden="1" x14ac:dyDescent="0.2">
      <c r="A406" s="8" t="s">
        <v>267</v>
      </c>
      <c r="B406" s="8" t="s">
        <v>128</v>
      </c>
      <c r="C406" s="8" t="s">
        <v>26</v>
      </c>
      <c r="D406" s="8" t="s">
        <v>15</v>
      </c>
      <c r="E406" s="8">
        <v>0.30016199999999998</v>
      </c>
      <c r="F406" s="8">
        <v>1030320</v>
      </c>
      <c r="G406" s="8">
        <v>19</v>
      </c>
      <c r="H406" s="8" t="s">
        <v>1814</v>
      </c>
      <c r="I406" s="9" t="s">
        <v>1815</v>
      </c>
      <c r="J406" s="60">
        <v>-1.89549E-2</v>
      </c>
      <c r="K406" s="61">
        <v>2.6123100000000001E-3</v>
      </c>
      <c r="L406" s="62">
        <v>3.9900000000000002E-13</v>
      </c>
      <c r="M406" s="60">
        <v>350473</v>
      </c>
    </row>
    <row r="407" spans="1:13" hidden="1" x14ac:dyDescent="0.2">
      <c r="A407" s="8" t="s">
        <v>267</v>
      </c>
      <c r="B407" s="8" t="s">
        <v>100</v>
      </c>
      <c r="C407" s="8" t="s">
        <v>26</v>
      </c>
      <c r="D407" s="8" t="s">
        <v>45</v>
      </c>
      <c r="E407" s="8">
        <v>0.49686799999999998</v>
      </c>
      <c r="F407" s="8">
        <v>49218060</v>
      </c>
      <c r="G407" s="8">
        <v>19</v>
      </c>
      <c r="H407" s="8" t="s">
        <v>1163</v>
      </c>
      <c r="I407" s="9" t="s">
        <v>1164</v>
      </c>
      <c r="J407" s="60">
        <v>3.0849999999999999E-2</v>
      </c>
      <c r="K407" s="61">
        <v>4.0882499999999999E-3</v>
      </c>
      <c r="L407" s="62">
        <v>4.1999999999999998E-13</v>
      </c>
      <c r="M407" s="60" t="s">
        <v>150</v>
      </c>
    </row>
    <row r="408" spans="1:13" hidden="1" x14ac:dyDescent="0.2">
      <c r="A408" s="8" t="s">
        <v>288</v>
      </c>
      <c r="B408" s="8" t="s">
        <v>100</v>
      </c>
      <c r="C408" t="s">
        <v>26</v>
      </c>
      <c r="D408" t="s">
        <v>45</v>
      </c>
      <c r="E408" s="8">
        <v>0.49686799999999998</v>
      </c>
      <c r="F408" s="8">
        <v>49218060</v>
      </c>
      <c r="G408" s="8">
        <v>19</v>
      </c>
      <c r="H408" s="8" t="s">
        <v>1163</v>
      </c>
      <c r="I408" s="9" t="s">
        <v>1164</v>
      </c>
      <c r="J408" s="60">
        <v>3.0849999999999999E-2</v>
      </c>
      <c r="K408" s="61">
        <v>4.0882499999999999E-3</v>
      </c>
      <c r="L408" s="62">
        <v>4.1999999999999998E-13</v>
      </c>
      <c r="M408" s="60" t="s">
        <v>150</v>
      </c>
    </row>
    <row r="409" spans="1:13" hidden="1" x14ac:dyDescent="0.2">
      <c r="A409" s="8" t="s">
        <v>267</v>
      </c>
      <c r="B409" s="8" t="s">
        <v>132</v>
      </c>
      <c r="C409" s="8" t="s">
        <v>14</v>
      </c>
      <c r="D409" s="8" t="s">
        <v>45</v>
      </c>
      <c r="E409" s="8">
        <v>0.44115399999999999</v>
      </c>
      <c r="F409" s="8">
        <v>135837906</v>
      </c>
      <c r="G409" s="8">
        <v>2</v>
      </c>
      <c r="H409" s="8" t="s">
        <v>1892</v>
      </c>
      <c r="I409" s="9" t="s">
        <v>1893</v>
      </c>
      <c r="J409" s="60">
        <v>-8.6503399999999994E-2</v>
      </c>
      <c r="K409" s="61">
        <v>1.19647E-2</v>
      </c>
      <c r="L409" s="62">
        <v>4.8299999999999996E-13</v>
      </c>
      <c r="M409" s="60">
        <v>25191</v>
      </c>
    </row>
    <row r="410" spans="1:13" hidden="1" x14ac:dyDescent="0.2">
      <c r="A410" s="8" t="s">
        <v>267</v>
      </c>
      <c r="B410" s="8" t="s">
        <v>132</v>
      </c>
      <c r="C410" s="8" t="s">
        <v>14</v>
      </c>
      <c r="D410" s="8" t="s">
        <v>45</v>
      </c>
      <c r="E410" s="8">
        <v>0.27302799999999999</v>
      </c>
      <c r="F410" s="8">
        <v>135837906</v>
      </c>
      <c r="G410" s="8">
        <v>2</v>
      </c>
      <c r="H410" s="8" t="s">
        <v>549</v>
      </c>
      <c r="I410" s="9" t="s">
        <v>550</v>
      </c>
      <c r="J410" s="60">
        <v>0.13423099999999999</v>
      </c>
      <c r="K410" s="61">
        <v>1.8597700000000002E-2</v>
      </c>
      <c r="L410" s="62">
        <v>5.2899999999999997E-13</v>
      </c>
      <c r="M410" s="60">
        <v>7738</v>
      </c>
    </row>
    <row r="411" spans="1:13" hidden="1" x14ac:dyDescent="0.2">
      <c r="A411" s="8" t="s">
        <v>267</v>
      </c>
      <c r="B411" s="8" t="s">
        <v>132</v>
      </c>
      <c r="C411" s="8" t="s">
        <v>14</v>
      </c>
      <c r="D411" s="8" t="s">
        <v>45</v>
      </c>
      <c r="E411" s="8">
        <v>0.27302799999999999</v>
      </c>
      <c r="F411" s="8">
        <v>135837906</v>
      </c>
      <c r="G411" s="8">
        <v>2</v>
      </c>
      <c r="H411" s="8" t="s">
        <v>551</v>
      </c>
      <c r="I411" s="9" t="s">
        <v>552</v>
      </c>
      <c r="J411" s="60">
        <v>0.13420799999999999</v>
      </c>
      <c r="K411" s="61">
        <v>1.8597800000000001E-2</v>
      </c>
      <c r="L411" s="62">
        <v>5.3400000000000005E-13</v>
      </c>
      <c r="M411" s="60">
        <v>7738</v>
      </c>
    </row>
    <row r="412" spans="1:13" hidden="1" x14ac:dyDescent="0.2">
      <c r="A412" s="8" t="s">
        <v>267</v>
      </c>
      <c r="B412" s="8" t="s">
        <v>100</v>
      </c>
      <c r="C412" s="8" t="s">
        <v>26</v>
      </c>
      <c r="D412" s="8" t="s">
        <v>45</v>
      </c>
      <c r="E412" s="8" t="s">
        <v>150</v>
      </c>
      <c r="F412" s="8">
        <v>49218060</v>
      </c>
      <c r="G412" s="8">
        <v>19</v>
      </c>
      <c r="H412" s="8" t="s">
        <v>611</v>
      </c>
      <c r="I412" s="9" t="s">
        <v>612</v>
      </c>
      <c r="J412" s="60">
        <v>1.50607E-2</v>
      </c>
      <c r="K412" s="61">
        <v>2.0873699999999999E-3</v>
      </c>
      <c r="L412" s="62">
        <v>5.3900000000000003E-13</v>
      </c>
      <c r="M412" s="60">
        <v>388490</v>
      </c>
    </row>
    <row r="413" spans="1:13" hidden="1" x14ac:dyDescent="0.2">
      <c r="A413" s="8" t="s">
        <v>288</v>
      </c>
      <c r="B413" s="8" t="s">
        <v>100</v>
      </c>
      <c r="C413" t="s">
        <v>26</v>
      </c>
      <c r="D413" t="s">
        <v>45</v>
      </c>
      <c r="E413" s="8" t="s">
        <v>150</v>
      </c>
      <c r="F413" s="8">
        <v>49218060</v>
      </c>
      <c r="G413" s="8">
        <v>19</v>
      </c>
      <c r="H413" s="8" t="s">
        <v>611</v>
      </c>
      <c r="I413" s="9" t="s">
        <v>612</v>
      </c>
      <c r="J413" s="60">
        <v>1.50607E-2</v>
      </c>
      <c r="K413" s="61">
        <v>2.0873699999999999E-3</v>
      </c>
      <c r="L413" s="62">
        <v>5.3900000000000003E-13</v>
      </c>
      <c r="M413" s="60">
        <v>388490</v>
      </c>
    </row>
    <row r="414" spans="1:13" hidden="1" x14ac:dyDescent="0.2">
      <c r="A414" s="8" t="s">
        <v>287</v>
      </c>
      <c r="B414" s="8" t="s">
        <v>42</v>
      </c>
      <c r="C414" t="s">
        <v>45</v>
      </c>
      <c r="D414" t="s">
        <v>26</v>
      </c>
      <c r="E414" s="8">
        <v>0.28898600000000002</v>
      </c>
      <c r="F414" s="8">
        <v>111688387</v>
      </c>
      <c r="G414" s="8">
        <v>9</v>
      </c>
      <c r="H414" s="8" t="s">
        <v>1735</v>
      </c>
      <c r="I414" s="9" t="s">
        <v>1736</v>
      </c>
      <c r="J414" s="60">
        <v>-3.4079400000000003E-2</v>
      </c>
      <c r="K414" s="61">
        <v>4.8351699999999997E-3</v>
      </c>
      <c r="L414" s="62">
        <v>5.6000000000000004E-13</v>
      </c>
      <c r="M414" s="60">
        <v>279470</v>
      </c>
    </row>
    <row r="415" spans="1:13" hidden="1" x14ac:dyDescent="0.2">
      <c r="A415" s="8" t="s">
        <v>267</v>
      </c>
      <c r="B415" s="8" t="s">
        <v>100</v>
      </c>
      <c r="C415" s="8" t="s">
        <v>26</v>
      </c>
      <c r="D415" s="8" t="s">
        <v>45</v>
      </c>
      <c r="E415" s="8">
        <v>0.49686799999999998</v>
      </c>
      <c r="F415" s="8">
        <v>49218060</v>
      </c>
      <c r="G415" s="8">
        <v>19</v>
      </c>
      <c r="H415" s="8" t="s">
        <v>1165</v>
      </c>
      <c r="I415" s="9" t="s">
        <v>1166</v>
      </c>
      <c r="J415" s="60">
        <v>2.9913100000000001E-2</v>
      </c>
      <c r="K415" s="61">
        <v>4.0217200000000003E-3</v>
      </c>
      <c r="L415" s="62">
        <v>5.9000000000000001E-13</v>
      </c>
      <c r="M415" s="60" t="s">
        <v>150</v>
      </c>
    </row>
    <row r="416" spans="1:13" hidden="1" x14ac:dyDescent="0.2">
      <c r="A416" s="8" t="s">
        <v>288</v>
      </c>
      <c r="B416" s="8" t="s">
        <v>100</v>
      </c>
      <c r="C416" t="s">
        <v>26</v>
      </c>
      <c r="D416" t="s">
        <v>45</v>
      </c>
      <c r="E416" s="8">
        <v>0.49686799999999998</v>
      </c>
      <c r="F416" s="8">
        <v>49218060</v>
      </c>
      <c r="G416" s="8">
        <v>19</v>
      </c>
      <c r="H416" s="8" t="s">
        <v>1165</v>
      </c>
      <c r="I416" s="9" t="s">
        <v>1166</v>
      </c>
      <c r="J416" s="60">
        <v>2.9913100000000001E-2</v>
      </c>
      <c r="K416" s="61">
        <v>4.0217200000000003E-3</v>
      </c>
      <c r="L416" s="62">
        <v>5.9000000000000001E-13</v>
      </c>
      <c r="M416" s="60" t="s">
        <v>150</v>
      </c>
    </row>
    <row r="417" spans="1:13" hidden="1" x14ac:dyDescent="0.2">
      <c r="A417" s="8" t="s">
        <v>287</v>
      </c>
      <c r="B417" s="8" t="s">
        <v>30</v>
      </c>
      <c r="C417" t="s">
        <v>26</v>
      </c>
      <c r="D417" t="s">
        <v>15</v>
      </c>
      <c r="E417" s="8">
        <v>0.29439599999999999</v>
      </c>
      <c r="F417" s="8">
        <v>96011248</v>
      </c>
      <c r="G417" s="8">
        <v>13</v>
      </c>
      <c r="H417" s="8" t="s">
        <v>1099</v>
      </c>
      <c r="I417" s="9" t="s">
        <v>1100</v>
      </c>
      <c r="J417" s="60">
        <v>1.4930799999999999E-2</v>
      </c>
      <c r="K417" s="61">
        <v>2.0841100000000001E-3</v>
      </c>
      <c r="L417" s="62">
        <v>6.1999999999999998E-13</v>
      </c>
      <c r="M417" s="60">
        <v>600968</v>
      </c>
    </row>
    <row r="418" spans="1:13" x14ac:dyDescent="0.2">
      <c r="A418" s="8" t="s">
        <v>267</v>
      </c>
      <c r="B418" s="8" t="s">
        <v>135</v>
      </c>
      <c r="C418" s="8" t="s">
        <v>26</v>
      </c>
      <c r="D418" s="8" t="s">
        <v>45</v>
      </c>
      <c r="E418" s="8">
        <v>0.75751999999999997</v>
      </c>
      <c r="F418" s="8">
        <v>136616754</v>
      </c>
      <c r="G418" s="8">
        <v>2</v>
      </c>
      <c r="H418" s="8" t="s">
        <v>557</v>
      </c>
      <c r="I418" s="9" t="s">
        <v>572</v>
      </c>
      <c r="J418" s="82">
        <v>-1.95E-2</v>
      </c>
      <c r="K418" s="83">
        <v>2.7000000000000001E-3</v>
      </c>
      <c r="L418" s="82">
        <v>6.4299999999999999E-13</v>
      </c>
      <c r="M418" s="82">
        <v>315133</v>
      </c>
    </row>
    <row r="419" spans="1:13" x14ac:dyDescent="0.2">
      <c r="A419" s="8" t="s">
        <v>267</v>
      </c>
      <c r="B419" s="8" t="s">
        <v>135</v>
      </c>
      <c r="C419" s="8" t="s">
        <v>26</v>
      </c>
      <c r="D419" s="8" t="s">
        <v>45</v>
      </c>
      <c r="E419" s="8">
        <v>0.75751999999999997</v>
      </c>
      <c r="F419" s="8">
        <v>136616754</v>
      </c>
      <c r="G419" s="8">
        <v>2</v>
      </c>
      <c r="H419" s="8" t="s">
        <v>557</v>
      </c>
      <c r="I419" s="9" t="s">
        <v>573</v>
      </c>
      <c r="J419" s="82">
        <v>-1.9497E-2</v>
      </c>
      <c r="K419" s="83">
        <v>2.7112999999999998E-3</v>
      </c>
      <c r="L419" s="82">
        <v>6.4599999999999997E-13</v>
      </c>
      <c r="M419" s="82">
        <v>315133</v>
      </c>
    </row>
    <row r="420" spans="1:13" hidden="1" x14ac:dyDescent="0.2">
      <c r="A420" s="8" t="s">
        <v>267</v>
      </c>
      <c r="B420" s="8" t="s">
        <v>100</v>
      </c>
      <c r="C420" s="8" t="s">
        <v>26</v>
      </c>
      <c r="D420" s="8" t="s">
        <v>45</v>
      </c>
      <c r="E420" s="8">
        <v>0.49687700000000001</v>
      </c>
      <c r="F420" s="8">
        <v>49218060</v>
      </c>
      <c r="G420" s="8">
        <v>19</v>
      </c>
      <c r="H420" s="8" t="s">
        <v>1167</v>
      </c>
      <c r="I420" s="9" t="s">
        <v>1168</v>
      </c>
      <c r="J420" s="60">
        <v>2.8665599999999999E-2</v>
      </c>
      <c r="K420" s="61">
        <v>3.9936800000000003E-3</v>
      </c>
      <c r="L420" s="62">
        <v>7.1E-13</v>
      </c>
      <c r="M420" s="60">
        <v>115082</v>
      </c>
    </row>
    <row r="421" spans="1:13" hidden="1" x14ac:dyDescent="0.2">
      <c r="A421" s="8" t="s">
        <v>288</v>
      </c>
      <c r="B421" s="8" t="s">
        <v>100</v>
      </c>
      <c r="C421" t="s">
        <v>26</v>
      </c>
      <c r="D421" t="s">
        <v>45</v>
      </c>
      <c r="E421" s="8">
        <v>0.49687700000000001</v>
      </c>
      <c r="F421" s="8">
        <v>49218060</v>
      </c>
      <c r="G421" s="8">
        <v>19</v>
      </c>
      <c r="H421" s="8" t="s">
        <v>1167</v>
      </c>
      <c r="I421" s="9" t="s">
        <v>1168</v>
      </c>
      <c r="J421" s="60">
        <v>2.8665599999999999E-2</v>
      </c>
      <c r="K421" s="61">
        <v>3.9936800000000003E-3</v>
      </c>
      <c r="L421" s="62">
        <v>7.1E-13</v>
      </c>
      <c r="M421" s="60">
        <v>115082</v>
      </c>
    </row>
    <row r="422" spans="1:13" hidden="1" x14ac:dyDescent="0.2">
      <c r="A422" s="8" t="s">
        <v>287</v>
      </c>
      <c r="B422" s="8" t="s">
        <v>30</v>
      </c>
      <c r="C422" t="s">
        <v>26</v>
      </c>
      <c r="D422" t="s">
        <v>15</v>
      </c>
      <c r="E422" s="8">
        <v>0.293124</v>
      </c>
      <c r="F422" s="8">
        <v>96011248</v>
      </c>
      <c r="G422" s="8">
        <v>13</v>
      </c>
      <c r="H422" s="8" t="s">
        <v>1099</v>
      </c>
      <c r="I422" s="9" t="s">
        <v>1178</v>
      </c>
      <c r="J422" s="60">
        <v>1.4607999999999999E-2</v>
      </c>
      <c r="K422" s="61">
        <v>2.0339999999999998E-3</v>
      </c>
      <c r="L422" s="62">
        <v>7.12E-13</v>
      </c>
      <c r="M422" s="60">
        <v>542827</v>
      </c>
    </row>
    <row r="423" spans="1:13" x14ac:dyDescent="0.2">
      <c r="A423" s="8" t="s">
        <v>267</v>
      </c>
      <c r="B423" s="8" t="s">
        <v>135</v>
      </c>
      <c r="C423" s="8" t="s">
        <v>26</v>
      </c>
      <c r="D423" s="8" t="s">
        <v>45</v>
      </c>
      <c r="E423" s="8">
        <v>0.75712800000000002</v>
      </c>
      <c r="F423" s="8">
        <v>136616754</v>
      </c>
      <c r="G423" s="8">
        <v>2</v>
      </c>
      <c r="H423" s="8" t="s">
        <v>574</v>
      </c>
      <c r="I423" s="9" t="s">
        <v>575</v>
      </c>
      <c r="J423" s="82">
        <v>1.9724200000000001E-2</v>
      </c>
      <c r="K423" s="83">
        <v>2.74815E-3</v>
      </c>
      <c r="L423" s="82">
        <v>7.1299999999999999E-13</v>
      </c>
      <c r="M423" s="82">
        <v>349861</v>
      </c>
    </row>
    <row r="424" spans="1:13" hidden="1" x14ac:dyDescent="0.2">
      <c r="A424" s="8" t="s">
        <v>267</v>
      </c>
      <c r="B424" s="8" t="s">
        <v>100</v>
      </c>
      <c r="C424" s="8" t="s">
        <v>26</v>
      </c>
      <c r="D424" s="8" t="s">
        <v>45</v>
      </c>
      <c r="E424" s="8">
        <v>0.49823800000000001</v>
      </c>
      <c r="F424" s="8">
        <v>49218060</v>
      </c>
      <c r="G424" s="8">
        <v>19</v>
      </c>
      <c r="H424" s="8" t="s">
        <v>1169</v>
      </c>
      <c r="I424" s="9" t="s">
        <v>1170</v>
      </c>
      <c r="J424" s="60">
        <v>5.7433700000000002E-3</v>
      </c>
      <c r="K424" s="61">
        <v>8.0148999999999997E-4</v>
      </c>
      <c r="L424" s="62">
        <v>7.7400000000000003E-13</v>
      </c>
      <c r="M424" s="60">
        <v>337159</v>
      </c>
    </row>
    <row r="425" spans="1:13" hidden="1" x14ac:dyDescent="0.2">
      <c r="A425" s="8" t="s">
        <v>288</v>
      </c>
      <c r="B425" s="8" t="s">
        <v>100</v>
      </c>
      <c r="C425" t="s">
        <v>26</v>
      </c>
      <c r="D425" t="s">
        <v>45</v>
      </c>
      <c r="E425" s="8">
        <v>0.49823800000000001</v>
      </c>
      <c r="F425" s="8">
        <v>49218060</v>
      </c>
      <c r="G425" s="8">
        <v>19</v>
      </c>
      <c r="H425" s="8" t="s">
        <v>1169</v>
      </c>
      <c r="I425" s="9" t="s">
        <v>1170</v>
      </c>
      <c r="J425" s="60">
        <v>5.7433700000000002E-3</v>
      </c>
      <c r="K425" s="61">
        <v>8.0148800000000005E-4</v>
      </c>
      <c r="L425" s="62">
        <v>7.7400000000000003E-13</v>
      </c>
      <c r="M425" s="60">
        <v>337159</v>
      </c>
    </row>
    <row r="426" spans="1:13" hidden="1" x14ac:dyDescent="0.2">
      <c r="A426" s="8" t="s">
        <v>267</v>
      </c>
      <c r="B426" s="8" t="s">
        <v>132</v>
      </c>
      <c r="C426" s="8" t="s">
        <v>14</v>
      </c>
      <c r="D426" s="8" t="s">
        <v>45</v>
      </c>
      <c r="E426" s="8">
        <v>0.27319199999999999</v>
      </c>
      <c r="F426" s="8">
        <v>135837906</v>
      </c>
      <c r="G426" s="8">
        <v>2</v>
      </c>
      <c r="H426" s="8" t="s">
        <v>553</v>
      </c>
      <c r="I426" s="9" t="s">
        <v>554</v>
      </c>
      <c r="J426" s="60">
        <v>0.13305900000000001</v>
      </c>
      <c r="K426" s="61">
        <v>1.8582999999999999E-2</v>
      </c>
      <c r="L426" s="62">
        <v>8.05E-13</v>
      </c>
      <c r="M426" s="60">
        <v>7738</v>
      </c>
    </row>
    <row r="427" spans="1:13" hidden="1" x14ac:dyDescent="0.2">
      <c r="A427" s="8" t="s">
        <v>287</v>
      </c>
      <c r="B427" s="8" t="s">
        <v>42</v>
      </c>
      <c r="C427" t="s">
        <v>45</v>
      </c>
      <c r="D427" t="s">
        <v>26</v>
      </c>
      <c r="E427" s="8">
        <v>0.28875299999999998</v>
      </c>
      <c r="F427" s="8">
        <v>111688387</v>
      </c>
      <c r="G427" s="8">
        <v>9</v>
      </c>
      <c r="H427" s="8" t="s">
        <v>1762</v>
      </c>
      <c r="I427" s="9" t="s">
        <v>1763</v>
      </c>
      <c r="J427" s="60">
        <v>-1.62892E-2</v>
      </c>
      <c r="K427" s="61">
        <v>2.2761299999999999E-3</v>
      </c>
      <c r="L427" s="62">
        <v>8.3E-13</v>
      </c>
      <c r="M427" s="60">
        <v>243944</v>
      </c>
    </row>
    <row r="428" spans="1:13" hidden="1" x14ac:dyDescent="0.2">
      <c r="A428" s="8" t="s">
        <v>267</v>
      </c>
      <c r="B428" s="8" t="s">
        <v>100</v>
      </c>
      <c r="C428" s="8" t="s">
        <v>26</v>
      </c>
      <c r="D428" s="8" t="s">
        <v>45</v>
      </c>
      <c r="E428" s="8">
        <v>0.48427999999999999</v>
      </c>
      <c r="F428" s="8">
        <v>49218060</v>
      </c>
      <c r="G428" s="8">
        <v>19</v>
      </c>
      <c r="H428" s="8" t="s">
        <v>365</v>
      </c>
      <c r="I428" s="9" t="s">
        <v>1171</v>
      </c>
      <c r="J428" s="60">
        <v>1.37258E-2</v>
      </c>
      <c r="K428" s="61">
        <v>2.00008E-3</v>
      </c>
      <c r="L428" s="62">
        <v>8.5999999999999997E-13</v>
      </c>
      <c r="M428" s="60">
        <v>437723</v>
      </c>
    </row>
    <row r="429" spans="1:13" hidden="1" x14ac:dyDescent="0.2">
      <c r="A429" s="8" t="s">
        <v>288</v>
      </c>
      <c r="B429" s="8" t="s">
        <v>100</v>
      </c>
      <c r="C429" t="s">
        <v>26</v>
      </c>
      <c r="D429" t="s">
        <v>45</v>
      </c>
      <c r="E429" s="8">
        <v>0.48427999999999999</v>
      </c>
      <c r="F429" s="8">
        <v>49218060</v>
      </c>
      <c r="G429" s="8">
        <v>19</v>
      </c>
      <c r="H429" s="8" t="s">
        <v>365</v>
      </c>
      <c r="I429" s="9" t="s">
        <v>1171</v>
      </c>
      <c r="J429" s="60">
        <v>1.37258E-2</v>
      </c>
      <c r="K429" s="61">
        <v>2.00008E-3</v>
      </c>
      <c r="L429" s="62">
        <v>8.5999999999999997E-13</v>
      </c>
      <c r="M429" s="60">
        <v>437723</v>
      </c>
    </row>
    <row r="430" spans="1:13" hidden="1" x14ac:dyDescent="0.2">
      <c r="A430" s="8" t="s">
        <v>287</v>
      </c>
      <c r="B430" s="8" t="s">
        <v>42</v>
      </c>
      <c r="C430" t="s">
        <v>45</v>
      </c>
      <c r="D430" t="s">
        <v>26</v>
      </c>
      <c r="E430" s="8">
        <v>0.28822199999999998</v>
      </c>
      <c r="F430" s="8">
        <v>111688387</v>
      </c>
      <c r="G430" s="8">
        <v>9</v>
      </c>
      <c r="H430" s="8" t="s">
        <v>399</v>
      </c>
      <c r="I430" s="9" t="s">
        <v>400</v>
      </c>
      <c r="J430" s="60">
        <v>-1.01E-2</v>
      </c>
      <c r="K430" s="61">
        <v>1.4E-3</v>
      </c>
      <c r="L430" s="62">
        <v>9.2100000000000001E-13</v>
      </c>
      <c r="M430" s="60">
        <v>360388</v>
      </c>
    </row>
    <row r="431" spans="1:13" hidden="1" x14ac:dyDescent="0.2">
      <c r="A431" s="8" t="s">
        <v>267</v>
      </c>
      <c r="B431" s="8" t="s">
        <v>100</v>
      </c>
      <c r="C431" s="8" t="s">
        <v>26</v>
      </c>
      <c r="D431" s="8" t="s">
        <v>45</v>
      </c>
      <c r="E431" s="8">
        <v>0.50105100000000002</v>
      </c>
      <c r="F431" s="8">
        <v>49218060</v>
      </c>
      <c r="G431" s="8">
        <v>19</v>
      </c>
      <c r="H431" s="8" t="s">
        <v>1172</v>
      </c>
      <c r="I431" s="9" t="s">
        <v>1173</v>
      </c>
      <c r="J431" s="60">
        <v>4.0300000000000002E-2</v>
      </c>
      <c r="K431" s="61">
        <v>5.7000000000000002E-3</v>
      </c>
      <c r="L431" s="62">
        <v>1.0300000000000001E-12</v>
      </c>
      <c r="M431" s="60">
        <v>290385</v>
      </c>
    </row>
    <row r="432" spans="1:13" hidden="1" x14ac:dyDescent="0.2">
      <c r="A432" s="8" t="s">
        <v>288</v>
      </c>
      <c r="B432" s="8" t="s">
        <v>100</v>
      </c>
      <c r="C432" t="s">
        <v>26</v>
      </c>
      <c r="D432" t="s">
        <v>45</v>
      </c>
      <c r="E432" s="8">
        <v>0.50105100000000002</v>
      </c>
      <c r="F432" s="8">
        <v>49218060</v>
      </c>
      <c r="G432" s="8">
        <v>19</v>
      </c>
      <c r="H432" s="8" t="s">
        <v>1172</v>
      </c>
      <c r="I432" s="9" t="s">
        <v>1173</v>
      </c>
      <c r="J432" s="60">
        <v>4.0300000000000002E-2</v>
      </c>
      <c r="K432" s="61">
        <v>5.7000000000000002E-3</v>
      </c>
      <c r="L432" s="62">
        <v>1.0300000000000001E-12</v>
      </c>
      <c r="M432" s="60">
        <v>290385</v>
      </c>
    </row>
    <row r="433" spans="1:13" hidden="1" x14ac:dyDescent="0.2">
      <c r="A433" s="8" t="s">
        <v>267</v>
      </c>
      <c r="B433" s="8" t="s">
        <v>132</v>
      </c>
      <c r="C433" s="8" t="s">
        <v>14</v>
      </c>
      <c r="D433" s="8" t="s">
        <v>45</v>
      </c>
      <c r="E433" s="8">
        <v>0.26501999999999998</v>
      </c>
      <c r="F433" s="8">
        <v>135837906</v>
      </c>
      <c r="G433" s="8">
        <v>2</v>
      </c>
      <c r="H433" s="8" t="s">
        <v>539</v>
      </c>
      <c r="I433" s="9" t="s">
        <v>540</v>
      </c>
      <c r="J433" s="60">
        <v>5.0999000000000001E-3</v>
      </c>
      <c r="K433" s="61">
        <v>7.1630999999999995E-4</v>
      </c>
      <c r="L433" s="62">
        <v>1.08E-12</v>
      </c>
      <c r="M433" s="60">
        <v>313387</v>
      </c>
    </row>
    <row r="434" spans="1:13" hidden="1" x14ac:dyDescent="0.2">
      <c r="A434" s="8" t="s">
        <v>267</v>
      </c>
      <c r="B434" s="8" t="s">
        <v>72</v>
      </c>
      <c r="C434" s="8" t="s">
        <v>15</v>
      </c>
      <c r="D434" s="8" t="s">
        <v>14</v>
      </c>
      <c r="E434" s="8">
        <v>0.27610000000000001</v>
      </c>
      <c r="F434" s="8">
        <v>171947435</v>
      </c>
      <c r="G434" s="8">
        <v>3</v>
      </c>
      <c r="H434" s="8" t="s">
        <v>399</v>
      </c>
      <c r="I434" s="9" t="s">
        <v>419</v>
      </c>
      <c r="J434" s="60">
        <v>2.0199999999999999E-2</v>
      </c>
      <c r="K434" s="61">
        <v>2.8E-3</v>
      </c>
      <c r="L434" s="62">
        <v>1.13E-12</v>
      </c>
      <c r="M434" s="60">
        <v>350741</v>
      </c>
    </row>
    <row r="435" spans="1:13" hidden="1" x14ac:dyDescent="0.2">
      <c r="A435" s="8" t="s">
        <v>289</v>
      </c>
      <c r="B435" s="8" t="s">
        <v>72</v>
      </c>
      <c r="C435" s="8" t="s">
        <v>15</v>
      </c>
      <c r="D435" s="8" t="s">
        <v>14</v>
      </c>
      <c r="E435" s="8">
        <v>0.27610000000000001</v>
      </c>
      <c r="F435" s="8">
        <v>171947435</v>
      </c>
      <c r="G435" s="8">
        <v>3</v>
      </c>
      <c r="H435" s="8" t="s">
        <v>399</v>
      </c>
      <c r="I435" s="9" t="s">
        <v>419</v>
      </c>
      <c r="J435" s="60">
        <v>2.0199999999999999E-2</v>
      </c>
      <c r="K435" s="61">
        <v>2.8E-3</v>
      </c>
      <c r="L435" s="62">
        <v>1.13E-12</v>
      </c>
      <c r="M435" s="60">
        <v>350741</v>
      </c>
    </row>
    <row r="436" spans="1:13" hidden="1" x14ac:dyDescent="0.2">
      <c r="A436" s="8" t="s">
        <v>264</v>
      </c>
      <c r="B436" s="8" t="s">
        <v>72</v>
      </c>
      <c r="C436" t="s">
        <v>15</v>
      </c>
      <c r="D436" t="s">
        <v>14</v>
      </c>
      <c r="E436" s="8">
        <v>0.27610000000000001</v>
      </c>
      <c r="F436" s="8">
        <v>171947435</v>
      </c>
      <c r="G436" s="8">
        <v>3</v>
      </c>
      <c r="H436" s="8" t="s">
        <v>399</v>
      </c>
      <c r="I436" s="9" t="s">
        <v>419</v>
      </c>
      <c r="J436" s="60">
        <v>2.0199999999999999E-2</v>
      </c>
      <c r="K436" s="61">
        <v>2.8E-3</v>
      </c>
      <c r="L436" s="62">
        <v>1.1300599999999999E-12</v>
      </c>
      <c r="M436" s="60">
        <v>350741</v>
      </c>
    </row>
    <row r="437" spans="1:13" hidden="1" x14ac:dyDescent="0.2">
      <c r="A437" s="8" t="s">
        <v>267</v>
      </c>
      <c r="B437" s="8" t="s">
        <v>128</v>
      </c>
      <c r="C437" s="8" t="s">
        <v>26</v>
      </c>
      <c r="D437" s="8" t="s">
        <v>15</v>
      </c>
      <c r="E437" s="8">
        <v>0.30105399999999999</v>
      </c>
      <c r="F437" s="8">
        <v>1030320</v>
      </c>
      <c r="G437" s="8">
        <v>19</v>
      </c>
      <c r="H437" s="8" t="s">
        <v>815</v>
      </c>
      <c r="I437" s="9" t="s">
        <v>851</v>
      </c>
      <c r="J437" s="60">
        <v>1.5720999999999999E-2</v>
      </c>
      <c r="K437" s="61">
        <v>2.2109999999999999E-3</v>
      </c>
      <c r="L437" s="62">
        <v>1.19E-12</v>
      </c>
      <c r="M437" s="60">
        <v>519288</v>
      </c>
    </row>
    <row r="438" spans="1:13" hidden="1" x14ac:dyDescent="0.2">
      <c r="A438" s="8" t="s">
        <v>267</v>
      </c>
      <c r="B438" s="8" t="s">
        <v>128</v>
      </c>
      <c r="C438" s="8" t="s">
        <v>26</v>
      </c>
      <c r="D438" s="8" t="s">
        <v>15</v>
      </c>
      <c r="E438" s="8">
        <v>0.30105399999999999</v>
      </c>
      <c r="F438" s="8">
        <v>1030320</v>
      </c>
      <c r="G438" s="8">
        <v>19</v>
      </c>
      <c r="H438" s="8" t="s">
        <v>852</v>
      </c>
      <c r="I438" s="9" t="s">
        <v>853</v>
      </c>
      <c r="J438" s="60">
        <v>1.5720999999999999E-2</v>
      </c>
      <c r="K438" s="61">
        <v>2.2109999999999999E-3</v>
      </c>
      <c r="L438" s="62">
        <v>1.19E-12</v>
      </c>
      <c r="M438" s="60">
        <v>471509</v>
      </c>
    </row>
    <row r="439" spans="1:13" hidden="1" x14ac:dyDescent="0.2">
      <c r="A439" s="8" t="s">
        <v>267</v>
      </c>
      <c r="B439" s="8" t="s">
        <v>100</v>
      </c>
      <c r="C439" s="8" t="s">
        <v>26</v>
      </c>
      <c r="D439" s="8" t="s">
        <v>45</v>
      </c>
      <c r="E439" s="8">
        <v>0.50048000000000004</v>
      </c>
      <c r="F439" s="8">
        <v>49218060</v>
      </c>
      <c r="G439" s="8">
        <v>19</v>
      </c>
      <c r="H439" s="8" t="s">
        <v>1174</v>
      </c>
      <c r="I439" s="9" t="s">
        <v>1175</v>
      </c>
      <c r="J439" s="60">
        <v>1.6299999999999999E-2</v>
      </c>
      <c r="K439" s="61">
        <v>2.3E-3</v>
      </c>
      <c r="L439" s="62">
        <v>1.7199999999999999E-12</v>
      </c>
      <c r="M439" s="60">
        <v>342829</v>
      </c>
    </row>
    <row r="440" spans="1:13" hidden="1" x14ac:dyDescent="0.2">
      <c r="A440" s="8" t="s">
        <v>288</v>
      </c>
      <c r="B440" s="8" t="s">
        <v>100</v>
      </c>
      <c r="C440" t="s">
        <v>26</v>
      </c>
      <c r="D440" t="s">
        <v>45</v>
      </c>
      <c r="E440" s="8">
        <v>0.50048000000000004</v>
      </c>
      <c r="F440" s="8">
        <v>49218060</v>
      </c>
      <c r="G440" s="8">
        <v>19</v>
      </c>
      <c r="H440" s="8" t="s">
        <v>1174</v>
      </c>
      <c r="I440" s="9" t="s">
        <v>1175</v>
      </c>
      <c r="J440" s="60">
        <v>1.6299999999999999E-2</v>
      </c>
      <c r="K440" s="61">
        <v>2.3E-3</v>
      </c>
      <c r="L440" s="62">
        <v>1.7199999999999999E-12</v>
      </c>
      <c r="M440" s="60">
        <v>342829</v>
      </c>
    </row>
    <row r="441" spans="1:13" hidden="1" x14ac:dyDescent="0.2">
      <c r="A441" s="8" t="s">
        <v>267</v>
      </c>
      <c r="B441" s="8" t="s">
        <v>100</v>
      </c>
      <c r="C441" s="8" t="s">
        <v>26</v>
      </c>
      <c r="D441" s="8" t="s">
        <v>45</v>
      </c>
      <c r="E441" s="8">
        <v>0.50048000000000004</v>
      </c>
      <c r="F441" s="8">
        <v>49218060</v>
      </c>
      <c r="G441" s="8">
        <v>19</v>
      </c>
      <c r="H441" s="8" t="s">
        <v>1176</v>
      </c>
      <c r="I441" s="9" t="s">
        <v>1177</v>
      </c>
      <c r="J441" s="60">
        <v>1.6348000000000001E-2</v>
      </c>
      <c r="K441" s="61">
        <v>2.3170999999999999E-3</v>
      </c>
      <c r="L441" s="62">
        <v>1.7300000000000001E-12</v>
      </c>
      <c r="M441" s="60">
        <v>342829</v>
      </c>
    </row>
    <row r="442" spans="1:13" hidden="1" x14ac:dyDescent="0.2">
      <c r="A442" s="8" t="s">
        <v>288</v>
      </c>
      <c r="B442" s="8" t="s">
        <v>100</v>
      </c>
      <c r="C442" t="s">
        <v>26</v>
      </c>
      <c r="D442" t="s">
        <v>45</v>
      </c>
      <c r="E442" s="8">
        <v>0.50048000000000004</v>
      </c>
      <c r="F442" s="8">
        <v>49218060</v>
      </c>
      <c r="G442" s="8">
        <v>19</v>
      </c>
      <c r="H442" s="8" t="s">
        <v>1176</v>
      </c>
      <c r="I442" s="9" t="s">
        <v>1177</v>
      </c>
      <c r="J442" s="60">
        <v>1.6348000000000001E-2</v>
      </c>
      <c r="K442" s="61">
        <v>2.3170999999999999E-3</v>
      </c>
      <c r="L442" s="62">
        <v>1.7300000000000001E-12</v>
      </c>
      <c r="M442" s="60">
        <v>342829</v>
      </c>
    </row>
    <row r="443" spans="1:13" hidden="1" x14ac:dyDescent="0.2">
      <c r="A443" s="8" t="s">
        <v>267</v>
      </c>
      <c r="B443" s="8" t="s">
        <v>100</v>
      </c>
      <c r="C443" s="8" t="s">
        <v>26</v>
      </c>
      <c r="D443" s="8" t="s">
        <v>45</v>
      </c>
      <c r="E443" s="8">
        <v>0.48950199999999999</v>
      </c>
      <c r="F443" s="8">
        <v>49218060</v>
      </c>
      <c r="G443" s="8">
        <v>19</v>
      </c>
      <c r="H443" s="8" t="s">
        <v>1099</v>
      </c>
      <c r="I443" s="9" t="s">
        <v>1178</v>
      </c>
      <c r="J443" s="60">
        <v>1.3107000000000001E-2</v>
      </c>
      <c r="K443" s="61">
        <v>1.8569999999999999E-3</v>
      </c>
      <c r="L443" s="62">
        <v>1.75E-12</v>
      </c>
      <c r="M443" s="60">
        <v>542827</v>
      </c>
    </row>
    <row r="444" spans="1:13" hidden="1" x14ac:dyDescent="0.2">
      <c r="A444" s="8" t="s">
        <v>288</v>
      </c>
      <c r="B444" s="8" t="s">
        <v>100</v>
      </c>
      <c r="C444" t="s">
        <v>26</v>
      </c>
      <c r="D444" t="s">
        <v>45</v>
      </c>
      <c r="E444" s="8">
        <v>0.48950199999999999</v>
      </c>
      <c r="F444" s="8">
        <v>49218060</v>
      </c>
      <c r="G444" s="8">
        <v>19</v>
      </c>
      <c r="H444" s="8" t="s">
        <v>1099</v>
      </c>
      <c r="I444" s="9" t="s">
        <v>1178</v>
      </c>
      <c r="J444" s="60">
        <v>1.3107000000000001E-2</v>
      </c>
      <c r="K444" s="61">
        <v>1.8569999999999999E-3</v>
      </c>
      <c r="L444" s="62">
        <v>1.75E-12</v>
      </c>
      <c r="M444" s="60">
        <v>542827</v>
      </c>
    </row>
    <row r="445" spans="1:13" hidden="1" x14ac:dyDescent="0.2">
      <c r="A445" s="8" t="s">
        <v>267</v>
      </c>
      <c r="B445" s="8" t="s">
        <v>132</v>
      </c>
      <c r="C445" s="8" t="s">
        <v>14</v>
      </c>
      <c r="D445" s="8" t="s">
        <v>45</v>
      </c>
      <c r="E445" s="8">
        <v>0.28399999999999997</v>
      </c>
      <c r="F445" s="8">
        <v>135837906</v>
      </c>
      <c r="G445" s="8">
        <v>2</v>
      </c>
      <c r="H445" s="8" t="s">
        <v>517</v>
      </c>
      <c r="I445" s="9" t="s">
        <v>546</v>
      </c>
      <c r="J445" s="60">
        <v>1.84E-2</v>
      </c>
      <c r="K445" s="61">
        <v>2.5999999999999999E-3</v>
      </c>
      <c r="L445" s="62">
        <v>1.7800000000000001E-12</v>
      </c>
      <c r="M445" s="60">
        <v>321047</v>
      </c>
    </row>
    <row r="446" spans="1:13" hidden="1" x14ac:dyDescent="0.2">
      <c r="A446" s="8" t="s">
        <v>267</v>
      </c>
      <c r="B446" s="8" t="s">
        <v>132</v>
      </c>
      <c r="C446" s="8" t="s">
        <v>14</v>
      </c>
      <c r="D446" s="8" t="s">
        <v>45</v>
      </c>
      <c r="E446" s="8">
        <v>0.44115399999999999</v>
      </c>
      <c r="F446" s="8">
        <v>135837906</v>
      </c>
      <c r="G446" s="8">
        <v>2</v>
      </c>
      <c r="H446" s="8" t="s">
        <v>1894</v>
      </c>
      <c r="I446" s="9" t="s">
        <v>1895</v>
      </c>
      <c r="J446" s="60">
        <v>-8.4216700000000005E-2</v>
      </c>
      <c r="K446" s="61">
        <v>1.19658E-2</v>
      </c>
      <c r="L446" s="62">
        <v>1.95E-12</v>
      </c>
      <c r="M446" s="60">
        <v>25191</v>
      </c>
    </row>
    <row r="447" spans="1:13" hidden="1" x14ac:dyDescent="0.2">
      <c r="A447" s="8" t="s">
        <v>267</v>
      </c>
      <c r="B447" s="8" t="s">
        <v>100</v>
      </c>
      <c r="C447" s="8" t="s">
        <v>26</v>
      </c>
      <c r="D447" s="8" t="s">
        <v>45</v>
      </c>
      <c r="E447" s="8">
        <v>0.48430699999999999</v>
      </c>
      <c r="F447" s="8">
        <v>49218060</v>
      </c>
      <c r="G447" s="8">
        <v>19</v>
      </c>
      <c r="H447" s="8" t="s">
        <v>363</v>
      </c>
      <c r="I447" s="9" t="s">
        <v>1179</v>
      </c>
      <c r="J447" s="60">
        <v>1.3546000000000001E-2</v>
      </c>
      <c r="K447" s="61">
        <v>2.01556E-3</v>
      </c>
      <c r="L447" s="62">
        <v>2.0999999999999999E-12</v>
      </c>
      <c r="M447" s="60">
        <v>437291</v>
      </c>
    </row>
    <row r="448" spans="1:13" hidden="1" x14ac:dyDescent="0.2">
      <c r="A448" s="8" t="s">
        <v>288</v>
      </c>
      <c r="B448" s="8" t="s">
        <v>100</v>
      </c>
      <c r="C448" t="s">
        <v>26</v>
      </c>
      <c r="D448" t="s">
        <v>45</v>
      </c>
      <c r="E448" s="8">
        <v>0.48430699999999999</v>
      </c>
      <c r="F448" s="8">
        <v>49218060</v>
      </c>
      <c r="G448" s="8">
        <v>19</v>
      </c>
      <c r="H448" s="8" t="s">
        <v>363</v>
      </c>
      <c r="I448" s="9" t="s">
        <v>1179</v>
      </c>
      <c r="J448" s="60">
        <v>1.3546000000000001E-2</v>
      </c>
      <c r="K448" s="61">
        <v>2.01556E-3</v>
      </c>
      <c r="L448" s="62">
        <v>2.0999999999999999E-12</v>
      </c>
      <c r="M448" s="60">
        <v>437291</v>
      </c>
    </row>
    <row r="449" spans="1:13" hidden="1" x14ac:dyDescent="0.2">
      <c r="A449" s="8" t="s">
        <v>267</v>
      </c>
      <c r="B449" s="8" t="s">
        <v>100</v>
      </c>
      <c r="C449" s="8" t="s">
        <v>26</v>
      </c>
      <c r="D449" s="8" t="s">
        <v>45</v>
      </c>
      <c r="E449" s="8">
        <v>0.49786200000000003</v>
      </c>
      <c r="F449" s="8">
        <v>49218060</v>
      </c>
      <c r="G449" s="8">
        <v>19</v>
      </c>
      <c r="H449" s="8" t="s">
        <v>1180</v>
      </c>
      <c r="I449" s="9" t="s">
        <v>1181</v>
      </c>
      <c r="J449" s="60">
        <v>-1.47432E-2</v>
      </c>
      <c r="K449" s="61">
        <v>2.1010099999999999E-3</v>
      </c>
      <c r="L449" s="62">
        <v>2.2999999999999999E-12</v>
      </c>
      <c r="M449" s="60">
        <v>461981</v>
      </c>
    </row>
    <row r="450" spans="1:13" hidden="1" x14ac:dyDescent="0.2">
      <c r="A450" s="8" t="s">
        <v>288</v>
      </c>
      <c r="B450" s="8" t="s">
        <v>100</v>
      </c>
      <c r="C450" t="s">
        <v>26</v>
      </c>
      <c r="D450" t="s">
        <v>45</v>
      </c>
      <c r="E450" s="8">
        <v>0.49786200000000003</v>
      </c>
      <c r="F450" s="8">
        <v>49218060</v>
      </c>
      <c r="G450" s="8">
        <v>19</v>
      </c>
      <c r="H450" s="8" t="s">
        <v>1180</v>
      </c>
      <c r="I450" s="9" t="s">
        <v>1181</v>
      </c>
      <c r="J450" s="60">
        <v>-1.47432E-2</v>
      </c>
      <c r="K450" s="61">
        <v>2.1010099999999999E-3</v>
      </c>
      <c r="L450" s="62">
        <v>2.2999999999999999E-12</v>
      </c>
      <c r="M450" s="60">
        <v>461981</v>
      </c>
    </row>
    <row r="451" spans="1:13" hidden="1" x14ac:dyDescent="0.2">
      <c r="A451" s="8" t="s">
        <v>267</v>
      </c>
      <c r="B451" s="8" t="s">
        <v>100</v>
      </c>
      <c r="C451" s="8" t="s">
        <v>26</v>
      </c>
      <c r="D451" s="8" t="s">
        <v>45</v>
      </c>
      <c r="E451" s="8">
        <v>0.49687700000000001</v>
      </c>
      <c r="F451" s="8">
        <v>49218060</v>
      </c>
      <c r="G451" s="8">
        <v>19</v>
      </c>
      <c r="H451" s="8" t="s">
        <v>1182</v>
      </c>
      <c r="I451" s="9" t="s">
        <v>1183</v>
      </c>
      <c r="J451" s="60">
        <v>2.8353699999999999E-2</v>
      </c>
      <c r="K451" s="61">
        <v>4.0480999999999998E-3</v>
      </c>
      <c r="L451" s="62">
        <v>2.4999999999999998E-12</v>
      </c>
      <c r="M451" s="60">
        <v>115082</v>
      </c>
    </row>
    <row r="452" spans="1:13" hidden="1" x14ac:dyDescent="0.2">
      <c r="A452" s="8" t="s">
        <v>288</v>
      </c>
      <c r="B452" s="8" t="s">
        <v>100</v>
      </c>
      <c r="C452" t="s">
        <v>26</v>
      </c>
      <c r="D452" t="s">
        <v>45</v>
      </c>
      <c r="E452" s="8">
        <v>0.49687700000000001</v>
      </c>
      <c r="F452" s="8">
        <v>49218060</v>
      </c>
      <c r="G452" s="8">
        <v>19</v>
      </c>
      <c r="H452" s="8" t="s">
        <v>1182</v>
      </c>
      <c r="I452" s="9" t="s">
        <v>1183</v>
      </c>
      <c r="J452" s="60">
        <v>2.8353699999999999E-2</v>
      </c>
      <c r="K452" s="61">
        <v>4.0480999999999998E-3</v>
      </c>
      <c r="L452" s="62">
        <v>2.4999999999999998E-12</v>
      </c>
      <c r="M452" s="60">
        <v>115082</v>
      </c>
    </row>
    <row r="453" spans="1:13" x14ac:dyDescent="0.2">
      <c r="A453" s="8" t="s">
        <v>267</v>
      </c>
      <c r="B453" s="8" t="s">
        <v>135</v>
      </c>
      <c r="C453" s="8" t="s">
        <v>26</v>
      </c>
      <c r="D453" s="8" t="s">
        <v>45</v>
      </c>
      <c r="E453" s="8">
        <v>0.72472499999999995</v>
      </c>
      <c r="F453" s="8">
        <v>136616754</v>
      </c>
      <c r="G453" s="8">
        <v>2</v>
      </c>
      <c r="H453" s="8" t="s">
        <v>576</v>
      </c>
      <c r="I453" s="9" t="s">
        <v>577</v>
      </c>
      <c r="J453" s="82">
        <v>1.5206000000000001E-2</v>
      </c>
      <c r="K453" s="83">
        <v>2.1700000000000001E-3</v>
      </c>
      <c r="L453" s="82">
        <v>2.51E-12</v>
      </c>
      <c r="M453" s="82">
        <v>521594</v>
      </c>
    </row>
    <row r="454" spans="1:13" x14ac:dyDescent="0.2">
      <c r="A454" s="8" t="s">
        <v>267</v>
      </c>
      <c r="B454" s="8" t="s">
        <v>135</v>
      </c>
      <c r="C454" s="8" t="s">
        <v>26</v>
      </c>
      <c r="D454" s="8" t="s">
        <v>45</v>
      </c>
      <c r="E454" s="8">
        <v>0.72472499999999995</v>
      </c>
      <c r="F454" s="8">
        <v>136616754</v>
      </c>
      <c r="G454" s="8">
        <v>2</v>
      </c>
      <c r="H454" s="8" t="s">
        <v>578</v>
      </c>
      <c r="I454" s="9" t="s">
        <v>579</v>
      </c>
      <c r="J454" s="82">
        <v>1.5206000000000001E-2</v>
      </c>
      <c r="K454" s="83">
        <v>2.1700000000000001E-3</v>
      </c>
      <c r="L454" s="82">
        <v>2.51E-12</v>
      </c>
      <c r="M454" s="82">
        <v>519569</v>
      </c>
    </row>
    <row r="455" spans="1:13" hidden="1" x14ac:dyDescent="0.2">
      <c r="A455" s="8" t="s">
        <v>267</v>
      </c>
      <c r="B455" s="8" t="s">
        <v>100</v>
      </c>
      <c r="C455" s="8" t="s">
        <v>26</v>
      </c>
      <c r="D455" s="8" t="s">
        <v>45</v>
      </c>
      <c r="E455" s="8">
        <v>0.49734</v>
      </c>
      <c r="F455" s="8">
        <v>49218060</v>
      </c>
      <c r="G455" s="8">
        <v>19</v>
      </c>
      <c r="H455" s="8" t="s">
        <v>1184</v>
      </c>
      <c r="I455" s="9" t="s">
        <v>1185</v>
      </c>
      <c r="J455" s="60">
        <v>-0.17219999999999999</v>
      </c>
      <c r="K455" s="61">
        <v>2.46E-2</v>
      </c>
      <c r="L455" s="62">
        <v>2.5700000000000002E-12</v>
      </c>
      <c r="M455" s="60">
        <v>3301</v>
      </c>
    </row>
    <row r="456" spans="1:13" hidden="1" x14ac:dyDescent="0.2">
      <c r="A456" s="8" t="s">
        <v>288</v>
      </c>
      <c r="B456" s="8" t="s">
        <v>100</v>
      </c>
      <c r="C456" t="s">
        <v>26</v>
      </c>
      <c r="D456" t="s">
        <v>45</v>
      </c>
      <c r="E456" s="8">
        <v>0.49734</v>
      </c>
      <c r="F456" s="8">
        <v>49218060</v>
      </c>
      <c r="G456" s="8">
        <v>19</v>
      </c>
      <c r="H456" s="8" t="s">
        <v>1184</v>
      </c>
      <c r="I456" s="9" t="s">
        <v>1185</v>
      </c>
      <c r="J456" s="60">
        <v>-0.17219999999999999</v>
      </c>
      <c r="K456" s="61">
        <v>2.46E-2</v>
      </c>
      <c r="L456" s="62">
        <v>2.5700000000000002E-12</v>
      </c>
      <c r="M456" s="60">
        <v>3301</v>
      </c>
    </row>
    <row r="457" spans="1:13" hidden="1" x14ac:dyDescent="0.2">
      <c r="A457" s="8" t="s">
        <v>267</v>
      </c>
      <c r="B457" s="8" t="s">
        <v>132</v>
      </c>
      <c r="C457" s="8" t="s">
        <v>14</v>
      </c>
      <c r="D457" s="8" t="s">
        <v>45</v>
      </c>
      <c r="E457" s="8">
        <v>0.44115399999999999</v>
      </c>
      <c r="F457" s="8">
        <v>135837906</v>
      </c>
      <c r="G457" s="8">
        <v>2</v>
      </c>
      <c r="H457" s="8" t="s">
        <v>1896</v>
      </c>
      <c r="I457" s="9" t="s">
        <v>1897</v>
      </c>
      <c r="J457" s="60">
        <v>-8.3624000000000004E-2</v>
      </c>
      <c r="K457" s="61">
        <v>1.19661E-2</v>
      </c>
      <c r="L457" s="62">
        <v>2.7799999999999999E-12</v>
      </c>
      <c r="M457" s="60">
        <v>25191</v>
      </c>
    </row>
    <row r="458" spans="1:13" hidden="1" x14ac:dyDescent="0.2">
      <c r="A458" s="8" t="s">
        <v>267</v>
      </c>
      <c r="B458" s="8" t="s">
        <v>132</v>
      </c>
      <c r="C458" s="8" t="s">
        <v>14</v>
      </c>
      <c r="D458" s="8" t="s">
        <v>45</v>
      </c>
      <c r="E458" s="8">
        <v>0.44115399999999999</v>
      </c>
      <c r="F458" s="8">
        <v>135837906</v>
      </c>
      <c r="G458" s="8">
        <v>2</v>
      </c>
      <c r="H458" s="8" t="s">
        <v>1898</v>
      </c>
      <c r="I458" s="9" t="s">
        <v>1899</v>
      </c>
      <c r="J458" s="60">
        <v>-8.3573900000000007E-2</v>
      </c>
      <c r="K458" s="61">
        <v>1.19661E-2</v>
      </c>
      <c r="L458" s="62">
        <v>2.8599999999999999E-12</v>
      </c>
      <c r="M458" s="60">
        <v>25191</v>
      </c>
    </row>
    <row r="459" spans="1:13" hidden="1" x14ac:dyDescent="0.2">
      <c r="A459" s="8" t="s">
        <v>267</v>
      </c>
      <c r="B459" s="8" t="s">
        <v>100</v>
      </c>
      <c r="C459" s="8" t="s">
        <v>26</v>
      </c>
      <c r="D459" s="8" t="s">
        <v>45</v>
      </c>
      <c r="E459" s="8">
        <v>0.49687700000000001</v>
      </c>
      <c r="F459" s="8">
        <v>49218060</v>
      </c>
      <c r="G459" s="8">
        <v>19</v>
      </c>
      <c r="H459" s="8" t="s">
        <v>1186</v>
      </c>
      <c r="I459" s="9" t="s">
        <v>1187</v>
      </c>
      <c r="J459" s="60">
        <v>2.78353E-2</v>
      </c>
      <c r="K459" s="61">
        <v>3.9909799999999999E-3</v>
      </c>
      <c r="L459" s="62">
        <v>3.1000000000000001E-12</v>
      </c>
      <c r="M459" s="60">
        <v>115082</v>
      </c>
    </row>
    <row r="460" spans="1:13" hidden="1" x14ac:dyDescent="0.2">
      <c r="A460" s="8" t="s">
        <v>288</v>
      </c>
      <c r="B460" s="8" t="s">
        <v>100</v>
      </c>
      <c r="C460" t="s">
        <v>26</v>
      </c>
      <c r="D460" t="s">
        <v>45</v>
      </c>
      <c r="E460" s="8">
        <v>0.49687700000000001</v>
      </c>
      <c r="F460" s="8">
        <v>49218060</v>
      </c>
      <c r="G460" s="8">
        <v>19</v>
      </c>
      <c r="H460" s="8" t="s">
        <v>1186</v>
      </c>
      <c r="I460" s="9" t="s">
        <v>1187</v>
      </c>
      <c r="J460" s="60">
        <v>2.78353E-2</v>
      </c>
      <c r="K460" s="61">
        <v>3.9909799999999999E-3</v>
      </c>
      <c r="L460" s="62">
        <v>3.1000000000000001E-12</v>
      </c>
      <c r="M460" s="60">
        <v>115082</v>
      </c>
    </row>
    <row r="461" spans="1:13" hidden="1" x14ac:dyDescent="0.2">
      <c r="A461" s="8" t="s">
        <v>267</v>
      </c>
      <c r="B461" s="8" t="s">
        <v>72</v>
      </c>
      <c r="C461" s="8" t="s">
        <v>15</v>
      </c>
      <c r="D461" s="8" t="s">
        <v>14</v>
      </c>
      <c r="E461" s="8">
        <v>0.25878699999999999</v>
      </c>
      <c r="F461" s="8">
        <v>171947435</v>
      </c>
      <c r="G461" s="8">
        <v>3</v>
      </c>
      <c r="H461" s="8" t="s">
        <v>420</v>
      </c>
      <c r="I461" s="9" t="s">
        <v>421</v>
      </c>
      <c r="J461" s="60">
        <v>-8.5900000000000004E-2</v>
      </c>
      <c r="K461" s="61">
        <v>1.23E-2</v>
      </c>
      <c r="L461" s="62">
        <v>3.3599999999999998E-12</v>
      </c>
      <c r="M461" s="60">
        <v>484979</v>
      </c>
    </row>
    <row r="462" spans="1:13" hidden="1" x14ac:dyDescent="0.2">
      <c r="A462" s="8" t="s">
        <v>289</v>
      </c>
      <c r="B462" s="8" t="s">
        <v>72</v>
      </c>
      <c r="C462" s="8" t="s">
        <v>15</v>
      </c>
      <c r="D462" s="8" t="s">
        <v>14</v>
      </c>
      <c r="E462" s="8">
        <v>0.25878699999999999</v>
      </c>
      <c r="F462" s="8">
        <v>171947435</v>
      </c>
      <c r="G462" s="8">
        <v>3</v>
      </c>
      <c r="H462" s="8" t="s">
        <v>420</v>
      </c>
      <c r="I462" s="9" t="s">
        <v>421</v>
      </c>
      <c r="J462" s="60">
        <v>-8.5900000000000004E-2</v>
      </c>
      <c r="K462" s="61">
        <v>1.23E-2</v>
      </c>
      <c r="L462" s="62">
        <v>3.3599999999999998E-12</v>
      </c>
      <c r="M462" s="60">
        <v>484979</v>
      </c>
    </row>
    <row r="463" spans="1:13" hidden="1" x14ac:dyDescent="0.2">
      <c r="A463" s="8" t="s">
        <v>264</v>
      </c>
      <c r="B463" s="8" t="s">
        <v>72</v>
      </c>
      <c r="C463" t="s">
        <v>15</v>
      </c>
      <c r="D463" t="s">
        <v>14</v>
      </c>
      <c r="E463" s="8">
        <v>0.25878699999999999</v>
      </c>
      <c r="F463" s="8">
        <v>171947435</v>
      </c>
      <c r="G463" s="8">
        <v>3</v>
      </c>
      <c r="H463" s="8" t="s">
        <v>420</v>
      </c>
      <c r="I463" s="9" t="s">
        <v>421</v>
      </c>
      <c r="J463" s="60">
        <v>-8.5900000000000004E-2</v>
      </c>
      <c r="K463" s="61">
        <v>1.23E-2</v>
      </c>
      <c r="L463" s="62">
        <v>3.3620199999999998E-12</v>
      </c>
      <c r="M463" s="60">
        <v>484979</v>
      </c>
    </row>
    <row r="464" spans="1:13" hidden="1" x14ac:dyDescent="0.2">
      <c r="A464" s="8" t="s">
        <v>267</v>
      </c>
      <c r="B464" s="8" t="s">
        <v>132</v>
      </c>
      <c r="C464" s="8" t="s">
        <v>14</v>
      </c>
      <c r="D464" s="8" t="s">
        <v>45</v>
      </c>
      <c r="E464" s="8">
        <v>0.274731</v>
      </c>
      <c r="F464" s="8">
        <v>135837906</v>
      </c>
      <c r="G464" s="8">
        <v>2</v>
      </c>
      <c r="H464" s="8" t="s">
        <v>559</v>
      </c>
      <c r="I464" s="9" t="s">
        <v>560</v>
      </c>
      <c r="J464" s="60">
        <v>0.13783500000000001</v>
      </c>
      <c r="K464" s="61">
        <v>1.9835599999999998E-2</v>
      </c>
      <c r="L464" s="62">
        <v>3.6799999999999997E-12</v>
      </c>
      <c r="M464" s="60">
        <v>7738</v>
      </c>
    </row>
    <row r="465" spans="1:13" hidden="1" x14ac:dyDescent="0.2">
      <c r="A465" s="8" t="s">
        <v>267</v>
      </c>
      <c r="B465" s="8" t="s">
        <v>100</v>
      </c>
      <c r="C465" s="8" t="s">
        <v>26</v>
      </c>
      <c r="D465" s="8" t="s">
        <v>45</v>
      </c>
      <c r="E465" s="8">
        <v>0.49686799999999998</v>
      </c>
      <c r="F465" s="8">
        <v>49218060</v>
      </c>
      <c r="G465" s="8">
        <v>19</v>
      </c>
      <c r="H465" s="8" t="s">
        <v>1188</v>
      </c>
      <c r="I465" s="9" t="s">
        <v>1189</v>
      </c>
      <c r="J465" s="60">
        <v>2.8734099999999999E-2</v>
      </c>
      <c r="K465" s="61">
        <v>3.9974299999999997E-3</v>
      </c>
      <c r="L465" s="62">
        <v>3.7E-12</v>
      </c>
      <c r="M465" s="60" t="s">
        <v>150</v>
      </c>
    </row>
    <row r="466" spans="1:13" hidden="1" x14ac:dyDescent="0.2">
      <c r="A466" s="8" t="s">
        <v>288</v>
      </c>
      <c r="B466" s="8" t="s">
        <v>100</v>
      </c>
      <c r="C466" t="s">
        <v>26</v>
      </c>
      <c r="D466" t="s">
        <v>45</v>
      </c>
      <c r="E466" s="8">
        <v>0.49686799999999998</v>
      </c>
      <c r="F466" s="8">
        <v>49218060</v>
      </c>
      <c r="G466" s="8">
        <v>19</v>
      </c>
      <c r="H466" s="8" t="s">
        <v>1188</v>
      </c>
      <c r="I466" s="9" t="s">
        <v>1189</v>
      </c>
      <c r="J466" s="60">
        <v>2.8734099999999999E-2</v>
      </c>
      <c r="K466" s="61">
        <v>3.9974299999999997E-3</v>
      </c>
      <c r="L466" s="62">
        <v>3.7E-12</v>
      </c>
      <c r="M466" s="60" t="s">
        <v>150</v>
      </c>
    </row>
    <row r="467" spans="1:13" hidden="1" x14ac:dyDescent="0.2">
      <c r="A467" s="8" t="s">
        <v>267</v>
      </c>
      <c r="B467" s="8" t="s">
        <v>100</v>
      </c>
      <c r="C467" s="8" t="s">
        <v>26</v>
      </c>
      <c r="D467" s="8" t="s">
        <v>45</v>
      </c>
      <c r="E467" s="8">
        <v>0.49687700000000001</v>
      </c>
      <c r="F467" s="8">
        <v>49218060</v>
      </c>
      <c r="G467" s="8">
        <v>19</v>
      </c>
      <c r="H467" s="8" t="s">
        <v>1190</v>
      </c>
      <c r="I467" s="9" t="s">
        <v>1191</v>
      </c>
      <c r="J467" s="60">
        <v>2.8174000000000001E-2</v>
      </c>
      <c r="K467" s="61">
        <v>4.06135E-3</v>
      </c>
      <c r="L467" s="62">
        <v>3.9999999999999999E-12</v>
      </c>
      <c r="M467" s="60">
        <v>115082</v>
      </c>
    </row>
    <row r="468" spans="1:13" hidden="1" x14ac:dyDescent="0.2">
      <c r="A468" s="8" t="s">
        <v>288</v>
      </c>
      <c r="B468" s="8" t="s">
        <v>100</v>
      </c>
      <c r="C468" t="s">
        <v>26</v>
      </c>
      <c r="D468" t="s">
        <v>45</v>
      </c>
      <c r="E468" s="8">
        <v>0.49687700000000001</v>
      </c>
      <c r="F468" s="8">
        <v>49218060</v>
      </c>
      <c r="G468" s="8">
        <v>19</v>
      </c>
      <c r="H468" s="8" t="s">
        <v>1190</v>
      </c>
      <c r="I468" s="9" t="s">
        <v>1191</v>
      </c>
      <c r="J468" s="60">
        <v>2.8174000000000001E-2</v>
      </c>
      <c r="K468" s="61">
        <v>4.06135E-3</v>
      </c>
      <c r="L468" s="62">
        <v>3.9999999999999999E-12</v>
      </c>
      <c r="M468" s="60">
        <v>115082</v>
      </c>
    </row>
    <row r="469" spans="1:13" hidden="1" x14ac:dyDescent="0.2">
      <c r="A469" s="8" t="s">
        <v>267</v>
      </c>
      <c r="B469" s="8" t="s">
        <v>132</v>
      </c>
      <c r="C469" s="8" t="s">
        <v>14</v>
      </c>
      <c r="D469" s="8" t="s">
        <v>45</v>
      </c>
      <c r="E469" s="8">
        <v>0.26501999999999998</v>
      </c>
      <c r="F469" s="8">
        <v>135837906</v>
      </c>
      <c r="G469" s="8">
        <v>2</v>
      </c>
      <c r="H469" s="8" t="s">
        <v>539</v>
      </c>
      <c r="I469" s="9" t="s">
        <v>545</v>
      </c>
      <c r="J469" s="60">
        <v>1.8304999999999998E-2</v>
      </c>
      <c r="K469" s="61">
        <v>2.6411E-3</v>
      </c>
      <c r="L469" s="62">
        <v>4.1899999999999997E-12</v>
      </c>
      <c r="M469" s="60">
        <v>313387</v>
      </c>
    </row>
    <row r="470" spans="1:13" hidden="1" x14ac:dyDescent="0.2">
      <c r="A470" s="8" t="s">
        <v>287</v>
      </c>
      <c r="B470" s="8" t="s">
        <v>30</v>
      </c>
      <c r="C470" t="s">
        <v>26</v>
      </c>
      <c r="D470" t="s">
        <v>15</v>
      </c>
      <c r="E470" s="8">
        <v>0.294597</v>
      </c>
      <c r="F470" s="8">
        <v>96011248</v>
      </c>
      <c r="G470" s="8">
        <v>13</v>
      </c>
      <c r="H470" s="8" t="s">
        <v>1099</v>
      </c>
      <c r="I470" s="9" t="s">
        <v>1323</v>
      </c>
      <c r="J470" s="60">
        <v>1.61987E-2</v>
      </c>
      <c r="K470" s="61">
        <v>2.3375000000000002E-3</v>
      </c>
      <c r="L470" s="62">
        <v>4.1999999999999999E-12</v>
      </c>
      <c r="M470" s="60">
        <v>408112</v>
      </c>
    </row>
    <row r="471" spans="1:13" x14ac:dyDescent="0.2">
      <c r="A471" s="8" t="s">
        <v>267</v>
      </c>
      <c r="B471" s="8" t="s">
        <v>135</v>
      </c>
      <c r="C471" s="8" t="s">
        <v>26</v>
      </c>
      <c r="D471" s="8" t="s">
        <v>45</v>
      </c>
      <c r="E471" s="8">
        <v>0.58730800000000005</v>
      </c>
      <c r="F471" s="8">
        <v>136616754</v>
      </c>
      <c r="G471" s="8">
        <v>2</v>
      </c>
      <c r="H471" s="8" t="s">
        <v>580</v>
      </c>
      <c r="I471" s="9" t="s">
        <v>581</v>
      </c>
      <c r="J471" s="82">
        <v>8.1188999999999997E-2</v>
      </c>
      <c r="K471" s="83">
        <v>1.17197E-2</v>
      </c>
      <c r="L471" s="82">
        <v>4.2999999999999999E-12</v>
      </c>
      <c r="M471" s="82">
        <v>5959</v>
      </c>
    </row>
    <row r="472" spans="1:13" hidden="1" x14ac:dyDescent="0.2">
      <c r="A472" s="8" t="s">
        <v>267</v>
      </c>
      <c r="B472" s="8" t="s">
        <v>132</v>
      </c>
      <c r="C472" s="8" t="s">
        <v>14</v>
      </c>
      <c r="D472" s="8" t="s">
        <v>45</v>
      </c>
      <c r="E472" s="8">
        <v>0.44115399999999999</v>
      </c>
      <c r="F472" s="8">
        <v>135837906</v>
      </c>
      <c r="G472" s="8">
        <v>2</v>
      </c>
      <c r="H472" s="8" t="s">
        <v>1900</v>
      </c>
      <c r="I472" s="9" t="s">
        <v>1901</v>
      </c>
      <c r="J472" s="60">
        <v>-8.2885799999999996E-2</v>
      </c>
      <c r="K472" s="61">
        <v>1.19665E-2</v>
      </c>
      <c r="L472" s="62">
        <v>4.31E-12</v>
      </c>
      <c r="M472" s="60">
        <v>23814</v>
      </c>
    </row>
    <row r="473" spans="1:13" hidden="1" x14ac:dyDescent="0.2">
      <c r="A473" s="8" t="s">
        <v>267</v>
      </c>
      <c r="B473" s="8" t="s">
        <v>100</v>
      </c>
      <c r="C473" s="8" t="s">
        <v>26</v>
      </c>
      <c r="D473" s="8" t="s">
        <v>45</v>
      </c>
      <c r="E473" s="8">
        <v>0.48349999999999999</v>
      </c>
      <c r="F473" s="8">
        <v>49218060</v>
      </c>
      <c r="G473" s="8">
        <v>19</v>
      </c>
      <c r="H473" s="8" t="s">
        <v>1192</v>
      </c>
      <c r="I473" s="9" t="s">
        <v>1193</v>
      </c>
      <c r="J473" s="60">
        <v>0.2142</v>
      </c>
      <c r="K473" s="61">
        <v>3.1E-2</v>
      </c>
      <c r="L473" s="62">
        <v>4.5300000000000003E-12</v>
      </c>
      <c r="M473" s="60">
        <v>702594</v>
      </c>
    </row>
    <row r="474" spans="1:13" hidden="1" x14ac:dyDescent="0.2">
      <c r="A474" s="8" t="s">
        <v>288</v>
      </c>
      <c r="B474" s="8" t="s">
        <v>100</v>
      </c>
      <c r="C474" t="s">
        <v>26</v>
      </c>
      <c r="D474" t="s">
        <v>45</v>
      </c>
      <c r="E474" s="8">
        <v>0.48349999999999999</v>
      </c>
      <c r="F474" s="8">
        <v>49218060</v>
      </c>
      <c r="G474" s="8">
        <v>19</v>
      </c>
      <c r="H474" s="8" t="s">
        <v>1192</v>
      </c>
      <c r="I474" s="9" t="s">
        <v>1193</v>
      </c>
      <c r="J474" s="60">
        <v>0.2142</v>
      </c>
      <c r="K474" s="61">
        <v>3.1E-2</v>
      </c>
      <c r="L474" s="62">
        <v>4.5300000000000003E-12</v>
      </c>
      <c r="M474" s="60">
        <v>702594</v>
      </c>
    </row>
    <row r="475" spans="1:13" hidden="1" x14ac:dyDescent="0.2">
      <c r="A475" s="8" t="s">
        <v>267</v>
      </c>
      <c r="B475" s="8" t="s">
        <v>100</v>
      </c>
      <c r="C475" s="8" t="s">
        <v>26</v>
      </c>
      <c r="D475" s="8" t="s">
        <v>45</v>
      </c>
      <c r="E475" s="8">
        <v>0.49686799999999998</v>
      </c>
      <c r="F475" s="8">
        <v>49218060</v>
      </c>
      <c r="G475" s="8">
        <v>19</v>
      </c>
      <c r="H475" s="8" t="s">
        <v>1194</v>
      </c>
      <c r="I475" s="9" t="s">
        <v>1195</v>
      </c>
      <c r="J475" s="60">
        <v>2.8717699999999999E-2</v>
      </c>
      <c r="K475" s="61">
        <v>4.1003000000000003E-3</v>
      </c>
      <c r="L475" s="62">
        <v>5.1999999999999997E-12</v>
      </c>
      <c r="M475" s="60" t="s">
        <v>150</v>
      </c>
    </row>
    <row r="476" spans="1:13" hidden="1" x14ac:dyDescent="0.2">
      <c r="A476" s="8" t="s">
        <v>288</v>
      </c>
      <c r="B476" s="8" t="s">
        <v>100</v>
      </c>
      <c r="C476" t="s">
        <v>26</v>
      </c>
      <c r="D476" t="s">
        <v>45</v>
      </c>
      <c r="E476" s="8">
        <v>0.49686799999999998</v>
      </c>
      <c r="F476" s="8">
        <v>49218060</v>
      </c>
      <c r="G476" s="8">
        <v>19</v>
      </c>
      <c r="H476" s="8" t="s">
        <v>1194</v>
      </c>
      <c r="I476" s="9" t="s">
        <v>1195</v>
      </c>
      <c r="J476" s="60">
        <v>2.8717699999999999E-2</v>
      </c>
      <c r="K476" s="61">
        <v>4.1003000000000003E-3</v>
      </c>
      <c r="L476" s="62">
        <v>5.1999999999999997E-12</v>
      </c>
      <c r="M476" s="60" t="s">
        <v>150</v>
      </c>
    </row>
    <row r="477" spans="1:13" hidden="1" x14ac:dyDescent="0.2">
      <c r="A477" s="8" t="s">
        <v>267</v>
      </c>
      <c r="B477" s="8" t="s">
        <v>132</v>
      </c>
      <c r="C477" s="8" t="s">
        <v>14</v>
      </c>
      <c r="D477" s="8" t="s">
        <v>45</v>
      </c>
      <c r="E477" s="8">
        <v>0.44115399999999999</v>
      </c>
      <c r="F477" s="8">
        <v>135837906</v>
      </c>
      <c r="G477" s="8">
        <v>2</v>
      </c>
      <c r="H477" s="8" t="s">
        <v>1902</v>
      </c>
      <c r="I477" s="9" t="s">
        <v>1903</v>
      </c>
      <c r="J477" s="60">
        <v>-8.2475599999999996E-2</v>
      </c>
      <c r="K477" s="61">
        <v>1.19667E-2</v>
      </c>
      <c r="L477" s="62">
        <v>5.4900000000000002E-12</v>
      </c>
      <c r="M477" s="60">
        <v>25191</v>
      </c>
    </row>
    <row r="478" spans="1:13" hidden="1" x14ac:dyDescent="0.2">
      <c r="A478" s="8" t="s">
        <v>267</v>
      </c>
      <c r="B478" s="8" t="s">
        <v>132</v>
      </c>
      <c r="C478" s="8" t="s">
        <v>14</v>
      </c>
      <c r="D478" s="8" t="s">
        <v>45</v>
      </c>
      <c r="E478" s="8">
        <v>0.28343600000000002</v>
      </c>
      <c r="F478" s="8">
        <v>135837906</v>
      </c>
      <c r="G478" s="8">
        <v>2</v>
      </c>
      <c r="H478" s="8" t="s">
        <v>557</v>
      </c>
      <c r="I478" s="9" t="s">
        <v>558</v>
      </c>
      <c r="J478" s="60">
        <v>1.42504E-2</v>
      </c>
      <c r="K478" s="61">
        <v>2.0722200000000001E-3</v>
      </c>
      <c r="L478" s="62">
        <v>6.1000000000000003E-12</v>
      </c>
      <c r="M478" s="60" t="s">
        <v>150</v>
      </c>
    </row>
    <row r="479" spans="1:13" x14ac:dyDescent="0.2">
      <c r="A479" s="8" t="s">
        <v>267</v>
      </c>
      <c r="B479" s="8" t="s">
        <v>135</v>
      </c>
      <c r="C479" s="8" t="s">
        <v>26</v>
      </c>
      <c r="D479" s="8" t="s">
        <v>45</v>
      </c>
      <c r="E479" s="8">
        <v>0.574712</v>
      </c>
      <c r="F479" s="8">
        <v>136616754</v>
      </c>
      <c r="G479" s="8">
        <v>2</v>
      </c>
      <c r="H479" s="8" t="s">
        <v>582</v>
      </c>
      <c r="I479" s="9" t="s">
        <v>583</v>
      </c>
      <c r="J479" s="82">
        <v>8.2590399999999994E-2</v>
      </c>
      <c r="K479" s="83">
        <v>1.2018600000000001E-2</v>
      </c>
      <c r="L479" s="82">
        <v>6.3299999999999999E-12</v>
      </c>
      <c r="M479" s="82">
        <v>16548</v>
      </c>
    </row>
    <row r="480" spans="1:13" hidden="1" x14ac:dyDescent="0.2">
      <c r="A480" s="8" t="s">
        <v>267</v>
      </c>
      <c r="B480" s="8" t="s">
        <v>100</v>
      </c>
      <c r="C480" s="8" t="s">
        <v>26</v>
      </c>
      <c r="D480" s="8" t="s">
        <v>45</v>
      </c>
      <c r="E480" s="8">
        <v>0.49686799999999998</v>
      </c>
      <c r="F480" s="8">
        <v>49218060</v>
      </c>
      <c r="G480" s="8">
        <v>19</v>
      </c>
      <c r="H480" s="8" t="s">
        <v>1196</v>
      </c>
      <c r="I480" s="9" t="s">
        <v>1197</v>
      </c>
      <c r="J480" s="60">
        <v>2.8533900000000001E-2</v>
      </c>
      <c r="K480" s="61">
        <v>4.1110599999999997E-3</v>
      </c>
      <c r="L480" s="62">
        <v>6.5000000000000002E-12</v>
      </c>
      <c r="M480" s="60" t="s">
        <v>150</v>
      </c>
    </row>
    <row r="481" spans="1:13" hidden="1" x14ac:dyDescent="0.2">
      <c r="A481" s="8" t="s">
        <v>288</v>
      </c>
      <c r="B481" s="8" t="s">
        <v>100</v>
      </c>
      <c r="C481" t="s">
        <v>26</v>
      </c>
      <c r="D481" t="s">
        <v>45</v>
      </c>
      <c r="E481" s="8">
        <v>0.49686799999999998</v>
      </c>
      <c r="F481" s="8">
        <v>49218060</v>
      </c>
      <c r="G481" s="8">
        <v>19</v>
      </c>
      <c r="H481" s="8" t="s">
        <v>1196</v>
      </c>
      <c r="I481" s="9" t="s">
        <v>1197</v>
      </c>
      <c r="J481" s="60">
        <v>2.8533900000000001E-2</v>
      </c>
      <c r="K481" s="61">
        <v>4.1110599999999997E-3</v>
      </c>
      <c r="L481" s="62">
        <v>6.5000000000000002E-12</v>
      </c>
      <c r="M481" s="60" t="s">
        <v>150</v>
      </c>
    </row>
    <row r="482" spans="1:13" hidden="1" x14ac:dyDescent="0.2">
      <c r="A482" s="8" t="s">
        <v>267</v>
      </c>
      <c r="B482" s="8" t="s">
        <v>132</v>
      </c>
      <c r="C482" s="8" t="s">
        <v>14</v>
      </c>
      <c r="D482" s="8" t="s">
        <v>45</v>
      </c>
      <c r="E482" s="8">
        <v>0.44115399999999999</v>
      </c>
      <c r="F482" s="8">
        <v>135837906</v>
      </c>
      <c r="G482" s="8">
        <v>2</v>
      </c>
      <c r="H482" s="8" t="s">
        <v>592</v>
      </c>
      <c r="I482" s="9" t="s">
        <v>593</v>
      </c>
      <c r="J482" s="60">
        <v>-8.2164299999999996E-2</v>
      </c>
      <c r="K482" s="61">
        <v>1.19668E-2</v>
      </c>
      <c r="L482" s="62">
        <v>6.59E-12</v>
      </c>
      <c r="M482" s="60">
        <v>24853</v>
      </c>
    </row>
    <row r="483" spans="1:13" hidden="1" x14ac:dyDescent="0.2">
      <c r="A483" s="8" t="s">
        <v>267</v>
      </c>
      <c r="B483" s="8" t="s">
        <v>132</v>
      </c>
      <c r="C483" s="8" t="s">
        <v>14</v>
      </c>
      <c r="D483" s="8" t="s">
        <v>45</v>
      </c>
      <c r="E483" s="8">
        <v>0.2838</v>
      </c>
      <c r="F483" s="8">
        <v>135837906</v>
      </c>
      <c r="G483" s="8">
        <v>2</v>
      </c>
      <c r="H483" s="8" t="s">
        <v>561</v>
      </c>
      <c r="I483" s="9" t="s">
        <v>562</v>
      </c>
      <c r="J483" s="60">
        <v>-1.35455E-2</v>
      </c>
      <c r="K483" s="61">
        <v>1.9725900000000002E-3</v>
      </c>
      <c r="L483" s="62">
        <v>6.6000000000000001E-12</v>
      </c>
      <c r="M483" s="60">
        <v>458557</v>
      </c>
    </row>
    <row r="484" spans="1:13" hidden="1" x14ac:dyDescent="0.2">
      <c r="A484" s="8" t="s">
        <v>287</v>
      </c>
      <c r="B484" s="8" t="s">
        <v>30</v>
      </c>
      <c r="C484" t="s">
        <v>26</v>
      </c>
      <c r="D484" t="s">
        <v>15</v>
      </c>
      <c r="E484" s="8">
        <v>0.28325</v>
      </c>
      <c r="F484" s="8">
        <v>96011248</v>
      </c>
      <c r="G484" s="8">
        <v>13</v>
      </c>
      <c r="H484" s="8" t="s">
        <v>2021</v>
      </c>
      <c r="I484" s="9" t="s">
        <v>2022</v>
      </c>
      <c r="J484" s="60">
        <v>-9.0423500000000004E-2</v>
      </c>
      <c r="K484" s="61">
        <v>1.31872E-2</v>
      </c>
      <c r="L484" s="62">
        <v>7.0299999999999997E-12</v>
      </c>
      <c r="M484" s="60">
        <v>31260</v>
      </c>
    </row>
    <row r="485" spans="1:13" hidden="1" x14ac:dyDescent="0.2">
      <c r="A485" s="8" t="s">
        <v>267</v>
      </c>
      <c r="B485" s="8" t="s">
        <v>100</v>
      </c>
      <c r="C485" s="8" t="s">
        <v>26</v>
      </c>
      <c r="D485" s="8" t="s">
        <v>45</v>
      </c>
      <c r="E485" s="8">
        <v>0.50053400000000003</v>
      </c>
      <c r="F485" s="8">
        <v>49218060</v>
      </c>
      <c r="G485" s="8">
        <v>19</v>
      </c>
      <c r="H485" s="8" t="s">
        <v>1198</v>
      </c>
      <c r="I485" s="9" t="s">
        <v>1199</v>
      </c>
      <c r="J485" s="60">
        <v>2.88032E-3</v>
      </c>
      <c r="K485" s="61">
        <v>4.2252000000000001E-4</v>
      </c>
      <c r="L485" s="62">
        <v>9.3099999999999997E-12</v>
      </c>
      <c r="M485" s="60">
        <v>361194</v>
      </c>
    </row>
    <row r="486" spans="1:13" hidden="1" x14ac:dyDescent="0.2">
      <c r="A486" s="8" t="s">
        <v>288</v>
      </c>
      <c r="B486" s="8" t="s">
        <v>100</v>
      </c>
      <c r="C486" t="s">
        <v>26</v>
      </c>
      <c r="D486" t="s">
        <v>45</v>
      </c>
      <c r="E486" s="8">
        <v>0.50053400000000003</v>
      </c>
      <c r="F486" s="8">
        <v>49218060</v>
      </c>
      <c r="G486" s="8">
        <v>19</v>
      </c>
      <c r="H486" s="8" t="s">
        <v>1198</v>
      </c>
      <c r="I486" s="9" t="s">
        <v>1199</v>
      </c>
      <c r="J486" s="60">
        <v>2.88032E-3</v>
      </c>
      <c r="K486" s="61">
        <v>4.2251799999999998E-4</v>
      </c>
      <c r="L486" s="62">
        <v>9.3099999999999997E-12</v>
      </c>
      <c r="M486" s="60">
        <v>361194</v>
      </c>
    </row>
    <row r="487" spans="1:13" hidden="1" x14ac:dyDescent="0.2">
      <c r="A487" s="8" t="s">
        <v>267</v>
      </c>
      <c r="B487" s="8" t="s">
        <v>132</v>
      </c>
      <c r="C487" s="8" t="s">
        <v>14</v>
      </c>
      <c r="D487" s="8" t="s">
        <v>45</v>
      </c>
      <c r="E487" s="8">
        <v>0.28076299999999998</v>
      </c>
      <c r="F487" s="8">
        <v>135837906</v>
      </c>
      <c r="G487" s="8">
        <v>2</v>
      </c>
      <c r="H487" s="8" t="s">
        <v>981</v>
      </c>
      <c r="I487" s="9" t="s">
        <v>1904</v>
      </c>
      <c r="J487" s="60">
        <v>1.36969E-2</v>
      </c>
      <c r="K487" s="61">
        <v>2.2630100000000002E-3</v>
      </c>
      <c r="L487" s="62">
        <v>9.3999999999999995E-12</v>
      </c>
      <c r="M487" s="60">
        <v>400754</v>
      </c>
    </row>
    <row r="488" spans="1:13" hidden="1" x14ac:dyDescent="0.2">
      <c r="A488" s="8" t="s">
        <v>267</v>
      </c>
      <c r="B488" s="8" t="s">
        <v>100</v>
      </c>
      <c r="C488" s="8" t="s">
        <v>26</v>
      </c>
      <c r="D488" s="8" t="s">
        <v>45</v>
      </c>
      <c r="E488" s="8">
        <v>0.50049999999999994</v>
      </c>
      <c r="F488" s="8">
        <v>49218060</v>
      </c>
      <c r="G488" s="8">
        <v>19</v>
      </c>
      <c r="H488" s="8" t="s">
        <v>473</v>
      </c>
      <c r="I488" s="9" t="s">
        <v>1200</v>
      </c>
      <c r="J488" s="60">
        <v>1.6452999999999999E-2</v>
      </c>
      <c r="K488" s="61">
        <v>2.415E-3</v>
      </c>
      <c r="L488" s="62">
        <v>9.5700000000000006E-12</v>
      </c>
      <c r="M488" s="60">
        <v>343992</v>
      </c>
    </row>
    <row r="489" spans="1:13" hidden="1" x14ac:dyDescent="0.2">
      <c r="A489" s="8" t="s">
        <v>288</v>
      </c>
      <c r="B489" s="8" t="s">
        <v>100</v>
      </c>
      <c r="C489" t="s">
        <v>26</v>
      </c>
      <c r="D489" t="s">
        <v>45</v>
      </c>
      <c r="E489" s="8">
        <v>0.50049999999999994</v>
      </c>
      <c r="F489" s="8">
        <v>49218060</v>
      </c>
      <c r="G489" s="8">
        <v>19</v>
      </c>
      <c r="H489" s="8" t="s">
        <v>473</v>
      </c>
      <c r="I489" s="9" t="s">
        <v>1200</v>
      </c>
      <c r="J489" s="60">
        <v>1.6452999999999999E-2</v>
      </c>
      <c r="K489" s="61">
        <v>2.415E-3</v>
      </c>
      <c r="L489" s="62">
        <v>9.5700000000000006E-12</v>
      </c>
      <c r="M489" s="60">
        <v>343992</v>
      </c>
    </row>
    <row r="490" spans="1:13" hidden="1" x14ac:dyDescent="0.2">
      <c r="A490" s="8" t="s">
        <v>267</v>
      </c>
      <c r="B490" s="8" t="s">
        <v>100</v>
      </c>
      <c r="C490" s="8" t="s">
        <v>26</v>
      </c>
      <c r="D490" s="8" t="s">
        <v>45</v>
      </c>
      <c r="E490" s="8">
        <v>0.49686799999999998</v>
      </c>
      <c r="F490" s="8">
        <v>49218060</v>
      </c>
      <c r="G490" s="8">
        <v>19</v>
      </c>
      <c r="H490" s="8" t="s">
        <v>1201</v>
      </c>
      <c r="I490" s="9" t="s">
        <v>1202</v>
      </c>
      <c r="J490" s="60">
        <v>2.7864E-2</v>
      </c>
      <c r="K490" s="61">
        <v>3.9935600000000002E-3</v>
      </c>
      <c r="L490" s="62">
        <v>1.1000000000000001E-11</v>
      </c>
      <c r="M490" s="60" t="s">
        <v>150</v>
      </c>
    </row>
    <row r="491" spans="1:13" hidden="1" x14ac:dyDescent="0.2">
      <c r="A491" s="8" t="s">
        <v>288</v>
      </c>
      <c r="B491" s="8" t="s">
        <v>100</v>
      </c>
      <c r="C491" t="s">
        <v>26</v>
      </c>
      <c r="D491" t="s">
        <v>45</v>
      </c>
      <c r="E491" s="8">
        <v>0.49686799999999998</v>
      </c>
      <c r="F491" s="8">
        <v>49218060</v>
      </c>
      <c r="G491" s="8">
        <v>19</v>
      </c>
      <c r="H491" s="8" t="s">
        <v>1201</v>
      </c>
      <c r="I491" s="9" t="s">
        <v>1202</v>
      </c>
      <c r="J491" s="60">
        <v>2.7864E-2</v>
      </c>
      <c r="K491" s="61">
        <v>3.9935600000000002E-3</v>
      </c>
      <c r="L491" s="62">
        <v>1.1000000000000001E-11</v>
      </c>
      <c r="M491" s="60" t="s">
        <v>150</v>
      </c>
    </row>
    <row r="492" spans="1:13" hidden="1" x14ac:dyDescent="0.2">
      <c r="A492" s="8" t="s">
        <v>267</v>
      </c>
      <c r="B492" s="8" t="s">
        <v>100</v>
      </c>
      <c r="C492" s="8" t="s">
        <v>26</v>
      </c>
      <c r="D492" s="8" t="s">
        <v>45</v>
      </c>
      <c r="E492" s="8" t="s">
        <v>150</v>
      </c>
      <c r="F492" s="8">
        <v>49218060</v>
      </c>
      <c r="G492" s="8">
        <v>19</v>
      </c>
      <c r="H492" s="8" t="s">
        <v>1140</v>
      </c>
      <c r="I492" s="9" t="s">
        <v>1203</v>
      </c>
      <c r="J492" s="60">
        <v>0.12897</v>
      </c>
      <c r="K492" s="61">
        <v>1.8995600000000001E-2</v>
      </c>
      <c r="L492" s="62">
        <v>1.1300000000000001E-11</v>
      </c>
      <c r="M492" s="60">
        <v>18856</v>
      </c>
    </row>
    <row r="493" spans="1:13" hidden="1" x14ac:dyDescent="0.2">
      <c r="A493" s="8" t="s">
        <v>288</v>
      </c>
      <c r="B493" s="8" t="s">
        <v>100</v>
      </c>
      <c r="C493" t="s">
        <v>26</v>
      </c>
      <c r="D493" t="s">
        <v>45</v>
      </c>
      <c r="E493" s="8" t="s">
        <v>150</v>
      </c>
      <c r="F493" s="8">
        <v>49218060</v>
      </c>
      <c r="G493" s="8">
        <v>19</v>
      </c>
      <c r="H493" s="8" t="s">
        <v>1140</v>
      </c>
      <c r="I493" s="9" t="s">
        <v>1203</v>
      </c>
      <c r="J493" s="60">
        <v>0.12897</v>
      </c>
      <c r="K493" s="61">
        <v>1.8995600000000001E-2</v>
      </c>
      <c r="L493" s="62">
        <v>1.1300000000000001E-11</v>
      </c>
      <c r="M493" s="60">
        <v>18856</v>
      </c>
    </row>
    <row r="494" spans="1:13" hidden="1" x14ac:dyDescent="0.2">
      <c r="A494" s="8" t="s">
        <v>267</v>
      </c>
      <c r="B494" s="8" t="s">
        <v>132</v>
      </c>
      <c r="C494" s="8" t="s">
        <v>14</v>
      </c>
      <c r="D494" s="8" t="s">
        <v>45</v>
      </c>
      <c r="E494" s="8">
        <v>0.44115399999999999</v>
      </c>
      <c r="F494" s="8">
        <v>135837906</v>
      </c>
      <c r="G494" s="8">
        <v>2</v>
      </c>
      <c r="H494" s="8" t="s">
        <v>1905</v>
      </c>
      <c r="I494" s="9" t="s">
        <v>1906</v>
      </c>
      <c r="J494" s="60">
        <v>-8.1179100000000004E-2</v>
      </c>
      <c r="K494" s="61">
        <v>1.19673E-2</v>
      </c>
      <c r="L494" s="62">
        <v>1.1700000000000001E-11</v>
      </c>
      <c r="M494" s="60">
        <v>25191</v>
      </c>
    </row>
    <row r="495" spans="1:13" x14ac:dyDescent="0.2">
      <c r="A495" s="8" t="s">
        <v>267</v>
      </c>
      <c r="B495" s="8" t="s">
        <v>135</v>
      </c>
      <c r="C495" s="8" t="s">
        <v>26</v>
      </c>
      <c r="D495" s="8" t="s">
        <v>45</v>
      </c>
      <c r="E495" s="8">
        <v>0.75555000000000005</v>
      </c>
      <c r="F495" s="8">
        <v>136616754</v>
      </c>
      <c r="G495" s="8">
        <v>2</v>
      </c>
      <c r="H495" s="8" t="s">
        <v>584</v>
      </c>
      <c r="I495" s="9" t="s">
        <v>585</v>
      </c>
      <c r="J495" s="82">
        <v>6.3591999999999996E-2</v>
      </c>
      <c r="K495" s="83">
        <v>9.3757000000000007E-3</v>
      </c>
      <c r="L495" s="82">
        <v>1.2000000000000001E-11</v>
      </c>
      <c r="M495" s="82" t="s">
        <v>150</v>
      </c>
    </row>
    <row r="496" spans="1:13" hidden="1" x14ac:dyDescent="0.2">
      <c r="A496" s="8" t="s">
        <v>267</v>
      </c>
      <c r="B496" s="8" t="s">
        <v>100</v>
      </c>
      <c r="C496" s="8" t="s">
        <v>26</v>
      </c>
      <c r="D496" s="8" t="s">
        <v>45</v>
      </c>
      <c r="E496" s="8">
        <v>0.497892</v>
      </c>
      <c r="F496" s="8">
        <v>49218060</v>
      </c>
      <c r="G496" s="8">
        <v>19</v>
      </c>
      <c r="H496" s="8" t="s">
        <v>1204</v>
      </c>
      <c r="I496" s="9" t="s">
        <v>1205</v>
      </c>
      <c r="J496" s="60">
        <v>1.39998E-2</v>
      </c>
      <c r="K496" s="61">
        <v>2.06551E-3</v>
      </c>
      <c r="L496" s="62">
        <v>1.2000000000000001E-11</v>
      </c>
      <c r="M496" s="60">
        <v>469767</v>
      </c>
    </row>
    <row r="497" spans="1:13" hidden="1" x14ac:dyDescent="0.2">
      <c r="A497" s="8" t="s">
        <v>288</v>
      </c>
      <c r="B497" s="8" t="s">
        <v>100</v>
      </c>
      <c r="C497" t="s">
        <v>26</v>
      </c>
      <c r="D497" t="s">
        <v>45</v>
      </c>
      <c r="E497" s="8">
        <v>0.497892</v>
      </c>
      <c r="F497" s="8">
        <v>49218060</v>
      </c>
      <c r="G497" s="8">
        <v>19</v>
      </c>
      <c r="H497" s="8" t="s">
        <v>1204</v>
      </c>
      <c r="I497" s="9" t="s">
        <v>1205</v>
      </c>
      <c r="J497" s="60">
        <v>1.39998E-2</v>
      </c>
      <c r="K497" s="61">
        <v>2.06551E-3</v>
      </c>
      <c r="L497" s="62">
        <v>1.2000000000000001E-11</v>
      </c>
      <c r="M497" s="60">
        <v>469767</v>
      </c>
    </row>
    <row r="498" spans="1:13" hidden="1" x14ac:dyDescent="0.2">
      <c r="A498" s="8" t="s">
        <v>267</v>
      </c>
      <c r="B498" s="8" t="s">
        <v>128</v>
      </c>
      <c r="C498" s="8" t="s">
        <v>26</v>
      </c>
      <c r="D498" s="8" t="s">
        <v>15</v>
      </c>
      <c r="E498" s="8">
        <v>0.30069200000000001</v>
      </c>
      <c r="F498" s="8">
        <v>1030320</v>
      </c>
      <c r="G498" s="8">
        <v>19</v>
      </c>
      <c r="H498" s="8" t="s">
        <v>973</v>
      </c>
      <c r="I498" s="9" t="s">
        <v>992</v>
      </c>
      <c r="J498" s="60">
        <v>1.4496999999999999E-2</v>
      </c>
      <c r="K498" s="61">
        <v>2.137E-3</v>
      </c>
      <c r="L498" s="62">
        <v>1.2100000000000001E-11</v>
      </c>
      <c r="M498" s="60">
        <v>562243</v>
      </c>
    </row>
    <row r="499" spans="1:13" hidden="1" x14ac:dyDescent="0.2">
      <c r="A499" s="8" t="s">
        <v>267</v>
      </c>
      <c r="B499" s="8" t="s">
        <v>128</v>
      </c>
      <c r="C499" s="8" t="s">
        <v>26</v>
      </c>
      <c r="D499" s="8" t="s">
        <v>15</v>
      </c>
      <c r="E499" s="8">
        <v>0.30069200000000001</v>
      </c>
      <c r="F499" s="8">
        <v>1030320</v>
      </c>
      <c r="G499" s="8">
        <v>19</v>
      </c>
      <c r="H499" s="8" t="s">
        <v>993</v>
      </c>
      <c r="I499" s="9" t="s">
        <v>994</v>
      </c>
      <c r="J499" s="60">
        <v>1.4496999999999999E-2</v>
      </c>
      <c r="K499" s="61">
        <v>2.137E-3</v>
      </c>
      <c r="L499" s="62">
        <v>1.2100000000000001E-11</v>
      </c>
      <c r="M499" s="60">
        <v>502283</v>
      </c>
    </row>
    <row r="500" spans="1:13" hidden="1" x14ac:dyDescent="0.2">
      <c r="A500" s="8" t="s">
        <v>267</v>
      </c>
      <c r="B500" s="8" t="s">
        <v>132</v>
      </c>
      <c r="C500" s="8" t="s">
        <v>14</v>
      </c>
      <c r="D500" s="8" t="s">
        <v>45</v>
      </c>
      <c r="E500" s="8">
        <v>0.44115399999999999</v>
      </c>
      <c r="F500" s="8">
        <v>135837906</v>
      </c>
      <c r="G500" s="8">
        <v>2</v>
      </c>
      <c r="H500" s="8" t="s">
        <v>582</v>
      </c>
      <c r="I500" s="9" t="s">
        <v>583</v>
      </c>
      <c r="J500" s="60">
        <v>-8.1037100000000001E-2</v>
      </c>
      <c r="K500" s="61">
        <v>1.19674E-2</v>
      </c>
      <c r="L500" s="62">
        <v>1.27E-11</v>
      </c>
      <c r="M500" s="60">
        <v>16539</v>
      </c>
    </row>
    <row r="501" spans="1:13" hidden="1" x14ac:dyDescent="0.2">
      <c r="A501" s="8" t="s">
        <v>267</v>
      </c>
      <c r="B501" s="8" t="s">
        <v>132</v>
      </c>
      <c r="C501" s="8" t="s">
        <v>14</v>
      </c>
      <c r="D501" s="8" t="s">
        <v>45</v>
      </c>
      <c r="E501" s="8" t="s">
        <v>150</v>
      </c>
      <c r="F501" s="8">
        <v>135837906</v>
      </c>
      <c r="G501" s="8">
        <v>2</v>
      </c>
      <c r="H501" s="8" t="s">
        <v>637</v>
      </c>
      <c r="I501" s="9" t="s">
        <v>638</v>
      </c>
      <c r="J501" s="60">
        <v>1.14278E-2</v>
      </c>
      <c r="K501" s="61">
        <v>1.69101E-3</v>
      </c>
      <c r="L501" s="62">
        <v>1.4E-11</v>
      </c>
      <c r="M501" s="60">
        <v>406552</v>
      </c>
    </row>
    <row r="502" spans="1:13" hidden="1" x14ac:dyDescent="0.2">
      <c r="A502" s="8" t="s">
        <v>267</v>
      </c>
      <c r="B502" s="8" t="s">
        <v>100</v>
      </c>
      <c r="C502" s="8" t="s">
        <v>26</v>
      </c>
      <c r="D502" s="8" t="s">
        <v>45</v>
      </c>
      <c r="E502" s="8">
        <v>0.497776</v>
      </c>
      <c r="F502" s="8">
        <v>49218060</v>
      </c>
      <c r="G502" s="8">
        <v>19</v>
      </c>
      <c r="H502" s="8" t="s">
        <v>758</v>
      </c>
      <c r="I502" s="9" t="s">
        <v>759</v>
      </c>
      <c r="J502" s="60">
        <v>1.20655E-2</v>
      </c>
      <c r="K502" s="61">
        <v>1.78841E-3</v>
      </c>
      <c r="L502" s="62">
        <v>1.5E-11</v>
      </c>
      <c r="M502" s="60">
        <v>441640</v>
      </c>
    </row>
    <row r="503" spans="1:13" hidden="1" x14ac:dyDescent="0.2">
      <c r="A503" s="8" t="s">
        <v>288</v>
      </c>
      <c r="B503" s="8" t="s">
        <v>100</v>
      </c>
      <c r="C503" t="s">
        <v>26</v>
      </c>
      <c r="D503" t="s">
        <v>45</v>
      </c>
      <c r="E503" s="8">
        <v>0.497776</v>
      </c>
      <c r="F503" s="8">
        <v>49218060</v>
      </c>
      <c r="G503" s="8">
        <v>19</v>
      </c>
      <c r="H503" s="8" t="s">
        <v>758</v>
      </c>
      <c r="I503" s="9" t="s">
        <v>759</v>
      </c>
      <c r="J503" s="60">
        <v>1.20655E-2</v>
      </c>
      <c r="K503" s="61">
        <v>1.78841E-3</v>
      </c>
      <c r="L503" s="62">
        <v>1.5E-11</v>
      </c>
      <c r="M503" s="60">
        <v>441640</v>
      </c>
    </row>
    <row r="504" spans="1:13" hidden="1" x14ac:dyDescent="0.2">
      <c r="A504" s="8" t="s">
        <v>267</v>
      </c>
      <c r="B504" s="8" t="s">
        <v>132</v>
      </c>
      <c r="C504" s="8" t="s">
        <v>14</v>
      </c>
      <c r="D504" s="8" t="s">
        <v>45</v>
      </c>
      <c r="E504" s="8">
        <v>0.42247000000000001</v>
      </c>
      <c r="F504" s="8">
        <v>135837906</v>
      </c>
      <c r="G504" s="8">
        <v>2</v>
      </c>
      <c r="H504" s="8" t="s">
        <v>580</v>
      </c>
      <c r="I504" s="9" t="s">
        <v>581</v>
      </c>
      <c r="J504" s="60">
        <v>-7.8137399999999996E-2</v>
      </c>
      <c r="K504" s="61">
        <v>1.16144E-2</v>
      </c>
      <c r="L504" s="62">
        <v>1.6999999999999999E-11</v>
      </c>
      <c r="M504" s="60">
        <v>5959</v>
      </c>
    </row>
    <row r="505" spans="1:13" hidden="1" x14ac:dyDescent="0.2">
      <c r="A505" s="8" t="s">
        <v>267</v>
      </c>
      <c r="B505" s="8" t="s">
        <v>128</v>
      </c>
      <c r="C505" s="8" t="s">
        <v>26</v>
      </c>
      <c r="D505" s="8" t="s">
        <v>15</v>
      </c>
      <c r="E505" s="8">
        <v>0.30058400000000002</v>
      </c>
      <c r="F505" s="8">
        <v>1030320</v>
      </c>
      <c r="G505" s="8">
        <v>19</v>
      </c>
      <c r="H505" s="8" t="s">
        <v>815</v>
      </c>
      <c r="I505" s="9" t="s">
        <v>816</v>
      </c>
      <c r="J505" s="60">
        <v>1.58709E-2</v>
      </c>
      <c r="K505" s="61">
        <v>2.3619399999999999E-3</v>
      </c>
      <c r="L505" s="62">
        <v>1.7999999999999999E-11</v>
      </c>
      <c r="M505" s="60">
        <v>408112</v>
      </c>
    </row>
    <row r="506" spans="1:13" hidden="1" x14ac:dyDescent="0.2">
      <c r="A506" s="8" t="s">
        <v>267</v>
      </c>
      <c r="B506" s="8" t="s">
        <v>128</v>
      </c>
      <c r="C506" s="8" t="s">
        <v>26</v>
      </c>
      <c r="D506" s="8" t="s">
        <v>15</v>
      </c>
      <c r="E506" s="8" t="s">
        <v>150</v>
      </c>
      <c r="F506" s="8">
        <v>1030320</v>
      </c>
      <c r="G506" s="8">
        <v>19</v>
      </c>
      <c r="H506" s="8" t="s">
        <v>962</v>
      </c>
      <c r="I506" s="9" t="s">
        <v>963</v>
      </c>
      <c r="J506" s="60">
        <v>1.5825200000000001E-2</v>
      </c>
      <c r="K506" s="61">
        <v>2.35688E-3</v>
      </c>
      <c r="L506" s="62">
        <v>1.8900000000000001E-11</v>
      </c>
      <c r="M506" s="60">
        <v>395949</v>
      </c>
    </row>
    <row r="507" spans="1:13" hidden="1" x14ac:dyDescent="0.2">
      <c r="A507" s="8" t="s">
        <v>267</v>
      </c>
      <c r="B507" s="8" t="s">
        <v>100</v>
      </c>
      <c r="C507" s="8" t="s">
        <v>26</v>
      </c>
      <c r="D507" s="8" t="s">
        <v>45</v>
      </c>
      <c r="E507" s="8">
        <v>0.4884</v>
      </c>
      <c r="F507" s="8">
        <v>49218060</v>
      </c>
      <c r="G507" s="8">
        <v>19</v>
      </c>
      <c r="H507" s="8" t="s">
        <v>1206</v>
      </c>
      <c r="I507" s="9" t="s">
        <v>1207</v>
      </c>
      <c r="J507" s="60">
        <v>-3.0999999999999999E-3</v>
      </c>
      <c r="K507" s="63">
        <v>5.0000000000000001E-4</v>
      </c>
      <c r="L507" s="62">
        <v>1.9999999999999999E-11</v>
      </c>
      <c r="M507" s="60">
        <v>460826</v>
      </c>
    </row>
    <row r="508" spans="1:13" hidden="1" x14ac:dyDescent="0.2">
      <c r="A508" s="8" t="s">
        <v>267</v>
      </c>
      <c r="B508" s="8" t="s">
        <v>100</v>
      </c>
      <c r="C508" s="8" t="s">
        <v>26</v>
      </c>
      <c r="D508" s="8" t="s">
        <v>45</v>
      </c>
      <c r="E508" s="8">
        <v>0.497892</v>
      </c>
      <c r="F508" s="8">
        <v>49218060</v>
      </c>
      <c r="G508" s="8">
        <v>19</v>
      </c>
      <c r="H508" s="8" t="s">
        <v>1208</v>
      </c>
      <c r="I508" s="9" t="s">
        <v>1209</v>
      </c>
      <c r="J508" s="60">
        <v>1.4088399999999999E-2</v>
      </c>
      <c r="K508" s="61">
        <v>2.0680400000000002E-3</v>
      </c>
      <c r="L508" s="62">
        <v>1.9999999999999999E-11</v>
      </c>
      <c r="M508" s="60">
        <v>490469</v>
      </c>
    </row>
    <row r="509" spans="1:13" hidden="1" x14ac:dyDescent="0.2">
      <c r="A509" s="8" t="s">
        <v>288</v>
      </c>
      <c r="B509" s="8" t="s">
        <v>100</v>
      </c>
      <c r="C509" t="s">
        <v>26</v>
      </c>
      <c r="D509" t="s">
        <v>45</v>
      </c>
      <c r="E509" s="8">
        <v>0.4884</v>
      </c>
      <c r="F509" s="8">
        <v>49218060</v>
      </c>
      <c r="G509" s="8">
        <v>19</v>
      </c>
      <c r="H509" s="8" t="s">
        <v>1206</v>
      </c>
      <c r="I509" s="9" t="s">
        <v>1207</v>
      </c>
      <c r="J509" s="60">
        <v>-3.0999999999999999E-3</v>
      </c>
      <c r="K509" s="63">
        <v>5.0000000000000001E-4</v>
      </c>
      <c r="L509" s="62">
        <v>1.9999999999999999E-11</v>
      </c>
      <c r="M509" s="60">
        <v>460826</v>
      </c>
    </row>
    <row r="510" spans="1:13" hidden="1" x14ac:dyDescent="0.2">
      <c r="A510" s="8" t="s">
        <v>288</v>
      </c>
      <c r="B510" s="8" t="s">
        <v>100</v>
      </c>
      <c r="C510" t="s">
        <v>26</v>
      </c>
      <c r="D510" t="s">
        <v>45</v>
      </c>
      <c r="E510" s="8">
        <v>0.497892</v>
      </c>
      <c r="F510" s="8">
        <v>49218060</v>
      </c>
      <c r="G510" s="8">
        <v>19</v>
      </c>
      <c r="H510" s="8" t="s">
        <v>1208</v>
      </c>
      <c r="I510" s="9" t="s">
        <v>1209</v>
      </c>
      <c r="J510" s="60">
        <v>1.4088399999999999E-2</v>
      </c>
      <c r="K510" s="61">
        <v>2.0680400000000002E-3</v>
      </c>
      <c r="L510" s="62">
        <v>1.9999999999999999E-11</v>
      </c>
      <c r="M510" s="60">
        <v>490469</v>
      </c>
    </row>
    <row r="511" spans="1:13" hidden="1" x14ac:dyDescent="0.2">
      <c r="A511" s="8" t="s">
        <v>267</v>
      </c>
      <c r="B511" s="8" t="s">
        <v>100</v>
      </c>
      <c r="C511" s="8" t="s">
        <v>26</v>
      </c>
      <c r="D511" s="8" t="s">
        <v>45</v>
      </c>
      <c r="E511" s="8">
        <v>0.50056800000000001</v>
      </c>
      <c r="F511" s="8">
        <v>49218060</v>
      </c>
      <c r="G511" s="8">
        <v>19</v>
      </c>
      <c r="H511" s="8" t="s">
        <v>1099</v>
      </c>
      <c r="I511" s="9" t="s">
        <v>1210</v>
      </c>
      <c r="J511" s="60">
        <v>1.5599999999999999E-2</v>
      </c>
      <c r="K511" s="61">
        <v>2.3E-3</v>
      </c>
      <c r="L511" s="62">
        <v>2.0799999999999999E-11</v>
      </c>
      <c r="M511" s="60">
        <v>350474</v>
      </c>
    </row>
    <row r="512" spans="1:13" hidden="1" x14ac:dyDescent="0.2">
      <c r="A512" s="8" t="s">
        <v>267</v>
      </c>
      <c r="B512" s="8" t="s">
        <v>100</v>
      </c>
      <c r="C512" s="8" t="s">
        <v>26</v>
      </c>
      <c r="D512" s="8" t="s">
        <v>45</v>
      </c>
      <c r="E512" s="8">
        <v>0.50056800000000001</v>
      </c>
      <c r="F512" s="8">
        <v>49218060</v>
      </c>
      <c r="G512" s="8">
        <v>19</v>
      </c>
      <c r="H512" s="8" t="s">
        <v>1099</v>
      </c>
      <c r="I512" s="9" t="s">
        <v>1211</v>
      </c>
      <c r="J512" s="60">
        <v>1.5599399999999999E-2</v>
      </c>
      <c r="K512" s="61">
        <v>2.3281700000000001E-3</v>
      </c>
      <c r="L512" s="62">
        <v>2.0799999999999999E-11</v>
      </c>
      <c r="M512" s="60">
        <v>350474</v>
      </c>
    </row>
    <row r="513" spans="1:13" hidden="1" x14ac:dyDescent="0.2">
      <c r="A513" s="8" t="s">
        <v>288</v>
      </c>
      <c r="B513" s="8" t="s">
        <v>100</v>
      </c>
      <c r="C513" t="s">
        <v>26</v>
      </c>
      <c r="D513" t="s">
        <v>45</v>
      </c>
      <c r="E513" s="8">
        <v>0.50056800000000001</v>
      </c>
      <c r="F513" s="8">
        <v>49218060</v>
      </c>
      <c r="G513" s="8">
        <v>19</v>
      </c>
      <c r="H513" s="8" t="s">
        <v>1099</v>
      </c>
      <c r="I513" s="9" t="s">
        <v>1210</v>
      </c>
      <c r="J513" s="60">
        <v>1.5599999999999999E-2</v>
      </c>
      <c r="K513" s="61">
        <v>2.3E-3</v>
      </c>
      <c r="L513" s="62">
        <v>2.0799999999999999E-11</v>
      </c>
      <c r="M513" s="60">
        <v>350474</v>
      </c>
    </row>
    <row r="514" spans="1:13" hidden="1" x14ac:dyDescent="0.2">
      <c r="A514" s="8" t="s">
        <v>288</v>
      </c>
      <c r="B514" s="8" t="s">
        <v>100</v>
      </c>
      <c r="C514" t="s">
        <v>26</v>
      </c>
      <c r="D514" t="s">
        <v>45</v>
      </c>
      <c r="E514" s="8">
        <v>0.50056800000000001</v>
      </c>
      <c r="F514" s="8">
        <v>49218060</v>
      </c>
      <c r="G514" s="8">
        <v>19</v>
      </c>
      <c r="H514" s="8" t="s">
        <v>1099</v>
      </c>
      <c r="I514" s="9" t="s">
        <v>1211</v>
      </c>
      <c r="J514" s="60">
        <v>1.5599399999999999E-2</v>
      </c>
      <c r="K514" s="61">
        <v>2.3281700000000001E-3</v>
      </c>
      <c r="L514" s="62">
        <v>2.0799999999999999E-11</v>
      </c>
      <c r="M514" s="60">
        <v>350474</v>
      </c>
    </row>
    <row r="515" spans="1:13" x14ac:dyDescent="0.2">
      <c r="A515" s="8" t="s">
        <v>267</v>
      </c>
      <c r="B515" s="8" t="s">
        <v>135</v>
      </c>
      <c r="C515" s="8" t="s">
        <v>26</v>
      </c>
      <c r="D515" s="8" t="s">
        <v>45</v>
      </c>
      <c r="E515" s="8">
        <v>0.75734999999999997</v>
      </c>
      <c r="F515" s="8">
        <v>136616754</v>
      </c>
      <c r="G515" s="8">
        <v>2</v>
      </c>
      <c r="H515" s="8" t="s">
        <v>586</v>
      </c>
      <c r="I515" s="9" t="s">
        <v>587</v>
      </c>
      <c r="J515" s="82">
        <v>-2.1101999999999999E-2</v>
      </c>
      <c r="K515" s="83">
        <v>3.1508999999999999E-3</v>
      </c>
      <c r="L515" s="82">
        <v>2.13E-11</v>
      </c>
      <c r="M515" s="82">
        <v>344278</v>
      </c>
    </row>
    <row r="516" spans="1:13" x14ac:dyDescent="0.2">
      <c r="A516" s="8" t="s">
        <v>267</v>
      </c>
      <c r="B516" s="8" t="s">
        <v>135</v>
      </c>
      <c r="C516" s="8" t="s">
        <v>26</v>
      </c>
      <c r="D516" s="8" t="s">
        <v>45</v>
      </c>
      <c r="E516" s="8">
        <v>0.73862000000000005</v>
      </c>
      <c r="F516" s="8">
        <v>136616754</v>
      </c>
      <c r="G516" s="8">
        <v>2</v>
      </c>
      <c r="H516" s="8" t="s">
        <v>588</v>
      </c>
      <c r="I516" s="9" t="s">
        <v>589</v>
      </c>
      <c r="J516" s="82">
        <v>1.1610499999999999E-2</v>
      </c>
      <c r="K516" s="83">
        <v>1.73616E-3</v>
      </c>
      <c r="L516" s="82">
        <v>2.3000000000000001E-11</v>
      </c>
      <c r="M516" s="82">
        <v>454633</v>
      </c>
    </row>
    <row r="517" spans="1:13" hidden="1" x14ac:dyDescent="0.2">
      <c r="A517" s="8" t="s">
        <v>287</v>
      </c>
      <c r="B517" s="8" t="s">
        <v>42</v>
      </c>
      <c r="C517" t="s">
        <v>45</v>
      </c>
      <c r="D517" t="s">
        <v>26</v>
      </c>
      <c r="E517" s="8">
        <v>0.28821600000000003</v>
      </c>
      <c r="F517" s="8">
        <v>111688387</v>
      </c>
      <c r="G517" s="8">
        <v>9</v>
      </c>
      <c r="H517" s="8" t="s">
        <v>469</v>
      </c>
      <c r="I517" s="9" t="s">
        <v>470</v>
      </c>
      <c r="J517" s="60">
        <v>-1.21E-2</v>
      </c>
      <c r="K517" s="61">
        <v>1.8E-3</v>
      </c>
      <c r="L517" s="62">
        <v>2.4600000000000001E-11</v>
      </c>
      <c r="M517" s="60">
        <v>360116</v>
      </c>
    </row>
    <row r="518" spans="1:13" x14ac:dyDescent="0.2">
      <c r="A518" s="8" t="s">
        <v>267</v>
      </c>
      <c r="B518" s="8" t="s">
        <v>135</v>
      </c>
      <c r="C518" s="8" t="s">
        <v>26</v>
      </c>
      <c r="D518" s="8" t="s">
        <v>45</v>
      </c>
      <c r="E518" s="8">
        <v>0.73861600000000005</v>
      </c>
      <c r="F518" s="8">
        <v>136616754</v>
      </c>
      <c r="G518" s="8">
        <v>2</v>
      </c>
      <c r="H518" s="8" t="s">
        <v>590</v>
      </c>
      <c r="I518" s="9" t="s">
        <v>591</v>
      </c>
      <c r="J518" s="82">
        <v>1.18794E-2</v>
      </c>
      <c r="K518" s="83">
        <v>1.78323E-3</v>
      </c>
      <c r="L518" s="82">
        <v>2.7E-11</v>
      </c>
      <c r="M518" s="82">
        <v>454823</v>
      </c>
    </row>
    <row r="519" spans="1:13" hidden="1" x14ac:dyDescent="0.2">
      <c r="A519" s="8" t="s">
        <v>267</v>
      </c>
      <c r="B519" s="8" t="s">
        <v>100</v>
      </c>
      <c r="C519" s="8" t="s">
        <v>26</v>
      </c>
      <c r="D519" s="8" t="s">
        <v>45</v>
      </c>
      <c r="E519" s="8">
        <v>0.49687700000000001</v>
      </c>
      <c r="F519" s="8">
        <v>49218060</v>
      </c>
      <c r="G519" s="8">
        <v>19</v>
      </c>
      <c r="H519" s="8" t="s">
        <v>1212</v>
      </c>
      <c r="I519" s="9" t="s">
        <v>1213</v>
      </c>
      <c r="J519" s="60">
        <v>2.68627E-2</v>
      </c>
      <c r="K519" s="61">
        <v>4.0448899999999998E-3</v>
      </c>
      <c r="L519" s="62">
        <v>3.1000000000000003E-11</v>
      </c>
      <c r="M519" s="60">
        <v>115082</v>
      </c>
    </row>
    <row r="520" spans="1:13" hidden="1" x14ac:dyDescent="0.2">
      <c r="A520" s="8" t="s">
        <v>288</v>
      </c>
      <c r="B520" s="8" t="s">
        <v>100</v>
      </c>
      <c r="C520" t="s">
        <v>26</v>
      </c>
      <c r="D520" t="s">
        <v>45</v>
      </c>
      <c r="E520" s="8">
        <v>0.49687700000000001</v>
      </c>
      <c r="F520" s="8">
        <v>49218060</v>
      </c>
      <c r="G520" s="8">
        <v>19</v>
      </c>
      <c r="H520" s="8" t="s">
        <v>1212</v>
      </c>
      <c r="I520" s="9" t="s">
        <v>1213</v>
      </c>
      <c r="J520" s="60">
        <v>2.68627E-2</v>
      </c>
      <c r="K520" s="61">
        <v>4.0448899999999998E-3</v>
      </c>
      <c r="L520" s="62">
        <v>3.1000000000000003E-11</v>
      </c>
      <c r="M520" s="60">
        <v>115082</v>
      </c>
    </row>
    <row r="521" spans="1:13" hidden="1" x14ac:dyDescent="0.2">
      <c r="A521" s="8" t="s">
        <v>267</v>
      </c>
      <c r="B521" s="8" t="s">
        <v>100</v>
      </c>
      <c r="C521" s="8" t="s">
        <v>26</v>
      </c>
      <c r="D521" s="8" t="s">
        <v>45</v>
      </c>
      <c r="E521" s="8">
        <v>0.48570000000000002</v>
      </c>
      <c r="F521" s="8">
        <v>49218060</v>
      </c>
      <c r="G521" s="8">
        <v>19</v>
      </c>
      <c r="H521" s="8" t="s">
        <v>1214</v>
      </c>
      <c r="I521" s="9" t="s">
        <v>1215</v>
      </c>
      <c r="J521" s="60">
        <v>0.1186</v>
      </c>
      <c r="K521" s="61">
        <v>1.7899999999999999E-2</v>
      </c>
      <c r="L521" s="62">
        <v>3.1599999999999999E-11</v>
      </c>
      <c r="M521" s="60">
        <v>711338</v>
      </c>
    </row>
    <row r="522" spans="1:13" hidden="1" x14ac:dyDescent="0.2">
      <c r="A522" s="8" t="s">
        <v>288</v>
      </c>
      <c r="B522" s="8" t="s">
        <v>100</v>
      </c>
      <c r="C522" t="s">
        <v>26</v>
      </c>
      <c r="D522" t="s">
        <v>45</v>
      </c>
      <c r="E522" s="8">
        <v>0.48570000000000002</v>
      </c>
      <c r="F522" s="8">
        <v>49218060</v>
      </c>
      <c r="G522" s="8">
        <v>19</v>
      </c>
      <c r="H522" s="8" t="s">
        <v>1214</v>
      </c>
      <c r="I522" s="9" t="s">
        <v>1215</v>
      </c>
      <c r="J522" s="60">
        <v>0.1186</v>
      </c>
      <c r="K522" s="61">
        <v>1.7899999999999999E-2</v>
      </c>
      <c r="L522" s="62">
        <v>3.1599999999999999E-11</v>
      </c>
      <c r="M522" s="60">
        <v>711338</v>
      </c>
    </row>
    <row r="523" spans="1:13" hidden="1" x14ac:dyDescent="0.2">
      <c r="A523" s="8" t="s">
        <v>267</v>
      </c>
      <c r="B523" s="8" t="s">
        <v>100</v>
      </c>
      <c r="C523" s="8" t="s">
        <v>26</v>
      </c>
      <c r="D523" s="8" t="s">
        <v>45</v>
      </c>
      <c r="E523" s="8">
        <v>0.48320299999999999</v>
      </c>
      <c r="F523" s="8">
        <v>49218060</v>
      </c>
      <c r="G523" s="8">
        <v>19</v>
      </c>
      <c r="H523" s="8" t="s">
        <v>1216</v>
      </c>
      <c r="I523" s="9" t="s">
        <v>1217</v>
      </c>
      <c r="J523" s="60">
        <v>1.83479E-3</v>
      </c>
      <c r="K523" s="61">
        <v>2.7269000000000002E-4</v>
      </c>
      <c r="L523" s="62">
        <v>3.3000000000000002E-11</v>
      </c>
      <c r="M523" s="60">
        <v>484598</v>
      </c>
    </row>
    <row r="524" spans="1:13" hidden="1" x14ac:dyDescent="0.2">
      <c r="A524" s="8" t="s">
        <v>267</v>
      </c>
      <c r="B524" s="8" t="s">
        <v>100</v>
      </c>
      <c r="C524" s="8" t="s">
        <v>26</v>
      </c>
      <c r="D524" s="8" t="s">
        <v>45</v>
      </c>
      <c r="E524" s="8">
        <v>0.48320299999999999</v>
      </c>
      <c r="F524" s="8">
        <v>49218060</v>
      </c>
      <c r="G524" s="8">
        <v>19</v>
      </c>
      <c r="H524" s="8" t="s">
        <v>1218</v>
      </c>
      <c r="I524" s="9" t="s">
        <v>1219</v>
      </c>
      <c r="J524" s="60">
        <v>1.76071E-3</v>
      </c>
      <c r="K524" s="61">
        <v>2.6174999999999999E-4</v>
      </c>
      <c r="L524" s="62">
        <v>3.3000000000000002E-11</v>
      </c>
      <c r="M524" s="60">
        <v>484598</v>
      </c>
    </row>
    <row r="525" spans="1:13" hidden="1" x14ac:dyDescent="0.2">
      <c r="A525" s="8" t="s">
        <v>288</v>
      </c>
      <c r="B525" s="8" t="s">
        <v>100</v>
      </c>
      <c r="C525" t="s">
        <v>26</v>
      </c>
      <c r="D525" t="s">
        <v>45</v>
      </c>
      <c r="E525" s="8">
        <v>0.48320299999999999</v>
      </c>
      <c r="F525" s="8">
        <v>49218060</v>
      </c>
      <c r="G525" s="8">
        <v>19</v>
      </c>
      <c r="H525" s="8" t="s">
        <v>1216</v>
      </c>
      <c r="I525" s="9" t="s">
        <v>1217</v>
      </c>
      <c r="J525" s="60">
        <v>1.83479E-3</v>
      </c>
      <c r="K525" s="61">
        <v>2.7268799999999999E-4</v>
      </c>
      <c r="L525" s="62">
        <v>3.3000000000000002E-11</v>
      </c>
      <c r="M525" s="60">
        <v>484598</v>
      </c>
    </row>
    <row r="526" spans="1:13" hidden="1" x14ac:dyDescent="0.2">
      <c r="A526" s="8" t="s">
        <v>288</v>
      </c>
      <c r="B526" s="8" t="s">
        <v>100</v>
      </c>
      <c r="C526" t="s">
        <v>26</v>
      </c>
      <c r="D526" t="s">
        <v>45</v>
      </c>
      <c r="E526" s="8">
        <v>0.48320299999999999</v>
      </c>
      <c r="F526" s="8">
        <v>49218060</v>
      </c>
      <c r="G526" s="8">
        <v>19</v>
      </c>
      <c r="H526" s="8" t="s">
        <v>1218</v>
      </c>
      <c r="I526" s="9" t="s">
        <v>1219</v>
      </c>
      <c r="J526" s="60">
        <v>1.76071E-3</v>
      </c>
      <c r="K526" s="61">
        <v>2.6174899999999998E-4</v>
      </c>
      <c r="L526" s="62">
        <v>3.3000000000000002E-11</v>
      </c>
      <c r="M526" s="60">
        <v>484598</v>
      </c>
    </row>
    <row r="527" spans="1:13" x14ac:dyDescent="0.2">
      <c r="A527" s="8" t="s">
        <v>267</v>
      </c>
      <c r="B527" s="8" t="s">
        <v>135</v>
      </c>
      <c r="C527" s="8" t="s">
        <v>26</v>
      </c>
      <c r="D527" s="8" t="s">
        <v>45</v>
      </c>
      <c r="E527" s="8">
        <v>0.574712</v>
      </c>
      <c r="F527" s="8">
        <v>136616754</v>
      </c>
      <c r="G527" s="8">
        <v>2</v>
      </c>
      <c r="H527" s="8" t="s">
        <v>592</v>
      </c>
      <c r="I527" s="9" t="s">
        <v>593</v>
      </c>
      <c r="J527" s="82">
        <v>7.9687499999999994E-2</v>
      </c>
      <c r="K527" s="83">
        <v>1.2019999999999999E-2</v>
      </c>
      <c r="L527" s="82">
        <v>3.3599999999999999E-11</v>
      </c>
      <c r="M527" s="82">
        <v>24862</v>
      </c>
    </row>
    <row r="528" spans="1:13" hidden="1" x14ac:dyDescent="0.2">
      <c r="A528" s="8" t="s">
        <v>267</v>
      </c>
      <c r="B528" s="8" t="s">
        <v>132</v>
      </c>
      <c r="C528" s="8" t="s">
        <v>14</v>
      </c>
      <c r="D528" s="8" t="s">
        <v>45</v>
      </c>
      <c r="E528" s="8">
        <v>0.28384599999999999</v>
      </c>
      <c r="F528" s="8">
        <v>135837906</v>
      </c>
      <c r="G528" s="8">
        <v>2</v>
      </c>
      <c r="H528" s="8" t="s">
        <v>667</v>
      </c>
      <c r="I528" s="9" t="s">
        <v>668</v>
      </c>
      <c r="J528" s="60">
        <v>1.06763E-2</v>
      </c>
      <c r="K528" s="61">
        <v>1.6144E-3</v>
      </c>
      <c r="L528" s="62">
        <v>3.7999999999999998E-11</v>
      </c>
      <c r="M528" s="60">
        <v>461026</v>
      </c>
    </row>
    <row r="529" spans="1:13" hidden="1" x14ac:dyDescent="0.2">
      <c r="A529" s="8" t="s">
        <v>267</v>
      </c>
      <c r="B529" s="8" t="s">
        <v>100</v>
      </c>
      <c r="C529" s="8" t="s">
        <v>26</v>
      </c>
      <c r="D529" s="8" t="s">
        <v>45</v>
      </c>
      <c r="E529" s="8">
        <v>0.48408200000000001</v>
      </c>
      <c r="F529" s="8">
        <v>49218060</v>
      </c>
      <c r="G529" s="8">
        <v>19</v>
      </c>
      <c r="H529" s="8" t="s">
        <v>1204</v>
      </c>
      <c r="I529" s="9" t="s">
        <v>1220</v>
      </c>
      <c r="J529" s="60">
        <v>1.38014E-2</v>
      </c>
      <c r="K529" s="61">
        <v>2.09296E-3</v>
      </c>
      <c r="L529" s="62">
        <v>3.9000000000000001E-11</v>
      </c>
      <c r="M529" s="60">
        <v>422713</v>
      </c>
    </row>
    <row r="530" spans="1:13" hidden="1" x14ac:dyDescent="0.2">
      <c r="A530" s="8" t="s">
        <v>267</v>
      </c>
      <c r="B530" s="8" t="s">
        <v>100</v>
      </c>
      <c r="C530" s="8" t="s">
        <v>26</v>
      </c>
      <c r="D530" s="8" t="s">
        <v>45</v>
      </c>
      <c r="E530" s="8">
        <v>0.48320299999999999</v>
      </c>
      <c r="F530" s="8">
        <v>49218060</v>
      </c>
      <c r="G530" s="8">
        <v>19</v>
      </c>
      <c r="H530" s="8" t="s">
        <v>1221</v>
      </c>
      <c r="I530" s="9" t="s">
        <v>1222</v>
      </c>
      <c r="J530" s="60">
        <v>5.3926499999999997E-3</v>
      </c>
      <c r="K530" s="61">
        <v>8.4783999999999999E-4</v>
      </c>
      <c r="L530" s="62">
        <v>3.9000000000000001E-11</v>
      </c>
      <c r="M530" s="60">
        <v>484598</v>
      </c>
    </row>
    <row r="531" spans="1:13" hidden="1" x14ac:dyDescent="0.2">
      <c r="A531" s="8" t="s">
        <v>267</v>
      </c>
      <c r="B531" s="8" t="s">
        <v>132</v>
      </c>
      <c r="C531" s="8" t="s">
        <v>14</v>
      </c>
      <c r="D531" s="8" t="s">
        <v>45</v>
      </c>
      <c r="E531" s="8">
        <v>0.42247000000000001</v>
      </c>
      <c r="F531" s="8">
        <v>135837906</v>
      </c>
      <c r="G531" s="8">
        <v>2</v>
      </c>
      <c r="H531" s="8" t="s">
        <v>605</v>
      </c>
      <c r="I531" s="9" t="s">
        <v>606</v>
      </c>
      <c r="J531" s="60">
        <v>-9.1010199999999999E-2</v>
      </c>
      <c r="K531" s="61">
        <v>1.3775300000000001E-2</v>
      </c>
      <c r="L531" s="62">
        <v>3.9000000000000001E-11</v>
      </c>
      <c r="M531" s="60">
        <v>5959</v>
      </c>
    </row>
    <row r="532" spans="1:13" hidden="1" x14ac:dyDescent="0.2">
      <c r="A532" s="8" t="s">
        <v>288</v>
      </c>
      <c r="B532" s="8" t="s">
        <v>100</v>
      </c>
      <c r="C532" t="s">
        <v>26</v>
      </c>
      <c r="D532" t="s">
        <v>45</v>
      </c>
      <c r="E532" s="8">
        <v>0.48408200000000001</v>
      </c>
      <c r="F532" s="8">
        <v>49218060</v>
      </c>
      <c r="G532" s="8">
        <v>19</v>
      </c>
      <c r="H532" s="8" t="s">
        <v>1204</v>
      </c>
      <c r="I532" s="9" t="s">
        <v>1220</v>
      </c>
      <c r="J532" s="60">
        <v>1.38014E-2</v>
      </c>
      <c r="K532" s="61">
        <v>2.09296E-3</v>
      </c>
      <c r="L532" s="62">
        <v>3.9000000000000001E-11</v>
      </c>
      <c r="M532" s="60">
        <v>422713</v>
      </c>
    </row>
    <row r="533" spans="1:13" hidden="1" x14ac:dyDescent="0.2">
      <c r="A533" s="8" t="s">
        <v>288</v>
      </c>
      <c r="B533" s="8" t="s">
        <v>100</v>
      </c>
      <c r="C533" t="s">
        <v>26</v>
      </c>
      <c r="D533" t="s">
        <v>45</v>
      </c>
      <c r="E533" s="8">
        <v>0.48320299999999999</v>
      </c>
      <c r="F533" s="8">
        <v>49218060</v>
      </c>
      <c r="G533" s="8">
        <v>19</v>
      </c>
      <c r="H533" s="8" t="s">
        <v>1221</v>
      </c>
      <c r="I533" s="9" t="s">
        <v>1222</v>
      </c>
      <c r="J533" s="60">
        <v>5.3926499999999997E-3</v>
      </c>
      <c r="K533" s="61">
        <v>8.4783600000000003E-4</v>
      </c>
      <c r="L533" s="62">
        <v>3.9000000000000001E-11</v>
      </c>
      <c r="M533" s="60">
        <v>484598</v>
      </c>
    </row>
    <row r="534" spans="1:13" hidden="1" x14ac:dyDescent="0.2">
      <c r="A534" s="8" t="s">
        <v>267</v>
      </c>
      <c r="B534" s="8" t="s">
        <v>132</v>
      </c>
      <c r="C534" s="8" t="s">
        <v>14</v>
      </c>
      <c r="D534" s="8" t="s">
        <v>45</v>
      </c>
      <c r="E534" s="8">
        <v>0.44115399999999999</v>
      </c>
      <c r="F534" s="8">
        <v>135837906</v>
      </c>
      <c r="G534" s="8">
        <v>2</v>
      </c>
      <c r="H534" s="8" t="s">
        <v>1907</v>
      </c>
      <c r="I534" s="9" t="s">
        <v>1908</v>
      </c>
      <c r="J534" s="60">
        <v>-7.9029299999999997E-2</v>
      </c>
      <c r="K534" s="61">
        <v>1.1968299999999999E-2</v>
      </c>
      <c r="L534" s="62">
        <v>4.0200000000000001E-11</v>
      </c>
      <c r="M534" s="60">
        <v>5164</v>
      </c>
    </row>
    <row r="535" spans="1:13" x14ac:dyDescent="0.2">
      <c r="A535" s="8" t="s">
        <v>267</v>
      </c>
      <c r="B535" s="8" t="s">
        <v>135</v>
      </c>
      <c r="C535" s="8" t="s">
        <v>26</v>
      </c>
      <c r="D535" s="8" t="s">
        <v>45</v>
      </c>
      <c r="E535" s="8">
        <v>0.75734999999999997</v>
      </c>
      <c r="F535" s="8">
        <v>136616754</v>
      </c>
      <c r="G535" s="8">
        <v>2</v>
      </c>
      <c r="H535" s="8" t="s">
        <v>594</v>
      </c>
      <c r="I535" s="9" t="s">
        <v>595</v>
      </c>
      <c r="J535" s="82">
        <v>-1.8200000000000001E-2</v>
      </c>
      <c r="K535" s="83">
        <v>2.8E-3</v>
      </c>
      <c r="L535" s="82">
        <v>4.4500000000000001E-11</v>
      </c>
      <c r="M535" s="82">
        <v>344278</v>
      </c>
    </row>
    <row r="536" spans="1:13" x14ac:dyDescent="0.2">
      <c r="A536" s="8" t="s">
        <v>267</v>
      </c>
      <c r="B536" s="8" t="s">
        <v>135</v>
      </c>
      <c r="C536" s="8" t="s">
        <v>26</v>
      </c>
      <c r="D536" s="8" t="s">
        <v>45</v>
      </c>
      <c r="E536" s="8">
        <v>0.75734999999999997</v>
      </c>
      <c r="F536" s="8">
        <v>136616754</v>
      </c>
      <c r="G536" s="8">
        <v>2</v>
      </c>
      <c r="H536" s="8" t="s">
        <v>586</v>
      </c>
      <c r="I536" s="9" t="s">
        <v>596</v>
      </c>
      <c r="J536" s="82">
        <v>-1.8168E-2</v>
      </c>
      <c r="K536" s="83">
        <v>2.7577000000000001E-3</v>
      </c>
      <c r="L536" s="82">
        <v>4.46E-11</v>
      </c>
      <c r="M536" s="82">
        <v>344278</v>
      </c>
    </row>
    <row r="537" spans="1:13" hidden="1" x14ac:dyDescent="0.2">
      <c r="A537" s="8" t="s">
        <v>267</v>
      </c>
      <c r="B537" s="8" t="s">
        <v>100</v>
      </c>
      <c r="C537" s="8" t="s">
        <v>26</v>
      </c>
      <c r="D537" s="8" t="s">
        <v>45</v>
      </c>
      <c r="E537" s="8">
        <v>0.413192</v>
      </c>
      <c r="F537" s="8">
        <v>49218060</v>
      </c>
      <c r="G537" s="8">
        <v>19</v>
      </c>
      <c r="H537" s="8" t="s">
        <v>1223</v>
      </c>
      <c r="I537" s="9" t="s">
        <v>1224</v>
      </c>
      <c r="J537" s="60">
        <v>7.9438800000000004E-2</v>
      </c>
      <c r="K537" s="61">
        <v>1.2068499999999999E-2</v>
      </c>
      <c r="L537" s="62">
        <v>4.6400000000000003E-11</v>
      </c>
      <c r="M537" s="60">
        <v>12921</v>
      </c>
    </row>
    <row r="538" spans="1:13" hidden="1" x14ac:dyDescent="0.2">
      <c r="A538" s="8" t="s">
        <v>288</v>
      </c>
      <c r="B538" s="8" t="s">
        <v>100</v>
      </c>
      <c r="C538" t="s">
        <v>26</v>
      </c>
      <c r="D538" t="s">
        <v>45</v>
      </c>
      <c r="E538" s="8">
        <v>0.413192</v>
      </c>
      <c r="F538" s="8">
        <v>49218060</v>
      </c>
      <c r="G538" s="8">
        <v>19</v>
      </c>
      <c r="H538" s="8" t="s">
        <v>1223</v>
      </c>
      <c r="I538" s="9" t="s">
        <v>1224</v>
      </c>
      <c r="J538" s="60">
        <v>7.9438800000000004E-2</v>
      </c>
      <c r="K538" s="61">
        <v>1.2068499999999999E-2</v>
      </c>
      <c r="L538" s="62">
        <v>4.6400000000000003E-11</v>
      </c>
      <c r="M538" s="60">
        <v>12921</v>
      </c>
    </row>
    <row r="539" spans="1:13" x14ac:dyDescent="0.2">
      <c r="A539" s="8" t="s">
        <v>267</v>
      </c>
      <c r="B539" s="8" t="s">
        <v>135</v>
      </c>
      <c r="C539" s="8" t="s">
        <v>26</v>
      </c>
      <c r="D539" s="8" t="s">
        <v>45</v>
      </c>
      <c r="E539" s="8">
        <v>0.73861500000000002</v>
      </c>
      <c r="F539" s="8">
        <v>136616754</v>
      </c>
      <c r="G539" s="8">
        <v>2</v>
      </c>
      <c r="H539" s="8" t="s">
        <v>597</v>
      </c>
      <c r="I539" s="9" t="s">
        <v>598</v>
      </c>
      <c r="J539" s="82">
        <v>9.3140600000000007E-3</v>
      </c>
      <c r="K539" s="83">
        <v>1.41924E-3</v>
      </c>
      <c r="L539" s="82">
        <v>5.2999999999999998E-11</v>
      </c>
      <c r="M539" s="82">
        <v>454826</v>
      </c>
    </row>
    <row r="540" spans="1:13" hidden="1" x14ac:dyDescent="0.2">
      <c r="A540" s="8" t="s">
        <v>267</v>
      </c>
      <c r="B540" s="8" t="s">
        <v>100</v>
      </c>
      <c r="C540" s="8" t="s">
        <v>26</v>
      </c>
      <c r="D540" s="8" t="s">
        <v>45</v>
      </c>
      <c r="E540" s="8">
        <v>0.49687700000000001</v>
      </c>
      <c r="F540" s="8">
        <v>49218060</v>
      </c>
      <c r="G540" s="8">
        <v>19</v>
      </c>
      <c r="H540" s="8" t="s">
        <v>726</v>
      </c>
      <c r="I540" s="9" t="s">
        <v>747</v>
      </c>
      <c r="J540" s="60">
        <v>2.5728000000000001E-2</v>
      </c>
      <c r="K540" s="61">
        <v>3.9203800000000002E-3</v>
      </c>
      <c r="L540" s="62">
        <v>5.2999999999999998E-11</v>
      </c>
      <c r="M540" s="60">
        <v>115082</v>
      </c>
    </row>
    <row r="541" spans="1:13" hidden="1" x14ac:dyDescent="0.2">
      <c r="A541" s="8" t="s">
        <v>267</v>
      </c>
      <c r="B541" s="8" t="s">
        <v>100</v>
      </c>
      <c r="C541" s="8" t="s">
        <v>26</v>
      </c>
      <c r="D541" s="8" t="s">
        <v>45</v>
      </c>
      <c r="E541" s="8">
        <v>0.49807400000000002</v>
      </c>
      <c r="F541" s="8">
        <v>49218060</v>
      </c>
      <c r="G541" s="8">
        <v>19</v>
      </c>
      <c r="H541" s="8" t="s">
        <v>982</v>
      </c>
      <c r="I541" s="9" t="s">
        <v>983</v>
      </c>
      <c r="J541" s="60">
        <v>-1.32014E-2</v>
      </c>
      <c r="K541" s="61">
        <v>1.9707700000000002E-3</v>
      </c>
      <c r="L541" s="62">
        <v>5.2999999999999998E-11</v>
      </c>
      <c r="M541" s="60">
        <v>535537</v>
      </c>
    </row>
    <row r="542" spans="1:13" hidden="1" x14ac:dyDescent="0.2">
      <c r="A542" s="8" t="s">
        <v>288</v>
      </c>
      <c r="B542" s="8" t="s">
        <v>100</v>
      </c>
      <c r="C542" t="s">
        <v>26</v>
      </c>
      <c r="D542" t="s">
        <v>45</v>
      </c>
      <c r="E542" s="8">
        <v>0.49687700000000001</v>
      </c>
      <c r="F542" s="8">
        <v>49218060</v>
      </c>
      <c r="G542" s="8">
        <v>19</v>
      </c>
      <c r="H542" s="8" t="s">
        <v>726</v>
      </c>
      <c r="I542" s="9" t="s">
        <v>747</v>
      </c>
      <c r="J542" s="60">
        <v>2.5728000000000001E-2</v>
      </c>
      <c r="K542" s="61">
        <v>3.9203800000000002E-3</v>
      </c>
      <c r="L542" s="62">
        <v>5.2999999999999998E-11</v>
      </c>
      <c r="M542" s="60">
        <v>115082</v>
      </c>
    </row>
    <row r="543" spans="1:13" hidden="1" x14ac:dyDescent="0.2">
      <c r="A543" s="8" t="s">
        <v>288</v>
      </c>
      <c r="B543" s="8" t="s">
        <v>100</v>
      </c>
      <c r="C543" t="s">
        <v>26</v>
      </c>
      <c r="D543" t="s">
        <v>45</v>
      </c>
      <c r="E543" s="8">
        <v>0.49807400000000002</v>
      </c>
      <c r="F543" s="8">
        <v>49218060</v>
      </c>
      <c r="G543" s="8">
        <v>19</v>
      </c>
      <c r="H543" s="8" t="s">
        <v>982</v>
      </c>
      <c r="I543" s="9" t="s">
        <v>983</v>
      </c>
      <c r="J543" s="60">
        <v>-1.32014E-2</v>
      </c>
      <c r="K543" s="61">
        <v>1.9707700000000002E-3</v>
      </c>
      <c r="L543" s="62">
        <v>5.2999999999999998E-11</v>
      </c>
      <c r="M543" s="60">
        <v>535537</v>
      </c>
    </row>
    <row r="544" spans="1:13" x14ac:dyDescent="0.2">
      <c r="A544" s="8" t="s">
        <v>267</v>
      </c>
      <c r="B544" s="8" t="s">
        <v>135</v>
      </c>
      <c r="C544" s="8" t="s">
        <v>26</v>
      </c>
      <c r="D544" s="8" t="s">
        <v>45</v>
      </c>
      <c r="E544" s="8">
        <v>0.73868100000000003</v>
      </c>
      <c r="F544" s="8">
        <v>136616754</v>
      </c>
      <c r="G544" s="8">
        <v>2</v>
      </c>
      <c r="H544" s="8" t="s">
        <v>599</v>
      </c>
      <c r="I544" s="9" t="s">
        <v>600</v>
      </c>
      <c r="J544" s="82">
        <v>-2.7223500000000001E-2</v>
      </c>
      <c r="K544" s="83">
        <v>4.4438300000000002E-3</v>
      </c>
      <c r="L544" s="82">
        <v>5.4999999999999997E-11</v>
      </c>
      <c r="M544" s="82" t="s">
        <v>150</v>
      </c>
    </row>
    <row r="545" spans="1:13" hidden="1" x14ac:dyDescent="0.2">
      <c r="A545" s="8" t="s">
        <v>267</v>
      </c>
      <c r="B545" s="8" t="s">
        <v>100</v>
      </c>
      <c r="C545" s="8" t="s">
        <v>26</v>
      </c>
      <c r="D545" s="8" t="s">
        <v>45</v>
      </c>
      <c r="E545" s="8">
        <v>0.49785800000000002</v>
      </c>
      <c r="F545" s="8">
        <v>49218060</v>
      </c>
      <c r="G545" s="8">
        <v>19</v>
      </c>
      <c r="H545" s="8" t="s">
        <v>1225</v>
      </c>
      <c r="I545" s="9" t="s">
        <v>1226</v>
      </c>
      <c r="J545" s="60">
        <v>1.73197E-3</v>
      </c>
      <c r="K545" s="61">
        <v>2.6428999999999998E-4</v>
      </c>
      <c r="L545" s="62">
        <v>5.6E-11</v>
      </c>
      <c r="M545" s="60">
        <v>463010</v>
      </c>
    </row>
    <row r="546" spans="1:13" hidden="1" x14ac:dyDescent="0.2">
      <c r="A546" s="8" t="s">
        <v>288</v>
      </c>
      <c r="B546" s="8" t="s">
        <v>100</v>
      </c>
      <c r="C546" t="s">
        <v>26</v>
      </c>
      <c r="D546" t="s">
        <v>45</v>
      </c>
      <c r="E546" s="8">
        <v>0.49785800000000002</v>
      </c>
      <c r="F546" s="8">
        <v>49218060</v>
      </c>
      <c r="G546" s="8">
        <v>19</v>
      </c>
      <c r="H546" s="8" t="s">
        <v>1225</v>
      </c>
      <c r="I546" s="9" t="s">
        <v>1226</v>
      </c>
      <c r="J546" s="60">
        <v>1.73197E-3</v>
      </c>
      <c r="K546" s="61">
        <v>2.6428999999999998E-4</v>
      </c>
      <c r="L546" s="62">
        <v>5.6E-11</v>
      </c>
      <c r="M546" s="60">
        <v>463010</v>
      </c>
    </row>
    <row r="547" spans="1:13" x14ac:dyDescent="0.2">
      <c r="A547" s="8" t="s">
        <v>267</v>
      </c>
      <c r="B547" s="8" t="s">
        <v>135</v>
      </c>
      <c r="C547" s="8" t="s">
        <v>26</v>
      </c>
      <c r="D547" s="8" t="s">
        <v>45</v>
      </c>
      <c r="E547" s="8">
        <v>0.73840300000000003</v>
      </c>
      <c r="F547" s="8">
        <v>136616754</v>
      </c>
      <c r="G547" s="8">
        <v>2</v>
      </c>
      <c r="H547" s="8" t="s">
        <v>601</v>
      </c>
      <c r="I547" s="9" t="s">
        <v>602</v>
      </c>
      <c r="J547" s="82">
        <v>-1.28212E-2</v>
      </c>
      <c r="K547" s="83">
        <v>1.9567400000000002E-3</v>
      </c>
      <c r="L547" s="82">
        <v>5.6999999999999997E-11</v>
      </c>
      <c r="M547" s="82">
        <v>421986</v>
      </c>
    </row>
    <row r="548" spans="1:13" hidden="1" x14ac:dyDescent="0.2">
      <c r="A548" s="8" t="s">
        <v>267</v>
      </c>
      <c r="B548" s="8" t="s">
        <v>100</v>
      </c>
      <c r="C548" s="8" t="s">
        <v>26</v>
      </c>
      <c r="D548" s="8" t="s">
        <v>45</v>
      </c>
      <c r="E548" s="8">
        <v>0.50046999999999997</v>
      </c>
      <c r="F548" s="8">
        <v>49218060</v>
      </c>
      <c r="G548" s="8">
        <v>19</v>
      </c>
      <c r="H548" s="8" t="s">
        <v>764</v>
      </c>
      <c r="I548" s="9" t="s">
        <v>765</v>
      </c>
      <c r="J548" s="60">
        <v>1.5100000000000001E-2</v>
      </c>
      <c r="K548" s="61">
        <v>2.3E-3</v>
      </c>
      <c r="L548" s="62">
        <v>5.8099999999999998E-11</v>
      </c>
      <c r="M548" s="60">
        <v>342990</v>
      </c>
    </row>
    <row r="549" spans="1:13" hidden="1" x14ac:dyDescent="0.2">
      <c r="A549" s="8" t="s">
        <v>267</v>
      </c>
      <c r="B549" s="8" t="s">
        <v>100</v>
      </c>
      <c r="C549" s="8" t="s">
        <v>26</v>
      </c>
      <c r="D549" s="8" t="s">
        <v>45</v>
      </c>
      <c r="E549" s="8">
        <v>0.50046999999999997</v>
      </c>
      <c r="F549" s="8">
        <v>49218060</v>
      </c>
      <c r="G549" s="8">
        <v>19</v>
      </c>
      <c r="H549" s="8" t="s">
        <v>766</v>
      </c>
      <c r="I549" s="9" t="s">
        <v>767</v>
      </c>
      <c r="J549" s="60">
        <v>1.5092E-2</v>
      </c>
      <c r="K549" s="61">
        <v>2.3046E-3</v>
      </c>
      <c r="L549" s="62">
        <v>5.8099999999999998E-11</v>
      </c>
      <c r="M549" s="60">
        <v>342990</v>
      </c>
    </row>
    <row r="550" spans="1:13" hidden="1" x14ac:dyDescent="0.2">
      <c r="A550" s="8" t="s">
        <v>288</v>
      </c>
      <c r="B550" s="8" t="s">
        <v>100</v>
      </c>
      <c r="C550" t="s">
        <v>26</v>
      </c>
      <c r="D550" t="s">
        <v>45</v>
      </c>
      <c r="E550" s="8">
        <v>0.50046999999999997</v>
      </c>
      <c r="F550" s="8">
        <v>49218060</v>
      </c>
      <c r="G550" s="8">
        <v>19</v>
      </c>
      <c r="H550" s="8" t="s">
        <v>764</v>
      </c>
      <c r="I550" s="9" t="s">
        <v>765</v>
      </c>
      <c r="J550" s="60">
        <v>1.5100000000000001E-2</v>
      </c>
      <c r="K550" s="61">
        <v>2.3E-3</v>
      </c>
      <c r="L550" s="62">
        <v>5.8099999999999998E-11</v>
      </c>
      <c r="M550" s="60">
        <v>342990</v>
      </c>
    </row>
    <row r="551" spans="1:13" hidden="1" x14ac:dyDescent="0.2">
      <c r="A551" s="8" t="s">
        <v>288</v>
      </c>
      <c r="B551" s="8" t="s">
        <v>100</v>
      </c>
      <c r="C551" t="s">
        <v>26</v>
      </c>
      <c r="D551" t="s">
        <v>45</v>
      </c>
      <c r="E551" s="8">
        <v>0.50046999999999997</v>
      </c>
      <c r="F551" s="8">
        <v>49218060</v>
      </c>
      <c r="G551" s="8">
        <v>19</v>
      </c>
      <c r="H551" s="8" t="s">
        <v>766</v>
      </c>
      <c r="I551" s="9" t="s">
        <v>767</v>
      </c>
      <c r="J551" s="60">
        <v>1.5092E-2</v>
      </c>
      <c r="K551" s="61">
        <v>2.3046E-3</v>
      </c>
      <c r="L551" s="62">
        <v>5.8099999999999998E-11</v>
      </c>
      <c r="M551" s="60">
        <v>342990</v>
      </c>
    </row>
    <row r="552" spans="1:13" hidden="1" x14ac:dyDescent="0.2">
      <c r="A552" s="8" t="s">
        <v>267</v>
      </c>
      <c r="B552" s="8" t="s">
        <v>132</v>
      </c>
      <c r="C552" s="8" t="s">
        <v>14</v>
      </c>
      <c r="D552" s="8" t="s">
        <v>45</v>
      </c>
      <c r="E552" s="8" t="s">
        <v>150</v>
      </c>
      <c r="F552" s="8">
        <v>135837906</v>
      </c>
      <c r="G552" s="8">
        <v>2</v>
      </c>
      <c r="H552" s="8" t="s">
        <v>743</v>
      </c>
      <c r="I552" s="9" t="s">
        <v>1909</v>
      </c>
      <c r="J552" s="60">
        <v>2.6599999999999999E-2</v>
      </c>
      <c r="K552" s="61">
        <v>4.1000000000000003E-3</v>
      </c>
      <c r="L552" s="62">
        <v>6.2899999999999997E-11</v>
      </c>
      <c r="M552" s="60">
        <v>94595</v>
      </c>
    </row>
    <row r="553" spans="1:13" hidden="1" x14ac:dyDescent="0.2">
      <c r="A553" s="8" t="s">
        <v>267</v>
      </c>
      <c r="B553" s="8" t="s">
        <v>132</v>
      </c>
      <c r="C553" s="8" t="s">
        <v>14</v>
      </c>
      <c r="D553" s="8" t="s">
        <v>45</v>
      </c>
      <c r="E553" s="8">
        <v>0.49080000000000001</v>
      </c>
      <c r="F553" s="8">
        <v>135837906</v>
      </c>
      <c r="G553" s="8">
        <v>2</v>
      </c>
      <c r="H553" s="8" t="s">
        <v>743</v>
      </c>
      <c r="I553" s="9" t="s">
        <v>1910</v>
      </c>
      <c r="J553" s="60">
        <v>2.6599999999999999E-2</v>
      </c>
      <c r="K553" s="61">
        <v>4.1000000000000003E-3</v>
      </c>
      <c r="L553" s="62">
        <v>6.2899999999999997E-11</v>
      </c>
      <c r="M553" s="60">
        <v>170729</v>
      </c>
    </row>
    <row r="554" spans="1:13" hidden="1" x14ac:dyDescent="0.2">
      <c r="A554" s="8" t="s">
        <v>267</v>
      </c>
      <c r="B554" s="8" t="s">
        <v>132</v>
      </c>
      <c r="C554" s="8" t="s">
        <v>14</v>
      </c>
      <c r="D554" s="8" t="s">
        <v>45</v>
      </c>
      <c r="E554" s="8">
        <v>0.39329999999999998</v>
      </c>
      <c r="F554" s="8">
        <v>135837906</v>
      </c>
      <c r="G554" s="8">
        <v>2</v>
      </c>
      <c r="H554" s="8" t="s">
        <v>399</v>
      </c>
      <c r="I554" s="9" t="s">
        <v>419</v>
      </c>
      <c r="J554" s="60">
        <v>-1.8800000000000001E-2</v>
      </c>
      <c r="K554" s="61">
        <v>2.8999999999999998E-3</v>
      </c>
      <c r="L554" s="62">
        <v>6.8400000000000004E-11</v>
      </c>
      <c r="M554" s="60">
        <v>350741</v>
      </c>
    </row>
    <row r="555" spans="1:13" x14ac:dyDescent="0.2">
      <c r="A555" s="8" t="s">
        <v>267</v>
      </c>
      <c r="B555" s="8" t="s">
        <v>135</v>
      </c>
      <c r="C555" s="8" t="s">
        <v>26</v>
      </c>
      <c r="D555" s="8" t="s">
        <v>45</v>
      </c>
      <c r="E555" s="8">
        <v>0.73860999999999999</v>
      </c>
      <c r="F555" s="8">
        <v>136616754</v>
      </c>
      <c r="G555" s="8">
        <v>2</v>
      </c>
      <c r="H555" s="8" t="s">
        <v>603</v>
      </c>
      <c r="I555" s="9" t="s">
        <v>604</v>
      </c>
      <c r="J555" s="82">
        <v>9.3761199999999999E-3</v>
      </c>
      <c r="K555" s="83">
        <v>1.43749E-3</v>
      </c>
      <c r="L555" s="82">
        <v>6.8999999999999994E-11</v>
      </c>
      <c r="M555" s="82">
        <v>454854</v>
      </c>
    </row>
    <row r="556" spans="1:13" hidden="1" x14ac:dyDescent="0.2">
      <c r="A556" s="8" t="s">
        <v>267</v>
      </c>
      <c r="B556" s="8" t="s">
        <v>100</v>
      </c>
      <c r="C556" s="8" t="s">
        <v>26</v>
      </c>
      <c r="D556" s="8" t="s">
        <v>45</v>
      </c>
      <c r="E556" s="8">
        <v>0.49687700000000001</v>
      </c>
      <c r="F556" s="8">
        <v>49218060</v>
      </c>
      <c r="G556" s="8">
        <v>19</v>
      </c>
      <c r="H556" s="8" t="s">
        <v>1227</v>
      </c>
      <c r="I556" s="9" t="s">
        <v>1228</v>
      </c>
      <c r="J556" s="60">
        <v>2.65594E-2</v>
      </c>
      <c r="K556" s="61">
        <v>4.0725400000000004E-3</v>
      </c>
      <c r="L556" s="62">
        <v>7.0000000000000004E-11</v>
      </c>
      <c r="M556" s="60">
        <v>115082</v>
      </c>
    </row>
    <row r="557" spans="1:13" hidden="1" x14ac:dyDescent="0.2">
      <c r="A557" s="8" t="s">
        <v>288</v>
      </c>
      <c r="B557" s="8" t="s">
        <v>100</v>
      </c>
      <c r="C557" t="s">
        <v>26</v>
      </c>
      <c r="D557" t="s">
        <v>45</v>
      </c>
      <c r="E557" s="8">
        <v>0.49687700000000001</v>
      </c>
      <c r="F557" s="8">
        <v>49218060</v>
      </c>
      <c r="G557" s="8">
        <v>19</v>
      </c>
      <c r="H557" s="8" t="s">
        <v>1227</v>
      </c>
      <c r="I557" s="9" t="s">
        <v>1228</v>
      </c>
      <c r="J557" s="60">
        <v>2.65594E-2</v>
      </c>
      <c r="K557" s="61">
        <v>4.0725400000000004E-3</v>
      </c>
      <c r="L557" s="62">
        <v>7.0000000000000004E-11</v>
      </c>
      <c r="M557" s="60">
        <v>115082</v>
      </c>
    </row>
    <row r="558" spans="1:13" hidden="1" x14ac:dyDescent="0.2">
      <c r="A558" s="8" t="s">
        <v>287</v>
      </c>
      <c r="B558" s="8" t="s">
        <v>42</v>
      </c>
      <c r="C558" t="s">
        <v>45</v>
      </c>
      <c r="D558" t="s">
        <v>26</v>
      </c>
      <c r="E558" s="8">
        <v>0.28563100000000002</v>
      </c>
      <c r="F558" s="8">
        <v>111688387</v>
      </c>
      <c r="G558" s="8">
        <v>9</v>
      </c>
      <c r="H558" s="8" t="s">
        <v>399</v>
      </c>
      <c r="I558" s="9" t="s">
        <v>408</v>
      </c>
      <c r="J558" s="60">
        <v>-1.44996E-2</v>
      </c>
      <c r="K558" s="61">
        <v>2.2241100000000001E-3</v>
      </c>
      <c r="L558" s="62">
        <v>7.1E-11</v>
      </c>
      <c r="M558" s="60">
        <v>165056</v>
      </c>
    </row>
    <row r="559" spans="1:13" hidden="1" x14ac:dyDescent="0.2">
      <c r="A559" s="8" t="s">
        <v>267</v>
      </c>
      <c r="B559" s="8" t="s">
        <v>128</v>
      </c>
      <c r="C559" s="8" t="s">
        <v>26</v>
      </c>
      <c r="D559" s="8" t="s">
        <v>15</v>
      </c>
      <c r="E559" s="8">
        <v>0.30061399999999999</v>
      </c>
      <c r="F559" s="8">
        <v>1030320</v>
      </c>
      <c r="G559" s="8">
        <v>19</v>
      </c>
      <c r="H559" s="8" t="s">
        <v>1023</v>
      </c>
      <c r="I559" s="9" t="s">
        <v>1024</v>
      </c>
      <c r="J559" s="60">
        <v>1.1496899999999999E-2</v>
      </c>
      <c r="K559" s="61">
        <v>1.93743E-3</v>
      </c>
      <c r="L559" s="62">
        <v>7.1999999999999997E-11</v>
      </c>
      <c r="M559" s="60">
        <v>694866</v>
      </c>
    </row>
    <row r="560" spans="1:13" hidden="1" x14ac:dyDescent="0.2">
      <c r="A560" s="8" t="s">
        <v>267</v>
      </c>
      <c r="B560" s="8" t="s">
        <v>100</v>
      </c>
      <c r="C560" s="8" t="s">
        <v>26</v>
      </c>
      <c r="D560" s="8" t="s">
        <v>45</v>
      </c>
      <c r="E560" s="8">
        <v>0.48408200000000001</v>
      </c>
      <c r="F560" s="8">
        <v>49218060</v>
      </c>
      <c r="G560" s="8">
        <v>19</v>
      </c>
      <c r="H560" s="8" t="s">
        <v>1208</v>
      </c>
      <c r="I560" s="9" t="s">
        <v>1229</v>
      </c>
      <c r="J560" s="60">
        <v>1.3839799999999999E-2</v>
      </c>
      <c r="K560" s="61">
        <v>2.0886099999999999E-3</v>
      </c>
      <c r="L560" s="62">
        <v>7.5999999999999996E-11</v>
      </c>
      <c r="M560" s="60">
        <v>422713</v>
      </c>
    </row>
    <row r="561" spans="1:13" hidden="1" x14ac:dyDescent="0.2">
      <c r="A561" s="8" t="s">
        <v>288</v>
      </c>
      <c r="B561" s="8" t="s">
        <v>100</v>
      </c>
      <c r="C561" t="s">
        <v>26</v>
      </c>
      <c r="D561" t="s">
        <v>45</v>
      </c>
      <c r="E561" s="8">
        <v>0.48408200000000001</v>
      </c>
      <c r="F561" s="8">
        <v>49218060</v>
      </c>
      <c r="G561" s="8">
        <v>19</v>
      </c>
      <c r="H561" s="8" t="s">
        <v>1208</v>
      </c>
      <c r="I561" s="9" t="s">
        <v>1229</v>
      </c>
      <c r="J561" s="60">
        <v>1.3839799999999999E-2</v>
      </c>
      <c r="K561" s="61">
        <v>2.0886099999999999E-3</v>
      </c>
      <c r="L561" s="62">
        <v>7.5999999999999996E-11</v>
      </c>
      <c r="M561" s="60">
        <v>422713</v>
      </c>
    </row>
    <row r="562" spans="1:13" hidden="1" x14ac:dyDescent="0.2">
      <c r="A562" s="8" t="s">
        <v>267</v>
      </c>
      <c r="B562" s="8" t="s">
        <v>100</v>
      </c>
      <c r="C562" s="8" t="s">
        <v>26</v>
      </c>
      <c r="D562" s="8" t="s">
        <v>45</v>
      </c>
      <c r="E562" s="8">
        <v>0.45822600000000002</v>
      </c>
      <c r="F562" s="8">
        <v>49218060</v>
      </c>
      <c r="G562" s="8">
        <v>19</v>
      </c>
      <c r="H562" s="8" t="s">
        <v>1230</v>
      </c>
      <c r="I562" s="9" t="s">
        <v>1231</v>
      </c>
      <c r="J562" s="60">
        <v>9.7000000000000003E-2</v>
      </c>
      <c r="K562" s="61">
        <v>1.49E-2</v>
      </c>
      <c r="L562" s="62">
        <v>8.2900000000000006E-11</v>
      </c>
      <c r="M562" s="60">
        <v>471251</v>
      </c>
    </row>
    <row r="563" spans="1:13" hidden="1" x14ac:dyDescent="0.2">
      <c r="A563" s="8" t="s">
        <v>288</v>
      </c>
      <c r="B563" s="8" t="s">
        <v>100</v>
      </c>
      <c r="C563" t="s">
        <v>26</v>
      </c>
      <c r="D563" t="s">
        <v>45</v>
      </c>
      <c r="E563" s="8">
        <v>0.45822600000000002</v>
      </c>
      <c r="F563" s="8">
        <v>49218060</v>
      </c>
      <c r="G563" s="8">
        <v>19</v>
      </c>
      <c r="H563" s="8" t="s">
        <v>1230</v>
      </c>
      <c r="I563" s="9" t="s">
        <v>1231</v>
      </c>
      <c r="J563" s="60">
        <v>9.7000000000000003E-2</v>
      </c>
      <c r="K563" s="61">
        <v>1.49E-2</v>
      </c>
      <c r="L563" s="62">
        <v>8.2900000000000006E-11</v>
      </c>
      <c r="M563" s="60">
        <v>471251</v>
      </c>
    </row>
    <row r="564" spans="1:13" hidden="1" x14ac:dyDescent="0.2">
      <c r="A564" s="8" t="s">
        <v>267</v>
      </c>
      <c r="B564" s="8" t="s">
        <v>100</v>
      </c>
      <c r="C564" s="8" t="s">
        <v>26</v>
      </c>
      <c r="D564" s="8" t="s">
        <v>45</v>
      </c>
      <c r="E564" s="8">
        <v>0.49687700000000001</v>
      </c>
      <c r="F564" s="8">
        <v>49218060</v>
      </c>
      <c r="G564" s="8">
        <v>19</v>
      </c>
      <c r="H564" s="8" t="s">
        <v>1232</v>
      </c>
      <c r="I564" s="9" t="s">
        <v>1233</v>
      </c>
      <c r="J564" s="60">
        <v>2.55938E-2</v>
      </c>
      <c r="K564" s="61">
        <v>3.9422299999999997E-3</v>
      </c>
      <c r="L564" s="62">
        <v>8.5000000000000004E-11</v>
      </c>
      <c r="M564" s="60">
        <v>115082</v>
      </c>
    </row>
    <row r="565" spans="1:13" hidden="1" x14ac:dyDescent="0.2">
      <c r="A565" s="8" t="s">
        <v>288</v>
      </c>
      <c r="B565" s="8" t="s">
        <v>100</v>
      </c>
      <c r="C565" t="s">
        <v>26</v>
      </c>
      <c r="D565" t="s">
        <v>45</v>
      </c>
      <c r="E565" s="8">
        <v>0.49687700000000001</v>
      </c>
      <c r="F565" s="8">
        <v>49218060</v>
      </c>
      <c r="G565" s="8">
        <v>19</v>
      </c>
      <c r="H565" s="8" t="s">
        <v>1232</v>
      </c>
      <c r="I565" s="9" t="s">
        <v>1233</v>
      </c>
      <c r="J565" s="60">
        <v>2.55938E-2</v>
      </c>
      <c r="K565" s="61">
        <v>3.9422299999999997E-3</v>
      </c>
      <c r="L565" s="62">
        <v>8.5000000000000004E-11</v>
      </c>
      <c r="M565" s="60">
        <v>115082</v>
      </c>
    </row>
    <row r="566" spans="1:13" hidden="1" x14ac:dyDescent="0.2">
      <c r="A566" s="8" t="s">
        <v>267</v>
      </c>
      <c r="B566" s="8" t="s">
        <v>100</v>
      </c>
      <c r="C566" s="8" t="s">
        <v>26</v>
      </c>
      <c r="D566" s="8" t="s">
        <v>45</v>
      </c>
      <c r="E566" s="8" t="s">
        <v>150</v>
      </c>
      <c r="F566" s="8">
        <v>49218060</v>
      </c>
      <c r="G566" s="8">
        <v>19</v>
      </c>
      <c r="H566" s="8" t="s">
        <v>1234</v>
      </c>
      <c r="I566" s="9" t="s">
        <v>1235</v>
      </c>
      <c r="J566" s="60">
        <v>-1.4005500000000001E-2</v>
      </c>
      <c r="K566" s="61">
        <v>2.1578399999999998E-3</v>
      </c>
      <c r="L566" s="62">
        <v>8.5500000000000002E-11</v>
      </c>
      <c r="M566" s="60">
        <v>396020</v>
      </c>
    </row>
    <row r="567" spans="1:13" hidden="1" x14ac:dyDescent="0.2">
      <c r="A567" s="8" t="s">
        <v>288</v>
      </c>
      <c r="B567" s="8" t="s">
        <v>100</v>
      </c>
      <c r="C567" t="s">
        <v>26</v>
      </c>
      <c r="D567" t="s">
        <v>45</v>
      </c>
      <c r="E567" s="8" t="s">
        <v>150</v>
      </c>
      <c r="F567" s="8">
        <v>49218060</v>
      </c>
      <c r="G567" s="8">
        <v>19</v>
      </c>
      <c r="H567" s="8" t="s">
        <v>1234</v>
      </c>
      <c r="I567" s="9" t="s">
        <v>1235</v>
      </c>
      <c r="J567" s="60">
        <v>-1.4005500000000001E-2</v>
      </c>
      <c r="K567" s="61">
        <v>2.1578399999999998E-3</v>
      </c>
      <c r="L567" s="62">
        <v>8.5500000000000002E-11</v>
      </c>
      <c r="M567" s="60">
        <v>396020</v>
      </c>
    </row>
    <row r="568" spans="1:13" hidden="1" x14ac:dyDescent="0.2">
      <c r="A568" s="8" t="s">
        <v>287</v>
      </c>
      <c r="B568" s="8" t="s">
        <v>30</v>
      </c>
      <c r="C568" t="s">
        <v>26</v>
      </c>
      <c r="D568" t="s">
        <v>15</v>
      </c>
      <c r="E568" s="8">
        <v>0.29592800000000002</v>
      </c>
      <c r="F568" s="8">
        <v>96011248</v>
      </c>
      <c r="G568" s="8">
        <v>13</v>
      </c>
      <c r="H568" s="8" t="s">
        <v>2023</v>
      </c>
      <c r="I568" s="9" t="s">
        <v>2024</v>
      </c>
      <c r="J568" s="60">
        <v>1.62893E-2</v>
      </c>
      <c r="K568" s="61">
        <v>2.5102499999999999E-3</v>
      </c>
      <c r="L568" s="62">
        <v>8.6499999999999999E-11</v>
      </c>
      <c r="M568" s="60">
        <v>350471</v>
      </c>
    </row>
    <row r="569" spans="1:13" hidden="1" x14ac:dyDescent="0.2">
      <c r="A569" s="8" t="s">
        <v>267</v>
      </c>
      <c r="B569" s="8" t="s">
        <v>132</v>
      </c>
      <c r="C569" s="8" t="s">
        <v>14</v>
      </c>
      <c r="D569" s="8" t="s">
        <v>45</v>
      </c>
      <c r="E569" s="8">
        <v>0.26806999999999997</v>
      </c>
      <c r="F569" s="8">
        <v>135837906</v>
      </c>
      <c r="G569" s="8">
        <v>2</v>
      </c>
      <c r="H569" s="8" t="s">
        <v>584</v>
      </c>
      <c r="I569" s="9" t="s">
        <v>585</v>
      </c>
      <c r="J569" s="60">
        <v>-5.8251999999999998E-2</v>
      </c>
      <c r="K569" s="61">
        <v>8.9782000000000004E-3</v>
      </c>
      <c r="L569" s="62">
        <v>8.8099999999999998E-11</v>
      </c>
      <c r="M569" s="60" t="s">
        <v>150</v>
      </c>
    </row>
    <row r="570" spans="1:13" hidden="1" x14ac:dyDescent="0.2">
      <c r="A570" s="8" t="s">
        <v>267</v>
      </c>
      <c r="B570" s="8" t="s">
        <v>100</v>
      </c>
      <c r="C570" s="8" t="s">
        <v>26</v>
      </c>
      <c r="D570" s="8" t="s">
        <v>45</v>
      </c>
      <c r="E570" s="8">
        <v>0.49687700000000001</v>
      </c>
      <c r="F570" s="8">
        <v>49218060</v>
      </c>
      <c r="G570" s="8">
        <v>19</v>
      </c>
      <c r="H570" s="8" t="s">
        <v>1236</v>
      </c>
      <c r="I570" s="9" t="s">
        <v>1237</v>
      </c>
      <c r="J570" s="60">
        <v>2.6312599999999998E-2</v>
      </c>
      <c r="K570" s="61">
        <v>4.0579600000000002E-3</v>
      </c>
      <c r="L570" s="62">
        <v>8.9000000000000003E-11</v>
      </c>
      <c r="M570" s="60">
        <v>115082</v>
      </c>
    </row>
    <row r="571" spans="1:13" hidden="1" x14ac:dyDescent="0.2">
      <c r="A571" s="8" t="s">
        <v>288</v>
      </c>
      <c r="B571" s="8" t="s">
        <v>100</v>
      </c>
      <c r="C571" t="s">
        <v>26</v>
      </c>
      <c r="D571" t="s">
        <v>45</v>
      </c>
      <c r="E571" s="8">
        <v>0.49687700000000001</v>
      </c>
      <c r="F571" s="8">
        <v>49218060</v>
      </c>
      <c r="G571" s="8">
        <v>19</v>
      </c>
      <c r="H571" s="8" t="s">
        <v>1236</v>
      </c>
      <c r="I571" s="9" t="s">
        <v>1237</v>
      </c>
      <c r="J571" s="60">
        <v>2.6312599999999998E-2</v>
      </c>
      <c r="K571" s="61">
        <v>4.0579600000000002E-3</v>
      </c>
      <c r="L571" s="62">
        <v>8.9000000000000003E-11</v>
      </c>
      <c r="M571" s="60">
        <v>115082</v>
      </c>
    </row>
    <row r="572" spans="1:13" hidden="1" x14ac:dyDescent="0.2">
      <c r="A572" s="8" t="s">
        <v>267</v>
      </c>
      <c r="B572" s="8" t="s">
        <v>128</v>
      </c>
      <c r="C572" s="8" t="s">
        <v>26</v>
      </c>
      <c r="D572" s="8" t="s">
        <v>15</v>
      </c>
      <c r="E572" s="8">
        <v>0.30058699999999999</v>
      </c>
      <c r="F572" s="8">
        <v>1030320</v>
      </c>
      <c r="G572" s="8">
        <v>19</v>
      </c>
      <c r="H572" s="8" t="s">
        <v>973</v>
      </c>
      <c r="I572" s="9" t="s">
        <v>974</v>
      </c>
      <c r="J572" s="60">
        <v>1.5141999999999999E-2</v>
      </c>
      <c r="K572" s="61">
        <v>2.33541E-3</v>
      </c>
      <c r="L572" s="62">
        <v>8.9999999999999999E-11</v>
      </c>
      <c r="M572" s="60">
        <v>408112</v>
      </c>
    </row>
    <row r="573" spans="1:13" hidden="1" x14ac:dyDescent="0.2">
      <c r="A573" s="8" t="s">
        <v>267</v>
      </c>
      <c r="B573" s="8" t="s">
        <v>132</v>
      </c>
      <c r="C573" s="8" t="s">
        <v>14</v>
      </c>
      <c r="D573" s="8" t="s">
        <v>45</v>
      </c>
      <c r="E573" s="8">
        <v>0.28420000000000001</v>
      </c>
      <c r="F573" s="8">
        <v>135837906</v>
      </c>
      <c r="G573" s="8">
        <v>2</v>
      </c>
      <c r="H573" s="8" t="s">
        <v>570</v>
      </c>
      <c r="I573" s="9" t="s">
        <v>571</v>
      </c>
      <c r="J573" s="60">
        <v>1.6799999999999999E-2</v>
      </c>
      <c r="K573" s="61">
        <v>2.5999999999999999E-3</v>
      </c>
      <c r="L573" s="62">
        <v>9.0799999999999999E-11</v>
      </c>
      <c r="M573" s="60">
        <v>321047</v>
      </c>
    </row>
    <row r="574" spans="1:13" hidden="1" x14ac:dyDescent="0.2">
      <c r="A574" s="8" t="s">
        <v>267</v>
      </c>
      <c r="B574" s="8" t="s">
        <v>132</v>
      </c>
      <c r="C574" s="8" t="s">
        <v>14</v>
      </c>
      <c r="D574" s="8" t="s">
        <v>45</v>
      </c>
      <c r="E574" s="8">
        <v>0.42247000000000001</v>
      </c>
      <c r="F574" s="8">
        <v>135837906</v>
      </c>
      <c r="G574" s="8">
        <v>2</v>
      </c>
      <c r="H574" s="8" t="s">
        <v>617</v>
      </c>
      <c r="I574" s="9" t="s">
        <v>618</v>
      </c>
      <c r="J574" s="60">
        <v>-8.0644900000000005E-2</v>
      </c>
      <c r="K574" s="61">
        <v>1.2452700000000001E-2</v>
      </c>
      <c r="L574" s="62">
        <v>9.3999999999999999E-11</v>
      </c>
      <c r="M574" s="60">
        <v>5959</v>
      </c>
    </row>
    <row r="575" spans="1:13" x14ac:dyDescent="0.2">
      <c r="A575" s="8" t="s">
        <v>267</v>
      </c>
      <c r="B575" s="8" t="s">
        <v>135</v>
      </c>
      <c r="C575" s="8" t="s">
        <v>26</v>
      </c>
      <c r="D575" s="8" t="s">
        <v>45</v>
      </c>
      <c r="E575" s="8">
        <v>0.58730800000000005</v>
      </c>
      <c r="F575" s="8">
        <v>136616754</v>
      </c>
      <c r="G575" s="8">
        <v>2</v>
      </c>
      <c r="H575" s="8" t="s">
        <v>605</v>
      </c>
      <c r="I575" s="9" t="s">
        <v>606</v>
      </c>
      <c r="J575" s="82">
        <v>8.9832200000000001E-2</v>
      </c>
      <c r="K575" s="83">
        <v>1.3900300000000001E-2</v>
      </c>
      <c r="L575" s="82">
        <v>1E-10</v>
      </c>
      <c r="M575" s="82">
        <v>5959</v>
      </c>
    </row>
    <row r="576" spans="1:13" x14ac:dyDescent="0.2">
      <c r="A576" s="8" t="s">
        <v>267</v>
      </c>
      <c r="B576" s="8" t="s">
        <v>135</v>
      </c>
      <c r="C576" s="8" t="s">
        <v>26</v>
      </c>
      <c r="D576" s="8" t="s">
        <v>45</v>
      </c>
      <c r="E576" s="8">
        <v>0.73862399999999995</v>
      </c>
      <c r="F576" s="8">
        <v>136616754</v>
      </c>
      <c r="G576" s="8">
        <v>2</v>
      </c>
      <c r="H576" s="8" t="s">
        <v>607</v>
      </c>
      <c r="I576" s="9" t="s">
        <v>608</v>
      </c>
      <c r="J576" s="82">
        <v>1.34428E-2</v>
      </c>
      <c r="K576" s="83">
        <v>2.08471E-3</v>
      </c>
      <c r="L576" s="82">
        <v>1.0999999999999999E-10</v>
      </c>
      <c r="M576" s="82">
        <v>454613</v>
      </c>
    </row>
    <row r="577" spans="1:13" hidden="1" x14ac:dyDescent="0.2">
      <c r="A577" s="8" t="s">
        <v>267</v>
      </c>
      <c r="B577" s="8" t="s">
        <v>100</v>
      </c>
      <c r="C577" s="8" t="s">
        <v>26</v>
      </c>
      <c r="D577" s="8" t="s">
        <v>45</v>
      </c>
      <c r="E577" s="8">
        <v>0.49686799999999998</v>
      </c>
      <c r="F577" s="8">
        <v>49218060</v>
      </c>
      <c r="G577" s="8">
        <v>19</v>
      </c>
      <c r="H577" s="8" t="s">
        <v>1238</v>
      </c>
      <c r="I577" s="9" t="s">
        <v>1239</v>
      </c>
      <c r="J577" s="60">
        <v>2.5613400000000001E-2</v>
      </c>
      <c r="K577" s="61">
        <v>3.9498700000000003E-3</v>
      </c>
      <c r="L577" s="62">
        <v>1.0999999999999999E-10</v>
      </c>
      <c r="M577" s="60" t="s">
        <v>150</v>
      </c>
    </row>
    <row r="578" spans="1:13" hidden="1" x14ac:dyDescent="0.2">
      <c r="A578" s="8" t="s">
        <v>288</v>
      </c>
      <c r="B578" s="8" t="s">
        <v>100</v>
      </c>
      <c r="C578" t="s">
        <v>26</v>
      </c>
      <c r="D578" t="s">
        <v>45</v>
      </c>
      <c r="E578" s="8">
        <v>0.49686799999999998</v>
      </c>
      <c r="F578" s="8">
        <v>49218060</v>
      </c>
      <c r="G578" s="8">
        <v>19</v>
      </c>
      <c r="H578" s="8" t="s">
        <v>1238</v>
      </c>
      <c r="I578" s="9" t="s">
        <v>1239</v>
      </c>
      <c r="J578" s="60">
        <v>2.5613400000000001E-2</v>
      </c>
      <c r="K578" s="61">
        <v>3.9498700000000003E-3</v>
      </c>
      <c r="L578" s="62">
        <v>1.0999999999999999E-10</v>
      </c>
      <c r="M578" s="60" t="s">
        <v>150</v>
      </c>
    </row>
    <row r="579" spans="1:13" x14ac:dyDescent="0.2">
      <c r="A579" s="8" t="s">
        <v>267</v>
      </c>
      <c r="B579" s="8" t="s">
        <v>135</v>
      </c>
      <c r="C579" s="8" t="s">
        <v>26</v>
      </c>
      <c r="D579" s="8" t="s">
        <v>45</v>
      </c>
      <c r="E579" s="8">
        <v>0.73861500000000002</v>
      </c>
      <c r="F579" s="8">
        <v>136616754</v>
      </c>
      <c r="G579" s="8">
        <v>2</v>
      </c>
      <c r="H579" s="8" t="s">
        <v>609</v>
      </c>
      <c r="I579" s="9" t="s">
        <v>610</v>
      </c>
      <c r="J579" s="82">
        <v>1.16188E-2</v>
      </c>
      <c r="K579" s="83">
        <v>1.8045100000000001E-3</v>
      </c>
      <c r="L579" s="82">
        <v>1.2E-10</v>
      </c>
      <c r="M579" s="82">
        <v>454846</v>
      </c>
    </row>
    <row r="580" spans="1:13" hidden="1" x14ac:dyDescent="0.2">
      <c r="A580" s="8" t="s">
        <v>267</v>
      </c>
      <c r="B580" s="8" t="s">
        <v>100</v>
      </c>
      <c r="C580" s="8" t="s">
        <v>26</v>
      </c>
      <c r="D580" s="8" t="s">
        <v>45</v>
      </c>
      <c r="E580" s="8">
        <v>0.49740000000000001</v>
      </c>
      <c r="F580" s="8">
        <v>49218060</v>
      </c>
      <c r="G580" s="8">
        <v>19</v>
      </c>
      <c r="H580" s="8" t="s">
        <v>1240</v>
      </c>
      <c r="I580" s="9" t="s">
        <v>1241</v>
      </c>
      <c r="J580" s="60">
        <v>-1.3533999999999999E-2</v>
      </c>
      <c r="K580" s="61">
        <v>2.1537700000000002E-3</v>
      </c>
      <c r="L580" s="62">
        <v>1.2E-10</v>
      </c>
      <c r="M580" s="60">
        <v>446811</v>
      </c>
    </row>
    <row r="581" spans="1:13" hidden="1" x14ac:dyDescent="0.2">
      <c r="A581" s="8" t="s">
        <v>267</v>
      </c>
      <c r="B581" s="8" t="s">
        <v>100</v>
      </c>
      <c r="C581" s="8" t="s">
        <v>26</v>
      </c>
      <c r="D581" s="8" t="s">
        <v>45</v>
      </c>
      <c r="E581" s="8">
        <v>0.49785800000000002</v>
      </c>
      <c r="F581" s="8">
        <v>49218060</v>
      </c>
      <c r="G581" s="8">
        <v>19</v>
      </c>
      <c r="H581" s="8" t="s">
        <v>457</v>
      </c>
      <c r="I581" s="9" t="s">
        <v>458</v>
      </c>
      <c r="J581" s="60">
        <v>-9.7179999999999992E-3</v>
      </c>
      <c r="K581" s="61">
        <v>1.5098900000000001E-3</v>
      </c>
      <c r="L581" s="62">
        <v>1.2E-10</v>
      </c>
      <c r="M581" s="60">
        <v>461536</v>
      </c>
    </row>
    <row r="582" spans="1:13" hidden="1" x14ac:dyDescent="0.2">
      <c r="A582" s="8" t="s">
        <v>267</v>
      </c>
      <c r="B582" s="8" t="s">
        <v>132</v>
      </c>
      <c r="C582" s="8" t="s">
        <v>14</v>
      </c>
      <c r="D582" s="8" t="s">
        <v>45</v>
      </c>
      <c r="E582" s="8">
        <v>0.26535999999999998</v>
      </c>
      <c r="F582" s="8">
        <v>135837906</v>
      </c>
      <c r="G582" s="8">
        <v>2</v>
      </c>
      <c r="H582" s="8" t="s">
        <v>586</v>
      </c>
      <c r="I582" s="9" t="s">
        <v>587</v>
      </c>
      <c r="J582" s="60">
        <v>1.9428000000000001E-2</v>
      </c>
      <c r="K582" s="61">
        <v>3.0170000000000002E-3</v>
      </c>
      <c r="L582" s="62">
        <v>1.2E-10</v>
      </c>
      <c r="M582" s="60">
        <v>344278</v>
      </c>
    </row>
    <row r="583" spans="1:13" hidden="1" x14ac:dyDescent="0.2">
      <c r="A583" s="8" t="s">
        <v>288</v>
      </c>
      <c r="B583" s="8" t="s">
        <v>100</v>
      </c>
      <c r="C583" t="s">
        <v>26</v>
      </c>
      <c r="D583" t="s">
        <v>45</v>
      </c>
      <c r="E583" s="8">
        <v>0.49785800000000002</v>
      </c>
      <c r="F583" s="8">
        <v>49218060</v>
      </c>
      <c r="G583" s="8">
        <v>19</v>
      </c>
      <c r="H583" s="8" t="s">
        <v>457</v>
      </c>
      <c r="I583" s="9" t="s">
        <v>458</v>
      </c>
      <c r="J583" s="60">
        <v>-9.7180300000000008E-3</v>
      </c>
      <c r="K583" s="61">
        <v>1.5098900000000001E-3</v>
      </c>
      <c r="L583" s="62">
        <v>1.2E-10</v>
      </c>
      <c r="M583" s="60">
        <v>461536</v>
      </c>
    </row>
    <row r="584" spans="1:13" hidden="1" x14ac:dyDescent="0.2">
      <c r="A584" s="8" t="s">
        <v>288</v>
      </c>
      <c r="B584" s="8" t="s">
        <v>100</v>
      </c>
      <c r="C584" t="s">
        <v>26</v>
      </c>
      <c r="D584" t="s">
        <v>45</v>
      </c>
      <c r="E584" s="8">
        <v>0.49740000000000001</v>
      </c>
      <c r="F584" s="8">
        <v>49218060</v>
      </c>
      <c r="G584" s="8">
        <v>19</v>
      </c>
      <c r="H584" s="8" t="s">
        <v>1240</v>
      </c>
      <c r="I584" s="9" t="s">
        <v>1241</v>
      </c>
      <c r="J584" s="60">
        <v>-1.3533999999999999E-2</v>
      </c>
      <c r="K584" s="61">
        <v>2.1537700000000002E-3</v>
      </c>
      <c r="L584" s="62">
        <v>1.2E-10</v>
      </c>
      <c r="M584" s="60">
        <v>446811</v>
      </c>
    </row>
    <row r="585" spans="1:13" x14ac:dyDescent="0.2">
      <c r="A585" s="8" t="s">
        <v>267</v>
      </c>
      <c r="B585" s="8" t="s">
        <v>135</v>
      </c>
      <c r="C585" s="8" t="s">
        <v>26</v>
      </c>
      <c r="D585" s="8" t="s">
        <v>45</v>
      </c>
      <c r="E585" s="8" t="s">
        <v>150</v>
      </c>
      <c r="F585" s="8">
        <v>136616754</v>
      </c>
      <c r="G585" s="8">
        <v>2</v>
      </c>
      <c r="H585" s="8" t="s">
        <v>611</v>
      </c>
      <c r="I585" s="9" t="s">
        <v>612</v>
      </c>
      <c r="J585" s="82">
        <v>1.5831600000000001E-2</v>
      </c>
      <c r="K585" s="83">
        <v>2.46057E-3</v>
      </c>
      <c r="L585" s="82">
        <v>1.2400000000000001E-10</v>
      </c>
      <c r="M585" s="82">
        <v>388490</v>
      </c>
    </row>
    <row r="586" spans="1:13" hidden="1" x14ac:dyDescent="0.2">
      <c r="A586" s="8" t="s">
        <v>267</v>
      </c>
      <c r="B586" s="8" t="s">
        <v>132</v>
      </c>
      <c r="C586" s="8" t="s">
        <v>14</v>
      </c>
      <c r="D586" s="8" t="s">
        <v>45</v>
      </c>
      <c r="E586" s="8">
        <v>0.44115399999999999</v>
      </c>
      <c r="F586" s="8">
        <v>135837906</v>
      </c>
      <c r="G586" s="8">
        <v>2</v>
      </c>
      <c r="H586" s="8" t="s">
        <v>1911</v>
      </c>
      <c r="I586" s="9" t="s">
        <v>1912</v>
      </c>
      <c r="J586" s="60">
        <v>-7.6952999999999994E-2</v>
      </c>
      <c r="K586" s="61">
        <v>1.19693E-2</v>
      </c>
      <c r="L586" s="62">
        <v>1.28E-10</v>
      </c>
      <c r="M586" s="60">
        <v>25191</v>
      </c>
    </row>
    <row r="587" spans="1:13" x14ac:dyDescent="0.2">
      <c r="A587" s="8" t="s">
        <v>267</v>
      </c>
      <c r="B587" s="8" t="s">
        <v>135</v>
      </c>
      <c r="C587" s="8" t="s">
        <v>26</v>
      </c>
      <c r="D587" s="8" t="s">
        <v>45</v>
      </c>
      <c r="E587" s="8">
        <v>0.73862499999999998</v>
      </c>
      <c r="F587" s="8">
        <v>136616754</v>
      </c>
      <c r="G587" s="8">
        <v>2</v>
      </c>
      <c r="H587" s="8" t="s">
        <v>613</v>
      </c>
      <c r="I587" s="9" t="s">
        <v>614</v>
      </c>
      <c r="J587" s="82">
        <v>1.4590799999999999E-2</v>
      </c>
      <c r="K587" s="83">
        <v>2.2686999999999998E-3</v>
      </c>
      <c r="L587" s="82">
        <v>1.2999999999999999E-10</v>
      </c>
      <c r="M587" s="82">
        <v>454588</v>
      </c>
    </row>
    <row r="588" spans="1:13" hidden="1" x14ac:dyDescent="0.2">
      <c r="A588" s="8" t="s">
        <v>267</v>
      </c>
      <c r="B588" s="8" t="s">
        <v>100</v>
      </c>
      <c r="C588" s="8" t="s">
        <v>26</v>
      </c>
      <c r="D588" s="8" t="s">
        <v>45</v>
      </c>
      <c r="E588" s="8">
        <v>0.497861</v>
      </c>
      <c r="F588" s="8">
        <v>49218060</v>
      </c>
      <c r="G588" s="8">
        <v>19</v>
      </c>
      <c r="H588" s="8" t="s">
        <v>1242</v>
      </c>
      <c r="I588" s="9" t="s">
        <v>1243</v>
      </c>
      <c r="J588" s="60">
        <v>-1.9532899999999999E-2</v>
      </c>
      <c r="K588" s="61">
        <v>3.0389200000000001E-3</v>
      </c>
      <c r="L588" s="62">
        <v>1.2999999999999999E-10</v>
      </c>
      <c r="M588" s="60">
        <v>462346</v>
      </c>
    </row>
    <row r="589" spans="1:13" hidden="1" x14ac:dyDescent="0.2">
      <c r="A589" s="8" t="s">
        <v>267</v>
      </c>
      <c r="B589" s="8" t="s">
        <v>100</v>
      </c>
      <c r="C589" s="8" t="s">
        <v>26</v>
      </c>
      <c r="D589" s="8" t="s">
        <v>45</v>
      </c>
      <c r="E589" s="8">
        <v>0.49686799999999998</v>
      </c>
      <c r="F589" s="8">
        <v>49218060</v>
      </c>
      <c r="G589" s="8">
        <v>19</v>
      </c>
      <c r="H589" s="8" t="s">
        <v>1244</v>
      </c>
      <c r="I589" s="9" t="s">
        <v>1245</v>
      </c>
      <c r="J589" s="60">
        <v>2.6652800000000001E-2</v>
      </c>
      <c r="K589" s="61">
        <v>4.1035000000000004E-3</v>
      </c>
      <c r="L589" s="62">
        <v>1.2999999999999999E-10</v>
      </c>
      <c r="M589" s="60" t="s">
        <v>150</v>
      </c>
    </row>
    <row r="590" spans="1:13" hidden="1" x14ac:dyDescent="0.2">
      <c r="A590" s="8" t="s">
        <v>267</v>
      </c>
      <c r="B590" s="8" t="s">
        <v>100</v>
      </c>
      <c r="C590" s="8" t="s">
        <v>26</v>
      </c>
      <c r="D590" s="8" t="s">
        <v>45</v>
      </c>
      <c r="E590" s="8">
        <v>0.49686799999999998</v>
      </c>
      <c r="F590" s="8">
        <v>49218060</v>
      </c>
      <c r="G590" s="8">
        <v>19</v>
      </c>
      <c r="H590" s="8" t="s">
        <v>1246</v>
      </c>
      <c r="I590" s="9" t="s">
        <v>1247</v>
      </c>
      <c r="J590" s="60">
        <v>2.6932000000000001E-2</v>
      </c>
      <c r="K590" s="61">
        <v>4.0465800000000001E-3</v>
      </c>
      <c r="L590" s="62">
        <v>1.2999999999999999E-10</v>
      </c>
      <c r="M590" s="60" t="s">
        <v>150</v>
      </c>
    </row>
    <row r="591" spans="1:13" hidden="1" x14ac:dyDescent="0.2">
      <c r="A591" s="8" t="s">
        <v>267</v>
      </c>
      <c r="B591" s="8" t="s">
        <v>100</v>
      </c>
      <c r="C591" s="8" t="s">
        <v>26</v>
      </c>
      <c r="D591" s="8" t="s">
        <v>45</v>
      </c>
      <c r="E591" s="8">
        <v>0.49686799999999998</v>
      </c>
      <c r="F591" s="8">
        <v>49218060</v>
      </c>
      <c r="G591" s="8">
        <v>19</v>
      </c>
      <c r="H591" s="8" t="s">
        <v>1248</v>
      </c>
      <c r="I591" s="9" t="s">
        <v>1249</v>
      </c>
      <c r="J591" s="60">
        <v>2.6576800000000001E-2</v>
      </c>
      <c r="K591" s="61">
        <v>4.0788999999999999E-3</v>
      </c>
      <c r="L591" s="62">
        <v>1.2999999999999999E-10</v>
      </c>
      <c r="M591" s="60" t="s">
        <v>150</v>
      </c>
    </row>
    <row r="592" spans="1:13" hidden="1" x14ac:dyDescent="0.2">
      <c r="A592" s="8" t="s">
        <v>288</v>
      </c>
      <c r="B592" s="8" t="s">
        <v>100</v>
      </c>
      <c r="C592" t="s">
        <v>26</v>
      </c>
      <c r="D592" t="s">
        <v>45</v>
      </c>
      <c r="E592" s="8">
        <v>0.49686799999999998</v>
      </c>
      <c r="F592" s="8">
        <v>49218060</v>
      </c>
      <c r="G592" s="8">
        <v>19</v>
      </c>
      <c r="H592" s="8" t="s">
        <v>1246</v>
      </c>
      <c r="I592" s="9" t="s">
        <v>1247</v>
      </c>
      <c r="J592" s="60">
        <v>2.6932000000000001E-2</v>
      </c>
      <c r="K592" s="61">
        <v>4.0465800000000001E-3</v>
      </c>
      <c r="L592" s="62">
        <v>1.2999999999999999E-10</v>
      </c>
      <c r="M592" s="60" t="s">
        <v>150</v>
      </c>
    </row>
    <row r="593" spans="1:13" hidden="1" x14ac:dyDescent="0.2">
      <c r="A593" s="8" t="s">
        <v>288</v>
      </c>
      <c r="B593" s="8" t="s">
        <v>100</v>
      </c>
      <c r="C593" t="s">
        <v>26</v>
      </c>
      <c r="D593" t="s">
        <v>45</v>
      </c>
      <c r="E593" s="8">
        <v>0.49686799999999998</v>
      </c>
      <c r="F593" s="8">
        <v>49218060</v>
      </c>
      <c r="G593" s="8">
        <v>19</v>
      </c>
      <c r="H593" s="8" t="s">
        <v>1244</v>
      </c>
      <c r="I593" s="9" t="s">
        <v>1245</v>
      </c>
      <c r="J593" s="60">
        <v>2.6652800000000001E-2</v>
      </c>
      <c r="K593" s="61">
        <v>4.1035000000000004E-3</v>
      </c>
      <c r="L593" s="62">
        <v>1.2999999999999999E-10</v>
      </c>
      <c r="M593" s="60" t="s">
        <v>150</v>
      </c>
    </row>
    <row r="594" spans="1:13" hidden="1" x14ac:dyDescent="0.2">
      <c r="A594" s="8" t="s">
        <v>288</v>
      </c>
      <c r="B594" s="8" t="s">
        <v>100</v>
      </c>
      <c r="C594" t="s">
        <v>26</v>
      </c>
      <c r="D594" t="s">
        <v>45</v>
      </c>
      <c r="E594" s="8">
        <v>0.49686799999999998</v>
      </c>
      <c r="F594" s="8">
        <v>49218060</v>
      </c>
      <c r="G594" s="8">
        <v>19</v>
      </c>
      <c r="H594" s="8" t="s">
        <v>1248</v>
      </c>
      <c r="I594" s="9" t="s">
        <v>1249</v>
      </c>
      <c r="J594" s="60">
        <v>2.6576800000000001E-2</v>
      </c>
      <c r="K594" s="61">
        <v>4.0788999999999999E-3</v>
      </c>
      <c r="L594" s="62">
        <v>1.2999999999999999E-10</v>
      </c>
      <c r="M594" s="60" t="s">
        <v>150</v>
      </c>
    </row>
    <row r="595" spans="1:13" hidden="1" x14ac:dyDescent="0.2">
      <c r="A595" s="8" t="s">
        <v>288</v>
      </c>
      <c r="B595" s="8" t="s">
        <v>100</v>
      </c>
      <c r="C595" t="s">
        <v>26</v>
      </c>
      <c r="D595" t="s">
        <v>45</v>
      </c>
      <c r="E595" s="8">
        <v>0.497861</v>
      </c>
      <c r="F595" s="8">
        <v>49218060</v>
      </c>
      <c r="G595" s="8">
        <v>19</v>
      </c>
      <c r="H595" s="8" t="s">
        <v>1242</v>
      </c>
      <c r="I595" s="9" t="s">
        <v>1243</v>
      </c>
      <c r="J595" s="60">
        <v>-1.9532899999999999E-2</v>
      </c>
      <c r="K595" s="61">
        <v>3.0389200000000001E-3</v>
      </c>
      <c r="L595" s="62">
        <v>1.2999999999999999E-10</v>
      </c>
      <c r="M595" s="60">
        <v>462346</v>
      </c>
    </row>
    <row r="596" spans="1:13" hidden="1" x14ac:dyDescent="0.2">
      <c r="A596" s="8" t="s">
        <v>267</v>
      </c>
      <c r="B596" s="8" t="s">
        <v>100</v>
      </c>
      <c r="C596" s="8" t="s">
        <v>26</v>
      </c>
      <c r="D596" s="8" t="s">
        <v>45</v>
      </c>
      <c r="E596" s="8">
        <v>0.49687700000000001</v>
      </c>
      <c r="F596" s="8">
        <v>49218060</v>
      </c>
      <c r="G596" s="8">
        <v>19</v>
      </c>
      <c r="H596" s="8" t="s">
        <v>1250</v>
      </c>
      <c r="I596" s="9" t="s">
        <v>1251</v>
      </c>
      <c r="J596" s="60">
        <v>2.56394E-2</v>
      </c>
      <c r="K596" s="61">
        <v>3.9989800000000001E-3</v>
      </c>
      <c r="L596" s="62">
        <v>1.4000000000000001E-10</v>
      </c>
      <c r="M596" s="60">
        <v>115082</v>
      </c>
    </row>
    <row r="597" spans="1:13" hidden="1" x14ac:dyDescent="0.2">
      <c r="A597" s="8" t="s">
        <v>288</v>
      </c>
      <c r="B597" s="8" t="s">
        <v>100</v>
      </c>
      <c r="C597" t="s">
        <v>26</v>
      </c>
      <c r="D597" t="s">
        <v>45</v>
      </c>
      <c r="E597" s="8">
        <v>0.49687700000000001</v>
      </c>
      <c r="F597" s="8">
        <v>49218060</v>
      </c>
      <c r="G597" s="8">
        <v>19</v>
      </c>
      <c r="H597" s="8" t="s">
        <v>1250</v>
      </c>
      <c r="I597" s="9" t="s">
        <v>1251</v>
      </c>
      <c r="J597" s="60">
        <v>2.56394E-2</v>
      </c>
      <c r="K597" s="61">
        <v>3.9989800000000001E-3</v>
      </c>
      <c r="L597" s="62">
        <v>1.4000000000000001E-10</v>
      </c>
      <c r="M597" s="60">
        <v>115082</v>
      </c>
    </row>
    <row r="598" spans="1:13" hidden="1" x14ac:dyDescent="0.2">
      <c r="A598" s="8" t="s">
        <v>267</v>
      </c>
      <c r="B598" s="8" t="s">
        <v>100</v>
      </c>
      <c r="C598" s="8" t="s">
        <v>26</v>
      </c>
      <c r="D598" s="8" t="s">
        <v>45</v>
      </c>
      <c r="E598" s="8">
        <v>0.49687700000000001</v>
      </c>
      <c r="F598" s="8">
        <v>49218060</v>
      </c>
      <c r="G598" s="8">
        <v>19</v>
      </c>
      <c r="H598" s="8" t="s">
        <v>594</v>
      </c>
      <c r="I598" s="9" t="s">
        <v>1252</v>
      </c>
      <c r="J598" s="60">
        <v>2.5688900000000001E-2</v>
      </c>
      <c r="K598" s="61">
        <v>4.0088099999999998E-3</v>
      </c>
      <c r="L598" s="62">
        <v>1.5E-10</v>
      </c>
      <c r="M598" s="60">
        <v>115082</v>
      </c>
    </row>
    <row r="599" spans="1:13" hidden="1" x14ac:dyDescent="0.2">
      <c r="A599" s="8" t="s">
        <v>288</v>
      </c>
      <c r="B599" s="8" t="s">
        <v>100</v>
      </c>
      <c r="C599" t="s">
        <v>26</v>
      </c>
      <c r="D599" t="s">
        <v>45</v>
      </c>
      <c r="E599" s="8">
        <v>0.49687700000000001</v>
      </c>
      <c r="F599" s="8">
        <v>49218060</v>
      </c>
      <c r="G599" s="8">
        <v>19</v>
      </c>
      <c r="H599" s="8" t="s">
        <v>594</v>
      </c>
      <c r="I599" s="9" t="s">
        <v>1252</v>
      </c>
      <c r="J599" s="60">
        <v>2.5688900000000001E-2</v>
      </c>
      <c r="K599" s="61">
        <v>4.0088099999999998E-3</v>
      </c>
      <c r="L599" s="62">
        <v>1.5E-10</v>
      </c>
      <c r="M599" s="60">
        <v>115082</v>
      </c>
    </row>
    <row r="600" spans="1:13" hidden="1" x14ac:dyDescent="0.2">
      <c r="A600" s="8" t="s">
        <v>267</v>
      </c>
      <c r="B600" s="8" t="s">
        <v>100</v>
      </c>
      <c r="C600" s="8" t="s">
        <v>26</v>
      </c>
      <c r="D600" s="8" t="s">
        <v>45</v>
      </c>
      <c r="E600" s="8">
        <v>0.50046999999999997</v>
      </c>
      <c r="F600" s="8">
        <v>49218060</v>
      </c>
      <c r="G600" s="8">
        <v>19</v>
      </c>
      <c r="H600" s="8" t="s">
        <v>766</v>
      </c>
      <c r="I600" s="9" t="s">
        <v>1253</v>
      </c>
      <c r="J600" s="60">
        <v>0.16220999999999999</v>
      </c>
      <c r="K600" s="61">
        <v>2.5354000000000002E-2</v>
      </c>
      <c r="L600" s="62">
        <v>1.58E-10</v>
      </c>
      <c r="M600" s="60">
        <v>342990</v>
      </c>
    </row>
    <row r="601" spans="1:13" hidden="1" x14ac:dyDescent="0.2">
      <c r="A601" s="8" t="s">
        <v>288</v>
      </c>
      <c r="B601" s="8" t="s">
        <v>100</v>
      </c>
      <c r="C601" t="s">
        <v>26</v>
      </c>
      <c r="D601" t="s">
        <v>45</v>
      </c>
      <c r="E601" s="8">
        <v>0.50046999999999997</v>
      </c>
      <c r="F601" s="8">
        <v>49218060</v>
      </c>
      <c r="G601" s="8">
        <v>19</v>
      </c>
      <c r="H601" s="8" t="s">
        <v>766</v>
      </c>
      <c r="I601" s="9" t="s">
        <v>1253</v>
      </c>
      <c r="J601" s="60">
        <v>0.16220999999999999</v>
      </c>
      <c r="K601" s="61">
        <v>2.5354000000000002E-2</v>
      </c>
      <c r="L601" s="62">
        <v>1.58E-10</v>
      </c>
      <c r="M601" s="60">
        <v>342990</v>
      </c>
    </row>
    <row r="602" spans="1:13" x14ac:dyDescent="0.2">
      <c r="A602" s="8" t="s">
        <v>267</v>
      </c>
      <c r="B602" s="8" t="s">
        <v>135</v>
      </c>
      <c r="C602" s="8" t="s">
        <v>26</v>
      </c>
      <c r="D602" s="8" t="s">
        <v>45</v>
      </c>
      <c r="E602" s="8">
        <v>0.73868100000000003</v>
      </c>
      <c r="F602" s="8">
        <v>136616754</v>
      </c>
      <c r="G602" s="8">
        <v>2</v>
      </c>
      <c r="H602" s="8" t="s">
        <v>615</v>
      </c>
      <c r="I602" s="9" t="s">
        <v>616</v>
      </c>
      <c r="J602" s="82">
        <v>-2.7382799999999999E-2</v>
      </c>
      <c r="K602" s="83">
        <v>4.4917200000000003E-3</v>
      </c>
      <c r="L602" s="82">
        <v>1.5999999999999999E-10</v>
      </c>
      <c r="M602" s="82" t="s">
        <v>150</v>
      </c>
    </row>
    <row r="603" spans="1:13" hidden="1" x14ac:dyDescent="0.2">
      <c r="A603" s="8" t="s">
        <v>267</v>
      </c>
      <c r="B603" s="8" t="s">
        <v>100</v>
      </c>
      <c r="C603" s="8" t="s">
        <v>26</v>
      </c>
      <c r="D603" s="8" t="s">
        <v>45</v>
      </c>
      <c r="E603" s="8">
        <v>0.49686799999999998</v>
      </c>
      <c r="F603" s="8">
        <v>49218060</v>
      </c>
      <c r="G603" s="8">
        <v>19</v>
      </c>
      <c r="H603" s="8" t="s">
        <v>726</v>
      </c>
      <c r="I603" s="9" t="s">
        <v>727</v>
      </c>
      <c r="J603" s="60">
        <v>2.6023299999999999E-2</v>
      </c>
      <c r="K603" s="61">
        <v>3.9271599999999999E-3</v>
      </c>
      <c r="L603" s="62">
        <v>1.5999999999999999E-10</v>
      </c>
      <c r="M603" s="60" t="s">
        <v>150</v>
      </c>
    </row>
    <row r="604" spans="1:13" hidden="1" x14ac:dyDescent="0.2">
      <c r="A604" s="8" t="s">
        <v>267</v>
      </c>
      <c r="B604" s="8" t="s">
        <v>132</v>
      </c>
      <c r="C604" s="8" t="s">
        <v>14</v>
      </c>
      <c r="D604" s="8" t="s">
        <v>45</v>
      </c>
      <c r="E604" s="8">
        <v>0.42247000000000001</v>
      </c>
      <c r="F604" s="8">
        <v>135837906</v>
      </c>
      <c r="G604" s="8">
        <v>2</v>
      </c>
      <c r="H604" s="8" t="s">
        <v>643</v>
      </c>
      <c r="I604" s="9" t="s">
        <v>644</v>
      </c>
      <c r="J604" s="60">
        <v>-9.2922400000000002E-2</v>
      </c>
      <c r="K604" s="61">
        <v>1.45294E-2</v>
      </c>
      <c r="L604" s="62">
        <v>1.5999999999999999E-10</v>
      </c>
      <c r="M604" s="60">
        <v>5959</v>
      </c>
    </row>
    <row r="605" spans="1:13" hidden="1" x14ac:dyDescent="0.2">
      <c r="A605" s="8" t="s">
        <v>288</v>
      </c>
      <c r="B605" s="8" t="s">
        <v>100</v>
      </c>
      <c r="C605" t="s">
        <v>26</v>
      </c>
      <c r="D605" t="s">
        <v>45</v>
      </c>
      <c r="E605" s="8">
        <v>0.49686799999999998</v>
      </c>
      <c r="F605" s="8">
        <v>49218060</v>
      </c>
      <c r="G605" s="8">
        <v>19</v>
      </c>
      <c r="H605" s="8" t="s">
        <v>726</v>
      </c>
      <c r="I605" s="9" t="s">
        <v>727</v>
      </c>
      <c r="J605" s="60">
        <v>2.6023299999999999E-2</v>
      </c>
      <c r="K605" s="61">
        <v>3.9271599999999999E-3</v>
      </c>
      <c r="L605" s="62">
        <v>1.5999999999999999E-10</v>
      </c>
      <c r="M605" s="60" t="s">
        <v>150</v>
      </c>
    </row>
    <row r="606" spans="1:13" hidden="1" x14ac:dyDescent="0.2">
      <c r="A606" s="8" t="s">
        <v>267</v>
      </c>
      <c r="B606" s="8" t="s">
        <v>132</v>
      </c>
      <c r="C606" s="8" t="s">
        <v>14</v>
      </c>
      <c r="D606" s="8" t="s">
        <v>45</v>
      </c>
      <c r="E606" s="8">
        <v>0.44115399999999999</v>
      </c>
      <c r="F606" s="8">
        <v>135837906</v>
      </c>
      <c r="G606" s="8">
        <v>2</v>
      </c>
      <c r="H606" s="8" t="s">
        <v>1913</v>
      </c>
      <c r="I606" s="9" t="s">
        <v>1914</v>
      </c>
      <c r="J606" s="60">
        <v>-7.6517399999999999E-2</v>
      </c>
      <c r="K606" s="61">
        <v>1.1969499999999999E-2</v>
      </c>
      <c r="L606" s="62">
        <v>1.6300000000000001E-10</v>
      </c>
      <c r="M606" s="60">
        <v>25191</v>
      </c>
    </row>
    <row r="607" spans="1:13" hidden="1" x14ac:dyDescent="0.2">
      <c r="A607" s="8" t="s">
        <v>267</v>
      </c>
      <c r="B607" s="8" t="s">
        <v>100</v>
      </c>
      <c r="C607" s="8" t="s">
        <v>26</v>
      </c>
      <c r="D607" s="8" t="s">
        <v>45</v>
      </c>
      <c r="E607" s="8">
        <v>0.49734</v>
      </c>
      <c r="F607" s="8">
        <v>49218060</v>
      </c>
      <c r="G607" s="8">
        <v>19</v>
      </c>
      <c r="H607" s="8" t="s">
        <v>1254</v>
      </c>
      <c r="I607" s="9" t="s">
        <v>1255</v>
      </c>
      <c r="J607" s="60">
        <v>-0.15709999999999999</v>
      </c>
      <c r="K607" s="61">
        <v>2.46E-2</v>
      </c>
      <c r="L607" s="62">
        <v>1.7800000000000001E-10</v>
      </c>
      <c r="M607" s="60">
        <v>3301</v>
      </c>
    </row>
    <row r="608" spans="1:13" hidden="1" x14ac:dyDescent="0.2">
      <c r="A608" s="8" t="s">
        <v>288</v>
      </c>
      <c r="B608" s="8" t="s">
        <v>100</v>
      </c>
      <c r="C608" t="s">
        <v>26</v>
      </c>
      <c r="D608" t="s">
        <v>45</v>
      </c>
      <c r="E608" s="8">
        <v>0.49734</v>
      </c>
      <c r="F608" s="8">
        <v>49218060</v>
      </c>
      <c r="G608" s="8">
        <v>19</v>
      </c>
      <c r="H608" s="8" t="s">
        <v>1254</v>
      </c>
      <c r="I608" s="9" t="s">
        <v>1255</v>
      </c>
      <c r="J608" s="60">
        <v>-0.15709999999999999</v>
      </c>
      <c r="K608" s="61">
        <v>2.46E-2</v>
      </c>
      <c r="L608" s="62">
        <v>1.7800000000000001E-10</v>
      </c>
      <c r="M608" s="60">
        <v>3301</v>
      </c>
    </row>
    <row r="609" spans="1:13" hidden="1" x14ac:dyDescent="0.2">
      <c r="A609" s="8" t="s">
        <v>267</v>
      </c>
      <c r="B609" s="8" t="s">
        <v>132</v>
      </c>
      <c r="C609" s="8" t="s">
        <v>14</v>
      </c>
      <c r="D609" s="8" t="s">
        <v>45</v>
      </c>
      <c r="E609" s="8">
        <v>0.42247000000000001</v>
      </c>
      <c r="F609" s="8">
        <v>135837906</v>
      </c>
      <c r="G609" s="8">
        <v>2</v>
      </c>
      <c r="H609" s="8" t="s">
        <v>647</v>
      </c>
      <c r="I609" s="9" t="s">
        <v>648</v>
      </c>
      <c r="J609" s="60">
        <v>-5.51303E-2</v>
      </c>
      <c r="K609" s="61">
        <v>8.6480099999999994E-3</v>
      </c>
      <c r="L609" s="62">
        <v>1.8E-10</v>
      </c>
      <c r="M609" s="60">
        <v>5959</v>
      </c>
    </row>
    <row r="610" spans="1:13" hidden="1" x14ac:dyDescent="0.2">
      <c r="A610" s="8" t="s">
        <v>267</v>
      </c>
      <c r="B610" s="8" t="s">
        <v>100</v>
      </c>
      <c r="C610" s="8" t="s">
        <v>26</v>
      </c>
      <c r="D610" s="8" t="s">
        <v>45</v>
      </c>
      <c r="E610" s="8">
        <v>0.498222</v>
      </c>
      <c r="F610" s="8">
        <v>49218060</v>
      </c>
      <c r="G610" s="8">
        <v>19</v>
      </c>
      <c r="H610" s="8" t="s">
        <v>1256</v>
      </c>
      <c r="I610" s="9" t="s">
        <v>1257</v>
      </c>
      <c r="J610" s="60">
        <v>5.9940799999999997E-3</v>
      </c>
      <c r="K610" s="61">
        <v>9.4074000000000002E-4</v>
      </c>
      <c r="L610" s="62">
        <v>1.8999999999999999E-10</v>
      </c>
      <c r="M610" s="60">
        <v>249710</v>
      </c>
    </row>
    <row r="611" spans="1:13" hidden="1" x14ac:dyDescent="0.2">
      <c r="A611" s="8" t="s">
        <v>288</v>
      </c>
      <c r="B611" s="8" t="s">
        <v>100</v>
      </c>
      <c r="C611" t="s">
        <v>26</v>
      </c>
      <c r="D611" t="s">
        <v>45</v>
      </c>
      <c r="E611" s="8">
        <v>0.498222</v>
      </c>
      <c r="F611" s="8">
        <v>49218060</v>
      </c>
      <c r="G611" s="8">
        <v>19</v>
      </c>
      <c r="H611" s="8" t="s">
        <v>1256</v>
      </c>
      <c r="I611" s="9" t="s">
        <v>1257</v>
      </c>
      <c r="J611" s="60">
        <v>5.9940799999999997E-3</v>
      </c>
      <c r="K611" s="61">
        <v>9.4074299999999996E-4</v>
      </c>
      <c r="L611" s="62">
        <v>1.8999999999999999E-10</v>
      </c>
      <c r="M611" s="60">
        <v>249710</v>
      </c>
    </row>
    <row r="612" spans="1:13" hidden="1" x14ac:dyDescent="0.2">
      <c r="A612" s="8" t="s">
        <v>267</v>
      </c>
      <c r="B612" s="8" t="s">
        <v>128</v>
      </c>
      <c r="C612" s="8" t="s">
        <v>26</v>
      </c>
      <c r="D612" s="8" t="s">
        <v>15</v>
      </c>
      <c r="E612" s="8">
        <v>0.28534599999999999</v>
      </c>
      <c r="F612" s="8">
        <v>1030320</v>
      </c>
      <c r="G612" s="8">
        <v>19</v>
      </c>
      <c r="H612" s="8" t="s">
        <v>1816</v>
      </c>
      <c r="I612" s="9" t="s">
        <v>1817</v>
      </c>
      <c r="J612" s="60">
        <v>-8.3801100000000003E-2</v>
      </c>
      <c r="K612" s="61">
        <v>1.3161000000000001E-2</v>
      </c>
      <c r="L612" s="62">
        <v>1.9200000000000001E-10</v>
      </c>
      <c r="M612" s="60">
        <v>13041</v>
      </c>
    </row>
    <row r="613" spans="1:13" hidden="1" x14ac:dyDescent="0.2">
      <c r="A613" s="8" t="s">
        <v>267</v>
      </c>
      <c r="B613" s="8" t="s">
        <v>132</v>
      </c>
      <c r="C613" s="8" t="s">
        <v>14</v>
      </c>
      <c r="D613" s="8" t="s">
        <v>45</v>
      </c>
      <c r="E613" s="8">
        <v>0.42247000000000001</v>
      </c>
      <c r="F613" s="8">
        <v>135837906</v>
      </c>
      <c r="G613" s="8">
        <v>2</v>
      </c>
      <c r="H613" s="8" t="s">
        <v>619</v>
      </c>
      <c r="I613" s="9" t="s">
        <v>620</v>
      </c>
      <c r="J613" s="60">
        <v>-9.2609700000000003E-2</v>
      </c>
      <c r="K613" s="61">
        <v>1.45667E-2</v>
      </c>
      <c r="L613" s="62">
        <v>2.0000000000000001E-10</v>
      </c>
      <c r="M613" s="60">
        <v>5959</v>
      </c>
    </row>
    <row r="614" spans="1:13" hidden="1" x14ac:dyDescent="0.2">
      <c r="A614" s="8" t="s">
        <v>267</v>
      </c>
      <c r="B614" s="8" t="s">
        <v>132</v>
      </c>
      <c r="C614" s="8" t="s">
        <v>14</v>
      </c>
      <c r="D614" s="8" t="s">
        <v>45</v>
      </c>
      <c r="E614" s="8">
        <v>0.28420600000000001</v>
      </c>
      <c r="F614" s="8">
        <v>135837906</v>
      </c>
      <c r="G614" s="8">
        <v>2</v>
      </c>
      <c r="H614" s="8" t="s">
        <v>555</v>
      </c>
      <c r="I614" s="9" t="s">
        <v>556</v>
      </c>
      <c r="J614" s="60">
        <v>1.1347899999999999E-2</v>
      </c>
      <c r="K614" s="61">
        <v>1.7828399999999999E-3</v>
      </c>
      <c r="L614" s="62">
        <v>2.0000000000000001E-10</v>
      </c>
      <c r="M614" s="60">
        <v>421986</v>
      </c>
    </row>
    <row r="615" spans="1:13" hidden="1" x14ac:dyDescent="0.2">
      <c r="A615" s="8" t="s">
        <v>267</v>
      </c>
      <c r="B615" s="8" t="s">
        <v>100</v>
      </c>
      <c r="C615" s="8" t="s">
        <v>26</v>
      </c>
      <c r="D615" s="8" t="s">
        <v>45</v>
      </c>
      <c r="E615" s="8">
        <v>0.49779800000000002</v>
      </c>
      <c r="F615" s="8">
        <v>49218060</v>
      </c>
      <c r="G615" s="8">
        <v>19</v>
      </c>
      <c r="H615" s="8" t="s">
        <v>441</v>
      </c>
      <c r="I615" s="9" t="s">
        <v>442</v>
      </c>
      <c r="J615" s="60">
        <v>-7.8820000000000001E-3</v>
      </c>
      <c r="K615" s="61">
        <v>1.2422500000000001E-3</v>
      </c>
      <c r="L615" s="62">
        <v>2.1999999999999999E-10</v>
      </c>
      <c r="M615" s="60">
        <v>454753</v>
      </c>
    </row>
    <row r="616" spans="1:13" hidden="1" x14ac:dyDescent="0.2">
      <c r="A616" s="8" t="s">
        <v>288</v>
      </c>
      <c r="B616" s="8" t="s">
        <v>100</v>
      </c>
      <c r="C616" t="s">
        <v>26</v>
      </c>
      <c r="D616" t="s">
        <v>45</v>
      </c>
      <c r="E616" s="8">
        <v>0.49779800000000002</v>
      </c>
      <c r="F616" s="8">
        <v>49218060</v>
      </c>
      <c r="G616" s="8">
        <v>19</v>
      </c>
      <c r="H616" s="8" t="s">
        <v>441</v>
      </c>
      <c r="I616" s="9" t="s">
        <v>442</v>
      </c>
      <c r="J616" s="60">
        <v>-7.8819500000000004E-3</v>
      </c>
      <c r="K616" s="61">
        <v>1.2422500000000001E-3</v>
      </c>
      <c r="L616" s="62">
        <v>2.1999999999999999E-10</v>
      </c>
      <c r="M616" s="60">
        <v>454753</v>
      </c>
    </row>
    <row r="617" spans="1:13" x14ac:dyDescent="0.2">
      <c r="A617" s="8" t="s">
        <v>267</v>
      </c>
      <c r="B617" s="8" t="s">
        <v>135</v>
      </c>
      <c r="C617" s="8" t="s">
        <v>26</v>
      </c>
      <c r="D617" s="8" t="s">
        <v>45</v>
      </c>
      <c r="E617" s="8">
        <v>0.58730800000000005</v>
      </c>
      <c r="F617" s="8">
        <v>136616754</v>
      </c>
      <c r="G617" s="8">
        <v>2</v>
      </c>
      <c r="H617" s="8" t="s">
        <v>617</v>
      </c>
      <c r="I617" s="9" t="s">
        <v>618</v>
      </c>
      <c r="J617" s="82">
        <v>7.9639199999999993E-2</v>
      </c>
      <c r="K617" s="83">
        <v>1.2565700000000001E-2</v>
      </c>
      <c r="L617" s="82">
        <v>2.3000000000000001E-10</v>
      </c>
      <c r="M617" s="82">
        <v>5959</v>
      </c>
    </row>
    <row r="618" spans="1:13" hidden="1" x14ac:dyDescent="0.2">
      <c r="A618" s="8" t="s">
        <v>267</v>
      </c>
      <c r="B618" s="8" t="s">
        <v>100</v>
      </c>
      <c r="C618" s="8" t="s">
        <v>26</v>
      </c>
      <c r="D618" s="8" t="s">
        <v>45</v>
      </c>
      <c r="E618" s="8">
        <v>0.50044999999999995</v>
      </c>
      <c r="F618" s="8">
        <v>49218060</v>
      </c>
      <c r="G618" s="8">
        <v>19</v>
      </c>
      <c r="H618" s="8" t="s">
        <v>1142</v>
      </c>
      <c r="I618" s="9" t="s">
        <v>1258</v>
      </c>
      <c r="J618" s="60">
        <v>2.4840999999999999E-3</v>
      </c>
      <c r="K618" s="61">
        <v>3.9187E-4</v>
      </c>
      <c r="L618" s="62">
        <v>2.31E-10</v>
      </c>
      <c r="M618" s="60">
        <v>344264</v>
      </c>
    </row>
    <row r="619" spans="1:13" hidden="1" x14ac:dyDescent="0.2">
      <c r="A619" s="8" t="s">
        <v>288</v>
      </c>
      <c r="B619" s="8" t="s">
        <v>100</v>
      </c>
      <c r="C619" t="s">
        <v>26</v>
      </c>
      <c r="D619" t="s">
        <v>45</v>
      </c>
      <c r="E619" s="8">
        <v>0.50044999999999995</v>
      </c>
      <c r="F619" s="8">
        <v>49218060</v>
      </c>
      <c r="G619" s="8">
        <v>19</v>
      </c>
      <c r="H619" s="8" t="s">
        <v>1142</v>
      </c>
      <c r="I619" s="9" t="s">
        <v>1258</v>
      </c>
      <c r="J619" s="60">
        <v>2.4840999999999999E-3</v>
      </c>
      <c r="K619" s="61">
        <v>3.9187E-4</v>
      </c>
      <c r="L619" s="62">
        <v>2.31E-10</v>
      </c>
      <c r="M619" s="60">
        <v>344264</v>
      </c>
    </row>
    <row r="620" spans="1:13" hidden="1" x14ac:dyDescent="0.2">
      <c r="A620" s="8" t="s">
        <v>267</v>
      </c>
      <c r="B620" s="8" t="s">
        <v>132</v>
      </c>
      <c r="C620" s="8" t="s">
        <v>14</v>
      </c>
      <c r="D620" s="8" t="s">
        <v>45</v>
      </c>
      <c r="E620" s="8">
        <v>0.27281</v>
      </c>
      <c r="F620" s="8">
        <v>135837906</v>
      </c>
      <c r="G620" s="8">
        <v>2</v>
      </c>
      <c r="H620" s="8" t="s">
        <v>566</v>
      </c>
      <c r="I620" s="9" t="s">
        <v>567</v>
      </c>
      <c r="J620" s="60">
        <v>0.114483</v>
      </c>
      <c r="K620" s="61">
        <v>1.8062999999999999E-2</v>
      </c>
      <c r="L620" s="62">
        <v>2.3300000000000002E-10</v>
      </c>
      <c r="M620" s="60">
        <v>7738</v>
      </c>
    </row>
    <row r="621" spans="1:13" hidden="1" x14ac:dyDescent="0.2">
      <c r="A621" s="8" t="s">
        <v>267</v>
      </c>
      <c r="B621" s="8" t="s">
        <v>132</v>
      </c>
      <c r="C621" s="8" t="s">
        <v>14</v>
      </c>
      <c r="D621" s="8" t="s">
        <v>45</v>
      </c>
      <c r="E621" s="8">
        <v>0.27281</v>
      </c>
      <c r="F621" s="8">
        <v>135837906</v>
      </c>
      <c r="G621" s="8">
        <v>2</v>
      </c>
      <c r="H621" s="8" t="s">
        <v>568</v>
      </c>
      <c r="I621" s="9" t="s">
        <v>569</v>
      </c>
      <c r="J621" s="60">
        <v>0.114481</v>
      </c>
      <c r="K621" s="61">
        <v>1.8062999999999999E-2</v>
      </c>
      <c r="L621" s="62">
        <v>2.3300000000000002E-10</v>
      </c>
      <c r="M621" s="60">
        <v>7738</v>
      </c>
    </row>
    <row r="622" spans="1:13" hidden="1" x14ac:dyDescent="0.2">
      <c r="A622" s="8" t="s">
        <v>267</v>
      </c>
      <c r="B622" s="8" t="s">
        <v>132</v>
      </c>
      <c r="C622" s="8" t="s">
        <v>14</v>
      </c>
      <c r="D622" s="8" t="s">
        <v>45</v>
      </c>
      <c r="E622" s="8">
        <v>0.26535999999999998</v>
      </c>
      <c r="F622" s="8">
        <v>135837906</v>
      </c>
      <c r="G622" s="8">
        <v>2</v>
      </c>
      <c r="H622" s="8" t="s">
        <v>594</v>
      </c>
      <c r="I622" s="9" t="s">
        <v>595</v>
      </c>
      <c r="J622" s="60">
        <v>1.67E-2</v>
      </c>
      <c r="K622" s="61">
        <v>2.5999999999999999E-3</v>
      </c>
      <c r="L622" s="62">
        <v>2.3400000000000002E-10</v>
      </c>
      <c r="M622" s="60">
        <v>344278</v>
      </c>
    </row>
    <row r="623" spans="1:13" hidden="1" x14ac:dyDescent="0.2">
      <c r="A623" s="8" t="s">
        <v>267</v>
      </c>
      <c r="B623" s="8" t="s">
        <v>132</v>
      </c>
      <c r="C623" s="8" t="s">
        <v>14</v>
      </c>
      <c r="D623" s="8" t="s">
        <v>45</v>
      </c>
      <c r="E623" s="8">
        <v>0.26535999999999998</v>
      </c>
      <c r="F623" s="8">
        <v>135837906</v>
      </c>
      <c r="G623" s="8">
        <v>2</v>
      </c>
      <c r="H623" s="8" t="s">
        <v>586</v>
      </c>
      <c r="I623" s="9" t="s">
        <v>596</v>
      </c>
      <c r="J623" s="60">
        <v>1.6733999999999999E-2</v>
      </c>
      <c r="K623" s="61">
        <v>2.6405000000000001E-3</v>
      </c>
      <c r="L623" s="62">
        <v>2.3400000000000002E-10</v>
      </c>
      <c r="M623" s="60">
        <v>344278</v>
      </c>
    </row>
    <row r="624" spans="1:13" x14ac:dyDescent="0.2">
      <c r="A624" s="8" t="s">
        <v>267</v>
      </c>
      <c r="B624" s="8" t="s">
        <v>135</v>
      </c>
      <c r="C624" s="8" t="s">
        <v>26</v>
      </c>
      <c r="D624" s="8" t="s">
        <v>45</v>
      </c>
      <c r="E624" s="8">
        <v>0.58730800000000005</v>
      </c>
      <c r="F624" s="8">
        <v>136616754</v>
      </c>
      <c r="G624" s="8">
        <v>2</v>
      </c>
      <c r="H624" s="8" t="s">
        <v>619</v>
      </c>
      <c r="I624" s="9" t="s">
        <v>620</v>
      </c>
      <c r="J624" s="82">
        <v>9.3087299999999998E-2</v>
      </c>
      <c r="K624" s="83">
        <v>1.46988E-2</v>
      </c>
      <c r="L624" s="82">
        <v>2.4E-10</v>
      </c>
      <c r="M624" s="82">
        <v>5959</v>
      </c>
    </row>
    <row r="625" spans="1:13" hidden="1" x14ac:dyDescent="0.2">
      <c r="A625" s="8" t="s">
        <v>267</v>
      </c>
      <c r="B625" s="8" t="s">
        <v>100</v>
      </c>
      <c r="C625" s="8" t="s">
        <v>26</v>
      </c>
      <c r="D625" s="8" t="s">
        <v>45</v>
      </c>
      <c r="E625" s="8">
        <v>0.49687700000000001</v>
      </c>
      <c r="F625" s="8">
        <v>49218060</v>
      </c>
      <c r="G625" s="8">
        <v>19</v>
      </c>
      <c r="H625" s="8" t="s">
        <v>1259</v>
      </c>
      <c r="I625" s="9" t="s">
        <v>1260</v>
      </c>
      <c r="J625" s="60">
        <v>2.5595099999999999E-2</v>
      </c>
      <c r="K625" s="61">
        <v>4.0417500000000002E-3</v>
      </c>
      <c r="L625" s="62">
        <v>2.4E-10</v>
      </c>
      <c r="M625" s="60">
        <v>115082</v>
      </c>
    </row>
    <row r="626" spans="1:13" hidden="1" x14ac:dyDescent="0.2">
      <c r="A626" s="8" t="s">
        <v>288</v>
      </c>
      <c r="B626" s="8" t="s">
        <v>100</v>
      </c>
      <c r="C626" t="s">
        <v>26</v>
      </c>
      <c r="D626" t="s">
        <v>45</v>
      </c>
      <c r="E626" s="8">
        <v>0.49687700000000001</v>
      </c>
      <c r="F626" s="8">
        <v>49218060</v>
      </c>
      <c r="G626" s="8">
        <v>19</v>
      </c>
      <c r="H626" s="8" t="s">
        <v>1259</v>
      </c>
      <c r="I626" s="9" t="s">
        <v>1260</v>
      </c>
      <c r="J626" s="60">
        <v>2.5595099999999999E-2</v>
      </c>
      <c r="K626" s="61">
        <v>4.0417500000000002E-3</v>
      </c>
      <c r="L626" s="62">
        <v>2.4E-10</v>
      </c>
      <c r="M626" s="60">
        <v>115082</v>
      </c>
    </row>
    <row r="627" spans="1:13" x14ac:dyDescent="0.2">
      <c r="A627" s="8" t="s">
        <v>267</v>
      </c>
      <c r="B627" s="8" t="s">
        <v>135</v>
      </c>
      <c r="C627" s="8" t="s">
        <v>26</v>
      </c>
      <c r="D627" s="8" t="s">
        <v>45</v>
      </c>
      <c r="E627" s="8" t="s">
        <v>150</v>
      </c>
      <c r="F627" s="8">
        <v>136616754</v>
      </c>
      <c r="G627" s="8">
        <v>2</v>
      </c>
      <c r="H627" s="8" t="s">
        <v>621</v>
      </c>
      <c r="I627" s="9" t="s">
        <v>622</v>
      </c>
      <c r="J627" s="82">
        <v>-1.86348E-2</v>
      </c>
      <c r="K627" s="83">
        <v>2.9450800000000001E-3</v>
      </c>
      <c r="L627" s="82">
        <v>2.4900000000000002E-10</v>
      </c>
      <c r="M627" s="82">
        <v>438853</v>
      </c>
    </row>
    <row r="628" spans="1:13" x14ac:dyDescent="0.2">
      <c r="A628" s="8" t="s">
        <v>267</v>
      </c>
      <c r="B628" s="8" t="s">
        <v>135</v>
      </c>
      <c r="C628" s="8" t="s">
        <v>26</v>
      </c>
      <c r="D628" s="8" t="s">
        <v>45</v>
      </c>
      <c r="E628" s="8">
        <v>0.73867099999999997</v>
      </c>
      <c r="F628" s="8">
        <v>136616754</v>
      </c>
      <c r="G628" s="8">
        <v>2</v>
      </c>
      <c r="H628" s="8" t="s">
        <v>623</v>
      </c>
      <c r="I628" s="9" t="s">
        <v>624</v>
      </c>
      <c r="J628" s="82">
        <v>-2.8035899999999999E-2</v>
      </c>
      <c r="K628" s="83">
        <v>4.4333799999999998E-3</v>
      </c>
      <c r="L628" s="82">
        <v>2.5999999999999998E-10</v>
      </c>
      <c r="M628" s="82">
        <v>115006</v>
      </c>
    </row>
    <row r="629" spans="1:13" hidden="1" x14ac:dyDescent="0.2">
      <c r="A629" s="8" t="s">
        <v>267</v>
      </c>
      <c r="B629" s="8" t="s">
        <v>100</v>
      </c>
      <c r="C629" s="8" t="s">
        <v>26</v>
      </c>
      <c r="D629" s="8" t="s">
        <v>45</v>
      </c>
      <c r="E629" s="8">
        <v>0.49784400000000001</v>
      </c>
      <c r="F629" s="8">
        <v>49218060</v>
      </c>
      <c r="G629" s="8">
        <v>19</v>
      </c>
      <c r="H629" s="8" t="s">
        <v>412</v>
      </c>
      <c r="I629" s="9" t="s">
        <v>413</v>
      </c>
      <c r="J629" s="60">
        <v>-8.3225E-3</v>
      </c>
      <c r="K629" s="61">
        <v>1.3172699999999999E-3</v>
      </c>
      <c r="L629" s="62">
        <v>2.7E-10</v>
      </c>
      <c r="M629" s="60">
        <v>461950</v>
      </c>
    </row>
    <row r="630" spans="1:13" hidden="1" x14ac:dyDescent="0.2">
      <c r="A630" s="8" t="s">
        <v>267</v>
      </c>
      <c r="B630" s="8" t="s">
        <v>100</v>
      </c>
      <c r="C630" s="8" t="s">
        <v>26</v>
      </c>
      <c r="D630" s="8" t="s">
        <v>45</v>
      </c>
      <c r="E630" s="8">
        <v>0.49686799999999998</v>
      </c>
      <c r="F630" s="8">
        <v>49218060</v>
      </c>
      <c r="G630" s="8">
        <v>19</v>
      </c>
      <c r="H630" s="8" t="s">
        <v>1261</v>
      </c>
      <c r="I630" s="9" t="s">
        <v>1262</v>
      </c>
      <c r="J630" s="60">
        <v>2.5754900000000001E-2</v>
      </c>
      <c r="K630" s="61">
        <v>4.0092799999999996E-3</v>
      </c>
      <c r="L630" s="62">
        <v>2.7E-10</v>
      </c>
      <c r="M630" s="60" t="s">
        <v>150</v>
      </c>
    </row>
    <row r="631" spans="1:13" hidden="1" x14ac:dyDescent="0.2">
      <c r="A631" s="8" t="s">
        <v>288</v>
      </c>
      <c r="B631" s="8" t="s">
        <v>100</v>
      </c>
      <c r="C631" t="s">
        <v>26</v>
      </c>
      <c r="D631" t="s">
        <v>45</v>
      </c>
      <c r="E631" s="8">
        <v>0.49686799999999998</v>
      </c>
      <c r="F631" s="8">
        <v>49218060</v>
      </c>
      <c r="G631" s="8">
        <v>19</v>
      </c>
      <c r="H631" s="8" t="s">
        <v>1261</v>
      </c>
      <c r="I631" s="9" t="s">
        <v>1262</v>
      </c>
      <c r="J631" s="60">
        <v>2.5754900000000001E-2</v>
      </c>
      <c r="K631" s="61">
        <v>4.0092799999999996E-3</v>
      </c>
      <c r="L631" s="62">
        <v>2.7E-10</v>
      </c>
      <c r="M631" s="60" t="s">
        <v>150</v>
      </c>
    </row>
    <row r="632" spans="1:13" hidden="1" x14ac:dyDescent="0.2">
      <c r="A632" s="8" t="s">
        <v>288</v>
      </c>
      <c r="B632" s="8" t="s">
        <v>100</v>
      </c>
      <c r="C632" t="s">
        <v>26</v>
      </c>
      <c r="D632" t="s">
        <v>45</v>
      </c>
      <c r="E632" s="8">
        <v>0.49784400000000001</v>
      </c>
      <c r="F632" s="8">
        <v>49218060</v>
      </c>
      <c r="G632" s="8">
        <v>19</v>
      </c>
      <c r="H632" s="8" t="s">
        <v>412</v>
      </c>
      <c r="I632" s="9" t="s">
        <v>413</v>
      </c>
      <c r="J632" s="60">
        <v>-8.3224700000000002E-3</v>
      </c>
      <c r="K632" s="61">
        <v>1.3172699999999999E-3</v>
      </c>
      <c r="L632" s="62">
        <v>2.7E-10</v>
      </c>
      <c r="M632" s="60">
        <v>461950</v>
      </c>
    </row>
    <row r="633" spans="1:13" hidden="1" x14ac:dyDescent="0.2">
      <c r="A633" s="8" t="s">
        <v>267</v>
      </c>
      <c r="B633" s="8" t="s">
        <v>100</v>
      </c>
      <c r="C633" s="8" t="s">
        <v>26</v>
      </c>
      <c r="D633" s="8" t="s">
        <v>45</v>
      </c>
      <c r="E633" s="8">
        <v>0.49686799999999998</v>
      </c>
      <c r="F633" s="8">
        <v>49218060</v>
      </c>
      <c r="G633" s="8">
        <v>19</v>
      </c>
      <c r="H633" s="8" t="s">
        <v>1263</v>
      </c>
      <c r="I633" s="9" t="s">
        <v>1264</v>
      </c>
      <c r="J633" s="60">
        <v>2.5712700000000002E-2</v>
      </c>
      <c r="K633" s="61">
        <v>3.9998999999999998E-3</v>
      </c>
      <c r="L633" s="62">
        <v>2.8000000000000002E-10</v>
      </c>
      <c r="M633" s="60" t="s">
        <v>150</v>
      </c>
    </row>
    <row r="634" spans="1:13" hidden="1" x14ac:dyDescent="0.2">
      <c r="A634" s="8" t="s">
        <v>288</v>
      </c>
      <c r="B634" s="8" t="s">
        <v>100</v>
      </c>
      <c r="C634" t="s">
        <v>26</v>
      </c>
      <c r="D634" t="s">
        <v>45</v>
      </c>
      <c r="E634" s="8">
        <v>0.49686799999999998</v>
      </c>
      <c r="F634" s="8">
        <v>49218060</v>
      </c>
      <c r="G634" s="8">
        <v>19</v>
      </c>
      <c r="H634" s="8" t="s">
        <v>1263</v>
      </c>
      <c r="I634" s="9" t="s">
        <v>1264</v>
      </c>
      <c r="J634" s="60">
        <v>2.5712700000000002E-2</v>
      </c>
      <c r="K634" s="61">
        <v>3.9998999999999998E-3</v>
      </c>
      <c r="L634" s="62">
        <v>2.8000000000000002E-10</v>
      </c>
      <c r="M634" s="60" t="s">
        <v>150</v>
      </c>
    </row>
    <row r="635" spans="1:13" hidden="1" x14ac:dyDescent="0.2">
      <c r="A635" s="8" t="s">
        <v>267</v>
      </c>
      <c r="B635" s="8" t="s">
        <v>100</v>
      </c>
      <c r="C635" s="8" t="s">
        <v>26</v>
      </c>
      <c r="D635" s="8" t="s">
        <v>45</v>
      </c>
      <c r="E635" s="8">
        <v>0.49680000000000002</v>
      </c>
      <c r="F635" s="8">
        <v>49218060</v>
      </c>
      <c r="G635" s="8">
        <v>19</v>
      </c>
      <c r="H635" s="8" t="s">
        <v>1023</v>
      </c>
      <c r="I635" s="9" t="s">
        <v>1265</v>
      </c>
      <c r="J635" s="60">
        <v>-2.3027200000000001E-2</v>
      </c>
      <c r="K635" s="61">
        <v>3.6515300000000001E-3</v>
      </c>
      <c r="L635" s="62">
        <v>2.8599999999999999E-10</v>
      </c>
      <c r="M635" s="60">
        <v>164454</v>
      </c>
    </row>
    <row r="636" spans="1:13" hidden="1" x14ac:dyDescent="0.2">
      <c r="A636" s="8" t="s">
        <v>288</v>
      </c>
      <c r="B636" s="8" t="s">
        <v>100</v>
      </c>
      <c r="C636" t="s">
        <v>26</v>
      </c>
      <c r="D636" t="s">
        <v>45</v>
      </c>
      <c r="E636" s="8">
        <v>0.49680000000000002</v>
      </c>
      <c r="F636" s="8">
        <v>49218060</v>
      </c>
      <c r="G636" s="8">
        <v>19</v>
      </c>
      <c r="H636" s="8" t="s">
        <v>1023</v>
      </c>
      <c r="I636" s="9" t="s">
        <v>1265</v>
      </c>
      <c r="J636" s="60">
        <v>-2.3027200000000001E-2</v>
      </c>
      <c r="K636" s="61">
        <v>3.6515300000000001E-3</v>
      </c>
      <c r="L636" s="62">
        <v>2.8599999999999999E-10</v>
      </c>
      <c r="M636" s="60">
        <v>164454</v>
      </c>
    </row>
    <row r="637" spans="1:13" hidden="1" x14ac:dyDescent="0.2">
      <c r="A637" s="8" t="s">
        <v>287</v>
      </c>
      <c r="B637" s="8" t="s">
        <v>106</v>
      </c>
      <c r="C637" t="s">
        <v>15</v>
      </c>
      <c r="D637" t="s">
        <v>14</v>
      </c>
      <c r="E637" s="8">
        <v>0.74619999999999997</v>
      </c>
      <c r="F637" s="8">
        <v>79110160</v>
      </c>
      <c r="G637" s="8">
        <v>9</v>
      </c>
      <c r="H637" s="8" t="s">
        <v>2032</v>
      </c>
      <c r="I637" s="9" t="s">
        <v>2033</v>
      </c>
      <c r="J637" s="60">
        <v>8.3599999999999994E-2</v>
      </c>
      <c r="K637" s="61">
        <v>1.3299999999999999E-2</v>
      </c>
      <c r="L637" s="62">
        <v>2.9099999999999998E-10</v>
      </c>
      <c r="M637" s="60">
        <v>21758</v>
      </c>
    </row>
    <row r="638" spans="1:13" hidden="1" x14ac:dyDescent="0.2">
      <c r="A638" s="8" t="s">
        <v>267</v>
      </c>
      <c r="B638" s="8" t="s">
        <v>100</v>
      </c>
      <c r="C638" s="8" t="s">
        <v>26</v>
      </c>
      <c r="D638" s="8" t="s">
        <v>45</v>
      </c>
      <c r="E638" s="8">
        <v>0.49823800000000001</v>
      </c>
      <c r="F638" s="8">
        <v>49218060</v>
      </c>
      <c r="G638" s="8">
        <v>19</v>
      </c>
      <c r="H638" s="8" t="s">
        <v>1266</v>
      </c>
      <c r="I638" s="9" t="s">
        <v>1267</v>
      </c>
      <c r="J638" s="60">
        <v>2.1979E-3</v>
      </c>
      <c r="K638" s="61">
        <v>3.4885999999999999E-4</v>
      </c>
      <c r="L638" s="62">
        <v>2.98E-10</v>
      </c>
      <c r="M638" s="60">
        <v>337199</v>
      </c>
    </row>
    <row r="639" spans="1:13" hidden="1" x14ac:dyDescent="0.2">
      <c r="A639" s="8" t="s">
        <v>288</v>
      </c>
      <c r="B639" s="8" t="s">
        <v>100</v>
      </c>
      <c r="C639" t="s">
        <v>26</v>
      </c>
      <c r="D639" t="s">
        <v>45</v>
      </c>
      <c r="E639" s="8">
        <v>0.49823800000000001</v>
      </c>
      <c r="F639" s="8">
        <v>49218060</v>
      </c>
      <c r="G639" s="8">
        <v>19</v>
      </c>
      <c r="H639" s="8" t="s">
        <v>1266</v>
      </c>
      <c r="I639" s="9" t="s">
        <v>1267</v>
      </c>
      <c r="J639" s="60">
        <v>2.1979E-3</v>
      </c>
      <c r="K639" s="61">
        <v>3.48864E-4</v>
      </c>
      <c r="L639" s="62">
        <v>2.98E-10</v>
      </c>
      <c r="M639" s="60">
        <v>337199</v>
      </c>
    </row>
    <row r="640" spans="1:13" hidden="1" x14ac:dyDescent="0.2">
      <c r="A640" s="8" t="s">
        <v>264</v>
      </c>
      <c r="B640" s="8" t="s">
        <v>72</v>
      </c>
      <c r="C640" t="s">
        <v>15</v>
      </c>
      <c r="D640" t="s">
        <v>14</v>
      </c>
      <c r="E640" s="8">
        <v>0.26700000000000002</v>
      </c>
      <c r="F640" s="8">
        <v>171947435</v>
      </c>
      <c r="G640" s="8">
        <v>3</v>
      </c>
      <c r="H640" s="8" t="s">
        <v>399</v>
      </c>
      <c r="I640" s="9" t="s">
        <v>422</v>
      </c>
      <c r="J640" s="60">
        <v>2.1999999999999999E-2</v>
      </c>
      <c r="K640" s="61">
        <v>3.5000000000000001E-3</v>
      </c>
      <c r="L640" s="62">
        <v>2.9999899999999999E-10</v>
      </c>
      <c r="M640" s="60">
        <v>253039</v>
      </c>
    </row>
    <row r="641" spans="1:13" hidden="1" x14ac:dyDescent="0.2">
      <c r="A641" s="8" t="s">
        <v>267</v>
      </c>
      <c r="B641" s="8" t="s">
        <v>72</v>
      </c>
      <c r="C641" s="8" t="s">
        <v>15</v>
      </c>
      <c r="D641" s="8" t="s">
        <v>14</v>
      </c>
      <c r="E641" s="8">
        <v>0.26700000000000002</v>
      </c>
      <c r="F641" s="8">
        <v>171947435</v>
      </c>
      <c r="G641" s="8">
        <v>3</v>
      </c>
      <c r="H641" s="8" t="s">
        <v>399</v>
      </c>
      <c r="I641" s="9" t="s">
        <v>422</v>
      </c>
      <c r="J641" s="60">
        <v>2.1999999999999999E-2</v>
      </c>
      <c r="K641" s="61">
        <v>3.5000000000000001E-3</v>
      </c>
      <c r="L641" s="62">
        <v>3E-10</v>
      </c>
      <c r="M641" s="60">
        <v>253039</v>
      </c>
    </row>
    <row r="642" spans="1:13" hidden="1" x14ac:dyDescent="0.2">
      <c r="A642" s="8" t="s">
        <v>289</v>
      </c>
      <c r="B642" s="8" t="s">
        <v>72</v>
      </c>
      <c r="C642" s="8" t="s">
        <v>15</v>
      </c>
      <c r="D642" s="8" t="s">
        <v>14</v>
      </c>
      <c r="E642" s="8">
        <v>0.26700000000000002</v>
      </c>
      <c r="F642" s="8">
        <v>171947435</v>
      </c>
      <c r="G642" s="8">
        <v>3</v>
      </c>
      <c r="H642" s="8" t="s">
        <v>399</v>
      </c>
      <c r="I642" s="9" t="s">
        <v>422</v>
      </c>
      <c r="J642" s="60">
        <v>2.1999999999999999E-2</v>
      </c>
      <c r="K642" s="61">
        <v>3.5000000000000001E-3</v>
      </c>
      <c r="L642" s="62">
        <v>3E-10</v>
      </c>
      <c r="M642" s="60">
        <v>253039</v>
      </c>
    </row>
    <row r="643" spans="1:13" x14ac:dyDescent="0.2">
      <c r="A643" s="8" t="s">
        <v>267</v>
      </c>
      <c r="B643" s="8" t="s">
        <v>135</v>
      </c>
      <c r="C643" s="8" t="s">
        <v>26</v>
      </c>
      <c r="D643" s="8" t="s">
        <v>45</v>
      </c>
      <c r="E643" s="8">
        <v>0.73867099999999997</v>
      </c>
      <c r="F643" s="8">
        <v>136616754</v>
      </c>
      <c r="G643" s="8">
        <v>2</v>
      </c>
      <c r="H643" s="8" t="s">
        <v>599</v>
      </c>
      <c r="I643" s="9" t="s">
        <v>625</v>
      </c>
      <c r="J643" s="82">
        <v>-2.7882899999999999E-2</v>
      </c>
      <c r="K643" s="83">
        <v>4.4285699999999997E-3</v>
      </c>
      <c r="L643" s="82">
        <v>3.1000000000000002E-10</v>
      </c>
      <c r="M643" s="82">
        <v>115006</v>
      </c>
    </row>
    <row r="644" spans="1:13" x14ac:dyDescent="0.2">
      <c r="A644" s="8" t="s">
        <v>267</v>
      </c>
      <c r="B644" s="8" t="s">
        <v>135</v>
      </c>
      <c r="C644" s="8" t="s">
        <v>26</v>
      </c>
      <c r="D644" s="8" t="s">
        <v>45</v>
      </c>
      <c r="E644" s="8">
        <v>0.73867899999999997</v>
      </c>
      <c r="F644" s="8">
        <v>136616754</v>
      </c>
      <c r="G644" s="8">
        <v>2</v>
      </c>
      <c r="H644" s="8" t="s">
        <v>626</v>
      </c>
      <c r="I644" s="9" t="s">
        <v>627</v>
      </c>
      <c r="J644" s="82">
        <v>1.3844800000000001E-2</v>
      </c>
      <c r="K644" s="83">
        <v>2.1999799999999998E-3</v>
      </c>
      <c r="L644" s="82">
        <v>3.1000000000000002E-10</v>
      </c>
      <c r="M644" s="82">
        <v>454137</v>
      </c>
    </row>
    <row r="645" spans="1:13" x14ac:dyDescent="0.2">
      <c r="A645" s="8" t="s">
        <v>267</v>
      </c>
      <c r="B645" s="8" t="s">
        <v>135</v>
      </c>
      <c r="C645" s="8" t="s">
        <v>26</v>
      </c>
      <c r="D645" s="8" t="s">
        <v>45</v>
      </c>
      <c r="E645" s="8">
        <v>0.73896200000000001</v>
      </c>
      <c r="F645" s="8">
        <v>136616754</v>
      </c>
      <c r="G645" s="8">
        <v>2</v>
      </c>
      <c r="H645" s="8" t="s">
        <v>628</v>
      </c>
      <c r="I645" s="9" t="s">
        <v>629</v>
      </c>
      <c r="J645" s="82">
        <v>-1.41411E-2</v>
      </c>
      <c r="K645" s="83">
        <v>2.2478799999999998E-3</v>
      </c>
      <c r="L645" s="82">
        <v>3.1999999999999998E-10</v>
      </c>
      <c r="M645" s="82">
        <v>452236</v>
      </c>
    </row>
    <row r="646" spans="1:13" x14ac:dyDescent="0.2">
      <c r="A646" s="8" t="s">
        <v>267</v>
      </c>
      <c r="B646" s="8" t="s">
        <v>135</v>
      </c>
      <c r="C646" s="8" t="s">
        <v>26</v>
      </c>
      <c r="D646" s="8" t="s">
        <v>45</v>
      </c>
      <c r="E646" s="8" t="s">
        <v>150</v>
      </c>
      <c r="F646" s="8">
        <v>136616754</v>
      </c>
      <c r="G646" s="8">
        <v>2</v>
      </c>
      <c r="H646" s="8" t="s">
        <v>630</v>
      </c>
      <c r="I646" s="9" t="s">
        <v>631</v>
      </c>
      <c r="J646" s="82">
        <v>1.57185E-2</v>
      </c>
      <c r="K646" s="83">
        <v>2.503E-3</v>
      </c>
      <c r="L646" s="82">
        <v>3.3900000000000002E-10</v>
      </c>
      <c r="M646" s="82">
        <v>389608</v>
      </c>
    </row>
    <row r="647" spans="1:13" hidden="1" x14ac:dyDescent="0.2">
      <c r="A647" s="8" t="s">
        <v>267</v>
      </c>
      <c r="B647" s="8" t="s">
        <v>100</v>
      </c>
      <c r="C647" s="8" t="s">
        <v>26</v>
      </c>
      <c r="D647" s="8" t="s">
        <v>45</v>
      </c>
      <c r="E647" s="8">
        <v>0.49734</v>
      </c>
      <c r="F647" s="8">
        <v>49218060</v>
      </c>
      <c r="G647" s="8">
        <v>19</v>
      </c>
      <c r="H647" s="8" t="s">
        <v>1268</v>
      </c>
      <c r="I647" s="9" t="s">
        <v>1269</v>
      </c>
      <c r="J647" s="60">
        <v>0.1547</v>
      </c>
      <c r="K647" s="61">
        <v>2.46E-2</v>
      </c>
      <c r="L647" s="62">
        <v>3.3900000000000002E-10</v>
      </c>
      <c r="M647" s="60">
        <v>3301</v>
      </c>
    </row>
    <row r="648" spans="1:13" hidden="1" x14ac:dyDescent="0.2">
      <c r="A648" s="8" t="s">
        <v>288</v>
      </c>
      <c r="B648" s="8" t="s">
        <v>100</v>
      </c>
      <c r="C648" t="s">
        <v>26</v>
      </c>
      <c r="D648" t="s">
        <v>45</v>
      </c>
      <c r="E648" s="8">
        <v>0.49734</v>
      </c>
      <c r="F648" s="8">
        <v>49218060</v>
      </c>
      <c r="G648" s="8">
        <v>19</v>
      </c>
      <c r="H648" s="8" t="s">
        <v>1268</v>
      </c>
      <c r="I648" s="9" t="s">
        <v>1269</v>
      </c>
      <c r="J648" s="60">
        <v>0.1547</v>
      </c>
      <c r="K648" s="61">
        <v>2.46E-2</v>
      </c>
      <c r="L648" s="62">
        <v>3.3900000000000002E-10</v>
      </c>
      <c r="M648" s="60">
        <v>3301</v>
      </c>
    </row>
    <row r="649" spans="1:13" hidden="1" x14ac:dyDescent="0.2">
      <c r="A649" s="8" t="s">
        <v>267</v>
      </c>
      <c r="B649" s="8" t="s">
        <v>100</v>
      </c>
      <c r="C649" s="8" t="s">
        <v>26</v>
      </c>
      <c r="D649" s="8" t="s">
        <v>45</v>
      </c>
      <c r="E649" s="8">
        <v>0.49779400000000001</v>
      </c>
      <c r="F649" s="8">
        <v>49218060</v>
      </c>
      <c r="G649" s="8">
        <v>19</v>
      </c>
      <c r="H649" s="8" t="s">
        <v>451</v>
      </c>
      <c r="I649" s="9" t="s">
        <v>452</v>
      </c>
      <c r="J649" s="60">
        <v>-7.7732000000000001E-3</v>
      </c>
      <c r="K649" s="61">
        <v>1.23807E-3</v>
      </c>
      <c r="L649" s="62">
        <v>3.4000000000000001E-10</v>
      </c>
      <c r="M649" s="60">
        <v>454746</v>
      </c>
    </row>
    <row r="650" spans="1:13" hidden="1" x14ac:dyDescent="0.2">
      <c r="A650" s="8" t="s">
        <v>288</v>
      </c>
      <c r="B650" s="8" t="s">
        <v>100</v>
      </c>
      <c r="C650" t="s">
        <v>26</v>
      </c>
      <c r="D650" t="s">
        <v>45</v>
      </c>
      <c r="E650" s="8">
        <v>0.49779400000000001</v>
      </c>
      <c r="F650" s="8">
        <v>49218060</v>
      </c>
      <c r="G650" s="8">
        <v>19</v>
      </c>
      <c r="H650" s="8" t="s">
        <v>451</v>
      </c>
      <c r="I650" s="9" t="s">
        <v>452</v>
      </c>
      <c r="J650" s="60">
        <v>-7.7732299999999999E-3</v>
      </c>
      <c r="K650" s="61">
        <v>1.23807E-3</v>
      </c>
      <c r="L650" s="62">
        <v>3.4000000000000001E-10</v>
      </c>
      <c r="M650" s="60">
        <v>454746</v>
      </c>
    </row>
    <row r="651" spans="1:13" x14ac:dyDescent="0.2">
      <c r="A651" s="8" t="s">
        <v>267</v>
      </c>
      <c r="B651" s="8" t="s">
        <v>135</v>
      </c>
      <c r="C651" s="8" t="s">
        <v>26</v>
      </c>
      <c r="D651" s="8" t="s">
        <v>45</v>
      </c>
      <c r="E651" s="8">
        <v>0.757664</v>
      </c>
      <c r="F651" s="8">
        <v>136616754</v>
      </c>
      <c r="G651" s="8">
        <v>2</v>
      </c>
      <c r="H651" s="8" t="s">
        <v>588</v>
      </c>
      <c r="I651" s="9" t="s">
        <v>632</v>
      </c>
      <c r="J651" s="82">
        <v>1.3853799999999999E-2</v>
      </c>
      <c r="K651" s="83">
        <v>2.2078800000000002E-3</v>
      </c>
      <c r="L651" s="82">
        <v>3.5099999999999998E-10</v>
      </c>
      <c r="M651" s="82">
        <v>331117</v>
      </c>
    </row>
    <row r="652" spans="1:13" x14ac:dyDescent="0.2">
      <c r="A652" s="8" t="s">
        <v>267</v>
      </c>
      <c r="B652" s="8" t="s">
        <v>135</v>
      </c>
      <c r="C652" s="8" t="s">
        <v>26</v>
      </c>
      <c r="D652" s="8" t="s">
        <v>45</v>
      </c>
      <c r="E652" s="8">
        <v>0.73868100000000003</v>
      </c>
      <c r="F652" s="8">
        <v>136616754</v>
      </c>
      <c r="G652" s="8">
        <v>2</v>
      </c>
      <c r="H652" s="8" t="s">
        <v>633</v>
      </c>
      <c r="I652" s="9" t="s">
        <v>634</v>
      </c>
      <c r="J652" s="82">
        <v>2.6569700000000002E-2</v>
      </c>
      <c r="K652" s="83">
        <v>4.4300600000000004E-3</v>
      </c>
      <c r="L652" s="82">
        <v>3.6E-10</v>
      </c>
      <c r="M652" s="82" t="s">
        <v>150</v>
      </c>
    </row>
    <row r="653" spans="1:13" hidden="1" x14ac:dyDescent="0.2">
      <c r="A653" s="8" t="s">
        <v>267</v>
      </c>
      <c r="B653" s="8" t="s">
        <v>100</v>
      </c>
      <c r="C653" s="8" t="s">
        <v>26</v>
      </c>
      <c r="D653" s="8" t="s">
        <v>45</v>
      </c>
      <c r="E653" s="8">
        <v>0.48363</v>
      </c>
      <c r="F653" s="8">
        <v>49218060</v>
      </c>
      <c r="G653" s="8">
        <v>19</v>
      </c>
      <c r="H653" s="8" t="s">
        <v>1240</v>
      </c>
      <c r="I653" s="9" t="s">
        <v>1270</v>
      </c>
      <c r="J653" s="60">
        <v>-1.32357E-2</v>
      </c>
      <c r="K653" s="61">
        <v>2.1773299999999999E-3</v>
      </c>
      <c r="L653" s="62">
        <v>3.6E-10</v>
      </c>
      <c r="M653" s="60">
        <v>371898</v>
      </c>
    </row>
    <row r="654" spans="1:13" hidden="1" x14ac:dyDescent="0.2">
      <c r="A654" s="8" t="s">
        <v>288</v>
      </c>
      <c r="B654" s="8" t="s">
        <v>100</v>
      </c>
      <c r="C654" t="s">
        <v>26</v>
      </c>
      <c r="D654" t="s">
        <v>45</v>
      </c>
      <c r="E654" s="8">
        <v>0.48363</v>
      </c>
      <c r="F654" s="8">
        <v>49218060</v>
      </c>
      <c r="G654" s="8">
        <v>19</v>
      </c>
      <c r="H654" s="8" t="s">
        <v>1240</v>
      </c>
      <c r="I654" s="9" t="s">
        <v>1270</v>
      </c>
      <c r="J654" s="60">
        <v>-1.32357E-2</v>
      </c>
      <c r="K654" s="61">
        <v>2.1773299999999999E-3</v>
      </c>
      <c r="L654" s="62">
        <v>3.6E-10</v>
      </c>
      <c r="M654" s="60">
        <v>371898</v>
      </c>
    </row>
    <row r="655" spans="1:13" x14ac:dyDescent="0.2">
      <c r="A655" s="8" t="s">
        <v>267</v>
      </c>
      <c r="B655" s="8" t="s">
        <v>135</v>
      </c>
      <c r="C655" s="8" t="s">
        <v>26</v>
      </c>
      <c r="D655" s="8" t="s">
        <v>45</v>
      </c>
      <c r="E655" s="8">
        <v>0.73868100000000003</v>
      </c>
      <c r="F655" s="8">
        <v>136616754</v>
      </c>
      <c r="G655" s="8">
        <v>2</v>
      </c>
      <c r="H655" s="8" t="s">
        <v>635</v>
      </c>
      <c r="I655" s="9" t="s">
        <v>636</v>
      </c>
      <c r="J655" s="82">
        <v>-2.6962400000000001E-2</v>
      </c>
      <c r="K655" s="83">
        <v>4.5133600000000001E-3</v>
      </c>
      <c r="L655" s="82">
        <v>3.7999999999999998E-10</v>
      </c>
      <c r="M655" s="82" t="s">
        <v>150</v>
      </c>
    </row>
    <row r="656" spans="1:13" hidden="1" x14ac:dyDescent="0.2">
      <c r="A656" s="8" t="s">
        <v>267</v>
      </c>
      <c r="B656" s="8" t="s">
        <v>100</v>
      </c>
      <c r="C656" s="8" t="s">
        <v>26</v>
      </c>
      <c r="D656" s="8" t="s">
        <v>45</v>
      </c>
      <c r="E656" s="8">
        <v>0.49687700000000001</v>
      </c>
      <c r="F656" s="8">
        <v>49218060</v>
      </c>
      <c r="G656" s="8">
        <v>19</v>
      </c>
      <c r="H656" s="8" t="s">
        <v>1271</v>
      </c>
      <c r="I656" s="9" t="s">
        <v>1272</v>
      </c>
      <c r="J656" s="60">
        <v>2.5016E-2</v>
      </c>
      <c r="K656" s="61">
        <v>3.9950200000000002E-3</v>
      </c>
      <c r="L656" s="62">
        <v>3.7999999999999998E-10</v>
      </c>
      <c r="M656" s="60">
        <v>115082</v>
      </c>
    </row>
    <row r="657" spans="1:13" hidden="1" x14ac:dyDescent="0.2">
      <c r="A657" s="8" t="s">
        <v>267</v>
      </c>
      <c r="B657" s="8" t="s">
        <v>132</v>
      </c>
      <c r="C657" s="8" t="s">
        <v>14</v>
      </c>
      <c r="D657" s="8" t="s">
        <v>45</v>
      </c>
      <c r="E657" s="8">
        <v>0.42247000000000001</v>
      </c>
      <c r="F657" s="8">
        <v>135837906</v>
      </c>
      <c r="G657" s="8">
        <v>2</v>
      </c>
      <c r="H657" s="8" t="s">
        <v>645</v>
      </c>
      <c r="I657" s="9" t="s">
        <v>646</v>
      </c>
      <c r="J657" s="60">
        <v>-0.10066600000000001</v>
      </c>
      <c r="K657" s="61">
        <v>1.6072900000000001E-2</v>
      </c>
      <c r="L657" s="62">
        <v>3.7999999999999998E-10</v>
      </c>
      <c r="M657" s="60">
        <v>5959</v>
      </c>
    </row>
    <row r="658" spans="1:13" hidden="1" x14ac:dyDescent="0.2">
      <c r="A658" s="8" t="s">
        <v>288</v>
      </c>
      <c r="B658" s="8" t="s">
        <v>100</v>
      </c>
      <c r="C658" t="s">
        <v>26</v>
      </c>
      <c r="D658" t="s">
        <v>45</v>
      </c>
      <c r="E658" s="8">
        <v>0.49687700000000001</v>
      </c>
      <c r="F658" s="8">
        <v>49218060</v>
      </c>
      <c r="G658" s="8">
        <v>19</v>
      </c>
      <c r="H658" s="8" t="s">
        <v>1271</v>
      </c>
      <c r="I658" s="9" t="s">
        <v>1272</v>
      </c>
      <c r="J658" s="60">
        <v>2.5016E-2</v>
      </c>
      <c r="K658" s="61">
        <v>3.9950200000000002E-3</v>
      </c>
      <c r="L658" s="62">
        <v>3.7999999999999998E-10</v>
      </c>
      <c r="M658" s="60">
        <v>115082</v>
      </c>
    </row>
    <row r="659" spans="1:13" hidden="1" x14ac:dyDescent="0.2">
      <c r="A659" s="8" t="s">
        <v>267</v>
      </c>
      <c r="B659" s="8" t="s">
        <v>100</v>
      </c>
      <c r="C659" s="8" t="s">
        <v>26</v>
      </c>
      <c r="D659" s="8" t="s">
        <v>45</v>
      </c>
      <c r="E659" s="8">
        <v>0.49687700000000001</v>
      </c>
      <c r="F659" s="8">
        <v>49218060</v>
      </c>
      <c r="G659" s="8">
        <v>19</v>
      </c>
      <c r="H659" s="8" t="s">
        <v>1273</v>
      </c>
      <c r="I659" s="9" t="s">
        <v>1274</v>
      </c>
      <c r="J659" s="60">
        <v>2.5721399999999998E-2</v>
      </c>
      <c r="K659" s="61">
        <v>4.1131700000000002E-3</v>
      </c>
      <c r="L659" s="62">
        <v>4.0000000000000001E-10</v>
      </c>
      <c r="M659" s="60">
        <v>115082</v>
      </c>
    </row>
    <row r="660" spans="1:13" hidden="1" x14ac:dyDescent="0.2">
      <c r="A660" s="8" t="s">
        <v>288</v>
      </c>
      <c r="B660" s="8" t="s">
        <v>100</v>
      </c>
      <c r="C660" t="s">
        <v>26</v>
      </c>
      <c r="D660" t="s">
        <v>45</v>
      </c>
      <c r="E660" s="8">
        <v>0.49687700000000001</v>
      </c>
      <c r="F660" s="8">
        <v>49218060</v>
      </c>
      <c r="G660" s="8">
        <v>19</v>
      </c>
      <c r="H660" s="8" t="s">
        <v>1273</v>
      </c>
      <c r="I660" s="9" t="s">
        <v>1274</v>
      </c>
      <c r="J660" s="60">
        <v>2.5721399999999998E-2</v>
      </c>
      <c r="K660" s="61">
        <v>4.1131700000000002E-3</v>
      </c>
      <c r="L660" s="62">
        <v>4.0000000000000001E-10</v>
      </c>
      <c r="M660" s="60">
        <v>115082</v>
      </c>
    </row>
    <row r="661" spans="1:13" hidden="1" x14ac:dyDescent="0.2">
      <c r="A661" s="8" t="s">
        <v>267</v>
      </c>
      <c r="B661" s="8" t="s">
        <v>100</v>
      </c>
      <c r="C661" s="8" t="s">
        <v>26</v>
      </c>
      <c r="D661" s="8" t="s">
        <v>45</v>
      </c>
      <c r="E661" s="8">
        <v>0.49923400000000001</v>
      </c>
      <c r="F661" s="8">
        <v>49218060</v>
      </c>
      <c r="G661" s="8">
        <v>19</v>
      </c>
      <c r="H661" s="8" t="s">
        <v>1275</v>
      </c>
      <c r="I661" s="9" t="s">
        <v>1276</v>
      </c>
      <c r="J661" s="60">
        <v>7.0054000000000005E-2</v>
      </c>
      <c r="K661" s="61">
        <v>1.1204199999999999E-2</v>
      </c>
      <c r="L661" s="62">
        <v>4.1099999999999998E-10</v>
      </c>
      <c r="M661" s="60">
        <v>349222</v>
      </c>
    </row>
    <row r="662" spans="1:13" hidden="1" x14ac:dyDescent="0.2">
      <c r="A662" s="8" t="s">
        <v>288</v>
      </c>
      <c r="B662" s="8" t="s">
        <v>100</v>
      </c>
      <c r="C662" t="s">
        <v>26</v>
      </c>
      <c r="D662" t="s">
        <v>45</v>
      </c>
      <c r="E662" s="8">
        <v>0.49923400000000001</v>
      </c>
      <c r="F662" s="8">
        <v>49218060</v>
      </c>
      <c r="G662" s="8">
        <v>19</v>
      </c>
      <c r="H662" s="8" t="s">
        <v>1275</v>
      </c>
      <c r="I662" s="9" t="s">
        <v>1276</v>
      </c>
      <c r="J662" s="60">
        <v>7.0054000000000005E-2</v>
      </c>
      <c r="K662" s="61">
        <v>1.1204199999999999E-2</v>
      </c>
      <c r="L662" s="62">
        <v>4.1099999999999998E-10</v>
      </c>
      <c r="M662" s="60">
        <v>349222</v>
      </c>
    </row>
    <row r="663" spans="1:13" x14ac:dyDescent="0.2">
      <c r="A663" s="8" t="s">
        <v>267</v>
      </c>
      <c r="B663" s="8" t="s">
        <v>135</v>
      </c>
      <c r="C663" s="8" t="s">
        <v>26</v>
      </c>
      <c r="D663" s="8" t="s">
        <v>45</v>
      </c>
      <c r="E663" s="8" t="s">
        <v>150</v>
      </c>
      <c r="F663" s="8">
        <v>136616754</v>
      </c>
      <c r="G663" s="8">
        <v>2</v>
      </c>
      <c r="H663" s="8" t="s">
        <v>637</v>
      </c>
      <c r="I663" s="9" t="s">
        <v>638</v>
      </c>
      <c r="J663" s="82">
        <v>-1.10346E-2</v>
      </c>
      <c r="K663" s="83">
        <v>1.76636E-3</v>
      </c>
      <c r="L663" s="82">
        <v>4.18E-10</v>
      </c>
      <c r="M663" s="82">
        <v>406552</v>
      </c>
    </row>
    <row r="664" spans="1:13" hidden="1" x14ac:dyDescent="0.2">
      <c r="A664" s="8" t="s">
        <v>267</v>
      </c>
      <c r="B664" s="8" t="s">
        <v>100</v>
      </c>
      <c r="C664" s="8" t="s">
        <v>26</v>
      </c>
      <c r="D664" s="8" t="s">
        <v>45</v>
      </c>
      <c r="E664" s="8">
        <v>0.49527700000000002</v>
      </c>
      <c r="F664" s="8">
        <v>49218060</v>
      </c>
      <c r="G664" s="8">
        <v>19</v>
      </c>
      <c r="H664" s="8" t="s">
        <v>1277</v>
      </c>
      <c r="I664" s="9" t="s">
        <v>1278</v>
      </c>
      <c r="J664" s="60">
        <v>7.3828899999999996E-3</v>
      </c>
      <c r="K664" s="61">
        <v>1.1816299999999999E-3</v>
      </c>
      <c r="L664" s="62">
        <v>4.2E-10</v>
      </c>
      <c r="M664" s="60">
        <v>112583</v>
      </c>
    </row>
    <row r="665" spans="1:13" hidden="1" x14ac:dyDescent="0.2">
      <c r="A665" s="8" t="s">
        <v>288</v>
      </c>
      <c r="B665" s="8" t="s">
        <v>100</v>
      </c>
      <c r="C665" t="s">
        <v>26</v>
      </c>
      <c r="D665" t="s">
        <v>45</v>
      </c>
      <c r="E665" s="8">
        <v>0.49527700000000002</v>
      </c>
      <c r="F665" s="8">
        <v>49218060</v>
      </c>
      <c r="G665" s="8">
        <v>19</v>
      </c>
      <c r="H665" s="8" t="s">
        <v>1277</v>
      </c>
      <c r="I665" s="9" t="s">
        <v>1278</v>
      </c>
      <c r="J665" s="60">
        <v>7.3828899999999996E-3</v>
      </c>
      <c r="K665" s="61">
        <v>1.1816299999999999E-3</v>
      </c>
      <c r="L665" s="62">
        <v>4.2E-10</v>
      </c>
      <c r="M665" s="60">
        <v>112583</v>
      </c>
    </row>
    <row r="666" spans="1:13" x14ac:dyDescent="0.2">
      <c r="A666" s="8" t="s">
        <v>267</v>
      </c>
      <c r="B666" s="8" t="s">
        <v>135</v>
      </c>
      <c r="C666" s="8" t="s">
        <v>26</v>
      </c>
      <c r="D666" s="8" t="s">
        <v>45</v>
      </c>
      <c r="E666" s="8">
        <v>0.58730800000000005</v>
      </c>
      <c r="F666" s="8">
        <v>136616754</v>
      </c>
      <c r="G666" s="8">
        <v>2</v>
      </c>
      <c r="H666" s="8" t="s">
        <v>639</v>
      </c>
      <c r="I666" s="9" t="s">
        <v>640</v>
      </c>
      <c r="J666" s="82">
        <v>-8.1143199999999999E-2</v>
      </c>
      <c r="K666" s="83">
        <v>1.29982E-2</v>
      </c>
      <c r="L666" s="82">
        <v>4.3000000000000001E-10</v>
      </c>
      <c r="M666" s="82">
        <v>5959</v>
      </c>
    </row>
    <row r="667" spans="1:13" x14ac:dyDescent="0.2">
      <c r="A667" s="8" t="s">
        <v>267</v>
      </c>
      <c r="B667" s="8" t="s">
        <v>135</v>
      </c>
      <c r="C667" s="8" t="s">
        <v>26</v>
      </c>
      <c r="D667" s="8" t="s">
        <v>45</v>
      </c>
      <c r="E667" s="8">
        <v>0.74130499999999999</v>
      </c>
      <c r="F667" s="8">
        <v>136616754</v>
      </c>
      <c r="G667" s="8">
        <v>2</v>
      </c>
      <c r="H667" s="8" t="s">
        <v>641</v>
      </c>
      <c r="I667" s="9" t="s">
        <v>642</v>
      </c>
      <c r="J667" s="82">
        <v>1.35415E-2</v>
      </c>
      <c r="K667" s="83">
        <v>2.3280200000000001E-3</v>
      </c>
      <c r="L667" s="82">
        <v>4.3999999999999998E-10</v>
      </c>
      <c r="M667" s="82">
        <v>545193</v>
      </c>
    </row>
    <row r="668" spans="1:13" hidden="1" x14ac:dyDescent="0.2">
      <c r="A668" s="8" t="s">
        <v>267</v>
      </c>
      <c r="B668" s="8" t="s">
        <v>132</v>
      </c>
      <c r="C668" s="8" t="s">
        <v>14</v>
      </c>
      <c r="D668" s="8" t="s">
        <v>45</v>
      </c>
      <c r="E668" s="8">
        <v>0.28391100000000002</v>
      </c>
      <c r="F668" s="8">
        <v>135837906</v>
      </c>
      <c r="G668" s="8">
        <v>2</v>
      </c>
      <c r="H668" s="8" t="s">
        <v>599</v>
      </c>
      <c r="I668" s="9" t="s">
        <v>600</v>
      </c>
      <c r="J668" s="60">
        <v>2.4443300000000001E-2</v>
      </c>
      <c r="K668" s="61">
        <v>4.2816199999999999E-3</v>
      </c>
      <c r="L668" s="62">
        <v>4.3999999999999998E-10</v>
      </c>
      <c r="M668" s="60" t="s">
        <v>150</v>
      </c>
    </row>
    <row r="669" spans="1:13" hidden="1" x14ac:dyDescent="0.2">
      <c r="A669" s="8" t="s">
        <v>267</v>
      </c>
      <c r="B669" s="8" t="s">
        <v>100</v>
      </c>
      <c r="C669" s="8" t="s">
        <v>26</v>
      </c>
      <c r="D669" s="8" t="s">
        <v>45</v>
      </c>
      <c r="E669" s="8">
        <v>0.49687700000000001</v>
      </c>
      <c r="F669" s="8">
        <v>49218060</v>
      </c>
      <c r="G669" s="8">
        <v>19</v>
      </c>
      <c r="H669" s="8" t="s">
        <v>1279</v>
      </c>
      <c r="I669" s="9" t="s">
        <v>1280</v>
      </c>
      <c r="J669" s="60">
        <v>2.5531700000000001E-2</v>
      </c>
      <c r="K669" s="61">
        <v>4.0967299999999998E-3</v>
      </c>
      <c r="L669" s="62">
        <v>4.6000000000000001E-10</v>
      </c>
      <c r="M669" s="60">
        <v>115082</v>
      </c>
    </row>
    <row r="670" spans="1:13" hidden="1" x14ac:dyDescent="0.2">
      <c r="A670" s="8" t="s">
        <v>288</v>
      </c>
      <c r="B670" s="8" t="s">
        <v>100</v>
      </c>
      <c r="C670" t="s">
        <v>26</v>
      </c>
      <c r="D670" t="s">
        <v>45</v>
      </c>
      <c r="E670" s="8">
        <v>0.49687700000000001</v>
      </c>
      <c r="F670" s="8">
        <v>49218060</v>
      </c>
      <c r="G670" s="8">
        <v>19</v>
      </c>
      <c r="H670" s="8" t="s">
        <v>1279</v>
      </c>
      <c r="I670" s="9" t="s">
        <v>1280</v>
      </c>
      <c r="J670" s="60">
        <v>2.5531700000000001E-2</v>
      </c>
      <c r="K670" s="61">
        <v>4.0967299999999998E-3</v>
      </c>
      <c r="L670" s="62">
        <v>4.6000000000000001E-10</v>
      </c>
      <c r="M670" s="60">
        <v>115082</v>
      </c>
    </row>
    <row r="671" spans="1:13" x14ac:dyDescent="0.2">
      <c r="A671" s="8" t="s">
        <v>267</v>
      </c>
      <c r="B671" s="8" t="s">
        <v>135</v>
      </c>
      <c r="C671" s="8" t="s">
        <v>26</v>
      </c>
      <c r="D671" s="8" t="s">
        <v>45</v>
      </c>
      <c r="E671" s="8">
        <v>0.58730800000000005</v>
      </c>
      <c r="F671" s="8">
        <v>136616754</v>
      </c>
      <c r="G671" s="8">
        <v>2</v>
      </c>
      <c r="H671" s="8" t="s">
        <v>643</v>
      </c>
      <c r="I671" s="9" t="s">
        <v>644</v>
      </c>
      <c r="J671" s="82">
        <v>9.1277800000000006E-2</v>
      </c>
      <c r="K671" s="83">
        <v>1.4661199999999999E-2</v>
      </c>
      <c r="L671" s="82">
        <v>4.8E-10</v>
      </c>
      <c r="M671" s="82">
        <v>5959</v>
      </c>
    </row>
    <row r="672" spans="1:13" hidden="1" x14ac:dyDescent="0.2">
      <c r="A672" s="8" t="s">
        <v>267</v>
      </c>
      <c r="B672" s="8" t="s">
        <v>128</v>
      </c>
      <c r="C672" s="8" t="s">
        <v>26</v>
      </c>
      <c r="D672" s="8" t="s">
        <v>15</v>
      </c>
      <c r="E672" s="8">
        <v>0.34823199999999999</v>
      </c>
      <c r="F672" s="8">
        <v>1030320</v>
      </c>
      <c r="G672" s="8">
        <v>19</v>
      </c>
      <c r="H672" s="8" t="s">
        <v>973</v>
      </c>
      <c r="I672" s="9" t="s">
        <v>1818</v>
      </c>
      <c r="J672" s="60">
        <v>1.32E-2</v>
      </c>
      <c r="K672" s="61">
        <v>2.0999999999999999E-3</v>
      </c>
      <c r="L672" s="62">
        <v>4.8999999999999996E-10</v>
      </c>
      <c r="M672" s="60">
        <v>350470</v>
      </c>
    </row>
    <row r="673" spans="1:13" hidden="1" x14ac:dyDescent="0.2">
      <c r="A673" s="8" t="s">
        <v>267</v>
      </c>
      <c r="B673" s="8" t="s">
        <v>128</v>
      </c>
      <c r="C673" s="8" t="s">
        <v>26</v>
      </c>
      <c r="D673" s="8" t="s">
        <v>15</v>
      </c>
      <c r="E673" s="8">
        <v>0.30055599999999999</v>
      </c>
      <c r="F673" s="8">
        <v>1030320</v>
      </c>
      <c r="G673" s="8">
        <v>19</v>
      </c>
      <c r="H673" s="8" t="s">
        <v>1332</v>
      </c>
      <c r="I673" s="9" t="s">
        <v>1333</v>
      </c>
      <c r="J673" s="60">
        <v>1.4578799999999999E-2</v>
      </c>
      <c r="K673" s="61">
        <v>2.3461100000000002E-3</v>
      </c>
      <c r="L673" s="62">
        <v>5.1999999999999996E-10</v>
      </c>
      <c r="M673" s="60">
        <v>408112</v>
      </c>
    </row>
    <row r="674" spans="1:13" hidden="1" x14ac:dyDescent="0.2">
      <c r="A674" s="8" t="s">
        <v>267</v>
      </c>
      <c r="B674" s="8" t="s">
        <v>100</v>
      </c>
      <c r="C674" s="8" t="s">
        <v>26</v>
      </c>
      <c r="D674" s="8" t="s">
        <v>45</v>
      </c>
      <c r="E674" s="8">
        <v>0.49687700000000001</v>
      </c>
      <c r="F674" s="8">
        <v>49218060</v>
      </c>
      <c r="G674" s="8">
        <v>19</v>
      </c>
      <c r="H674" s="8" t="s">
        <v>1281</v>
      </c>
      <c r="I674" s="9" t="s">
        <v>1282</v>
      </c>
      <c r="J674" s="60">
        <v>2.5680100000000001E-2</v>
      </c>
      <c r="K674" s="61">
        <v>4.1370199999999999E-3</v>
      </c>
      <c r="L674" s="62">
        <v>5.4E-10</v>
      </c>
      <c r="M674" s="60">
        <v>115082</v>
      </c>
    </row>
    <row r="675" spans="1:13" hidden="1" x14ac:dyDescent="0.2">
      <c r="A675" s="8" t="s">
        <v>267</v>
      </c>
      <c r="B675" s="8" t="s">
        <v>100</v>
      </c>
      <c r="C675" s="8" t="s">
        <v>26</v>
      </c>
      <c r="D675" s="8" t="s">
        <v>45</v>
      </c>
      <c r="E675" s="8">
        <v>0.49686799999999998</v>
      </c>
      <c r="F675" s="8">
        <v>49218060</v>
      </c>
      <c r="G675" s="8">
        <v>19</v>
      </c>
      <c r="H675" s="8" t="s">
        <v>1283</v>
      </c>
      <c r="I675" s="9" t="s">
        <v>1284</v>
      </c>
      <c r="J675" s="60">
        <v>2.5084499999999999E-2</v>
      </c>
      <c r="K675" s="61">
        <v>3.9947000000000003E-3</v>
      </c>
      <c r="L675" s="62">
        <v>5.4E-10</v>
      </c>
      <c r="M675" s="60" t="s">
        <v>150</v>
      </c>
    </row>
    <row r="676" spans="1:13" hidden="1" x14ac:dyDescent="0.2">
      <c r="A676" s="8" t="s">
        <v>267</v>
      </c>
      <c r="B676" s="8" t="s">
        <v>132</v>
      </c>
      <c r="C676" s="8" t="s">
        <v>14</v>
      </c>
      <c r="D676" s="8" t="s">
        <v>45</v>
      </c>
      <c r="E676" s="8">
        <v>0.281221</v>
      </c>
      <c r="F676" s="8">
        <v>135837906</v>
      </c>
      <c r="G676" s="8">
        <v>2</v>
      </c>
      <c r="H676" s="8" t="s">
        <v>848</v>
      </c>
      <c r="I676" s="9" t="s">
        <v>1915</v>
      </c>
      <c r="J676" s="60">
        <v>1.4090500000000001E-2</v>
      </c>
      <c r="K676" s="61">
        <v>2.2741100000000002E-3</v>
      </c>
      <c r="L676" s="62">
        <v>5.4E-10</v>
      </c>
      <c r="M676" s="60">
        <v>440275</v>
      </c>
    </row>
    <row r="677" spans="1:13" hidden="1" x14ac:dyDescent="0.2">
      <c r="A677" s="8" t="s">
        <v>288</v>
      </c>
      <c r="B677" s="8" t="s">
        <v>100</v>
      </c>
      <c r="C677" t="s">
        <v>26</v>
      </c>
      <c r="D677" t="s">
        <v>45</v>
      </c>
      <c r="E677" s="8">
        <v>0.49687700000000001</v>
      </c>
      <c r="F677" s="8">
        <v>49218060</v>
      </c>
      <c r="G677" s="8">
        <v>19</v>
      </c>
      <c r="H677" s="8" t="s">
        <v>1281</v>
      </c>
      <c r="I677" s="9" t="s">
        <v>1282</v>
      </c>
      <c r="J677" s="60">
        <v>2.5680100000000001E-2</v>
      </c>
      <c r="K677" s="61">
        <v>4.1370199999999999E-3</v>
      </c>
      <c r="L677" s="62">
        <v>5.4E-10</v>
      </c>
      <c r="M677" s="60">
        <v>115082</v>
      </c>
    </row>
    <row r="678" spans="1:13" hidden="1" x14ac:dyDescent="0.2">
      <c r="A678" s="8" t="s">
        <v>288</v>
      </c>
      <c r="B678" s="8" t="s">
        <v>100</v>
      </c>
      <c r="C678" t="s">
        <v>26</v>
      </c>
      <c r="D678" t="s">
        <v>45</v>
      </c>
      <c r="E678" s="8">
        <v>0.49686799999999998</v>
      </c>
      <c r="F678" s="8">
        <v>49218060</v>
      </c>
      <c r="G678" s="8">
        <v>19</v>
      </c>
      <c r="H678" s="8" t="s">
        <v>1283</v>
      </c>
      <c r="I678" s="9" t="s">
        <v>1284</v>
      </c>
      <c r="J678" s="60">
        <v>2.5084499999999999E-2</v>
      </c>
      <c r="K678" s="61">
        <v>3.9947000000000003E-3</v>
      </c>
      <c r="L678" s="62">
        <v>5.4E-10</v>
      </c>
      <c r="M678" s="60" t="s">
        <v>150</v>
      </c>
    </row>
    <row r="679" spans="1:13" hidden="1" x14ac:dyDescent="0.2">
      <c r="A679" s="8" t="s">
        <v>267</v>
      </c>
      <c r="B679" s="8" t="s">
        <v>132</v>
      </c>
      <c r="C679" s="8" t="s">
        <v>14</v>
      </c>
      <c r="D679" s="8" t="s">
        <v>45</v>
      </c>
      <c r="E679" s="8">
        <v>0.26700000000000002</v>
      </c>
      <c r="F679" s="8">
        <v>135837906</v>
      </c>
      <c r="G679" s="8">
        <v>2</v>
      </c>
      <c r="H679" s="8" t="s">
        <v>399</v>
      </c>
      <c r="I679" s="9" t="s">
        <v>422</v>
      </c>
      <c r="J679" s="60">
        <v>-0.02</v>
      </c>
      <c r="K679" s="61">
        <v>3.3E-3</v>
      </c>
      <c r="L679" s="62">
        <v>5.4999999999999996E-10</v>
      </c>
      <c r="M679" s="60">
        <v>247692</v>
      </c>
    </row>
    <row r="680" spans="1:13" hidden="1" x14ac:dyDescent="0.2">
      <c r="A680" s="8" t="s">
        <v>267</v>
      </c>
      <c r="B680" s="8" t="s">
        <v>100</v>
      </c>
      <c r="C680" s="8" t="s">
        <v>26</v>
      </c>
      <c r="D680" s="8" t="s">
        <v>45</v>
      </c>
      <c r="E680" s="8">
        <v>0.45526499999999998</v>
      </c>
      <c r="F680" s="8">
        <v>49218060</v>
      </c>
      <c r="G680" s="8">
        <v>19</v>
      </c>
      <c r="H680" s="8" t="s">
        <v>1285</v>
      </c>
      <c r="I680" s="9" t="s">
        <v>1286</v>
      </c>
      <c r="J680" s="60">
        <v>6.83E-2</v>
      </c>
      <c r="K680" s="61">
        <v>1.0999999999999999E-2</v>
      </c>
      <c r="L680" s="62">
        <v>5.5299999999999995E-10</v>
      </c>
      <c r="M680" s="60">
        <v>459702</v>
      </c>
    </row>
    <row r="681" spans="1:13" hidden="1" x14ac:dyDescent="0.2">
      <c r="A681" s="8" t="s">
        <v>288</v>
      </c>
      <c r="B681" s="8" t="s">
        <v>100</v>
      </c>
      <c r="C681" t="s">
        <v>26</v>
      </c>
      <c r="D681" t="s">
        <v>45</v>
      </c>
      <c r="E681" s="8">
        <v>0.45526499999999998</v>
      </c>
      <c r="F681" s="8">
        <v>49218060</v>
      </c>
      <c r="G681" s="8">
        <v>19</v>
      </c>
      <c r="H681" s="8" t="s">
        <v>1285</v>
      </c>
      <c r="I681" s="9" t="s">
        <v>1286</v>
      </c>
      <c r="J681" s="60">
        <v>6.83E-2</v>
      </c>
      <c r="K681" s="61">
        <v>1.0999999999999999E-2</v>
      </c>
      <c r="L681" s="62">
        <v>5.5299999999999995E-10</v>
      </c>
      <c r="M681" s="60">
        <v>459702</v>
      </c>
    </row>
    <row r="682" spans="1:13" hidden="1" x14ac:dyDescent="0.2">
      <c r="A682" s="8" t="s">
        <v>287</v>
      </c>
      <c r="B682" s="8" t="s">
        <v>42</v>
      </c>
      <c r="C682" t="s">
        <v>45</v>
      </c>
      <c r="D682" t="s">
        <v>26</v>
      </c>
      <c r="E682" s="8">
        <v>0.28519</v>
      </c>
      <c r="F682" s="8">
        <v>111688387</v>
      </c>
      <c r="G682" s="8">
        <v>9</v>
      </c>
      <c r="H682" s="8" t="s">
        <v>399</v>
      </c>
      <c r="I682" s="9" t="s">
        <v>407</v>
      </c>
      <c r="J682" s="60">
        <v>-2.1260600000000001E-2</v>
      </c>
      <c r="K682" s="61">
        <v>3.43721E-3</v>
      </c>
      <c r="L682" s="62">
        <v>5.6000000000000003E-10</v>
      </c>
      <c r="M682" s="60" t="s">
        <v>150</v>
      </c>
    </row>
    <row r="683" spans="1:13" x14ac:dyDescent="0.2">
      <c r="A683" s="8" t="s">
        <v>267</v>
      </c>
      <c r="B683" s="8" t="s">
        <v>135</v>
      </c>
      <c r="C683" s="8" t="s">
        <v>26</v>
      </c>
      <c r="D683" s="8" t="s">
        <v>45</v>
      </c>
      <c r="E683" s="8">
        <v>0.58730800000000005</v>
      </c>
      <c r="F683" s="8">
        <v>136616754</v>
      </c>
      <c r="G683" s="8">
        <v>2</v>
      </c>
      <c r="H683" s="8" t="s">
        <v>645</v>
      </c>
      <c r="I683" s="9" t="s">
        <v>646</v>
      </c>
      <c r="J683" s="82">
        <v>0.10054100000000001</v>
      </c>
      <c r="K683" s="83">
        <v>1.6218699999999999E-2</v>
      </c>
      <c r="L683" s="82">
        <v>5.7E-10</v>
      </c>
      <c r="M683" s="82">
        <v>5959</v>
      </c>
    </row>
    <row r="684" spans="1:13" x14ac:dyDescent="0.2">
      <c r="A684" s="8" t="s">
        <v>267</v>
      </c>
      <c r="B684" s="8" t="s">
        <v>135</v>
      </c>
      <c r="C684" s="8" t="s">
        <v>26</v>
      </c>
      <c r="D684" s="8" t="s">
        <v>45</v>
      </c>
      <c r="E684" s="8">
        <v>0.58730800000000005</v>
      </c>
      <c r="F684" s="8">
        <v>136616754</v>
      </c>
      <c r="G684" s="8">
        <v>2</v>
      </c>
      <c r="H684" s="8" t="s">
        <v>647</v>
      </c>
      <c r="I684" s="9" t="s">
        <v>648</v>
      </c>
      <c r="J684" s="82">
        <v>5.4091100000000003E-2</v>
      </c>
      <c r="K684" s="83">
        <v>8.7264600000000001E-3</v>
      </c>
      <c r="L684" s="82">
        <v>5.7E-10</v>
      </c>
      <c r="M684" s="82">
        <v>5959</v>
      </c>
    </row>
    <row r="685" spans="1:13" x14ac:dyDescent="0.2">
      <c r="A685" s="8" t="s">
        <v>267</v>
      </c>
      <c r="B685" s="8" t="s">
        <v>135</v>
      </c>
      <c r="C685" s="8" t="s">
        <v>26</v>
      </c>
      <c r="D685" s="8" t="s">
        <v>45</v>
      </c>
      <c r="E685" s="8">
        <v>0.745591</v>
      </c>
      <c r="F685" s="8">
        <v>136616754</v>
      </c>
      <c r="G685" s="8">
        <v>2</v>
      </c>
      <c r="H685" s="8" t="s">
        <v>649</v>
      </c>
      <c r="I685" s="9" t="s">
        <v>650</v>
      </c>
      <c r="J685" s="82">
        <v>-1.46879E-2</v>
      </c>
      <c r="K685" s="83">
        <v>2.3692100000000001E-3</v>
      </c>
      <c r="L685" s="82">
        <v>5.7E-10</v>
      </c>
      <c r="M685" s="82">
        <v>307897</v>
      </c>
    </row>
    <row r="686" spans="1:13" hidden="1" x14ac:dyDescent="0.2">
      <c r="A686" s="8" t="s">
        <v>267</v>
      </c>
      <c r="B686" s="8" t="s">
        <v>100</v>
      </c>
      <c r="C686" s="8" t="s">
        <v>26</v>
      </c>
      <c r="D686" s="8" t="s">
        <v>45</v>
      </c>
      <c r="E686" s="8">
        <v>0.49687700000000001</v>
      </c>
      <c r="F686" s="8">
        <v>49218060</v>
      </c>
      <c r="G686" s="8">
        <v>19</v>
      </c>
      <c r="H686" s="8" t="s">
        <v>1287</v>
      </c>
      <c r="I686" s="9" t="s">
        <v>1288</v>
      </c>
      <c r="J686" s="60">
        <v>2.56178E-2</v>
      </c>
      <c r="K686" s="61">
        <v>4.1420299999999997E-3</v>
      </c>
      <c r="L686" s="62">
        <v>6.2000000000000003E-10</v>
      </c>
      <c r="M686" s="60">
        <v>115082</v>
      </c>
    </row>
    <row r="687" spans="1:13" hidden="1" x14ac:dyDescent="0.2">
      <c r="A687" s="8" t="s">
        <v>288</v>
      </c>
      <c r="B687" s="8" t="s">
        <v>100</v>
      </c>
      <c r="C687" t="s">
        <v>26</v>
      </c>
      <c r="D687" t="s">
        <v>45</v>
      </c>
      <c r="E687" s="8">
        <v>0.49687700000000001</v>
      </c>
      <c r="F687" s="8">
        <v>49218060</v>
      </c>
      <c r="G687" s="8">
        <v>19</v>
      </c>
      <c r="H687" s="8" t="s">
        <v>1287</v>
      </c>
      <c r="I687" s="9" t="s">
        <v>1288</v>
      </c>
      <c r="J687" s="60">
        <v>2.56178E-2</v>
      </c>
      <c r="K687" s="61">
        <v>4.1420299999999997E-3</v>
      </c>
      <c r="L687" s="62">
        <v>6.2000000000000003E-10</v>
      </c>
      <c r="M687" s="60">
        <v>115082</v>
      </c>
    </row>
    <row r="688" spans="1:13" hidden="1" x14ac:dyDescent="0.2">
      <c r="A688" s="8" t="s">
        <v>267</v>
      </c>
      <c r="B688" s="8" t="s">
        <v>100</v>
      </c>
      <c r="C688" s="8" t="s">
        <v>26</v>
      </c>
      <c r="D688" s="8" t="s">
        <v>45</v>
      </c>
      <c r="E688" s="8">
        <v>0.49687700000000001</v>
      </c>
      <c r="F688" s="8">
        <v>49218060</v>
      </c>
      <c r="G688" s="8">
        <v>19</v>
      </c>
      <c r="H688" s="8" t="s">
        <v>1289</v>
      </c>
      <c r="I688" s="9" t="s">
        <v>1290</v>
      </c>
      <c r="J688" s="60">
        <v>2.55423E-2</v>
      </c>
      <c r="K688" s="61">
        <v>4.1312500000000004E-3</v>
      </c>
      <c r="L688" s="62">
        <v>6.3E-10</v>
      </c>
      <c r="M688" s="60">
        <v>115082</v>
      </c>
    </row>
    <row r="689" spans="1:13" hidden="1" x14ac:dyDescent="0.2">
      <c r="A689" s="8" t="s">
        <v>288</v>
      </c>
      <c r="B689" s="8" t="s">
        <v>100</v>
      </c>
      <c r="C689" t="s">
        <v>26</v>
      </c>
      <c r="D689" t="s">
        <v>45</v>
      </c>
      <c r="E689" s="8">
        <v>0.49687700000000001</v>
      </c>
      <c r="F689" s="8">
        <v>49218060</v>
      </c>
      <c r="G689" s="8">
        <v>19</v>
      </c>
      <c r="H689" s="8" t="s">
        <v>1289</v>
      </c>
      <c r="I689" s="9" t="s">
        <v>1290</v>
      </c>
      <c r="J689" s="60">
        <v>2.55423E-2</v>
      </c>
      <c r="K689" s="61">
        <v>4.1312500000000004E-3</v>
      </c>
      <c r="L689" s="62">
        <v>6.3E-10</v>
      </c>
      <c r="M689" s="60">
        <v>115082</v>
      </c>
    </row>
    <row r="690" spans="1:13" hidden="1" x14ac:dyDescent="0.2">
      <c r="A690" s="8" t="s">
        <v>267</v>
      </c>
      <c r="B690" s="8" t="s">
        <v>128</v>
      </c>
      <c r="C690" s="8" t="s">
        <v>26</v>
      </c>
      <c r="D690" s="8" t="s">
        <v>15</v>
      </c>
      <c r="E690" s="8">
        <v>0.300649</v>
      </c>
      <c r="F690" s="8">
        <v>1030320</v>
      </c>
      <c r="G690" s="8">
        <v>19</v>
      </c>
      <c r="H690" s="8" t="s">
        <v>973</v>
      </c>
      <c r="I690" s="9" t="s">
        <v>1819</v>
      </c>
      <c r="J690" s="60">
        <v>1.29018E-2</v>
      </c>
      <c r="K690" s="61">
        <v>2.1717199999999998E-3</v>
      </c>
      <c r="L690" s="62">
        <v>6.6999999999999996E-10</v>
      </c>
      <c r="M690" s="60">
        <v>503190</v>
      </c>
    </row>
    <row r="691" spans="1:13" hidden="1" x14ac:dyDescent="0.2">
      <c r="A691" s="8" t="s">
        <v>267</v>
      </c>
      <c r="B691" s="8" t="s">
        <v>132</v>
      </c>
      <c r="C691" s="8" t="s">
        <v>14</v>
      </c>
      <c r="D691" s="8" t="s">
        <v>45</v>
      </c>
      <c r="E691" s="8">
        <v>0.42247000000000001</v>
      </c>
      <c r="F691" s="8">
        <v>135837906</v>
      </c>
      <c r="G691" s="8">
        <v>2</v>
      </c>
      <c r="H691" s="8" t="s">
        <v>639</v>
      </c>
      <c r="I691" s="9" t="s">
        <v>640</v>
      </c>
      <c r="J691" s="60">
        <v>7.9509999999999997E-2</v>
      </c>
      <c r="K691" s="61">
        <v>1.28813E-2</v>
      </c>
      <c r="L691" s="62">
        <v>6.6999999999999996E-10</v>
      </c>
      <c r="M691" s="60">
        <v>5959</v>
      </c>
    </row>
    <row r="692" spans="1:13" hidden="1" x14ac:dyDescent="0.2">
      <c r="A692" s="8" t="s">
        <v>267</v>
      </c>
      <c r="B692" s="8" t="s">
        <v>100</v>
      </c>
      <c r="C692" s="8" t="s">
        <v>26</v>
      </c>
      <c r="D692" s="8" t="s">
        <v>45</v>
      </c>
      <c r="E692" s="8">
        <v>0.51204300000000003</v>
      </c>
      <c r="F692" s="8">
        <v>49218060</v>
      </c>
      <c r="G692" s="8">
        <v>19</v>
      </c>
      <c r="H692" s="8" t="s">
        <v>1291</v>
      </c>
      <c r="I692" s="9" t="s">
        <v>1292</v>
      </c>
      <c r="J692" s="60">
        <v>4.6205200000000002E-2</v>
      </c>
      <c r="K692" s="61">
        <v>7.4869100000000003E-3</v>
      </c>
      <c r="L692" s="62">
        <v>6.7700000000000004E-10</v>
      </c>
      <c r="M692" s="60">
        <v>8735</v>
      </c>
    </row>
    <row r="693" spans="1:13" hidden="1" x14ac:dyDescent="0.2">
      <c r="A693" s="8" t="s">
        <v>288</v>
      </c>
      <c r="B693" s="8" t="s">
        <v>100</v>
      </c>
      <c r="C693" t="s">
        <v>26</v>
      </c>
      <c r="D693" t="s">
        <v>45</v>
      </c>
      <c r="E693" s="8">
        <v>0.51204300000000003</v>
      </c>
      <c r="F693" s="8">
        <v>49218060</v>
      </c>
      <c r="G693" s="8">
        <v>19</v>
      </c>
      <c r="H693" s="8" t="s">
        <v>1291</v>
      </c>
      <c r="I693" s="9" t="s">
        <v>1292</v>
      </c>
      <c r="J693" s="60">
        <v>4.6205200000000002E-2</v>
      </c>
      <c r="K693" s="61">
        <v>7.4869100000000003E-3</v>
      </c>
      <c r="L693" s="62">
        <v>6.7700000000000004E-10</v>
      </c>
      <c r="M693" s="60">
        <v>8735</v>
      </c>
    </row>
    <row r="694" spans="1:13" hidden="1" x14ac:dyDescent="0.2">
      <c r="A694" s="8" t="s">
        <v>267</v>
      </c>
      <c r="B694" s="8" t="s">
        <v>128</v>
      </c>
      <c r="C694" s="8" t="s">
        <v>26</v>
      </c>
      <c r="D694" s="8" t="s">
        <v>15</v>
      </c>
      <c r="E694" s="8">
        <v>0.30051099999999997</v>
      </c>
      <c r="F694" s="8">
        <v>1030320</v>
      </c>
      <c r="G694" s="8">
        <v>19</v>
      </c>
      <c r="H694" s="8" t="s">
        <v>1807</v>
      </c>
      <c r="I694" s="9" t="s">
        <v>1809</v>
      </c>
      <c r="J694" s="60">
        <v>1.48521E-2</v>
      </c>
      <c r="K694" s="61">
        <v>2.4078400000000001E-3</v>
      </c>
      <c r="L694" s="62">
        <v>6.9E-10</v>
      </c>
      <c r="M694" s="60">
        <v>408112</v>
      </c>
    </row>
    <row r="695" spans="1:13" hidden="1" x14ac:dyDescent="0.2">
      <c r="A695" s="8" t="s">
        <v>267</v>
      </c>
      <c r="B695" s="8" t="s">
        <v>132</v>
      </c>
      <c r="C695" s="8" t="s">
        <v>14</v>
      </c>
      <c r="D695" s="8" t="s">
        <v>45</v>
      </c>
      <c r="E695" s="8">
        <v>0.44115399999999999</v>
      </c>
      <c r="F695" s="8">
        <v>135837906</v>
      </c>
      <c r="G695" s="8">
        <v>2</v>
      </c>
      <c r="H695" s="8" t="s">
        <v>1916</v>
      </c>
      <c r="I695" s="9" t="s">
        <v>1917</v>
      </c>
      <c r="J695" s="60">
        <v>-7.3829199999999998E-2</v>
      </c>
      <c r="K695" s="61">
        <v>1.1970700000000001E-2</v>
      </c>
      <c r="L695" s="62">
        <v>6.9299999999999999E-10</v>
      </c>
      <c r="M695" s="60">
        <v>24937</v>
      </c>
    </row>
    <row r="696" spans="1:13" x14ac:dyDescent="0.2">
      <c r="A696" s="8" t="s">
        <v>267</v>
      </c>
      <c r="B696" s="8" t="s">
        <v>135</v>
      </c>
      <c r="C696" s="8" t="s">
        <v>26</v>
      </c>
      <c r="D696" s="8" t="s">
        <v>45</v>
      </c>
      <c r="E696" s="8">
        <v>0.757664</v>
      </c>
      <c r="F696" s="8">
        <v>136616754</v>
      </c>
      <c r="G696" s="8">
        <v>2</v>
      </c>
      <c r="H696" s="8" t="s">
        <v>590</v>
      </c>
      <c r="I696" s="9" t="s">
        <v>651</v>
      </c>
      <c r="J696" s="82">
        <v>1.40316E-2</v>
      </c>
      <c r="K696" s="83">
        <v>2.2759299999999998E-3</v>
      </c>
      <c r="L696" s="82">
        <v>7.0500000000000005E-10</v>
      </c>
      <c r="M696" s="82">
        <v>331275</v>
      </c>
    </row>
    <row r="697" spans="1:13" hidden="1" x14ac:dyDescent="0.2">
      <c r="A697" s="8" t="s">
        <v>287</v>
      </c>
      <c r="B697" s="8" t="s">
        <v>42</v>
      </c>
      <c r="C697" t="s">
        <v>45</v>
      </c>
      <c r="D697" t="s">
        <v>26</v>
      </c>
      <c r="E697" s="8">
        <v>0.27210000000000001</v>
      </c>
      <c r="F697" s="8">
        <v>111688387</v>
      </c>
      <c r="G697" s="8">
        <v>9</v>
      </c>
      <c r="H697" s="8" t="s">
        <v>2011</v>
      </c>
      <c r="I697" s="9" t="s">
        <v>2012</v>
      </c>
      <c r="J697" s="60">
        <v>1.157E-2</v>
      </c>
      <c r="K697" s="61">
        <v>1.8799999999999999E-3</v>
      </c>
      <c r="L697" s="62">
        <v>7.0500000000000005E-10</v>
      </c>
      <c r="M697" s="60">
        <v>766345</v>
      </c>
    </row>
    <row r="698" spans="1:13" hidden="1" x14ac:dyDescent="0.2">
      <c r="A698" s="8" t="s">
        <v>267</v>
      </c>
      <c r="B698" s="8" t="s">
        <v>100</v>
      </c>
      <c r="C698" s="8" t="s">
        <v>26</v>
      </c>
      <c r="D698" s="8" t="s">
        <v>45</v>
      </c>
      <c r="E698" s="8">
        <v>0.49809399999999998</v>
      </c>
      <c r="F698" s="8">
        <v>49218060</v>
      </c>
      <c r="G698" s="8">
        <v>19</v>
      </c>
      <c r="H698" s="8" t="s">
        <v>399</v>
      </c>
      <c r="I698" s="9" t="s">
        <v>409</v>
      </c>
      <c r="J698" s="60">
        <v>-9.2855000000000004E-3</v>
      </c>
      <c r="K698" s="61">
        <v>1.5920400000000001E-3</v>
      </c>
      <c r="L698" s="62">
        <v>7.1000000000000003E-10</v>
      </c>
      <c r="M698" s="60">
        <v>673878</v>
      </c>
    </row>
    <row r="699" spans="1:13" hidden="1" x14ac:dyDescent="0.2">
      <c r="A699" s="8" t="s">
        <v>288</v>
      </c>
      <c r="B699" s="8" t="s">
        <v>100</v>
      </c>
      <c r="C699" t="s">
        <v>26</v>
      </c>
      <c r="D699" t="s">
        <v>45</v>
      </c>
      <c r="E699" s="8">
        <v>0.49809399999999998</v>
      </c>
      <c r="F699" s="8">
        <v>49218060</v>
      </c>
      <c r="G699" s="8">
        <v>19</v>
      </c>
      <c r="H699" s="8" t="s">
        <v>399</v>
      </c>
      <c r="I699" s="9" t="s">
        <v>409</v>
      </c>
      <c r="J699" s="60">
        <v>-9.2855100000000003E-3</v>
      </c>
      <c r="K699" s="61">
        <v>1.5920400000000001E-3</v>
      </c>
      <c r="L699" s="62">
        <v>7.1000000000000003E-10</v>
      </c>
      <c r="M699" s="60">
        <v>673878</v>
      </c>
    </row>
    <row r="700" spans="1:13" x14ac:dyDescent="0.2">
      <c r="A700" s="8" t="s">
        <v>267</v>
      </c>
      <c r="B700" s="8" t="s">
        <v>135</v>
      </c>
      <c r="C700" s="8" t="s">
        <v>26</v>
      </c>
      <c r="D700" s="8" t="s">
        <v>45</v>
      </c>
      <c r="E700" s="8">
        <v>0.73868100000000003</v>
      </c>
      <c r="F700" s="8">
        <v>136616754</v>
      </c>
      <c r="G700" s="8">
        <v>2</v>
      </c>
      <c r="H700" s="8" t="s">
        <v>652</v>
      </c>
      <c r="I700" s="9" t="s">
        <v>653</v>
      </c>
      <c r="J700" s="82">
        <v>-2.6386E-2</v>
      </c>
      <c r="K700" s="83">
        <v>4.5446599999999998E-3</v>
      </c>
      <c r="L700" s="82">
        <v>7.2999999999999996E-10</v>
      </c>
      <c r="M700" s="82" t="s">
        <v>150</v>
      </c>
    </row>
    <row r="701" spans="1:13" hidden="1" x14ac:dyDescent="0.2">
      <c r="A701" s="8" t="s">
        <v>267</v>
      </c>
      <c r="B701" s="8" t="s">
        <v>100</v>
      </c>
      <c r="C701" s="8" t="s">
        <v>26</v>
      </c>
      <c r="D701" s="8" t="s">
        <v>45</v>
      </c>
      <c r="E701" s="8">
        <v>0.484259</v>
      </c>
      <c r="F701" s="8">
        <v>49218060</v>
      </c>
      <c r="G701" s="8">
        <v>19</v>
      </c>
      <c r="H701" s="8" t="s">
        <v>399</v>
      </c>
      <c r="I701" s="9" t="s">
        <v>1293</v>
      </c>
      <c r="J701" s="60">
        <v>-9.4871999999999995E-3</v>
      </c>
      <c r="K701" s="61">
        <v>1.6134000000000001E-3</v>
      </c>
      <c r="L701" s="62">
        <v>7.8999999999999996E-10</v>
      </c>
      <c r="M701" s="60">
        <v>458235</v>
      </c>
    </row>
    <row r="702" spans="1:13" hidden="1" x14ac:dyDescent="0.2">
      <c r="A702" s="8" t="s">
        <v>288</v>
      </c>
      <c r="B702" s="8" t="s">
        <v>100</v>
      </c>
      <c r="C702" t="s">
        <v>26</v>
      </c>
      <c r="D702" t="s">
        <v>45</v>
      </c>
      <c r="E702" s="8">
        <v>0.484259</v>
      </c>
      <c r="F702" s="8">
        <v>49218060</v>
      </c>
      <c r="G702" s="8">
        <v>19</v>
      </c>
      <c r="H702" s="8" t="s">
        <v>399</v>
      </c>
      <c r="I702" s="9" t="s">
        <v>1293</v>
      </c>
      <c r="J702" s="60">
        <v>-9.4871599999999997E-3</v>
      </c>
      <c r="K702" s="61">
        <v>1.6134000000000001E-3</v>
      </c>
      <c r="L702" s="62">
        <v>7.8999999999999996E-10</v>
      </c>
      <c r="M702" s="60">
        <v>458235</v>
      </c>
    </row>
    <row r="703" spans="1:13" x14ac:dyDescent="0.2">
      <c r="A703" s="8" t="s">
        <v>267</v>
      </c>
      <c r="B703" s="8" t="s">
        <v>135</v>
      </c>
      <c r="C703" s="8" t="s">
        <v>26</v>
      </c>
      <c r="D703" s="8" t="s">
        <v>45</v>
      </c>
      <c r="E703" s="8" t="s">
        <v>150</v>
      </c>
      <c r="F703" s="8">
        <v>136616754</v>
      </c>
      <c r="G703" s="8">
        <v>2</v>
      </c>
      <c r="H703" s="8" t="s">
        <v>654</v>
      </c>
      <c r="I703" s="9" t="s">
        <v>655</v>
      </c>
      <c r="J703" s="82">
        <v>1.47943E-2</v>
      </c>
      <c r="K703" s="83">
        <v>2.4069400000000002E-3</v>
      </c>
      <c r="L703" s="82">
        <v>7.9199999999999995E-10</v>
      </c>
      <c r="M703" s="82">
        <v>395949</v>
      </c>
    </row>
    <row r="704" spans="1:13" hidden="1" x14ac:dyDescent="0.2">
      <c r="A704" s="8" t="s">
        <v>267</v>
      </c>
      <c r="B704" s="8" t="s">
        <v>100</v>
      </c>
      <c r="C704" s="8" t="s">
        <v>26</v>
      </c>
      <c r="D704" s="8" t="s">
        <v>45</v>
      </c>
      <c r="E704" s="8">
        <v>0.498114</v>
      </c>
      <c r="F704" s="8">
        <v>49218060</v>
      </c>
      <c r="G704" s="8">
        <v>19</v>
      </c>
      <c r="H704" s="8" t="s">
        <v>365</v>
      </c>
      <c r="I704" s="9" t="s">
        <v>366</v>
      </c>
      <c r="J704" s="60">
        <v>1.16769E-2</v>
      </c>
      <c r="K704" s="61">
        <v>1.9996900000000001E-3</v>
      </c>
      <c r="L704" s="62">
        <v>8.0000000000000003E-10</v>
      </c>
      <c r="M704" s="60">
        <v>520010</v>
      </c>
    </row>
    <row r="705" spans="1:13" hidden="1" x14ac:dyDescent="0.2">
      <c r="A705" s="8" t="s">
        <v>288</v>
      </c>
      <c r="B705" s="8" t="s">
        <v>100</v>
      </c>
      <c r="C705" t="s">
        <v>26</v>
      </c>
      <c r="D705" t="s">
        <v>45</v>
      </c>
      <c r="E705" s="8">
        <v>0.498114</v>
      </c>
      <c r="F705" s="8">
        <v>49218060</v>
      </c>
      <c r="G705" s="8">
        <v>19</v>
      </c>
      <c r="H705" s="8" t="s">
        <v>365</v>
      </c>
      <c r="I705" s="9" t="s">
        <v>366</v>
      </c>
      <c r="J705" s="60">
        <v>1.16769E-2</v>
      </c>
      <c r="K705" s="61">
        <v>1.9996900000000001E-3</v>
      </c>
      <c r="L705" s="62">
        <v>8.0000000000000003E-10</v>
      </c>
      <c r="M705" s="60">
        <v>520010</v>
      </c>
    </row>
    <row r="706" spans="1:13" hidden="1" x14ac:dyDescent="0.2">
      <c r="A706" s="8" t="s">
        <v>267</v>
      </c>
      <c r="B706" s="8" t="s">
        <v>132</v>
      </c>
      <c r="C706" s="8" t="s">
        <v>14</v>
      </c>
      <c r="D706" s="8" t="s">
        <v>45</v>
      </c>
      <c r="E706" s="8">
        <v>0.26569100000000001</v>
      </c>
      <c r="F706" s="8">
        <v>135837906</v>
      </c>
      <c r="G706" s="8">
        <v>2</v>
      </c>
      <c r="H706" s="8" t="s">
        <v>574</v>
      </c>
      <c r="I706" s="9" t="s">
        <v>575</v>
      </c>
      <c r="J706" s="60">
        <v>-1.61514E-2</v>
      </c>
      <c r="K706" s="61">
        <v>2.6312900000000001E-3</v>
      </c>
      <c r="L706" s="62">
        <v>8.3500000000000001E-10</v>
      </c>
      <c r="M706" s="60">
        <v>349861</v>
      </c>
    </row>
    <row r="707" spans="1:13" x14ac:dyDescent="0.2">
      <c r="A707" s="8" t="s">
        <v>267</v>
      </c>
      <c r="B707" s="8" t="s">
        <v>135</v>
      </c>
      <c r="C707" s="8" t="s">
        <v>26</v>
      </c>
      <c r="D707" s="8" t="s">
        <v>45</v>
      </c>
      <c r="E707" s="8">
        <v>0.74128099999999997</v>
      </c>
      <c r="F707" s="8">
        <v>136616754</v>
      </c>
      <c r="G707" s="8">
        <v>2</v>
      </c>
      <c r="H707" s="8" t="s">
        <v>656</v>
      </c>
      <c r="I707" s="9" t="s">
        <v>657</v>
      </c>
      <c r="J707" s="82">
        <v>-1.2522500000000001E-2</v>
      </c>
      <c r="K707" s="83">
        <v>2.0423300000000002E-3</v>
      </c>
      <c r="L707" s="82">
        <v>8.6999999999999999E-10</v>
      </c>
      <c r="M707" s="82">
        <v>345665</v>
      </c>
    </row>
    <row r="708" spans="1:13" x14ac:dyDescent="0.2">
      <c r="A708" s="8" t="s">
        <v>267</v>
      </c>
      <c r="B708" s="8" t="s">
        <v>135</v>
      </c>
      <c r="C708" s="8" t="s">
        <v>26</v>
      </c>
      <c r="D708" s="8" t="s">
        <v>45</v>
      </c>
      <c r="E708" s="8">
        <v>0.757664</v>
      </c>
      <c r="F708" s="8">
        <v>136616754</v>
      </c>
      <c r="G708" s="8">
        <v>2</v>
      </c>
      <c r="H708" s="8" t="s">
        <v>555</v>
      </c>
      <c r="I708" s="9" t="s">
        <v>658</v>
      </c>
      <c r="J708" s="82">
        <v>-1.43283E-2</v>
      </c>
      <c r="K708" s="83">
        <v>2.33746E-3</v>
      </c>
      <c r="L708" s="82">
        <v>8.8099999999999996E-10</v>
      </c>
      <c r="M708" s="82">
        <v>307638</v>
      </c>
    </row>
    <row r="709" spans="1:13" hidden="1" x14ac:dyDescent="0.2">
      <c r="A709" s="8" t="s">
        <v>267</v>
      </c>
      <c r="B709" s="8" t="s">
        <v>100</v>
      </c>
      <c r="C709" s="8" t="s">
        <v>26</v>
      </c>
      <c r="D709" s="8" t="s">
        <v>45</v>
      </c>
      <c r="E709" s="8">
        <v>0.49687700000000001</v>
      </c>
      <c r="F709" s="8">
        <v>49218060</v>
      </c>
      <c r="G709" s="8">
        <v>19</v>
      </c>
      <c r="H709" s="8" t="s">
        <v>1294</v>
      </c>
      <c r="I709" s="9" t="s">
        <v>1295</v>
      </c>
      <c r="J709" s="60">
        <v>2.5220900000000001E-2</v>
      </c>
      <c r="K709" s="61">
        <v>4.11641E-3</v>
      </c>
      <c r="L709" s="62">
        <v>8.9999999999999999E-10</v>
      </c>
      <c r="M709" s="60">
        <v>115082</v>
      </c>
    </row>
    <row r="710" spans="1:13" hidden="1" x14ac:dyDescent="0.2">
      <c r="A710" s="8" t="s">
        <v>288</v>
      </c>
      <c r="B710" s="8" t="s">
        <v>100</v>
      </c>
      <c r="C710" t="s">
        <v>26</v>
      </c>
      <c r="D710" t="s">
        <v>45</v>
      </c>
      <c r="E710" s="8">
        <v>0.49687700000000001</v>
      </c>
      <c r="F710" s="8">
        <v>49218060</v>
      </c>
      <c r="G710" s="8">
        <v>19</v>
      </c>
      <c r="H710" s="8" t="s">
        <v>1294</v>
      </c>
      <c r="I710" s="9" t="s">
        <v>1295</v>
      </c>
      <c r="J710" s="60">
        <v>2.5220900000000001E-2</v>
      </c>
      <c r="K710" s="61">
        <v>4.11641E-3</v>
      </c>
      <c r="L710" s="62">
        <v>8.9999999999999999E-10</v>
      </c>
      <c r="M710" s="60">
        <v>115082</v>
      </c>
    </row>
    <row r="711" spans="1:13" hidden="1" x14ac:dyDescent="0.2">
      <c r="A711" s="8" t="s">
        <v>267</v>
      </c>
      <c r="B711" s="8" t="s">
        <v>132</v>
      </c>
      <c r="C711" s="8" t="s">
        <v>14</v>
      </c>
      <c r="D711" s="8" t="s">
        <v>45</v>
      </c>
      <c r="E711" s="8">
        <v>0.28102100000000002</v>
      </c>
      <c r="F711" s="8">
        <v>135837906</v>
      </c>
      <c r="G711" s="8">
        <v>2</v>
      </c>
      <c r="H711" s="8" t="s">
        <v>1029</v>
      </c>
      <c r="I711" s="9" t="s">
        <v>1030</v>
      </c>
      <c r="J711" s="60">
        <v>1.3256799999999999E-2</v>
      </c>
      <c r="K711" s="61">
        <v>2.3538000000000001E-3</v>
      </c>
      <c r="L711" s="62">
        <v>9.5000000000000003E-10</v>
      </c>
      <c r="M711" s="60">
        <v>437068</v>
      </c>
    </row>
    <row r="712" spans="1:13" hidden="1" x14ac:dyDescent="0.2">
      <c r="A712" s="8" t="s">
        <v>267</v>
      </c>
      <c r="B712" s="8" t="s">
        <v>132</v>
      </c>
      <c r="C712" s="8" t="s">
        <v>14</v>
      </c>
      <c r="D712" s="8" t="s">
        <v>45</v>
      </c>
      <c r="E712" s="8">
        <v>0.26505000000000001</v>
      </c>
      <c r="F712" s="8">
        <v>135837906</v>
      </c>
      <c r="G712" s="8">
        <v>2</v>
      </c>
      <c r="H712" s="8" t="s">
        <v>557</v>
      </c>
      <c r="I712" s="9" t="s">
        <v>565</v>
      </c>
      <c r="J712" s="60">
        <v>6.1121999999999999E-3</v>
      </c>
      <c r="K712" s="61">
        <v>9.9927000000000002E-4</v>
      </c>
      <c r="L712" s="62">
        <v>9.569999999999999E-10</v>
      </c>
      <c r="M712" s="60">
        <v>315133</v>
      </c>
    </row>
    <row r="713" spans="1:13" hidden="1" x14ac:dyDescent="0.2">
      <c r="A713" s="8" t="s">
        <v>233</v>
      </c>
      <c r="B713" s="8" t="s">
        <v>69</v>
      </c>
      <c r="C713" t="s">
        <v>15</v>
      </c>
      <c r="D713" t="s">
        <v>14</v>
      </c>
      <c r="E713" s="8">
        <v>0.145761</v>
      </c>
      <c r="F713" s="8">
        <v>17019559</v>
      </c>
      <c r="G713" s="8">
        <v>10</v>
      </c>
      <c r="H713" s="8" t="s">
        <v>1997</v>
      </c>
      <c r="I713" s="9" t="s">
        <v>1998</v>
      </c>
      <c r="J713" s="60">
        <v>-0.102968</v>
      </c>
      <c r="K713" s="61">
        <v>1.6844600000000001E-2</v>
      </c>
      <c r="L713" s="62">
        <v>9.77755E-10</v>
      </c>
      <c r="M713" s="60">
        <v>31567</v>
      </c>
    </row>
    <row r="714" spans="1:13" hidden="1" x14ac:dyDescent="0.2">
      <c r="A714" s="8" t="s">
        <v>267</v>
      </c>
      <c r="B714" s="8" t="s">
        <v>100</v>
      </c>
      <c r="C714" s="8" t="s">
        <v>26</v>
      </c>
      <c r="D714" s="8" t="s">
        <v>45</v>
      </c>
      <c r="E714" s="8">
        <v>0.49687700000000001</v>
      </c>
      <c r="F714" s="8">
        <v>49218060</v>
      </c>
      <c r="G714" s="8">
        <v>19</v>
      </c>
      <c r="H714" s="8" t="s">
        <v>1296</v>
      </c>
      <c r="I714" s="9" t="s">
        <v>1297</v>
      </c>
      <c r="J714" s="60">
        <v>2.5121899999999999E-2</v>
      </c>
      <c r="K714" s="61">
        <v>4.1100199999999998E-3</v>
      </c>
      <c r="L714" s="62">
        <v>9.7999999999999992E-10</v>
      </c>
      <c r="M714" s="60">
        <v>115082</v>
      </c>
    </row>
    <row r="715" spans="1:13" hidden="1" x14ac:dyDescent="0.2">
      <c r="A715" s="8" t="s">
        <v>288</v>
      </c>
      <c r="B715" s="8" t="s">
        <v>100</v>
      </c>
      <c r="C715" t="s">
        <v>26</v>
      </c>
      <c r="D715" t="s">
        <v>45</v>
      </c>
      <c r="E715" s="8">
        <v>0.49687700000000001</v>
      </c>
      <c r="F715" s="8">
        <v>49218060</v>
      </c>
      <c r="G715" s="8">
        <v>19</v>
      </c>
      <c r="H715" s="8" t="s">
        <v>1296</v>
      </c>
      <c r="I715" s="9" t="s">
        <v>1297</v>
      </c>
      <c r="J715" s="60">
        <v>2.5121899999999999E-2</v>
      </c>
      <c r="K715" s="61">
        <v>4.1100199999999998E-3</v>
      </c>
      <c r="L715" s="62">
        <v>9.7999999999999992E-10</v>
      </c>
      <c r="M715" s="60">
        <v>115082</v>
      </c>
    </row>
    <row r="716" spans="1:13" x14ac:dyDescent="0.2">
      <c r="A716" s="8" t="s">
        <v>267</v>
      </c>
      <c r="B716" s="8" t="s">
        <v>135</v>
      </c>
      <c r="C716" s="8" t="s">
        <v>26</v>
      </c>
      <c r="D716" s="8" t="s">
        <v>45</v>
      </c>
      <c r="E716" s="8">
        <v>0.58730800000000005</v>
      </c>
      <c r="F716" s="8">
        <v>136616754</v>
      </c>
      <c r="G716" s="8">
        <v>2</v>
      </c>
      <c r="H716" s="8" t="s">
        <v>659</v>
      </c>
      <c r="I716" s="9" t="s">
        <v>660</v>
      </c>
      <c r="J716" s="82">
        <v>8.9821600000000001E-2</v>
      </c>
      <c r="K716" s="83">
        <v>1.4698299999999999E-2</v>
      </c>
      <c r="L716" s="82">
        <v>9.900000000000001E-10</v>
      </c>
      <c r="M716" s="82">
        <v>5959</v>
      </c>
    </row>
    <row r="717" spans="1:13" hidden="1" x14ac:dyDescent="0.2">
      <c r="A717" s="8" t="s">
        <v>267</v>
      </c>
      <c r="B717" s="8" t="s">
        <v>100</v>
      </c>
      <c r="C717" s="8" t="s">
        <v>26</v>
      </c>
      <c r="D717" s="8" t="s">
        <v>45</v>
      </c>
      <c r="E717" s="8">
        <v>0.49687700000000001</v>
      </c>
      <c r="F717" s="8">
        <v>49218060</v>
      </c>
      <c r="G717" s="8">
        <v>19</v>
      </c>
      <c r="H717" s="8" t="s">
        <v>1298</v>
      </c>
      <c r="I717" s="9" t="s">
        <v>1299</v>
      </c>
      <c r="J717" s="60">
        <v>2.50621E-2</v>
      </c>
      <c r="K717" s="61">
        <v>4.1007500000000002E-3</v>
      </c>
      <c r="L717" s="62">
        <v>9.900000000000001E-10</v>
      </c>
      <c r="M717" s="60">
        <v>115082</v>
      </c>
    </row>
    <row r="718" spans="1:13" hidden="1" x14ac:dyDescent="0.2">
      <c r="A718" s="8" t="s">
        <v>288</v>
      </c>
      <c r="B718" s="8" t="s">
        <v>100</v>
      </c>
      <c r="C718" t="s">
        <v>26</v>
      </c>
      <c r="D718" t="s">
        <v>45</v>
      </c>
      <c r="E718" s="8">
        <v>0.49687700000000001</v>
      </c>
      <c r="F718" s="8">
        <v>49218060</v>
      </c>
      <c r="G718" s="8">
        <v>19</v>
      </c>
      <c r="H718" s="8" t="s">
        <v>1298</v>
      </c>
      <c r="I718" s="9" t="s">
        <v>1299</v>
      </c>
      <c r="J718" s="60">
        <v>2.50621E-2</v>
      </c>
      <c r="K718" s="61">
        <v>4.1007500000000002E-3</v>
      </c>
      <c r="L718" s="62">
        <v>9.900000000000001E-10</v>
      </c>
      <c r="M718" s="60">
        <v>115082</v>
      </c>
    </row>
    <row r="719" spans="1:13" hidden="1" x14ac:dyDescent="0.2">
      <c r="A719" s="8" t="s">
        <v>267</v>
      </c>
      <c r="B719" s="8" t="s">
        <v>100</v>
      </c>
      <c r="C719" s="8" t="s">
        <v>26</v>
      </c>
      <c r="D719" s="8" t="s">
        <v>45</v>
      </c>
      <c r="E719" s="8">
        <v>0.49687700000000001</v>
      </c>
      <c r="F719" s="8">
        <v>49218060</v>
      </c>
      <c r="G719" s="8">
        <v>19</v>
      </c>
      <c r="H719" s="8" t="s">
        <v>1300</v>
      </c>
      <c r="I719" s="9" t="s">
        <v>1301</v>
      </c>
      <c r="J719" s="60">
        <v>2.5282599999999999E-2</v>
      </c>
      <c r="K719" s="61">
        <v>4.1397600000000001E-3</v>
      </c>
      <c r="L719" s="62">
        <v>1.0000000000000001E-9</v>
      </c>
      <c r="M719" s="60">
        <v>115082</v>
      </c>
    </row>
    <row r="720" spans="1:13" hidden="1" x14ac:dyDescent="0.2">
      <c r="A720" s="8" t="s">
        <v>288</v>
      </c>
      <c r="B720" s="8" t="s">
        <v>100</v>
      </c>
      <c r="C720" t="s">
        <v>26</v>
      </c>
      <c r="D720" t="s">
        <v>45</v>
      </c>
      <c r="E720" s="8">
        <v>0.49687700000000001</v>
      </c>
      <c r="F720" s="8">
        <v>49218060</v>
      </c>
      <c r="G720" s="8">
        <v>19</v>
      </c>
      <c r="H720" s="8" t="s">
        <v>1300</v>
      </c>
      <c r="I720" s="9" t="s">
        <v>1301</v>
      </c>
      <c r="J720" s="60">
        <v>2.5282599999999999E-2</v>
      </c>
      <c r="K720" s="61">
        <v>4.1397600000000001E-3</v>
      </c>
      <c r="L720" s="62">
        <v>1.0000000000000001E-9</v>
      </c>
      <c r="M720" s="60">
        <v>115082</v>
      </c>
    </row>
    <row r="721" spans="1:13" x14ac:dyDescent="0.2">
      <c r="A721" s="8" t="s">
        <v>267</v>
      </c>
      <c r="B721" s="8" t="s">
        <v>135</v>
      </c>
      <c r="C721" s="8" t="s">
        <v>26</v>
      </c>
      <c r="D721" s="8" t="s">
        <v>45</v>
      </c>
      <c r="E721" s="8">
        <v>0.73861399999999999</v>
      </c>
      <c r="F721" s="8">
        <v>136616754</v>
      </c>
      <c r="G721" s="8">
        <v>2</v>
      </c>
      <c r="H721" s="8" t="s">
        <v>661</v>
      </c>
      <c r="I721" s="9" t="s">
        <v>662</v>
      </c>
      <c r="J721" s="82">
        <v>1.34883E-2</v>
      </c>
      <c r="K721" s="83">
        <v>2.2130100000000001E-3</v>
      </c>
      <c r="L721" s="82">
        <v>1.0999999999999999E-9</v>
      </c>
      <c r="M721" s="82">
        <v>454757</v>
      </c>
    </row>
    <row r="722" spans="1:13" hidden="1" x14ac:dyDescent="0.2">
      <c r="A722" s="8" t="s">
        <v>267</v>
      </c>
      <c r="B722" s="8" t="s">
        <v>132</v>
      </c>
      <c r="C722" s="8" t="s">
        <v>14</v>
      </c>
      <c r="D722" s="8" t="s">
        <v>45</v>
      </c>
      <c r="E722" s="8">
        <v>0.44115399999999999</v>
      </c>
      <c r="F722" s="8">
        <v>135837906</v>
      </c>
      <c r="G722" s="8">
        <v>2</v>
      </c>
      <c r="H722" s="8" t="s">
        <v>1918</v>
      </c>
      <c r="I722" s="9" t="s">
        <v>1919</v>
      </c>
      <c r="J722" s="60">
        <v>-7.2815599999999994E-2</v>
      </c>
      <c r="K722" s="61">
        <v>1.19711E-2</v>
      </c>
      <c r="L722" s="62">
        <v>1.1800000000000001E-9</v>
      </c>
      <c r="M722" s="60">
        <v>25191</v>
      </c>
    </row>
    <row r="723" spans="1:13" x14ac:dyDescent="0.2">
      <c r="A723" s="8" t="s">
        <v>267</v>
      </c>
      <c r="B723" s="8" t="s">
        <v>135</v>
      </c>
      <c r="C723" s="8" t="s">
        <v>26</v>
      </c>
      <c r="D723" s="8" t="s">
        <v>45</v>
      </c>
      <c r="E723" s="8">
        <v>0.74138999999999999</v>
      </c>
      <c r="F723" s="8">
        <v>136616754</v>
      </c>
      <c r="G723" s="8">
        <v>2</v>
      </c>
      <c r="H723" s="8" t="s">
        <v>663</v>
      </c>
      <c r="I723" s="9" t="s">
        <v>664</v>
      </c>
      <c r="J723" s="82">
        <v>1.2543199999999999E-2</v>
      </c>
      <c r="K723" s="83">
        <v>2.2911899999999998E-3</v>
      </c>
      <c r="L723" s="82">
        <v>1.2E-9</v>
      </c>
      <c r="M723" s="82">
        <v>526540</v>
      </c>
    </row>
    <row r="724" spans="1:13" hidden="1" x14ac:dyDescent="0.2">
      <c r="A724" s="8" t="s">
        <v>267</v>
      </c>
      <c r="B724" s="8" t="s">
        <v>100</v>
      </c>
      <c r="C724" s="8" t="s">
        <v>26</v>
      </c>
      <c r="D724" s="8" t="s">
        <v>45</v>
      </c>
      <c r="E724" s="8">
        <v>0.49686799999999998</v>
      </c>
      <c r="F724" s="8">
        <v>49218060</v>
      </c>
      <c r="G724" s="8">
        <v>19</v>
      </c>
      <c r="H724" s="8" t="s">
        <v>1302</v>
      </c>
      <c r="I724" s="9" t="s">
        <v>1303</v>
      </c>
      <c r="J724" s="60">
        <v>2.5559200000000001E-2</v>
      </c>
      <c r="K724" s="61">
        <v>4.0974599999999998E-3</v>
      </c>
      <c r="L724" s="62">
        <v>1.2E-9</v>
      </c>
      <c r="M724" s="60" t="s">
        <v>150</v>
      </c>
    </row>
    <row r="725" spans="1:13" hidden="1" x14ac:dyDescent="0.2">
      <c r="A725" s="8" t="s">
        <v>267</v>
      </c>
      <c r="B725" s="8" t="s">
        <v>100</v>
      </c>
      <c r="C725" s="8" t="s">
        <v>26</v>
      </c>
      <c r="D725" s="8" t="s">
        <v>45</v>
      </c>
      <c r="E725" s="8">
        <v>0.49689800000000001</v>
      </c>
      <c r="F725" s="8">
        <v>49218060</v>
      </c>
      <c r="G725" s="8">
        <v>19</v>
      </c>
      <c r="H725" s="8" t="s">
        <v>1304</v>
      </c>
      <c r="I725" s="9" t="s">
        <v>1305</v>
      </c>
      <c r="J725" s="60">
        <v>2.3507E-2</v>
      </c>
      <c r="K725" s="61">
        <v>3.8729599999999999E-3</v>
      </c>
      <c r="L725" s="62">
        <v>1.2E-9</v>
      </c>
      <c r="M725" s="60" t="s">
        <v>150</v>
      </c>
    </row>
    <row r="726" spans="1:13" hidden="1" x14ac:dyDescent="0.2">
      <c r="A726" s="8" t="s">
        <v>267</v>
      </c>
      <c r="B726" s="8" t="s">
        <v>132</v>
      </c>
      <c r="C726" s="8" t="s">
        <v>14</v>
      </c>
      <c r="D726" s="8" t="s">
        <v>45</v>
      </c>
      <c r="E726" s="8">
        <v>0.44115399999999999</v>
      </c>
      <c r="F726" s="8">
        <v>135837906</v>
      </c>
      <c r="G726" s="8">
        <v>2</v>
      </c>
      <c r="H726" s="8" t="s">
        <v>1920</v>
      </c>
      <c r="I726" s="9" t="s">
        <v>1921</v>
      </c>
      <c r="J726" s="60">
        <v>-7.2791700000000001E-2</v>
      </c>
      <c r="K726" s="61">
        <v>1.19711E-2</v>
      </c>
      <c r="L726" s="62">
        <v>1.2E-9</v>
      </c>
      <c r="M726" s="60">
        <v>8269</v>
      </c>
    </row>
    <row r="727" spans="1:13" hidden="1" x14ac:dyDescent="0.2">
      <c r="A727" s="8" t="s">
        <v>288</v>
      </c>
      <c r="B727" s="8" t="s">
        <v>100</v>
      </c>
      <c r="C727" t="s">
        <v>26</v>
      </c>
      <c r="D727" t="s">
        <v>45</v>
      </c>
      <c r="E727" s="8">
        <v>0.49686799999999998</v>
      </c>
      <c r="F727" s="8">
        <v>49218060</v>
      </c>
      <c r="G727" s="8">
        <v>19</v>
      </c>
      <c r="H727" s="8" t="s">
        <v>1302</v>
      </c>
      <c r="I727" s="9" t="s">
        <v>1303</v>
      </c>
      <c r="J727" s="60">
        <v>2.5559200000000001E-2</v>
      </c>
      <c r="K727" s="61">
        <v>4.0974599999999998E-3</v>
      </c>
      <c r="L727" s="62">
        <v>1.2E-9</v>
      </c>
      <c r="M727" s="60" t="s">
        <v>150</v>
      </c>
    </row>
    <row r="728" spans="1:13" hidden="1" x14ac:dyDescent="0.2">
      <c r="A728" s="8" t="s">
        <v>288</v>
      </c>
      <c r="B728" s="8" t="s">
        <v>100</v>
      </c>
      <c r="C728" t="s">
        <v>26</v>
      </c>
      <c r="D728" t="s">
        <v>45</v>
      </c>
      <c r="E728" s="8">
        <v>0.49689800000000001</v>
      </c>
      <c r="F728" s="8">
        <v>49218060</v>
      </c>
      <c r="G728" s="8">
        <v>19</v>
      </c>
      <c r="H728" s="8" t="s">
        <v>1304</v>
      </c>
      <c r="I728" s="9" t="s">
        <v>1305</v>
      </c>
      <c r="J728" s="60">
        <v>2.3507E-2</v>
      </c>
      <c r="K728" s="61">
        <v>3.8729599999999999E-3</v>
      </c>
      <c r="L728" s="62">
        <v>1.2E-9</v>
      </c>
      <c r="M728" s="60" t="s">
        <v>150</v>
      </c>
    </row>
    <row r="729" spans="1:13" hidden="1" x14ac:dyDescent="0.2">
      <c r="A729" s="8" t="s">
        <v>267</v>
      </c>
      <c r="B729" s="8" t="s">
        <v>100</v>
      </c>
      <c r="C729" s="8" t="s">
        <v>26</v>
      </c>
      <c r="D729" s="8" t="s">
        <v>45</v>
      </c>
      <c r="E729" s="8">
        <v>0.49923400000000001</v>
      </c>
      <c r="F729" s="8">
        <v>49218060</v>
      </c>
      <c r="G729" s="8">
        <v>19</v>
      </c>
      <c r="H729" s="8" t="s">
        <v>1306</v>
      </c>
      <c r="I729" s="9" t="s">
        <v>1307</v>
      </c>
      <c r="J729" s="60">
        <v>0.122296</v>
      </c>
      <c r="K729" s="61">
        <v>2.01122E-2</v>
      </c>
      <c r="L729" s="62">
        <v>1.2799999999999999E-9</v>
      </c>
      <c r="M729" s="60">
        <v>349222</v>
      </c>
    </row>
    <row r="730" spans="1:13" hidden="1" x14ac:dyDescent="0.2">
      <c r="A730" s="8" t="s">
        <v>288</v>
      </c>
      <c r="B730" s="8" t="s">
        <v>100</v>
      </c>
      <c r="C730" t="s">
        <v>26</v>
      </c>
      <c r="D730" t="s">
        <v>45</v>
      </c>
      <c r="E730" s="8">
        <v>0.49923400000000001</v>
      </c>
      <c r="F730" s="8">
        <v>49218060</v>
      </c>
      <c r="G730" s="8">
        <v>19</v>
      </c>
      <c r="H730" s="8" t="s">
        <v>1306</v>
      </c>
      <c r="I730" s="9" t="s">
        <v>1307</v>
      </c>
      <c r="J730" s="60">
        <v>0.122296</v>
      </c>
      <c r="K730" s="61">
        <v>2.01122E-2</v>
      </c>
      <c r="L730" s="62">
        <v>1.2799999999999999E-9</v>
      </c>
      <c r="M730" s="60">
        <v>349222</v>
      </c>
    </row>
    <row r="731" spans="1:13" x14ac:dyDescent="0.2">
      <c r="A731" s="8" t="s">
        <v>267</v>
      </c>
      <c r="B731" s="8" t="s">
        <v>135</v>
      </c>
      <c r="C731" s="8" t="s">
        <v>26</v>
      </c>
      <c r="D731" s="8" t="s">
        <v>45</v>
      </c>
      <c r="E731" s="8">
        <v>0.757664</v>
      </c>
      <c r="F731" s="8">
        <v>136616754</v>
      </c>
      <c r="G731" s="8">
        <v>2</v>
      </c>
      <c r="H731" s="8" t="s">
        <v>607</v>
      </c>
      <c r="I731" s="9" t="s">
        <v>665</v>
      </c>
      <c r="J731" s="82">
        <v>1.6060999999999999E-2</v>
      </c>
      <c r="K731" s="83">
        <v>2.6467700000000001E-3</v>
      </c>
      <c r="L731" s="82">
        <v>1.3000000000000001E-9</v>
      </c>
      <c r="M731" s="82">
        <v>331113</v>
      </c>
    </row>
    <row r="732" spans="1:13" x14ac:dyDescent="0.2">
      <c r="A732" s="8" t="s">
        <v>267</v>
      </c>
      <c r="B732" s="8" t="s">
        <v>135</v>
      </c>
      <c r="C732" s="8" t="s">
        <v>26</v>
      </c>
      <c r="D732" s="8" t="s">
        <v>45</v>
      </c>
      <c r="E732" s="8">
        <v>0.73867099999999997</v>
      </c>
      <c r="F732" s="8">
        <v>136616754</v>
      </c>
      <c r="G732" s="8">
        <v>2</v>
      </c>
      <c r="H732" s="8" t="s">
        <v>615</v>
      </c>
      <c r="I732" s="9" t="s">
        <v>666</v>
      </c>
      <c r="J732" s="82">
        <v>-2.7173099999999999E-2</v>
      </c>
      <c r="K732" s="83">
        <v>4.4826299999999996E-3</v>
      </c>
      <c r="L732" s="82">
        <v>1.3000000000000001E-9</v>
      </c>
      <c r="M732" s="82">
        <v>115006</v>
      </c>
    </row>
    <row r="733" spans="1:13" x14ac:dyDescent="0.2">
      <c r="A733" s="8" t="s">
        <v>267</v>
      </c>
      <c r="B733" s="8" t="s">
        <v>135</v>
      </c>
      <c r="C733" s="8" t="s">
        <v>26</v>
      </c>
      <c r="D733" s="8" t="s">
        <v>45</v>
      </c>
      <c r="E733" s="8">
        <v>0.73875299999999999</v>
      </c>
      <c r="F733" s="8">
        <v>136616754</v>
      </c>
      <c r="G733" s="8">
        <v>2</v>
      </c>
      <c r="H733" s="8" t="s">
        <v>667</v>
      </c>
      <c r="I733" s="9" t="s">
        <v>668</v>
      </c>
      <c r="J733" s="82">
        <v>-1.01685E-2</v>
      </c>
      <c r="K733" s="83">
        <v>1.6752399999999999E-3</v>
      </c>
      <c r="L733" s="82">
        <v>1.3000000000000001E-9</v>
      </c>
      <c r="M733" s="82">
        <v>461026</v>
      </c>
    </row>
    <row r="734" spans="1:13" hidden="1" x14ac:dyDescent="0.2">
      <c r="A734" s="8" t="s">
        <v>267</v>
      </c>
      <c r="B734" s="8" t="s">
        <v>100</v>
      </c>
      <c r="C734" s="8" t="s">
        <v>26</v>
      </c>
      <c r="D734" s="8" t="s">
        <v>45</v>
      </c>
      <c r="E734" s="8">
        <v>0.49687700000000001</v>
      </c>
      <c r="F734" s="8">
        <v>49218060</v>
      </c>
      <c r="G734" s="8">
        <v>19</v>
      </c>
      <c r="H734" s="8" t="s">
        <v>1308</v>
      </c>
      <c r="I734" s="9" t="s">
        <v>1309</v>
      </c>
      <c r="J734" s="60">
        <v>2.4318800000000002E-2</v>
      </c>
      <c r="K734" s="61">
        <v>4.0040900000000001E-3</v>
      </c>
      <c r="L734" s="62">
        <v>1.3000000000000001E-9</v>
      </c>
      <c r="M734" s="60">
        <v>115082</v>
      </c>
    </row>
    <row r="735" spans="1:13" hidden="1" x14ac:dyDescent="0.2">
      <c r="A735" s="8" t="s">
        <v>288</v>
      </c>
      <c r="B735" s="8" t="s">
        <v>100</v>
      </c>
      <c r="C735" t="s">
        <v>26</v>
      </c>
      <c r="D735" t="s">
        <v>45</v>
      </c>
      <c r="E735" s="8">
        <v>0.49687700000000001</v>
      </c>
      <c r="F735" s="8">
        <v>49218060</v>
      </c>
      <c r="G735" s="8">
        <v>19</v>
      </c>
      <c r="H735" s="8" t="s">
        <v>1308</v>
      </c>
      <c r="I735" s="9" t="s">
        <v>1309</v>
      </c>
      <c r="J735" s="60">
        <v>2.4318800000000002E-2</v>
      </c>
      <c r="K735" s="61">
        <v>4.0040900000000001E-3</v>
      </c>
      <c r="L735" s="62">
        <v>1.3000000000000001E-9</v>
      </c>
      <c r="M735" s="60">
        <v>115082</v>
      </c>
    </row>
    <row r="736" spans="1:13" hidden="1" x14ac:dyDescent="0.2">
      <c r="A736" s="8" t="s">
        <v>267</v>
      </c>
      <c r="B736" s="8" t="s">
        <v>100</v>
      </c>
      <c r="C736" s="8" t="s">
        <v>26</v>
      </c>
      <c r="D736" s="8" t="s">
        <v>45</v>
      </c>
      <c r="E736" s="8">
        <v>0.5665</v>
      </c>
      <c r="F736" s="8">
        <v>49218060</v>
      </c>
      <c r="G736" s="8">
        <v>19</v>
      </c>
      <c r="H736" s="8" t="s">
        <v>1310</v>
      </c>
      <c r="I736" s="9" t="s">
        <v>1311</v>
      </c>
      <c r="J736" s="60">
        <v>-2.1100000000000001E-2</v>
      </c>
      <c r="K736" s="61">
        <v>3.4803999999999998E-3</v>
      </c>
      <c r="L736" s="62">
        <v>1.3399999999999999E-9</v>
      </c>
      <c r="M736" s="60" t="s">
        <v>150</v>
      </c>
    </row>
    <row r="737" spans="1:13" hidden="1" x14ac:dyDescent="0.2">
      <c r="A737" s="8" t="s">
        <v>288</v>
      </c>
      <c r="B737" s="8" t="s">
        <v>100</v>
      </c>
      <c r="C737" t="s">
        <v>26</v>
      </c>
      <c r="D737" t="s">
        <v>45</v>
      </c>
      <c r="E737" s="8">
        <v>0.5665</v>
      </c>
      <c r="F737" s="8">
        <v>49218060</v>
      </c>
      <c r="G737" s="8">
        <v>19</v>
      </c>
      <c r="H737" s="8" t="s">
        <v>1310</v>
      </c>
      <c r="I737" s="9" t="s">
        <v>1311</v>
      </c>
      <c r="J737" s="60">
        <v>-2.1100000000000001E-2</v>
      </c>
      <c r="K737" s="61">
        <v>3.4803999999999998E-3</v>
      </c>
      <c r="L737" s="62">
        <v>1.3399999999999999E-9</v>
      </c>
      <c r="M737" s="60" t="s">
        <v>150</v>
      </c>
    </row>
    <row r="738" spans="1:13" hidden="1" x14ac:dyDescent="0.2">
      <c r="A738" s="8" t="s">
        <v>267</v>
      </c>
      <c r="B738" s="8" t="s">
        <v>100</v>
      </c>
      <c r="C738" s="8" t="s">
        <v>26</v>
      </c>
      <c r="D738" s="8" t="s">
        <v>45</v>
      </c>
      <c r="E738" s="8" t="s">
        <v>150</v>
      </c>
      <c r="F738" s="8">
        <v>49218060</v>
      </c>
      <c r="G738" s="8">
        <v>19</v>
      </c>
      <c r="H738" s="8" t="s">
        <v>999</v>
      </c>
      <c r="I738" s="9" t="s">
        <v>1312</v>
      </c>
      <c r="J738" s="60">
        <v>-0.01</v>
      </c>
      <c r="K738" s="61">
        <v>0</v>
      </c>
      <c r="L738" s="62">
        <v>1.37E-9</v>
      </c>
      <c r="M738" s="60">
        <v>9733</v>
      </c>
    </row>
    <row r="739" spans="1:13" hidden="1" x14ac:dyDescent="0.2">
      <c r="A739" s="8" t="s">
        <v>288</v>
      </c>
      <c r="B739" s="8" t="s">
        <v>100</v>
      </c>
      <c r="C739" t="s">
        <v>26</v>
      </c>
      <c r="D739" t="s">
        <v>45</v>
      </c>
      <c r="E739" s="8" t="s">
        <v>150</v>
      </c>
      <c r="F739" s="8">
        <v>49218060</v>
      </c>
      <c r="G739" s="8">
        <v>19</v>
      </c>
      <c r="H739" s="8" t="s">
        <v>999</v>
      </c>
      <c r="I739" s="9" t="s">
        <v>1312</v>
      </c>
      <c r="J739" s="60">
        <v>-0.01</v>
      </c>
      <c r="K739" s="61">
        <v>0</v>
      </c>
      <c r="L739" s="62">
        <v>1.37E-9</v>
      </c>
      <c r="M739" s="60">
        <v>9733</v>
      </c>
    </row>
    <row r="740" spans="1:13" hidden="1" x14ac:dyDescent="0.2">
      <c r="A740" s="8" t="s">
        <v>267</v>
      </c>
      <c r="B740" s="8" t="s">
        <v>100</v>
      </c>
      <c r="C740" s="8" t="s">
        <v>26</v>
      </c>
      <c r="D740" s="8" t="s">
        <v>45</v>
      </c>
      <c r="E740" s="8">
        <v>0.49923400000000001</v>
      </c>
      <c r="F740" s="8">
        <v>49218060</v>
      </c>
      <c r="G740" s="8">
        <v>19</v>
      </c>
      <c r="H740" s="8" t="s">
        <v>1313</v>
      </c>
      <c r="I740" s="9" t="s">
        <v>1314</v>
      </c>
      <c r="J740" s="60">
        <v>0.14080200000000001</v>
      </c>
      <c r="K740" s="61">
        <v>2.31963E-2</v>
      </c>
      <c r="L740" s="62">
        <v>1.3999999999999999E-9</v>
      </c>
      <c r="M740" s="60">
        <v>349222</v>
      </c>
    </row>
    <row r="741" spans="1:13" hidden="1" x14ac:dyDescent="0.2">
      <c r="A741" s="8" t="s">
        <v>288</v>
      </c>
      <c r="B741" s="8" t="s">
        <v>100</v>
      </c>
      <c r="C741" t="s">
        <v>26</v>
      </c>
      <c r="D741" t="s">
        <v>45</v>
      </c>
      <c r="E741" s="8">
        <v>0.49923400000000001</v>
      </c>
      <c r="F741" s="8">
        <v>49218060</v>
      </c>
      <c r="G741" s="8">
        <v>19</v>
      </c>
      <c r="H741" s="8" t="s">
        <v>1313</v>
      </c>
      <c r="I741" s="9" t="s">
        <v>1314</v>
      </c>
      <c r="J741" s="60">
        <v>0.14080200000000001</v>
      </c>
      <c r="K741" s="61">
        <v>2.31963E-2</v>
      </c>
      <c r="L741" s="62">
        <v>1.3999999999999999E-9</v>
      </c>
      <c r="M741" s="60">
        <v>349222</v>
      </c>
    </row>
    <row r="742" spans="1:13" hidden="1" x14ac:dyDescent="0.2">
      <c r="A742" s="8" t="s">
        <v>267</v>
      </c>
      <c r="B742" s="8" t="s">
        <v>100</v>
      </c>
      <c r="C742" s="8" t="s">
        <v>26</v>
      </c>
      <c r="D742" s="8" t="s">
        <v>45</v>
      </c>
      <c r="E742" s="8">
        <v>0.49687700000000001</v>
      </c>
      <c r="F742" s="8">
        <v>49218060</v>
      </c>
      <c r="G742" s="8">
        <v>19</v>
      </c>
      <c r="H742" s="8" t="s">
        <v>1315</v>
      </c>
      <c r="I742" s="9" t="s">
        <v>1316</v>
      </c>
      <c r="J742" s="60">
        <v>2.49453E-2</v>
      </c>
      <c r="K742" s="61">
        <v>4.1278900000000004E-3</v>
      </c>
      <c r="L742" s="62">
        <v>1.5E-9</v>
      </c>
      <c r="M742" s="60">
        <v>115082</v>
      </c>
    </row>
    <row r="743" spans="1:13" hidden="1" x14ac:dyDescent="0.2">
      <c r="A743" s="8" t="s">
        <v>288</v>
      </c>
      <c r="B743" s="8" t="s">
        <v>100</v>
      </c>
      <c r="C743" t="s">
        <v>26</v>
      </c>
      <c r="D743" t="s">
        <v>45</v>
      </c>
      <c r="E743" s="8">
        <v>0.49687700000000001</v>
      </c>
      <c r="F743" s="8">
        <v>49218060</v>
      </c>
      <c r="G743" s="8">
        <v>19</v>
      </c>
      <c r="H743" s="8" t="s">
        <v>1315</v>
      </c>
      <c r="I743" s="9" t="s">
        <v>1316</v>
      </c>
      <c r="J743" s="60">
        <v>2.49453E-2</v>
      </c>
      <c r="K743" s="61">
        <v>4.1278900000000004E-3</v>
      </c>
      <c r="L743" s="62">
        <v>1.5E-9</v>
      </c>
      <c r="M743" s="60">
        <v>115082</v>
      </c>
    </row>
    <row r="744" spans="1:13" x14ac:dyDescent="0.2">
      <c r="A744" s="8" t="s">
        <v>267</v>
      </c>
      <c r="B744" s="8" t="s">
        <v>135</v>
      </c>
      <c r="C744" s="8" t="s">
        <v>26</v>
      </c>
      <c r="D744" s="8" t="s">
        <v>45</v>
      </c>
      <c r="E744" s="8">
        <v>0.59740000000000004</v>
      </c>
      <c r="F744" s="8">
        <v>136616754</v>
      </c>
      <c r="G744" s="8">
        <v>2</v>
      </c>
      <c r="H744" s="8" t="s">
        <v>669</v>
      </c>
      <c r="I744" s="9" t="s">
        <v>670</v>
      </c>
      <c r="J744" s="82">
        <v>-6.6600000000000006E-2</v>
      </c>
      <c r="K744" s="83">
        <v>1.0999999999999999E-2</v>
      </c>
      <c r="L744" s="82">
        <v>1.5400000000000001E-9</v>
      </c>
      <c r="M744" s="82" t="s">
        <v>150</v>
      </c>
    </row>
    <row r="745" spans="1:13" x14ac:dyDescent="0.2">
      <c r="A745" s="8" t="s">
        <v>267</v>
      </c>
      <c r="B745" s="8" t="s">
        <v>135</v>
      </c>
      <c r="C745" s="8" t="s">
        <v>26</v>
      </c>
      <c r="D745" s="8" t="s">
        <v>45</v>
      </c>
      <c r="E745" s="8">
        <v>0.757664</v>
      </c>
      <c r="F745" s="8">
        <v>136616754</v>
      </c>
      <c r="G745" s="8">
        <v>2</v>
      </c>
      <c r="H745" s="8" t="s">
        <v>609</v>
      </c>
      <c r="I745" s="9" t="s">
        <v>671</v>
      </c>
      <c r="J745" s="82">
        <v>1.3905900000000001E-2</v>
      </c>
      <c r="K745" s="83">
        <v>2.3022099999999998E-3</v>
      </c>
      <c r="L745" s="82">
        <v>1.5400000000000001E-9</v>
      </c>
      <c r="M745" s="82">
        <v>331293</v>
      </c>
    </row>
    <row r="746" spans="1:13" x14ac:dyDescent="0.2">
      <c r="A746" s="8" t="s">
        <v>267</v>
      </c>
      <c r="B746" s="8" t="s">
        <v>135</v>
      </c>
      <c r="C746" s="8" t="s">
        <v>26</v>
      </c>
      <c r="D746" s="8" t="s">
        <v>45</v>
      </c>
      <c r="E746" s="8">
        <v>0.73867700000000003</v>
      </c>
      <c r="F746" s="8">
        <v>136616754</v>
      </c>
      <c r="G746" s="8">
        <v>2</v>
      </c>
      <c r="H746" s="8" t="s">
        <v>633</v>
      </c>
      <c r="I746" s="9" t="s">
        <v>672</v>
      </c>
      <c r="J746" s="82">
        <v>2.6736699999999999E-2</v>
      </c>
      <c r="K746" s="83">
        <v>4.4288499999999998E-3</v>
      </c>
      <c r="L746" s="82">
        <v>1.6000000000000001E-9</v>
      </c>
      <c r="M746" s="82">
        <v>115082</v>
      </c>
    </row>
    <row r="747" spans="1:13" hidden="1" x14ac:dyDescent="0.2">
      <c r="A747" s="8" t="s">
        <v>267</v>
      </c>
      <c r="B747" s="8" t="s">
        <v>100</v>
      </c>
      <c r="C747" s="8" t="s">
        <v>26</v>
      </c>
      <c r="D747" s="8" t="s">
        <v>45</v>
      </c>
      <c r="E747" s="8">
        <v>0.49686799999999998</v>
      </c>
      <c r="F747" s="8">
        <v>49218060</v>
      </c>
      <c r="G747" s="8">
        <v>19</v>
      </c>
      <c r="H747" s="8" t="s">
        <v>1317</v>
      </c>
      <c r="I747" s="9" t="s">
        <v>1318</v>
      </c>
      <c r="J747" s="60">
        <v>2.45206E-2</v>
      </c>
      <c r="K747" s="61">
        <v>4.0053500000000004E-3</v>
      </c>
      <c r="L747" s="62">
        <v>1.6000000000000001E-9</v>
      </c>
      <c r="M747" s="60" t="s">
        <v>150</v>
      </c>
    </row>
    <row r="748" spans="1:13" hidden="1" x14ac:dyDescent="0.2">
      <c r="A748" s="8" t="s">
        <v>267</v>
      </c>
      <c r="B748" s="8" t="s">
        <v>128</v>
      </c>
      <c r="C748" s="8" t="s">
        <v>26</v>
      </c>
      <c r="D748" s="8" t="s">
        <v>15</v>
      </c>
      <c r="E748" s="8">
        <v>0.300676</v>
      </c>
      <c r="F748" s="8">
        <v>1030320</v>
      </c>
      <c r="G748" s="8">
        <v>19</v>
      </c>
      <c r="H748" s="8" t="s">
        <v>641</v>
      </c>
      <c r="I748" s="9" t="s">
        <v>642</v>
      </c>
      <c r="J748" s="60">
        <v>1.2152100000000001E-2</v>
      </c>
      <c r="K748" s="61">
        <v>2.15233E-3</v>
      </c>
      <c r="L748" s="62">
        <v>1.6000000000000001E-9</v>
      </c>
      <c r="M748" s="60">
        <v>545193</v>
      </c>
    </row>
    <row r="749" spans="1:13" hidden="1" x14ac:dyDescent="0.2">
      <c r="A749" s="8" t="s">
        <v>267</v>
      </c>
      <c r="B749" s="8" t="s">
        <v>132</v>
      </c>
      <c r="C749" s="8" t="s">
        <v>14</v>
      </c>
      <c r="D749" s="8" t="s">
        <v>45</v>
      </c>
      <c r="E749" s="8">
        <v>0.28095199999999998</v>
      </c>
      <c r="F749" s="8">
        <v>135837906</v>
      </c>
      <c r="G749" s="8">
        <v>2</v>
      </c>
      <c r="H749" s="8" t="s">
        <v>1025</v>
      </c>
      <c r="I749" s="9" t="s">
        <v>1026</v>
      </c>
      <c r="J749" s="60">
        <v>1.29896E-2</v>
      </c>
      <c r="K749" s="61">
        <v>2.3096800000000002E-3</v>
      </c>
      <c r="L749" s="62">
        <v>1.6000000000000001E-9</v>
      </c>
      <c r="M749" s="60">
        <v>435744</v>
      </c>
    </row>
    <row r="750" spans="1:13" hidden="1" x14ac:dyDescent="0.2">
      <c r="A750" s="8" t="s">
        <v>267</v>
      </c>
      <c r="B750" s="8" t="s">
        <v>132</v>
      </c>
      <c r="C750" s="8" t="s">
        <v>14</v>
      </c>
      <c r="D750" s="8" t="s">
        <v>45</v>
      </c>
      <c r="E750" s="8">
        <v>0.28099200000000002</v>
      </c>
      <c r="F750" s="8">
        <v>135837906</v>
      </c>
      <c r="G750" s="8">
        <v>2</v>
      </c>
      <c r="H750" s="8" t="s">
        <v>1017</v>
      </c>
      <c r="I750" s="9" t="s">
        <v>1018</v>
      </c>
      <c r="J750" s="60">
        <v>-1.4943400000000001E-2</v>
      </c>
      <c r="K750" s="61">
        <v>2.3771899999999999E-3</v>
      </c>
      <c r="L750" s="62">
        <v>1.6000000000000001E-9</v>
      </c>
      <c r="M750" s="60">
        <v>437580</v>
      </c>
    </row>
    <row r="751" spans="1:13" hidden="1" x14ac:dyDescent="0.2">
      <c r="A751" s="8" t="s">
        <v>288</v>
      </c>
      <c r="B751" s="8" t="s">
        <v>100</v>
      </c>
      <c r="C751" t="s">
        <v>26</v>
      </c>
      <c r="D751" t="s">
        <v>45</v>
      </c>
      <c r="E751" s="8">
        <v>0.49686799999999998</v>
      </c>
      <c r="F751" s="8">
        <v>49218060</v>
      </c>
      <c r="G751" s="8">
        <v>19</v>
      </c>
      <c r="H751" s="8" t="s">
        <v>1317</v>
      </c>
      <c r="I751" s="9" t="s">
        <v>1318</v>
      </c>
      <c r="J751" s="60">
        <v>2.45206E-2</v>
      </c>
      <c r="K751" s="61">
        <v>4.0053500000000004E-3</v>
      </c>
      <c r="L751" s="62">
        <v>1.6000000000000001E-9</v>
      </c>
      <c r="M751" s="60" t="s">
        <v>150</v>
      </c>
    </row>
    <row r="752" spans="1:13" x14ac:dyDescent="0.2">
      <c r="A752" s="8" t="s">
        <v>267</v>
      </c>
      <c r="B752" s="8" t="s">
        <v>135</v>
      </c>
      <c r="C752" s="8" t="s">
        <v>26</v>
      </c>
      <c r="D752" s="8" t="s">
        <v>45</v>
      </c>
      <c r="E752" s="8">
        <v>0.58730800000000005</v>
      </c>
      <c r="F752" s="8">
        <v>136616754</v>
      </c>
      <c r="G752" s="8">
        <v>2</v>
      </c>
      <c r="H752" s="8" t="s">
        <v>673</v>
      </c>
      <c r="I752" s="9" t="s">
        <v>674</v>
      </c>
      <c r="J752" s="82">
        <v>2.62002E-2</v>
      </c>
      <c r="K752" s="83">
        <v>4.3511299999999999E-3</v>
      </c>
      <c r="L752" s="82">
        <v>1.6999999999999999E-9</v>
      </c>
      <c r="M752" s="82">
        <v>5959</v>
      </c>
    </row>
    <row r="753" spans="1:13" hidden="1" x14ac:dyDescent="0.2">
      <c r="A753" s="8" t="s">
        <v>267</v>
      </c>
      <c r="B753" s="8" t="s">
        <v>100</v>
      </c>
      <c r="C753" s="8" t="s">
        <v>26</v>
      </c>
      <c r="D753" s="8" t="s">
        <v>45</v>
      </c>
      <c r="E753" s="8">
        <v>0.49690699999999999</v>
      </c>
      <c r="F753" s="8">
        <v>49218060</v>
      </c>
      <c r="G753" s="8">
        <v>19</v>
      </c>
      <c r="H753" s="8" t="s">
        <v>1319</v>
      </c>
      <c r="I753" s="9" t="s">
        <v>1320</v>
      </c>
      <c r="J753" s="60">
        <v>2.3305300000000001E-2</v>
      </c>
      <c r="K753" s="61">
        <v>3.86944E-3</v>
      </c>
      <c r="L753" s="62">
        <v>1.6999999999999999E-9</v>
      </c>
      <c r="M753" s="60">
        <v>115006</v>
      </c>
    </row>
    <row r="754" spans="1:13" hidden="1" x14ac:dyDescent="0.2">
      <c r="A754" s="8" t="s">
        <v>267</v>
      </c>
      <c r="B754" s="8" t="s">
        <v>100</v>
      </c>
      <c r="C754" s="8" t="s">
        <v>26</v>
      </c>
      <c r="D754" s="8" t="s">
        <v>45</v>
      </c>
      <c r="E754" s="8">
        <v>0.49794899999999997</v>
      </c>
      <c r="F754" s="8">
        <v>49218060</v>
      </c>
      <c r="G754" s="8">
        <v>19</v>
      </c>
      <c r="H754" s="8" t="s">
        <v>1321</v>
      </c>
      <c r="I754" s="9" t="s">
        <v>1322</v>
      </c>
      <c r="J754" s="60">
        <v>-8.3212000000000008E-3</v>
      </c>
      <c r="K754" s="61">
        <v>1.40687E-3</v>
      </c>
      <c r="L754" s="62">
        <v>1.6999999999999999E-9</v>
      </c>
      <c r="M754" s="60" t="s">
        <v>150</v>
      </c>
    </row>
    <row r="755" spans="1:13" hidden="1" x14ac:dyDescent="0.2">
      <c r="A755" s="8" t="s">
        <v>267</v>
      </c>
      <c r="B755" s="8" t="s">
        <v>100</v>
      </c>
      <c r="C755" s="8" t="s">
        <v>26</v>
      </c>
      <c r="D755" s="8" t="s">
        <v>45</v>
      </c>
      <c r="E755" s="8">
        <v>0.49890099999999998</v>
      </c>
      <c r="F755" s="8">
        <v>49218060</v>
      </c>
      <c r="G755" s="8">
        <v>19</v>
      </c>
      <c r="H755" s="8" t="s">
        <v>1099</v>
      </c>
      <c r="I755" s="9" t="s">
        <v>1323</v>
      </c>
      <c r="J755" s="60">
        <v>1.28153E-2</v>
      </c>
      <c r="K755" s="61">
        <v>2.1257400000000001E-3</v>
      </c>
      <c r="L755" s="62">
        <v>1.6999999999999999E-9</v>
      </c>
      <c r="M755" s="60">
        <v>408112</v>
      </c>
    </row>
    <row r="756" spans="1:13" hidden="1" x14ac:dyDescent="0.2">
      <c r="A756" s="8" t="s">
        <v>267</v>
      </c>
      <c r="B756" s="8" t="s">
        <v>100</v>
      </c>
      <c r="C756" s="8" t="s">
        <v>26</v>
      </c>
      <c r="D756" s="8" t="s">
        <v>45</v>
      </c>
      <c r="E756" s="8">
        <v>0.49686799999999998</v>
      </c>
      <c r="F756" s="8">
        <v>49218060</v>
      </c>
      <c r="G756" s="8">
        <v>19</v>
      </c>
      <c r="H756" s="8" t="s">
        <v>1324</v>
      </c>
      <c r="I756" s="9" t="s">
        <v>1325</v>
      </c>
      <c r="J756" s="60">
        <v>2.5768800000000001E-2</v>
      </c>
      <c r="K756" s="61">
        <v>4.07654E-3</v>
      </c>
      <c r="L756" s="62">
        <v>1.6999999999999999E-9</v>
      </c>
      <c r="M756" s="60" t="s">
        <v>150</v>
      </c>
    </row>
    <row r="757" spans="1:13" hidden="1" x14ac:dyDescent="0.2">
      <c r="A757" s="8" t="s">
        <v>267</v>
      </c>
      <c r="B757" s="8" t="s">
        <v>132</v>
      </c>
      <c r="C757" s="8" t="s">
        <v>14</v>
      </c>
      <c r="D757" s="8" t="s">
        <v>45</v>
      </c>
      <c r="E757" s="8">
        <v>0.28127799999999997</v>
      </c>
      <c r="F757" s="8">
        <v>135837906</v>
      </c>
      <c r="G757" s="8">
        <v>2</v>
      </c>
      <c r="H757" s="8" t="s">
        <v>663</v>
      </c>
      <c r="I757" s="9" t="s">
        <v>664</v>
      </c>
      <c r="J757" s="60">
        <v>-1.20798E-2</v>
      </c>
      <c r="K757" s="61">
        <v>2.1965399999999999E-3</v>
      </c>
      <c r="L757" s="62">
        <v>1.6999999999999999E-9</v>
      </c>
      <c r="M757" s="60">
        <v>526540</v>
      </c>
    </row>
    <row r="758" spans="1:13" hidden="1" x14ac:dyDescent="0.2">
      <c r="A758" s="8" t="s">
        <v>288</v>
      </c>
      <c r="B758" s="8" t="s">
        <v>100</v>
      </c>
      <c r="C758" t="s">
        <v>26</v>
      </c>
      <c r="D758" t="s">
        <v>45</v>
      </c>
      <c r="E758" s="8">
        <v>0.49686799999999998</v>
      </c>
      <c r="F758" s="8">
        <v>49218060</v>
      </c>
      <c r="G758" s="8">
        <v>19</v>
      </c>
      <c r="H758" s="8" t="s">
        <v>1324</v>
      </c>
      <c r="I758" s="9" t="s">
        <v>1325</v>
      </c>
      <c r="J758" s="60">
        <v>2.5768800000000001E-2</v>
      </c>
      <c r="K758" s="61">
        <v>4.07654E-3</v>
      </c>
      <c r="L758" s="62">
        <v>1.6999999999999999E-9</v>
      </c>
      <c r="M758" s="60" t="s">
        <v>150</v>
      </c>
    </row>
    <row r="759" spans="1:13" hidden="1" x14ac:dyDescent="0.2">
      <c r="A759" s="8" t="s">
        <v>288</v>
      </c>
      <c r="B759" s="8" t="s">
        <v>100</v>
      </c>
      <c r="C759" t="s">
        <v>26</v>
      </c>
      <c r="D759" t="s">
        <v>45</v>
      </c>
      <c r="E759" s="8">
        <v>0.49690699999999999</v>
      </c>
      <c r="F759" s="8">
        <v>49218060</v>
      </c>
      <c r="G759" s="8">
        <v>19</v>
      </c>
      <c r="H759" s="8" t="s">
        <v>1319</v>
      </c>
      <c r="I759" s="9" t="s">
        <v>1320</v>
      </c>
      <c r="J759" s="60">
        <v>2.3305300000000001E-2</v>
      </c>
      <c r="K759" s="61">
        <v>3.86944E-3</v>
      </c>
      <c r="L759" s="62">
        <v>1.6999999999999999E-9</v>
      </c>
      <c r="M759" s="60">
        <v>115006</v>
      </c>
    </row>
    <row r="760" spans="1:13" hidden="1" x14ac:dyDescent="0.2">
      <c r="A760" s="8" t="s">
        <v>288</v>
      </c>
      <c r="B760" s="8" t="s">
        <v>100</v>
      </c>
      <c r="C760" t="s">
        <v>26</v>
      </c>
      <c r="D760" t="s">
        <v>45</v>
      </c>
      <c r="E760" s="8">
        <v>0.49890099999999998</v>
      </c>
      <c r="F760" s="8">
        <v>49218060</v>
      </c>
      <c r="G760" s="8">
        <v>19</v>
      </c>
      <c r="H760" s="8" t="s">
        <v>1099</v>
      </c>
      <c r="I760" s="9" t="s">
        <v>1323</v>
      </c>
      <c r="J760" s="60">
        <v>1.28153E-2</v>
      </c>
      <c r="K760" s="61">
        <v>2.1257400000000001E-3</v>
      </c>
      <c r="L760" s="62">
        <v>1.6999999999999999E-9</v>
      </c>
      <c r="M760" s="60">
        <v>408112</v>
      </c>
    </row>
    <row r="761" spans="1:13" hidden="1" x14ac:dyDescent="0.2">
      <c r="A761" s="8" t="s">
        <v>288</v>
      </c>
      <c r="B761" s="8" t="s">
        <v>100</v>
      </c>
      <c r="C761" t="s">
        <v>26</v>
      </c>
      <c r="D761" t="s">
        <v>45</v>
      </c>
      <c r="E761" s="8">
        <v>0.49794899999999997</v>
      </c>
      <c r="F761" s="8">
        <v>49218060</v>
      </c>
      <c r="G761" s="8">
        <v>19</v>
      </c>
      <c r="H761" s="8" t="s">
        <v>1321</v>
      </c>
      <c r="I761" s="9" t="s">
        <v>1322</v>
      </c>
      <c r="J761" s="60">
        <v>-8.3212000000000008E-3</v>
      </c>
      <c r="K761" s="61">
        <v>1.40687E-3</v>
      </c>
      <c r="L761" s="62">
        <v>1.6999999999999999E-9</v>
      </c>
      <c r="M761" s="60" t="s">
        <v>150</v>
      </c>
    </row>
    <row r="762" spans="1:13" hidden="1" x14ac:dyDescent="0.2">
      <c r="A762" s="8" t="s">
        <v>267</v>
      </c>
      <c r="B762" s="8" t="s">
        <v>100</v>
      </c>
      <c r="C762" s="8" t="s">
        <v>26</v>
      </c>
      <c r="D762" s="8" t="s">
        <v>45</v>
      </c>
      <c r="E762" s="8">
        <v>0.49687700000000001</v>
      </c>
      <c r="F762" s="8">
        <v>49218060</v>
      </c>
      <c r="G762" s="8">
        <v>19</v>
      </c>
      <c r="H762" s="8" t="s">
        <v>1326</v>
      </c>
      <c r="I762" s="9" t="s">
        <v>1327</v>
      </c>
      <c r="J762" s="60">
        <v>2.46153E-2</v>
      </c>
      <c r="K762" s="61">
        <v>4.0906900000000001E-3</v>
      </c>
      <c r="L762" s="62">
        <v>1.8E-9</v>
      </c>
      <c r="M762" s="60">
        <v>115082</v>
      </c>
    </row>
    <row r="763" spans="1:13" hidden="1" x14ac:dyDescent="0.2">
      <c r="A763" s="8" t="s">
        <v>288</v>
      </c>
      <c r="B763" s="8" t="s">
        <v>100</v>
      </c>
      <c r="C763" t="s">
        <v>26</v>
      </c>
      <c r="D763" t="s">
        <v>45</v>
      </c>
      <c r="E763" s="8">
        <v>0.49687700000000001</v>
      </c>
      <c r="F763" s="8">
        <v>49218060</v>
      </c>
      <c r="G763" s="8">
        <v>19</v>
      </c>
      <c r="H763" s="8" t="s">
        <v>1326</v>
      </c>
      <c r="I763" s="9" t="s">
        <v>1327</v>
      </c>
      <c r="J763" s="60">
        <v>2.46153E-2</v>
      </c>
      <c r="K763" s="61">
        <v>4.0906900000000001E-3</v>
      </c>
      <c r="L763" s="62">
        <v>1.8E-9</v>
      </c>
      <c r="M763" s="60">
        <v>115082</v>
      </c>
    </row>
    <row r="764" spans="1:13" hidden="1" x14ac:dyDescent="0.2">
      <c r="A764" s="8" t="s">
        <v>267</v>
      </c>
      <c r="B764" s="8" t="s">
        <v>132</v>
      </c>
      <c r="C764" s="8" t="s">
        <v>14</v>
      </c>
      <c r="D764" s="8" t="s">
        <v>45</v>
      </c>
      <c r="E764" s="8">
        <v>0.44115399999999999</v>
      </c>
      <c r="F764" s="8">
        <v>135837906</v>
      </c>
      <c r="G764" s="8">
        <v>2</v>
      </c>
      <c r="H764" s="8" t="s">
        <v>1922</v>
      </c>
      <c r="I764" s="9" t="s">
        <v>1923</v>
      </c>
      <c r="J764" s="60">
        <v>-7.19606E-2</v>
      </c>
      <c r="K764" s="61">
        <v>1.19715E-2</v>
      </c>
      <c r="L764" s="62">
        <v>1.8400000000000001E-9</v>
      </c>
      <c r="M764" s="60">
        <v>25151</v>
      </c>
    </row>
    <row r="765" spans="1:13" x14ac:dyDescent="0.2">
      <c r="A765" s="8" t="s">
        <v>267</v>
      </c>
      <c r="B765" s="8" t="s">
        <v>135</v>
      </c>
      <c r="C765" s="8" t="s">
        <v>26</v>
      </c>
      <c r="D765" s="8" t="s">
        <v>45</v>
      </c>
      <c r="E765" s="8">
        <v>0.73867099999999997</v>
      </c>
      <c r="F765" s="8">
        <v>136616754</v>
      </c>
      <c r="G765" s="8">
        <v>2</v>
      </c>
      <c r="H765" s="8" t="s">
        <v>675</v>
      </c>
      <c r="I765" s="9" t="s">
        <v>676</v>
      </c>
      <c r="J765" s="82">
        <v>-2.70852E-2</v>
      </c>
      <c r="K765" s="83">
        <v>4.5104999999999998E-3</v>
      </c>
      <c r="L765" s="82">
        <v>1.9000000000000001E-9</v>
      </c>
      <c r="M765" s="82">
        <v>115006</v>
      </c>
    </row>
    <row r="766" spans="1:13" hidden="1" x14ac:dyDescent="0.2">
      <c r="A766" s="8" t="s">
        <v>267</v>
      </c>
      <c r="B766" s="8" t="s">
        <v>132</v>
      </c>
      <c r="C766" s="8" t="s">
        <v>14</v>
      </c>
      <c r="D766" s="8" t="s">
        <v>45</v>
      </c>
      <c r="E766" s="8">
        <v>0.28098499999999998</v>
      </c>
      <c r="F766" s="8">
        <v>135837906</v>
      </c>
      <c r="G766" s="8">
        <v>2</v>
      </c>
      <c r="H766" s="8" t="s">
        <v>999</v>
      </c>
      <c r="I766" s="9" t="s">
        <v>1000</v>
      </c>
      <c r="J766" s="60">
        <v>1.14036E-2</v>
      </c>
      <c r="K766" s="61">
        <v>2.1712599999999999E-3</v>
      </c>
      <c r="L766" s="62">
        <v>1.9000000000000001E-9</v>
      </c>
      <c r="M766" s="60">
        <v>437896</v>
      </c>
    </row>
    <row r="767" spans="1:13" hidden="1" x14ac:dyDescent="0.2">
      <c r="A767" s="8" t="s">
        <v>267</v>
      </c>
      <c r="B767" s="8" t="s">
        <v>132</v>
      </c>
      <c r="C767" s="8" t="s">
        <v>14</v>
      </c>
      <c r="D767" s="8" t="s">
        <v>45</v>
      </c>
      <c r="E767" s="8">
        <v>0.44115399999999999</v>
      </c>
      <c r="F767" s="8">
        <v>135837906</v>
      </c>
      <c r="G767" s="8">
        <v>2</v>
      </c>
      <c r="H767" s="8" t="s">
        <v>1924</v>
      </c>
      <c r="I767" s="9" t="s">
        <v>1925</v>
      </c>
      <c r="J767" s="60">
        <v>-7.1854399999999999E-2</v>
      </c>
      <c r="K767" s="61">
        <v>1.19715E-2</v>
      </c>
      <c r="L767" s="62">
        <v>1.9500000000000001E-9</v>
      </c>
      <c r="M767" s="60">
        <v>8269</v>
      </c>
    </row>
    <row r="768" spans="1:13" x14ac:dyDescent="0.2">
      <c r="A768" s="8" t="s">
        <v>267</v>
      </c>
      <c r="B768" s="8" t="s">
        <v>135</v>
      </c>
      <c r="C768" s="8" t="s">
        <v>26</v>
      </c>
      <c r="D768" s="8" t="s">
        <v>45</v>
      </c>
      <c r="E768" s="8">
        <v>0.757664</v>
      </c>
      <c r="F768" s="8">
        <v>136616754</v>
      </c>
      <c r="G768" s="8">
        <v>2</v>
      </c>
      <c r="H768" s="8" t="s">
        <v>603</v>
      </c>
      <c r="I768" s="9" t="s">
        <v>677</v>
      </c>
      <c r="J768" s="82">
        <v>1.0943400000000001E-2</v>
      </c>
      <c r="K768" s="83">
        <v>1.8236999999999999E-3</v>
      </c>
      <c r="L768" s="82">
        <v>1.97E-9</v>
      </c>
      <c r="M768" s="82">
        <v>331296</v>
      </c>
    </row>
    <row r="769" spans="1:13" hidden="1" x14ac:dyDescent="0.2">
      <c r="A769" s="8" t="s">
        <v>226</v>
      </c>
      <c r="B769" t="s">
        <v>33</v>
      </c>
      <c r="C769" t="s">
        <v>14</v>
      </c>
      <c r="D769" t="s">
        <v>15</v>
      </c>
      <c r="E769">
        <v>0.233377</v>
      </c>
      <c r="F769">
        <v>41519430</v>
      </c>
      <c r="G769" s="8">
        <v>6</v>
      </c>
      <c r="H769" t="s">
        <v>361</v>
      </c>
      <c r="I769" t="s">
        <v>362</v>
      </c>
      <c r="J769" s="67">
        <v>-3.0353099999999998E-3</v>
      </c>
      <c r="K769" s="61">
        <v>5.0597200000000004E-4</v>
      </c>
      <c r="L769" s="62">
        <v>2.0000000000000001E-9</v>
      </c>
      <c r="M769" s="60">
        <v>462280</v>
      </c>
    </row>
    <row r="770" spans="1:13" x14ac:dyDescent="0.2">
      <c r="A770" s="8" t="s">
        <v>267</v>
      </c>
      <c r="B770" s="8" t="s">
        <v>135</v>
      </c>
      <c r="C770" s="8" t="s">
        <v>26</v>
      </c>
      <c r="D770" s="8" t="s">
        <v>45</v>
      </c>
      <c r="E770" s="8">
        <v>0.73862399999999995</v>
      </c>
      <c r="F770" s="8">
        <v>136616754</v>
      </c>
      <c r="G770" s="8">
        <v>2</v>
      </c>
      <c r="H770" s="8" t="s">
        <v>678</v>
      </c>
      <c r="I770" s="9" t="s">
        <v>679</v>
      </c>
      <c r="J770" s="82">
        <v>1.32683E-2</v>
      </c>
      <c r="K770" s="83">
        <v>2.2129900000000002E-3</v>
      </c>
      <c r="L770" s="82">
        <v>2.0000000000000001E-9</v>
      </c>
      <c r="M770" s="82">
        <v>454684</v>
      </c>
    </row>
    <row r="771" spans="1:13" hidden="1" x14ac:dyDescent="0.2">
      <c r="A771" s="8" t="s">
        <v>267</v>
      </c>
      <c r="B771" s="8" t="s">
        <v>100</v>
      </c>
      <c r="C771" s="8" t="s">
        <v>26</v>
      </c>
      <c r="D771" s="8" t="s">
        <v>45</v>
      </c>
      <c r="E771" s="8">
        <v>0.49687700000000001</v>
      </c>
      <c r="F771" s="8">
        <v>49218060</v>
      </c>
      <c r="G771" s="8">
        <v>19</v>
      </c>
      <c r="H771" s="8" t="s">
        <v>1025</v>
      </c>
      <c r="I771" s="9" t="s">
        <v>1328</v>
      </c>
      <c r="J771" s="60">
        <v>2.47818E-2</v>
      </c>
      <c r="K771" s="61">
        <v>4.1321200000000004E-3</v>
      </c>
      <c r="L771" s="62">
        <v>2.0000000000000001E-9</v>
      </c>
      <c r="M771" s="60">
        <v>115082</v>
      </c>
    </row>
    <row r="772" spans="1:13" hidden="1" x14ac:dyDescent="0.2">
      <c r="A772" s="8" t="s">
        <v>287</v>
      </c>
      <c r="B772" s="8" t="s">
        <v>33</v>
      </c>
      <c r="C772" t="s">
        <v>14</v>
      </c>
      <c r="D772" t="s">
        <v>15</v>
      </c>
      <c r="E772" s="8">
        <v>0.233377</v>
      </c>
      <c r="F772" s="8">
        <v>41519430</v>
      </c>
      <c r="G772" s="8">
        <v>6</v>
      </c>
      <c r="H772" s="8" t="s">
        <v>361</v>
      </c>
      <c r="I772" s="9" t="s">
        <v>362</v>
      </c>
      <c r="J772" s="60">
        <v>-3.0353099999999998E-3</v>
      </c>
      <c r="K772" s="61">
        <v>5.0597200000000004E-4</v>
      </c>
      <c r="L772" s="62">
        <v>2.0000000000000001E-9</v>
      </c>
      <c r="M772" s="60">
        <v>462280</v>
      </c>
    </row>
    <row r="773" spans="1:13" hidden="1" x14ac:dyDescent="0.2">
      <c r="A773" s="8" t="s">
        <v>288</v>
      </c>
      <c r="B773" s="8" t="s">
        <v>100</v>
      </c>
      <c r="C773" t="s">
        <v>26</v>
      </c>
      <c r="D773" t="s">
        <v>45</v>
      </c>
      <c r="E773" s="8">
        <v>0.49687700000000001</v>
      </c>
      <c r="F773" s="8">
        <v>49218060</v>
      </c>
      <c r="G773" s="8">
        <v>19</v>
      </c>
      <c r="H773" s="8" t="s">
        <v>1025</v>
      </c>
      <c r="I773" s="9" t="s">
        <v>1328</v>
      </c>
      <c r="J773" s="60">
        <v>2.47818E-2</v>
      </c>
      <c r="K773" s="61">
        <v>4.1321200000000004E-3</v>
      </c>
      <c r="L773" s="62">
        <v>2.0000000000000001E-9</v>
      </c>
      <c r="M773" s="60">
        <v>115082</v>
      </c>
    </row>
    <row r="774" spans="1:13" hidden="1" x14ac:dyDescent="0.2">
      <c r="A774" s="8" t="s">
        <v>267</v>
      </c>
      <c r="B774" s="8" t="s">
        <v>100</v>
      </c>
      <c r="C774" s="8" t="s">
        <v>26</v>
      </c>
      <c r="D774" s="8" t="s">
        <v>45</v>
      </c>
      <c r="E774" s="8">
        <v>0.49823800000000001</v>
      </c>
      <c r="F774" s="8">
        <v>49218060</v>
      </c>
      <c r="G774" s="8">
        <v>19</v>
      </c>
      <c r="H774" s="8" t="s">
        <v>467</v>
      </c>
      <c r="I774" s="9" t="s">
        <v>468</v>
      </c>
      <c r="J774" s="60">
        <v>-1.00059E-2</v>
      </c>
      <c r="K774" s="61">
        <v>1.6696E-3</v>
      </c>
      <c r="L774" s="62">
        <v>2.0599999999999999E-9</v>
      </c>
      <c r="M774" s="60">
        <v>332021</v>
      </c>
    </row>
    <row r="775" spans="1:13" hidden="1" x14ac:dyDescent="0.2">
      <c r="A775" s="8" t="s">
        <v>288</v>
      </c>
      <c r="B775" s="8" t="s">
        <v>100</v>
      </c>
      <c r="C775" t="s">
        <v>26</v>
      </c>
      <c r="D775" t="s">
        <v>45</v>
      </c>
      <c r="E775" s="8">
        <v>0.49823800000000001</v>
      </c>
      <c r="F775" s="8">
        <v>49218060</v>
      </c>
      <c r="G775" s="8">
        <v>19</v>
      </c>
      <c r="H775" s="8" t="s">
        <v>467</v>
      </c>
      <c r="I775" s="9" t="s">
        <v>468</v>
      </c>
      <c r="J775" s="60">
        <v>-1.00059E-2</v>
      </c>
      <c r="K775" s="61">
        <v>1.6696E-3</v>
      </c>
      <c r="L775" s="62">
        <v>2.0599999999999999E-9</v>
      </c>
      <c r="M775" s="60">
        <v>332021</v>
      </c>
    </row>
    <row r="776" spans="1:13" x14ac:dyDescent="0.2">
      <c r="A776" s="8" t="s">
        <v>267</v>
      </c>
      <c r="B776" s="8" t="s">
        <v>135</v>
      </c>
      <c r="C776" s="8" t="s">
        <v>26</v>
      </c>
      <c r="D776" s="8" t="s">
        <v>45</v>
      </c>
      <c r="E776" s="8">
        <v>0.74129</v>
      </c>
      <c r="F776" s="8">
        <v>136616754</v>
      </c>
      <c r="G776" s="8">
        <v>2</v>
      </c>
      <c r="H776" s="8" t="s">
        <v>680</v>
      </c>
      <c r="I776" s="9" t="s">
        <v>681</v>
      </c>
      <c r="J776" s="82">
        <v>-1.2029099999999999E-2</v>
      </c>
      <c r="K776" s="83">
        <v>2.0097700000000001E-3</v>
      </c>
      <c r="L776" s="82">
        <v>2.1999999999999998E-9</v>
      </c>
      <c r="M776" s="82" t="s">
        <v>150</v>
      </c>
    </row>
    <row r="777" spans="1:13" hidden="1" x14ac:dyDescent="0.2">
      <c r="A777" s="8" t="s">
        <v>267</v>
      </c>
      <c r="B777" s="8" t="s">
        <v>100</v>
      </c>
      <c r="C777" s="8" t="s">
        <v>26</v>
      </c>
      <c r="D777" s="8" t="s">
        <v>45</v>
      </c>
      <c r="E777" s="8">
        <v>0.49686799999999998</v>
      </c>
      <c r="F777" s="8">
        <v>49218060</v>
      </c>
      <c r="G777" s="8">
        <v>19</v>
      </c>
      <c r="H777" s="8" t="s">
        <v>1273</v>
      </c>
      <c r="I777" s="9" t="s">
        <v>1329</v>
      </c>
      <c r="J777" s="60">
        <v>2.58041E-2</v>
      </c>
      <c r="K777" s="61">
        <v>4.1153300000000004E-3</v>
      </c>
      <c r="L777" s="62">
        <v>2.1999999999999998E-9</v>
      </c>
      <c r="M777" s="60" t="s">
        <v>150</v>
      </c>
    </row>
    <row r="778" spans="1:13" hidden="1" x14ac:dyDescent="0.2">
      <c r="A778" s="8" t="s">
        <v>267</v>
      </c>
      <c r="B778" s="8" t="s">
        <v>132</v>
      </c>
      <c r="C778" s="8" t="s">
        <v>14</v>
      </c>
      <c r="D778" s="8" t="s">
        <v>45</v>
      </c>
      <c r="E778" s="8">
        <v>0.28391100000000002</v>
      </c>
      <c r="F778" s="8">
        <v>135837906</v>
      </c>
      <c r="G778" s="8">
        <v>2</v>
      </c>
      <c r="H778" s="8" t="s">
        <v>635</v>
      </c>
      <c r="I778" s="9" t="s">
        <v>636</v>
      </c>
      <c r="J778" s="60">
        <v>2.4540699999999999E-2</v>
      </c>
      <c r="K778" s="61">
        <v>4.3486100000000001E-3</v>
      </c>
      <c r="L778" s="62">
        <v>2.1999999999999998E-9</v>
      </c>
      <c r="M778" s="60" t="s">
        <v>150</v>
      </c>
    </row>
    <row r="779" spans="1:13" hidden="1" x14ac:dyDescent="0.2">
      <c r="A779" s="8" t="s">
        <v>288</v>
      </c>
      <c r="B779" s="8" t="s">
        <v>100</v>
      </c>
      <c r="C779" t="s">
        <v>26</v>
      </c>
      <c r="D779" t="s">
        <v>45</v>
      </c>
      <c r="E779" s="8">
        <v>0.49686799999999998</v>
      </c>
      <c r="F779" s="8">
        <v>49218060</v>
      </c>
      <c r="G779" s="8">
        <v>19</v>
      </c>
      <c r="H779" s="8" t="s">
        <v>1273</v>
      </c>
      <c r="I779" s="9" t="s">
        <v>1329</v>
      </c>
      <c r="J779" s="60">
        <v>2.58041E-2</v>
      </c>
      <c r="K779" s="61">
        <v>4.1153300000000004E-3</v>
      </c>
      <c r="L779" s="62">
        <v>2.1999999999999998E-9</v>
      </c>
      <c r="M779" s="60" t="s">
        <v>150</v>
      </c>
    </row>
    <row r="780" spans="1:13" hidden="1" x14ac:dyDescent="0.2">
      <c r="A780" s="8" t="s">
        <v>267</v>
      </c>
      <c r="B780" s="8" t="s">
        <v>132</v>
      </c>
      <c r="C780" s="8" t="s">
        <v>14</v>
      </c>
      <c r="D780" s="8" t="s">
        <v>45</v>
      </c>
      <c r="E780" s="8">
        <v>0.26505000000000001</v>
      </c>
      <c r="F780" s="8">
        <v>135837906</v>
      </c>
      <c r="G780" s="8">
        <v>2</v>
      </c>
      <c r="H780" s="8" t="s">
        <v>557</v>
      </c>
      <c r="I780" s="9" t="s">
        <v>572</v>
      </c>
      <c r="J780" s="60">
        <v>1.55E-2</v>
      </c>
      <c r="K780" s="61">
        <v>2.5999999999999999E-3</v>
      </c>
      <c r="L780" s="62">
        <v>2.21E-9</v>
      </c>
      <c r="M780" s="60">
        <v>315133</v>
      </c>
    </row>
    <row r="781" spans="1:13" hidden="1" x14ac:dyDescent="0.2">
      <c r="A781" s="8" t="s">
        <v>267</v>
      </c>
      <c r="B781" s="8" t="s">
        <v>132</v>
      </c>
      <c r="C781" s="8" t="s">
        <v>14</v>
      </c>
      <c r="D781" s="8" t="s">
        <v>45</v>
      </c>
      <c r="E781" s="8">
        <v>0.26505000000000001</v>
      </c>
      <c r="F781" s="8">
        <v>135837906</v>
      </c>
      <c r="G781" s="8">
        <v>2</v>
      </c>
      <c r="H781" s="8" t="s">
        <v>557</v>
      </c>
      <c r="I781" s="9" t="s">
        <v>573</v>
      </c>
      <c r="J781" s="60">
        <v>1.5533E-2</v>
      </c>
      <c r="K781" s="61">
        <v>2.5967E-3</v>
      </c>
      <c r="L781" s="62">
        <v>2.21E-9</v>
      </c>
      <c r="M781" s="60">
        <v>315133</v>
      </c>
    </row>
    <row r="782" spans="1:13" hidden="1" x14ac:dyDescent="0.2">
      <c r="A782" s="8" t="s">
        <v>267</v>
      </c>
      <c r="B782" s="8" t="s">
        <v>128</v>
      </c>
      <c r="C782" s="8" t="s">
        <v>26</v>
      </c>
      <c r="D782" s="8" t="s">
        <v>15</v>
      </c>
      <c r="E782" s="8" t="s">
        <v>150</v>
      </c>
      <c r="F782" s="8">
        <v>1030320</v>
      </c>
      <c r="G782" s="8">
        <v>19</v>
      </c>
      <c r="H782" s="8" t="s">
        <v>1820</v>
      </c>
      <c r="I782" s="9" t="s">
        <v>1821</v>
      </c>
      <c r="J782" s="60">
        <v>1.40299E-2</v>
      </c>
      <c r="K782" s="61">
        <v>2.3463899999999998E-3</v>
      </c>
      <c r="L782" s="62">
        <v>2.2400000000000001E-9</v>
      </c>
      <c r="M782" s="60">
        <v>396621</v>
      </c>
    </row>
    <row r="783" spans="1:13" hidden="1" x14ac:dyDescent="0.2">
      <c r="A783" s="8" t="s">
        <v>267</v>
      </c>
      <c r="B783" s="8" t="s">
        <v>100</v>
      </c>
      <c r="C783" s="8" t="s">
        <v>26</v>
      </c>
      <c r="D783" s="8" t="s">
        <v>45</v>
      </c>
      <c r="E783" s="8">
        <v>0.49687700000000001</v>
      </c>
      <c r="F783" s="8">
        <v>49218060</v>
      </c>
      <c r="G783" s="8">
        <v>19</v>
      </c>
      <c r="H783" s="8" t="s">
        <v>1330</v>
      </c>
      <c r="I783" s="9" t="s">
        <v>1331</v>
      </c>
      <c r="J783" s="60">
        <v>2.46362E-2</v>
      </c>
      <c r="K783" s="61">
        <v>4.1232600000000001E-3</v>
      </c>
      <c r="L783" s="62">
        <v>2.2999999999999999E-9</v>
      </c>
      <c r="M783" s="60">
        <v>115082</v>
      </c>
    </row>
    <row r="784" spans="1:13" hidden="1" x14ac:dyDescent="0.2">
      <c r="A784" s="8" t="s">
        <v>288</v>
      </c>
      <c r="B784" s="8" t="s">
        <v>100</v>
      </c>
      <c r="C784" t="s">
        <v>26</v>
      </c>
      <c r="D784" t="s">
        <v>45</v>
      </c>
      <c r="E784" s="8">
        <v>0.49687700000000001</v>
      </c>
      <c r="F784" s="8">
        <v>49218060</v>
      </c>
      <c r="G784" s="8">
        <v>19</v>
      </c>
      <c r="H784" s="8" t="s">
        <v>1330</v>
      </c>
      <c r="I784" s="9" t="s">
        <v>1331</v>
      </c>
      <c r="J784" s="60">
        <v>2.46362E-2</v>
      </c>
      <c r="K784" s="61">
        <v>4.1232600000000001E-3</v>
      </c>
      <c r="L784" s="62">
        <v>2.2999999999999999E-9</v>
      </c>
      <c r="M784" s="60">
        <v>115082</v>
      </c>
    </row>
    <row r="785" spans="1:13" x14ac:dyDescent="0.2">
      <c r="A785" s="8" t="s">
        <v>267</v>
      </c>
      <c r="B785" s="8" t="s">
        <v>135</v>
      </c>
      <c r="C785" s="8" t="s">
        <v>26</v>
      </c>
      <c r="D785" s="8" t="s">
        <v>45</v>
      </c>
      <c r="E785" s="8">
        <v>0.74129</v>
      </c>
      <c r="F785" s="8">
        <v>136616754</v>
      </c>
      <c r="G785" s="8">
        <v>2</v>
      </c>
      <c r="H785" s="8" t="s">
        <v>682</v>
      </c>
      <c r="I785" s="9" t="s">
        <v>683</v>
      </c>
      <c r="J785" s="82">
        <v>-1.01066E-2</v>
      </c>
      <c r="K785" s="83">
        <v>1.6939399999999999E-3</v>
      </c>
      <c r="L785" s="82">
        <v>2.4E-9</v>
      </c>
      <c r="M785" s="82" t="s">
        <v>150</v>
      </c>
    </row>
    <row r="786" spans="1:13" x14ac:dyDescent="0.2">
      <c r="A786" s="8" t="s">
        <v>267</v>
      </c>
      <c r="B786" s="8" t="s">
        <v>135</v>
      </c>
      <c r="C786" s="8" t="s">
        <v>26</v>
      </c>
      <c r="D786" s="8" t="s">
        <v>45</v>
      </c>
      <c r="E786" s="8">
        <v>0.74129</v>
      </c>
      <c r="F786" s="8">
        <v>136616754</v>
      </c>
      <c r="G786" s="8">
        <v>2</v>
      </c>
      <c r="H786" s="8" t="s">
        <v>684</v>
      </c>
      <c r="I786" s="9" t="s">
        <v>685</v>
      </c>
      <c r="J786" s="82">
        <v>-1.01066E-2</v>
      </c>
      <c r="K786" s="83">
        <v>1.6939399999999999E-3</v>
      </c>
      <c r="L786" s="82">
        <v>2.4E-9</v>
      </c>
      <c r="M786" s="82" t="s">
        <v>150</v>
      </c>
    </row>
    <row r="787" spans="1:13" hidden="1" x14ac:dyDescent="0.2">
      <c r="A787" s="8" t="s">
        <v>267</v>
      </c>
      <c r="B787" s="8" t="s">
        <v>100</v>
      </c>
      <c r="C787" s="8" t="s">
        <v>26</v>
      </c>
      <c r="D787" s="8" t="s">
        <v>45</v>
      </c>
      <c r="E787" s="8">
        <v>0.49841600000000003</v>
      </c>
      <c r="F787" s="8">
        <v>49218060</v>
      </c>
      <c r="G787" s="8">
        <v>19</v>
      </c>
      <c r="H787" s="8" t="s">
        <v>1332</v>
      </c>
      <c r="I787" s="9" t="s">
        <v>1333</v>
      </c>
      <c r="J787" s="60">
        <v>1.28276E-2</v>
      </c>
      <c r="K787" s="61">
        <v>2.1482099999999998E-3</v>
      </c>
      <c r="L787" s="62">
        <v>2.4E-9</v>
      </c>
      <c r="M787" s="60">
        <v>408112</v>
      </c>
    </row>
    <row r="788" spans="1:13" hidden="1" x14ac:dyDescent="0.2">
      <c r="A788" s="8" t="s">
        <v>267</v>
      </c>
      <c r="B788" s="8" t="s">
        <v>132</v>
      </c>
      <c r="C788" s="8" t="s">
        <v>14</v>
      </c>
      <c r="D788" s="8" t="s">
        <v>45</v>
      </c>
      <c r="E788" s="8">
        <v>0.28397299999999998</v>
      </c>
      <c r="F788" s="8">
        <v>135837906</v>
      </c>
      <c r="G788" s="8">
        <v>2</v>
      </c>
      <c r="H788" s="8" t="s">
        <v>588</v>
      </c>
      <c r="I788" s="9" t="s">
        <v>589</v>
      </c>
      <c r="J788" s="60">
        <v>-9.9869999999999994E-3</v>
      </c>
      <c r="K788" s="61">
        <v>1.6729900000000001E-3</v>
      </c>
      <c r="L788" s="62">
        <v>2.4E-9</v>
      </c>
      <c r="M788" s="60">
        <v>454633</v>
      </c>
    </row>
    <row r="789" spans="1:13" hidden="1" x14ac:dyDescent="0.2">
      <c r="A789" s="8" t="s">
        <v>288</v>
      </c>
      <c r="B789" s="8" t="s">
        <v>100</v>
      </c>
      <c r="C789" t="s">
        <v>26</v>
      </c>
      <c r="D789" t="s">
        <v>45</v>
      </c>
      <c r="E789" s="8">
        <v>0.49841600000000003</v>
      </c>
      <c r="F789" s="8">
        <v>49218060</v>
      </c>
      <c r="G789" s="8">
        <v>19</v>
      </c>
      <c r="H789" s="8" t="s">
        <v>1332</v>
      </c>
      <c r="I789" s="9" t="s">
        <v>1333</v>
      </c>
      <c r="J789" s="60">
        <v>1.28276E-2</v>
      </c>
      <c r="K789" s="61">
        <v>2.1482099999999998E-3</v>
      </c>
      <c r="L789" s="62">
        <v>2.4E-9</v>
      </c>
      <c r="M789" s="60">
        <v>408112</v>
      </c>
    </row>
    <row r="790" spans="1:13" hidden="1" x14ac:dyDescent="0.2">
      <c r="A790" s="8" t="s">
        <v>267</v>
      </c>
      <c r="B790" s="8" t="s">
        <v>100</v>
      </c>
      <c r="C790" s="8" t="s">
        <v>26</v>
      </c>
      <c r="D790" s="8" t="s">
        <v>45</v>
      </c>
      <c r="E790" s="8">
        <v>0.49687700000000001</v>
      </c>
      <c r="F790" s="8">
        <v>49218060</v>
      </c>
      <c r="G790" s="8">
        <v>19</v>
      </c>
      <c r="H790" s="8" t="s">
        <v>1334</v>
      </c>
      <c r="I790" s="9" t="s">
        <v>1335</v>
      </c>
      <c r="J790" s="60">
        <v>2.41205E-2</v>
      </c>
      <c r="K790" s="61">
        <v>4.0476399999999999E-3</v>
      </c>
      <c r="L790" s="62">
        <v>2.5000000000000001E-9</v>
      </c>
      <c r="M790" s="60">
        <v>115082</v>
      </c>
    </row>
    <row r="791" spans="1:13" hidden="1" x14ac:dyDescent="0.2">
      <c r="A791" s="8" t="s">
        <v>288</v>
      </c>
      <c r="B791" s="8" t="s">
        <v>100</v>
      </c>
      <c r="C791" t="s">
        <v>26</v>
      </c>
      <c r="D791" t="s">
        <v>45</v>
      </c>
      <c r="E791" s="8">
        <v>0.49687700000000001</v>
      </c>
      <c r="F791" s="8">
        <v>49218060</v>
      </c>
      <c r="G791" s="8">
        <v>19</v>
      </c>
      <c r="H791" s="8" t="s">
        <v>1334</v>
      </c>
      <c r="I791" s="9" t="s">
        <v>1335</v>
      </c>
      <c r="J791" s="60">
        <v>2.41205E-2</v>
      </c>
      <c r="K791" s="61">
        <v>4.0476399999999999E-3</v>
      </c>
      <c r="L791" s="62">
        <v>2.5000000000000001E-9</v>
      </c>
      <c r="M791" s="60">
        <v>115082</v>
      </c>
    </row>
    <row r="792" spans="1:13" hidden="1" x14ac:dyDescent="0.2">
      <c r="A792" s="8" t="s">
        <v>289</v>
      </c>
      <c r="B792" s="8" t="s">
        <v>113</v>
      </c>
      <c r="C792" s="8" t="s">
        <v>26</v>
      </c>
      <c r="D792" s="8" t="s">
        <v>45</v>
      </c>
      <c r="E792" s="8" t="s">
        <v>150</v>
      </c>
      <c r="F792" s="8">
        <v>100584014</v>
      </c>
      <c r="G792" s="8">
        <v>12</v>
      </c>
      <c r="H792" s="8" t="s">
        <v>349</v>
      </c>
      <c r="I792" s="9" t="s">
        <v>350</v>
      </c>
      <c r="J792" s="60">
        <v>-0.137519</v>
      </c>
      <c r="K792" s="61">
        <v>2.2739800000000001E-2</v>
      </c>
      <c r="L792" s="62">
        <v>2.5800000000000002E-9</v>
      </c>
      <c r="M792" s="60">
        <v>14306</v>
      </c>
    </row>
    <row r="793" spans="1:13" hidden="1" x14ac:dyDescent="0.2">
      <c r="A793" s="8" t="s">
        <v>226</v>
      </c>
      <c r="B793" t="s">
        <v>113</v>
      </c>
      <c r="C793" t="s">
        <v>26</v>
      </c>
      <c r="D793" t="s">
        <v>45</v>
      </c>
      <c r="E793" t="s">
        <v>150</v>
      </c>
      <c r="F793">
        <v>100584014</v>
      </c>
      <c r="G793" s="8">
        <v>12</v>
      </c>
      <c r="H793" t="s">
        <v>349</v>
      </c>
      <c r="I793" t="s">
        <v>350</v>
      </c>
      <c r="J793" s="67">
        <v>-0.137519</v>
      </c>
      <c r="K793" s="61">
        <v>2.2739800000000001E-2</v>
      </c>
      <c r="L793" s="62">
        <v>2.5831500000000001E-9</v>
      </c>
      <c r="M793" s="60">
        <v>14306</v>
      </c>
    </row>
    <row r="794" spans="1:13" x14ac:dyDescent="0.2">
      <c r="A794" s="8" t="s">
        <v>267</v>
      </c>
      <c r="B794" s="8" t="s">
        <v>135</v>
      </c>
      <c r="C794" s="8" t="s">
        <v>26</v>
      </c>
      <c r="D794" s="8" t="s">
        <v>45</v>
      </c>
      <c r="E794" s="8">
        <v>0.74128099999999997</v>
      </c>
      <c r="F794" s="8">
        <v>136616754</v>
      </c>
      <c r="G794" s="8">
        <v>2</v>
      </c>
      <c r="H794" s="8" t="s">
        <v>686</v>
      </c>
      <c r="I794" s="9" t="s">
        <v>687</v>
      </c>
      <c r="J794" s="82">
        <v>-1.2880600000000001E-2</v>
      </c>
      <c r="K794" s="83">
        <v>2.16285E-3</v>
      </c>
      <c r="L794" s="82">
        <v>2.6000000000000001E-9</v>
      </c>
      <c r="M794" s="82">
        <v>345665</v>
      </c>
    </row>
    <row r="795" spans="1:13" x14ac:dyDescent="0.2">
      <c r="A795" s="8" t="s">
        <v>267</v>
      </c>
      <c r="B795" s="8" t="s">
        <v>135</v>
      </c>
      <c r="C795" s="8" t="s">
        <v>26</v>
      </c>
      <c r="D795" s="8" t="s">
        <v>45</v>
      </c>
      <c r="E795" s="8">
        <v>0.73880900000000005</v>
      </c>
      <c r="F795" s="8">
        <v>136616754</v>
      </c>
      <c r="G795" s="8">
        <v>2</v>
      </c>
      <c r="H795" s="8" t="s">
        <v>688</v>
      </c>
      <c r="I795" s="9" t="s">
        <v>689</v>
      </c>
      <c r="J795" s="82">
        <v>-1.28915E-2</v>
      </c>
      <c r="K795" s="83">
        <v>2.16461E-3</v>
      </c>
      <c r="L795" s="82">
        <v>2.6000000000000001E-9</v>
      </c>
      <c r="M795" s="82">
        <v>458557</v>
      </c>
    </row>
    <row r="796" spans="1:13" hidden="1" x14ac:dyDescent="0.2">
      <c r="A796" s="8" t="s">
        <v>267</v>
      </c>
      <c r="B796" s="8" t="s">
        <v>100</v>
      </c>
      <c r="C796" s="8" t="s">
        <v>26</v>
      </c>
      <c r="D796" s="8" t="s">
        <v>45</v>
      </c>
      <c r="E796" s="8">
        <v>0.49785800000000002</v>
      </c>
      <c r="F796" s="8">
        <v>49218060</v>
      </c>
      <c r="G796" s="8">
        <v>19</v>
      </c>
      <c r="H796" s="8" t="s">
        <v>1336</v>
      </c>
      <c r="I796" s="9" t="s">
        <v>1337</v>
      </c>
      <c r="J796" s="60">
        <v>1.5829100000000001E-3</v>
      </c>
      <c r="K796" s="61">
        <v>2.6598000000000003E-4</v>
      </c>
      <c r="L796" s="62">
        <v>2.7000000000000002E-9</v>
      </c>
      <c r="M796" s="60">
        <v>462933</v>
      </c>
    </row>
    <row r="797" spans="1:13" hidden="1" x14ac:dyDescent="0.2">
      <c r="A797" s="8" t="s">
        <v>267</v>
      </c>
      <c r="B797" s="8" t="s">
        <v>100</v>
      </c>
      <c r="C797" s="8" t="s">
        <v>26</v>
      </c>
      <c r="D797" s="8" t="s">
        <v>45</v>
      </c>
      <c r="E797" s="8">
        <v>0.49686799999999998</v>
      </c>
      <c r="F797" s="8">
        <v>49218060</v>
      </c>
      <c r="G797" s="8">
        <v>19</v>
      </c>
      <c r="H797" s="8" t="s">
        <v>1296</v>
      </c>
      <c r="I797" s="9" t="s">
        <v>1338</v>
      </c>
      <c r="J797" s="60">
        <v>2.53134E-2</v>
      </c>
      <c r="K797" s="61">
        <v>4.1238999999999998E-3</v>
      </c>
      <c r="L797" s="62">
        <v>2.7000000000000002E-9</v>
      </c>
      <c r="M797" s="60" t="s">
        <v>150</v>
      </c>
    </row>
    <row r="798" spans="1:13" hidden="1" x14ac:dyDescent="0.2">
      <c r="A798" s="8" t="s">
        <v>267</v>
      </c>
      <c r="B798" s="8" t="s">
        <v>100</v>
      </c>
      <c r="C798" s="8" t="s">
        <v>26</v>
      </c>
      <c r="D798" s="8" t="s">
        <v>45</v>
      </c>
      <c r="E798" s="8">
        <v>0.49686799999999998</v>
      </c>
      <c r="F798" s="8">
        <v>49218060</v>
      </c>
      <c r="G798" s="8">
        <v>19</v>
      </c>
      <c r="H798" s="8" t="s">
        <v>1339</v>
      </c>
      <c r="I798" s="9" t="s">
        <v>1340</v>
      </c>
      <c r="J798" s="60">
        <v>2.5708999999999999E-2</v>
      </c>
      <c r="K798" s="61">
        <v>4.14621E-3</v>
      </c>
      <c r="L798" s="62">
        <v>2.7000000000000002E-9</v>
      </c>
      <c r="M798" s="60" t="s">
        <v>150</v>
      </c>
    </row>
    <row r="799" spans="1:13" hidden="1" x14ac:dyDescent="0.2">
      <c r="A799" s="8" t="s">
        <v>267</v>
      </c>
      <c r="B799" s="8" t="s">
        <v>132</v>
      </c>
      <c r="C799" s="8" t="s">
        <v>14</v>
      </c>
      <c r="D799" s="8" t="s">
        <v>45</v>
      </c>
      <c r="E799" s="8">
        <v>0.42247000000000001</v>
      </c>
      <c r="F799" s="8">
        <v>135837906</v>
      </c>
      <c r="G799" s="8">
        <v>2</v>
      </c>
      <c r="H799" s="8" t="s">
        <v>659</v>
      </c>
      <c r="I799" s="9" t="s">
        <v>660</v>
      </c>
      <c r="J799" s="60">
        <v>-8.6655099999999999E-2</v>
      </c>
      <c r="K799" s="61">
        <v>1.45661E-2</v>
      </c>
      <c r="L799" s="62">
        <v>2.7000000000000002E-9</v>
      </c>
      <c r="M799" s="60">
        <v>5959</v>
      </c>
    </row>
    <row r="800" spans="1:13" hidden="1" x14ac:dyDescent="0.2">
      <c r="A800" s="8" t="s">
        <v>288</v>
      </c>
      <c r="B800" s="8" t="s">
        <v>100</v>
      </c>
      <c r="C800" t="s">
        <v>26</v>
      </c>
      <c r="D800" t="s">
        <v>45</v>
      </c>
      <c r="E800" s="8">
        <v>0.49686799999999998</v>
      </c>
      <c r="F800" s="8">
        <v>49218060</v>
      </c>
      <c r="G800" s="8">
        <v>19</v>
      </c>
      <c r="H800" s="8" t="s">
        <v>1339</v>
      </c>
      <c r="I800" s="9" t="s">
        <v>1340</v>
      </c>
      <c r="J800" s="60">
        <v>2.5708999999999999E-2</v>
      </c>
      <c r="K800" s="61">
        <v>4.14621E-3</v>
      </c>
      <c r="L800" s="62">
        <v>2.7000000000000002E-9</v>
      </c>
      <c r="M800" s="60" t="s">
        <v>150</v>
      </c>
    </row>
    <row r="801" spans="1:13" hidden="1" x14ac:dyDescent="0.2">
      <c r="A801" s="8" t="s">
        <v>288</v>
      </c>
      <c r="B801" s="8" t="s">
        <v>100</v>
      </c>
      <c r="C801" t="s">
        <v>26</v>
      </c>
      <c r="D801" t="s">
        <v>45</v>
      </c>
      <c r="E801" s="8">
        <v>0.49686799999999998</v>
      </c>
      <c r="F801" s="8">
        <v>49218060</v>
      </c>
      <c r="G801" s="8">
        <v>19</v>
      </c>
      <c r="H801" s="8" t="s">
        <v>1296</v>
      </c>
      <c r="I801" s="9" t="s">
        <v>1338</v>
      </c>
      <c r="J801" s="60">
        <v>2.53134E-2</v>
      </c>
      <c r="K801" s="61">
        <v>4.1238999999999998E-3</v>
      </c>
      <c r="L801" s="62">
        <v>2.7000000000000002E-9</v>
      </c>
      <c r="M801" s="60" t="s">
        <v>150</v>
      </c>
    </row>
    <row r="802" spans="1:13" hidden="1" x14ac:dyDescent="0.2">
      <c r="A802" s="8" t="s">
        <v>288</v>
      </c>
      <c r="B802" s="8" t="s">
        <v>100</v>
      </c>
      <c r="C802" t="s">
        <v>26</v>
      </c>
      <c r="D802" t="s">
        <v>45</v>
      </c>
      <c r="E802" s="8">
        <v>0.49785800000000002</v>
      </c>
      <c r="F802" s="8">
        <v>49218060</v>
      </c>
      <c r="G802" s="8">
        <v>19</v>
      </c>
      <c r="H802" s="8" t="s">
        <v>1336</v>
      </c>
      <c r="I802" s="9" t="s">
        <v>1337</v>
      </c>
      <c r="J802" s="60">
        <v>1.5829100000000001E-3</v>
      </c>
      <c r="K802" s="61">
        <v>2.6598300000000002E-4</v>
      </c>
      <c r="L802" s="62">
        <v>2.7000000000000002E-9</v>
      </c>
      <c r="M802" s="60">
        <v>462933</v>
      </c>
    </row>
    <row r="803" spans="1:13" hidden="1" x14ac:dyDescent="0.2">
      <c r="A803" s="8" t="s">
        <v>267</v>
      </c>
      <c r="B803" s="8" t="s">
        <v>100</v>
      </c>
      <c r="C803" s="8" t="s">
        <v>26</v>
      </c>
      <c r="D803" s="8" t="s">
        <v>45</v>
      </c>
      <c r="E803" s="8">
        <v>0.49686799999999998</v>
      </c>
      <c r="F803" s="8">
        <v>49218060</v>
      </c>
      <c r="G803" s="8">
        <v>19</v>
      </c>
      <c r="H803" s="8" t="s">
        <v>1341</v>
      </c>
      <c r="I803" s="9" t="s">
        <v>1342</v>
      </c>
      <c r="J803" s="60">
        <v>2.5859199999999999E-2</v>
      </c>
      <c r="K803" s="61">
        <v>4.1445099999999997E-3</v>
      </c>
      <c r="L803" s="62">
        <v>2.7999999999999998E-9</v>
      </c>
      <c r="M803" s="60" t="s">
        <v>150</v>
      </c>
    </row>
    <row r="804" spans="1:13" hidden="1" x14ac:dyDescent="0.2">
      <c r="A804" s="8" t="s">
        <v>267</v>
      </c>
      <c r="B804" s="8" t="s">
        <v>100</v>
      </c>
      <c r="C804" s="8" t="s">
        <v>26</v>
      </c>
      <c r="D804" s="8" t="s">
        <v>45</v>
      </c>
      <c r="E804" s="8">
        <v>0.49686799999999998</v>
      </c>
      <c r="F804" s="8">
        <v>49218060</v>
      </c>
      <c r="G804" s="8">
        <v>19</v>
      </c>
      <c r="H804" s="8" t="s">
        <v>1343</v>
      </c>
      <c r="I804" s="9" t="s">
        <v>1344</v>
      </c>
      <c r="J804" s="60">
        <v>2.5045000000000001E-2</v>
      </c>
      <c r="K804" s="61">
        <v>4.10138E-3</v>
      </c>
      <c r="L804" s="62">
        <v>2.7999999999999998E-9</v>
      </c>
      <c r="M804" s="60" t="s">
        <v>150</v>
      </c>
    </row>
    <row r="805" spans="1:13" hidden="1" x14ac:dyDescent="0.2">
      <c r="A805" s="8" t="s">
        <v>267</v>
      </c>
      <c r="B805" s="8" t="s">
        <v>132</v>
      </c>
      <c r="C805" s="8" t="s">
        <v>14</v>
      </c>
      <c r="D805" s="8" t="s">
        <v>45</v>
      </c>
      <c r="E805" s="8">
        <v>0.42247000000000001</v>
      </c>
      <c r="F805" s="8">
        <v>135837906</v>
      </c>
      <c r="G805" s="8">
        <v>2</v>
      </c>
      <c r="H805" s="8" t="s">
        <v>673</v>
      </c>
      <c r="I805" s="9" t="s">
        <v>674</v>
      </c>
      <c r="J805" s="60">
        <v>-2.56364E-2</v>
      </c>
      <c r="K805" s="61">
        <v>4.3120099999999998E-3</v>
      </c>
      <c r="L805" s="62">
        <v>2.7999999999999998E-9</v>
      </c>
      <c r="M805" s="60">
        <v>5959</v>
      </c>
    </row>
    <row r="806" spans="1:13" hidden="1" x14ac:dyDescent="0.2">
      <c r="A806" s="8" t="s">
        <v>288</v>
      </c>
      <c r="B806" s="8" t="s">
        <v>100</v>
      </c>
      <c r="C806" t="s">
        <v>26</v>
      </c>
      <c r="D806" t="s">
        <v>45</v>
      </c>
      <c r="E806" s="8">
        <v>0.49686799999999998</v>
      </c>
      <c r="F806" s="8">
        <v>49218060</v>
      </c>
      <c r="G806" s="8">
        <v>19</v>
      </c>
      <c r="H806" s="8" t="s">
        <v>1341</v>
      </c>
      <c r="I806" s="9" t="s">
        <v>1342</v>
      </c>
      <c r="J806" s="60">
        <v>2.5859199999999999E-2</v>
      </c>
      <c r="K806" s="61">
        <v>4.1445099999999997E-3</v>
      </c>
      <c r="L806" s="62">
        <v>2.7999999999999998E-9</v>
      </c>
      <c r="M806" s="60" t="s">
        <v>150</v>
      </c>
    </row>
    <row r="807" spans="1:13" hidden="1" x14ac:dyDescent="0.2">
      <c r="A807" s="8" t="s">
        <v>288</v>
      </c>
      <c r="B807" s="8" t="s">
        <v>100</v>
      </c>
      <c r="C807" t="s">
        <v>26</v>
      </c>
      <c r="D807" t="s">
        <v>45</v>
      </c>
      <c r="E807" s="8">
        <v>0.49686799999999998</v>
      </c>
      <c r="F807" s="8">
        <v>49218060</v>
      </c>
      <c r="G807" s="8">
        <v>19</v>
      </c>
      <c r="H807" s="8" t="s">
        <v>1343</v>
      </c>
      <c r="I807" s="9" t="s">
        <v>1344</v>
      </c>
      <c r="J807" s="60">
        <v>2.5045000000000001E-2</v>
      </c>
      <c r="K807" s="61">
        <v>4.10138E-3</v>
      </c>
      <c r="L807" s="62">
        <v>2.7999999999999998E-9</v>
      </c>
      <c r="M807" s="60" t="s">
        <v>150</v>
      </c>
    </row>
    <row r="808" spans="1:13" hidden="1" x14ac:dyDescent="0.2">
      <c r="A808" s="8" t="s">
        <v>267</v>
      </c>
      <c r="B808" s="8" t="s">
        <v>132</v>
      </c>
      <c r="C808" s="8" t="s">
        <v>14</v>
      </c>
      <c r="D808" s="8" t="s">
        <v>45</v>
      </c>
      <c r="E808" s="8">
        <v>0.44115399999999999</v>
      </c>
      <c r="F808" s="8">
        <v>135837906</v>
      </c>
      <c r="G808" s="8">
        <v>2</v>
      </c>
      <c r="H808" s="8" t="s">
        <v>1926</v>
      </c>
      <c r="I808" s="9" t="s">
        <v>1927</v>
      </c>
      <c r="J808" s="60">
        <v>-7.1139099999999997E-2</v>
      </c>
      <c r="K808" s="61">
        <v>1.1971799999999999E-2</v>
      </c>
      <c r="L808" s="62">
        <v>2.81E-9</v>
      </c>
      <c r="M808" s="60">
        <v>19703</v>
      </c>
    </row>
    <row r="809" spans="1:13" hidden="1" x14ac:dyDescent="0.2">
      <c r="A809" s="8" t="s">
        <v>267</v>
      </c>
      <c r="B809" s="8" t="s">
        <v>100</v>
      </c>
      <c r="C809" s="8" t="s">
        <v>26</v>
      </c>
      <c r="D809" s="8" t="s">
        <v>45</v>
      </c>
      <c r="E809" s="8">
        <v>0.49687700000000001</v>
      </c>
      <c r="F809" s="8">
        <v>49218060</v>
      </c>
      <c r="G809" s="8">
        <v>19</v>
      </c>
      <c r="H809" s="8" t="s">
        <v>1345</v>
      </c>
      <c r="I809" s="9" t="s">
        <v>1346</v>
      </c>
      <c r="J809" s="60">
        <v>2.3966100000000001E-2</v>
      </c>
      <c r="K809" s="61">
        <v>4.0363300000000003E-3</v>
      </c>
      <c r="L809" s="62">
        <v>2.8999999999999999E-9</v>
      </c>
      <c r="M809" s="60">
        <v>115082</v>
      </c>
    </row>
    <row r="810" spans="1:13" hidden="1" x14ac:dyDescent="0.2">
      <c r="A810" s="8" t="s">
        <v>288</v>
      </c>
      <c r="B810" s="8" t="s">
        <v>100</v>
      </c>
      <c r="C810" t="s">
        <v>26</v>
      </c>
      <c r="D810" t="s">
        <v>45</v>
      </c>
      <c r="E810" s="8">
        <v>0.49687700000000001</v>
      </c>
      <c r="F810" s="8">
        <v>49218060</v>
      </c>
      <c r="G810" s="8">
        <v>19</v>
      </c>
      <c r="H810" s="8" t="s">
        <v>1345</v>
      </c>
      <c r="I810" s="9" t="s">
        <v>1346</v>
      </c>
      <c r="J810" s="60">
        <v>2.3966100000000001E-2</v>
      </c>
      <c r="K810" s="61">
        <v>4.0363300000000003E-3</v>
      </c>
      <c r="L810" s="62">
        <v>2.8999999999999999E-9</v>
      </c>
      <c r="M810" s="60">
        <v>115082</v>
      </c>
    </row>
    <row r="811" spans="1:13" hidden="1" x14ac:dyDescent="0.2">
      <c r="A811" s="8" t="s">
        <v>267</v>
      </c>
      <c r="B811" s="8" t="s">
        <v>132</v>
      </c>
      <c r="C811" s="8" t="s">
        <v>14</v>
      </c>
      <c r="D811" s="8" t="s">
        <v>45</v>
      </c>
      <c r="E811" s="8">
        <v>0.44115399999999999</v>
      </c>
      <c r="F811" s="8">
        <v>135837906</v>
      </c>
      <c r="G811" s="8">
        <v>2</v>
      </c>
      <c r="H811" s="8" t="s">
        <v>1928</v>
      </c>
      <c r="I811" s="9" t="s">
        <v>1929</v>
      </c>
      <c r="J811" s="60">
        <v>-7.1066199999999996E-2</v>
      </c>
      <c r="K811" s="61">
        <v>1.1971900000000001E-2</v>
      </c>
      <c r="L811" s="62">
        <v>2.9199999999999998E-9</v>
      </c>
      <c r="M811" s="60">
        <v>24442</v>
      </c>
    </row>
    <row r="812" spans="1:13" x14ac:dyDescent="0.2">
      <c r="A812" s="8" t="s">
        <v>267</v>
      </c>
      <c r="B812" s="8" t="s">
        <v>135</v>
      </c>
      <c r="C812" s="8" t="s">
        <v>26</v>
      </c>
      <c r="D812" s="8" t="s">
        <v>45</v>
      </c>
      <c r="E812" s="8">
        <v>0.757664</v>
      </c>
      <c r="F812" s="8">
        <v>136616754</v>
      </c>
      <c r="G812" s="8">
        <v>2</v>
      </c>
      <c r="H812" s="8" t="s">
        <v>613</v>
      </c>
      <c r="I812" s="9" t="s">
        <v>690</v>
      </c>
      <c r="J812" s="82">
        <v>1.7206599999999999E-2</v>
      </c>
      <c r="K812" s="83">
        <v>2.8993600000000001E-3</v>
      </c>
      <c r="L812" s="82">
        <v>2.9499999999999999E-9</v>
      </c>
      <c r="M812" s="82">
        <v>331093</v>
      </c>
    </row>
    <row r="813" spans="1:13" hidden="1" x14ac:dyDescent="0.2">
      <c r="A813" s="8" t="s">
        <v>267</v>
      </c>
      <c r="B813" s="8" t="s">
        <v>100</v>
      </c>
      <c r="C813" s="8" t="s">
        <v>26</v>
      </c>
      <c r="D813" s="8" t="s">
        <v>45</v>
      </c>
      <c r="E813" s="8">
        <v>0.49687700000000001</v>
      </c>
      <c r="F813" s="8">
        <v>49218060</v>
      </c>
      <c r="G813" s="8">
        <v>19</v>
      </c>
      <c r="H813" s="8" t="s">
        <v>1347</v>
      </c>
      <c r="I813" s="9" t="s">
        <v>1348</v>
      </c>
      <c r="J813" s="60">
        <v>2.4486600000000001E-2</v>
      </c>
      <c r="K813" s="61">
        <v>4.1276500000000001E-3</v>
      </c>
      <c r="L813" s="62">
        <v>3E-9</v>
      </c>
      <c r="M813" s="60">
        <v>115082</v>
      </c>
    </row>
    <row r="814" spans="1:13" hidden="1" x14ac:dyDescent="0.2">
      <c r="A814" s="8" t="s">
        <v>288</v>
      </c>
      <c r="B814" s="8" t="s">
        <v>100</v>
      </c>
      <c r="C814" t="s">
        <v>26</v>
      </c>
      <c r="D814" t="s">
        <v>45</v>
      </c>
      <c r="E814" s="8">
        <v>0.49687700000000001</v>
      </c>
      <c r="F814" s="8">
        <v>49218060</v>
      </c>
      <c r="G814" s="8">
        <v>19</v>
      </c>
      <c r="H814" s="8" t="s">
        <v>1347</v>
      </c>
      <c r="I814" s="9" t="s">
        <v>1348</v>
      </c>
      <c r="J814" s="60">
        <v>2.4486600000000001E-2</v>
      </c>
      <c r="K814" s="61">
        <v>4.1276500000000001E-3</v>
      </c>
      <c r="L814" s="62">
        <v>3E-9</v>
      </c>
      <c r="M814" s="60">
        <v>115082</v>
      </c>
    </row>
    <row r="815" spans="1:13" hidden="1" x14ac:dyDescent="0.2">
      <c r="A815" s="8" t="s">
        <v>264</v>
      </c>
      <c r="B815" s="8" t="s">
        <v>125</v>
      </c>
      <c r="C815" t="s">
        <v>14</v>
      </c>
      <c r="D815" t="s">
        <v>26</v>
      </c>
      <c r="E815" s="8" t="s">
        <v>150</v>
      </c>
      <c r="F815" s="8">
        <v>127336602</v>
      </c>
      <c r="G815" s="8">
        <v>4</v>
      </c>
      <c r="H815" s="8" t="s">
        <v>395</v>
      </c>
      <c r="I815" s="9" t="s">
        <v>396</v>
      </c>
      <c r="J815" s="60">
        <v>9.6600800000000001E-2</v>
      </c>
      <c r="K815" s="61">
        <v>1.62677E-2</v>
      </c>
      <c r="L815" s="62">
        <v>3.0564699999999999E-9</v>
      </c>
      <c r="M815" s="60">
        <v>14306</v>
      </c>
    </row>
    <row r="816" spans="1:13" hidden="1" x14ac:dyDescent="0.2">
      <c r="A816" s="8" t="s">
        <v>289</v>
      </c>
      <c r="B816" s="8" t="s">
        <v>125</v>
      </c>
      <c r="C816" s="8" t="s">
        <v>14</v>
      </c>
      <c r="D816" s="8" t="s">
        <v>26</v>
      </c>
      <c r="E816" s="8" t="s">
        <v>150</v>
      </c>
      <c r="F816" s="8">
        <v>127336602</v>
      </c>
      <c r="G816" s="8">
        <v>4</v>
      </c>
      <c r="H816" s="8" t="s">
        <v>395</v>
      </c>
      <c r="I816" s="9" t="s">
        <v>396</v>
      </c>
      <c r="J816" s="60">
        <v>9.6600800000000001E-2</v>
      </c>
      <c r="K816" s="61">
        <v>1.62677E-2</v>
      </c>
      <c r="L816" s="62">
        <v>3.0600000000000002E-9</v>
      </c>
      <c r="M816" s="60">
        <v>14306</v>
      </c>
    </row>
    <row r="817" spans="1:13" hidden="1" x14ac:dyDescent="0.2">
      <c r="A817" s="8" t="s">
        <v>267</v>
      </c>
      <c r="B817" s="8" t="s">
        <v>100</v>
      </c>
      <c r="C817" s="8" t="s">
        <v>26</v>
      </c>
      <c r="D817" s="8" t="s">
        <v>45</v>
      </c>
      <c r="E817" s="8">
        <v>0.49686799999999998</v>
      </c>
      <c r="F817" s="8">
        <v>49218060</v>
      </c>
      <c r="G817" s="8">
        <v>19</v>
      </c>
      <c r="H817" s="8" t="s">
        <v>1349</v>
      </c>
      <c r="I817" s="9" t="s">
        <v>1350</v>
      </c>
      <c r="J817" s="60">
        <v>2.5286200000000002E-2</v>
      </c>
      <c r="K817" s="61">
        <v>4.1175500000000002E-3</v>
      </c>
      <c r="L817" s="62">
        <v>3.2000000000000001E-9</v>
      </c>
      <c r="M817" s="60" t="s">
        <v>150</v>
      </c>
    </row>
    <row r="818" spans="1:13" hidden="1" x14ac:dyDescent="0.2">
      <c r="A818" s="8" t="s">
        <v>288</v>
      </c>
      <c r="B818" s="8" t="s">
        <v>100</v>
      </c>
      <c r="C818" t="s">
        <v>26</v>
      </c>
      <c r="D818" t="s">
        <v>45</v>
      </c>
      <c r="E818" s="8">
        <v>0.49686799999999998</v>
      </c>
      <c r="F818" s="8">
        <v>49218060</v>
      </c>
      <c r="G818" s="8">
        <v>19</v>
      </c>
      <c r="H818" s="8" t="s">
        <v>1349</v>
      </c>
      <c r="I818" s="9" t="s">
        <v>1350</v>
      </c>
      <c r="J818" s="60">
        <v>2.5286200000000002E-2</v>
      </c>
      <c r="K818" s="61">
        <v>4.1175500000000002E-3</v>
      </c>
      <c r="L818" s="62">
        <v>3.2000000000000001E-9</v>
      </c>
      <c r="M818" s="60" t="s">
        <v>150</v>
      </c>
    </row>
    <row r="819" spans="1:13" x14ac:dyDescent="0.2">
      <c r="A819" s="8" t="s">
        <v>267</v>
      </c>
      <c r="B819" s="8" t="s">
        <v>135</v>
      </c>
      <c r="C819" s="8" t="s">
        <v>26</v>
      </c>
      <c r="D819" s="8" t="s">
        <v>45</v>
      </c>
      <c r="E819" s="8">
        <v>0.73861900000000003</v>
      </c>
      <c r="F819" s="8">
        <v>136616754</v>
      </c>
      <c r="G819" s="8">
        <v>2</v>
      </c>
      <c r="H819" s="8" t="s">
        <v>691</v>
      </c>
      <c r="I819" s="9" t="s">
        <v>692</v>
      </c>
      <c r="J819" s="82">
        <v>1.01355E-2</v>
      </c>
      <c r="K819" s="83">
        <v>1.71368E-3</v>
      </c>
      <c r="L819" s="82">
        <v>3.3000000000000002E-9</v>
      </c>
      <c r="M819" s="82">
        <v>454724</v>
      </c>
    </row>
    <row r="820" spans="1:13" hidden="1" x14ac:dyDescent="0.2">
      <c r="A820" s="8" t="s">
        <v>267</v>
      </c>
      <c r="B820" s="8" t="s">
        <v>100</v>
      </c>
      <c r="C820" s="8" t="s">
        <v>26</v>
      </c>
      <c r="D820" s="8" t="s">
        <v>45</v>
      </c>
      <c r="E820" s="8">
        <v>0.49686799999999998</v>
      </c>
      <c r="F820" s="8">
        <v>49218060</v>
      </c>
      <c r="G820" s="8">
        <v>19</v>
      </c>
      <c r="H820" s="8" t="s">
        <v>1351</v>
      </c>
      <c r="I820" s="9" t="s">
        <v>1352</v>
      </c>
      <c r="J820" s="60">
        <v>2.4475899999999998E-2</v>
      </c>
      <c r="K820" s="61">
        <v>4.0886899999999999E-3</v>
      </c>
      <c r="L820" s="62">
        <v>3.3000000000000002E-9</v>
      </c>
      <c r="M820" s="60" t="s">
        <v>150</v>
      </c>
    </row>
    <row r="821" spans="1:13" hidden="1" x14ac:dyDescent="0.2">
      <c r="A821" s="8" t="s">
        <v>288</v>
      </c>
      <c r="B821" s="8" t="s">
        <v>100</v>
      </c>
      <c r="C821" t="s">
        <v>26</v>
      </c>
      <c r="D821" t="s">
        <v>45</v>
      </c>
      <c r="E821" s="8">
        <v>0.49686799999999998</v>
      </c>
      <c r="F821" s="8">
        <v>49218060</v>
      </c>
      <c r="G821" s="8">
        <v>19</v>
      </c>
      <c r="H821" s="8" t="s">
        <v>1351</v>
      </c>
      <c r="I821" s="9" t="s">
        <v>1352</v>
      </c>
      <c r="J821" s="60">
        <v>2.4475899999999998E-2</v>
      </c>
      <c r="K821" s="61">
        <v>4.0886899999999999E-3</v>
      </c>
      <c r="L821" s="62">
        <v>3.3000000000000002E-9</v>
      </c>
      <c r="M821" s="60" t="s">
        <v>150</v>
      </c>
    </row>
    <row r="822" spans="1:13" hidden="1" x14ac:dyDescent="0.2">
      <c r="A822" s="8" t="s">
        <v>267</v>
      </c>
      <c r="B822" s="8" t="s">
        <v>100</v>
      </c>
      <c r="C822" s="8" t="s">
        <v>26</v>
      </c>
      <c r="D822" s="8" t="s">
        <v>45</v>
      </c>
      <c r="E822" s="8">
        <v>0.49686799999999998</v>
      </c>
      <c r="F822" s="8">
        <v>49218060</v>
      </c>
      <c r="G822" s="8">
        <v>19</v>
      </c>
      <c r="H822" s="8" t="s">
        <v>1353</v>
      </c>
      <c r="I822" s="9" t="s">
        <v>1354</v>
      </c>
      <c r="J822" s="60">
        <v>2.5756399999999999E-2</v>
      </c>
      <c r="K822" s="61">
        <v>4.1403899999999999E-3</v>
      </c>
      <c r="L822" s="62">
        <v>3.3999999999999998E-9</v>
      </c>
      <c r="M822" s="60" t="s">
        <v>150</v>
      </c>
    </row>
    <row r="823" spans="1:13" hidden="1" x14ac:dyDescent="0.2">
      <c r="A823" s="8" t="s">
        <v>267</v>
      </c>
      <c r="B823" s="8" t="s">
        <v>132</v>
      </c>
      <c r="C823" s="8" t="s">
        <v>14</v>
      </c>
      <c r="D823" s="8" t="s">
        <v>45</v>
      </c>
      <c r="E823" s="8">
        <v>0.28391100000000002</v>
      </c>
      <c r="F823" s="8">
        <v>135837906</v>
      </c>
      <c r="G823" s="8">
        <v>2</v>
      </c>
      <c r="H823" s="8" t="s">
        <v>652</v>
      </c>
      <c r="I823" s="9" t="s">
        <v>653</v>
      </c>
      <c r="J823" s="60">
        <v>2.42857E-2</v>
      </c>
      <c r="K823" s="61">
        <v>4.3787699999999997E-3</v>
      </c>
      <c r="L823" s="62">
        <v>3.3999999999999998E-9</v>
      </c>
      <c r="M823" s="60" t="s">
        <v>150</v>
      </c>
    </row>
    <row r="824" spans="1:13" hidden="1" x14ac:dyDescent="0.2">
      <c r="A824" s="8" t="s">
        <v>267</v>
      </c>
      <c r="B824" s="8" t="s">
        <v>132</v>
      </c>
      <c r="C824" s="8" t="s">
        <v>14</v>
      </c>
      <c r="D824" s="8" t="s">
        <v>45</v>
      </c>
      <c r="E824" s="8">
        <v>0.28397099999999997</v>
      </c>
      <c r="F824" s="8">
        <v>135837906</v>
      </c>
      <c r="G824" s="8">
        <v>2</v>
      </c>
      <c r="H824" s="8" t="s">
        <v>590</v>
      </c>
      <c r="I824" s="9" t="s">
        <v>591</v>
      </c>
      <c r="J824" s="60">
        <v>-1.0156E-2</v>
      </c>
      <c r="K824" s="61">
        <v>1.7183700000000001E-3</v>
      </c>
      <c r="L824" s="62">
        <v>3.3999999999999998E-9</v>
      </c>
      <c r="M824" s="60">
        <v>454823</v>
      </c>
    </row>
    <row r="825" spans="1:13" hidden="1" x14ac:dyDescent="0.2">
      <c r="A825" s="8" t="s">
        <v>288</v>
      </c>
      <c r="B825" s="8" t="s">
        <v>100</v>
      </c>
      <c r="C825" t="s">
        <v>26</v>
      </c>
      <c r="D825" t="s">
        <v>45</v>
      </c>
      <c r="E825" s="8">
        <v>0.49686799999999998</v>
      </c>
      <c r="F825" s="8">
        <v>49218060</v>
      </c>
      <c r="G825" s="8">
        <v>19</v>
      </c>
      <c r="H825" s="8" t="s">
        <v>1353</v>
      </c>
      <c r="I825" s="9" t="s">
        <v>1354</v>
      </c>
      <c r="J825" s="60">
        <v>2.5756399999999999E-2</v>
      </c>
      <c r="K825" s="61">
        <v>4.1403899999999999E-3</v>
      </c>
      <c r="L825" s="62">
        <v>3.3999999999999998E-9</v>
      </c>
      <c r="M825" s="60" t="s">
        <v>150</v>
      </c>
    </row>
    <row r="826" spans="1:13" hidden="1" x14ac:dyDescent="0.2">
      <c r="A826" s="8" t="s">
        <v>267</v>
      </c>
      <c r="B826" s="8" t="s">
        <v>100</v>
      </c>
      <c r="C826" s="8" t="s">
        <v>26</v>
      </c>
      <c r="D826" s="8" t="s">
        <v>45</v>
      </c>
      <c r="E826" s="8">
        <v>0.45689999999999997</v>
      </c>
      <c r="F826" s="8">
        <v>49218060</v>
      </c>
      <c r="G826" s="8">
        <v>19</v>
      </c>
      <c r="H826" s="8" t="s">
        <v>1355</v>
      </c>
      <c r="I826" s="9" t="s">
        <v>1356</v>
      </c>
      <c r="J826" s="60">
        <v>6.0730899999999997E-2</v>
      </c>
      <c r="K826" s="61">
        <v>1.02813E-2</v>
      </c>
      <c r="L826" s="62">
        <v>3.4900000000000001E-9</v>
      </c>
      <c r="M826" s="60">
        <v>34652</v>
      </c>
    </row>
    <row r="827" spans="1:13" hidden="1" x14ac:dyDescent="0.2">
      <c r="A827" s="8" t="s">
        <v>267</v>
      </c>
      <c r="B827" s="8" t="s">
        <v>100</v>
      </c>
      <c r="C827" s="8" t="s">
        <v>26</v>
      </c>
      <c r="D827" s="8" t="s">
        <v>45</v>
      </c>
      <c r="E827" s="8">
        <v>0.45689999999999997</v>
      </c>
      <c r="F827" s="8">
        <v>49218060</v>
      </c>
      <c r="G827" s="8">
        <v>19</v>
      </c>
      <c r="H827" s="8" t="s">
        <v>1355</v>
      </c>
      <c r="I827" s="9" t="s">
        <v>1357</v>
      </c>
      <c r="J827" s="60">
        <v>6.0730899999999997E-2</v>
      </c>
      <c r="K827" s="61">
        <v>1.02813E-2</v>
      </c>
      <c r="L827" s="62">
        <v>3.4900000000000001E-9</v>
      </c>
      <c r="M827" s="60">
        <v>65642</v>
      </c>
    </row>
    <row r="828" spans="1:13" hidden="1" x14ac:dyDescent="0.2">
      <c r="A828" s="8" t="s">
        <v>288</v>
      </c>
      <c r="B828" s="8" t="s">
        <v>100</v>
      </c>
      <c r="C828" t="s">
        <v>26</v>
      </c>
      <c r="D828" t="s">
        <v>45</v>
      </c>
      <c r="E828" s="8">
        <v>0.45689999999999997</v>
      </c>
      <c r="F828" s="8">
        <v>49218060</v>
      </c>
      <c r="G828" s="8">
        <v>19</v>
      </c>
      <c r="H828" s="8" t="s">
        <v>1355</v>
      </c>
      <c r="I828" s="9" t="s">
        <v>1356</v>
      </c>
      <c r="J828" s="60">
        <v>6.0730899999999997E-2</v>
      </c>
      <c r="K828" s="61">
        <v>1.02813E-2</v>
      </c>
      <c r="L828" s="62">
        <v>3.4900000000000001E-9</v>
      </c>
      <c r="M828" s="60">
        <v>34652</v>
      </c>
    </row>
    <row r="829" spans="1:13" hidden="1" x14ac:dyDescent="0.2">
      <c r="A829" s="8" t="s">
        <v>288</v>
      </c>
      <c r="B829" s="8" t="s">
        <v>100</v>
      </c>
      <c r="C829" t="s">
        <v>26</v>
      </c>
      <c r="D829" t="s">
        <v>45</v>
      </c>
      <c r="E829" s="8">
        <v>0.45689999999999997</v>
      </c>
      <c r="F829" s="8">
        <v>49218060</v>
      </c>
      <c r="G829" s="8">
        <v>19</v>
      </c>
      <c r="H829" s="8" t="s">
        <v>1355</v>
      </c>
      <c r="I829" s="9" t="s">
        <v>1357</v>
      </c>
      <c r="J829" s="60">
        <v>6.0730899999999997E-2</v>
      </c>
      <c r="K829" s="61">
        <v>1.02813E-2</v>
      </c>
      <c r="L829" s="62">
        <v>3.4900000000000001E-9</v>
      </c>
      <c r="M829" s="60">
        <v>65642</v>
      </c>
    </row>
    <row r="830" spans="1:13" hidden="1" x14ac:dyDescent="0.2">
      <c r="A830" s="8" t="s">
        <v>267</v>
      </c>
      <c r="B830" s="8" t="s">
        <v>132</v>
      </c>
      <c r="C830" s="8" t="s">
        <v>14</v>
      </c>
      <c r="D830" s="8" t="s">
        <v>45</v>
      </c>
      <c r="E830" s="8">
        <v>0.44115399999999999</v>
      </c>
      <c r="F830" s="8">
        <v>135837906</v>
      </c>
      <c r="G830" s="8">
        <v>2</v>
      </c>
      <c r="H830" s="8" t="s">
        <v>1930</v>
      </c>
      <c r="I830" s="9" t="s">
        <v>1931</v>
      </c>
      <c r="J830" s="60">
        <v>-7.0620799999999997E-2</v>
      </c>
      <c r="K830" s="61">
        <v>1.1972099999999999E-2</v>
      </c>
      <c r="L830" s="62">
        <v>3.6600000000000002E-9</v>
      </c>
      <c r="M830" s="60">
        <v>8269</v>
      </c>
    </row>
    <row r="831" spans="1:13" hidden="1" x14ac:dyDescent="0.2">
      <c r="A831" s="8" t="s">
        <v>267</v>
      </c>
      <c r="B831" s="8" t="s">
        <v>128</v>
      </c>
      <c r="C831" s="8" t="s">
        <v>26</v>
      </c>
      <c r="D831" s="8" t="s">
        <v>15</v>
      </c>
      <c r="E831" s="8" t="s">
        <v>150</v>
      </c>
      <c r="F831" s="8">
        <v>1030320</v>
      </c>
      <c r="G831" s="8">
        <v>19</v>
      </c>
      <c r="H831" s="8" t="s">
        <v>1822</v>
      </c>
      <c r="I831" s="9" t="s">
        <v>1823</v>
      </c>
      <c r="J831" s="60">
        <v>0.132164</v>
      </c>
      <c r="K831" s="61">
        <v>2.2207999999999999E-2</v>
      </c>
      <c r="L831" s="62">
        <v>3.7399999999999999E-9</v>
      </c>
      <c r="M831" s="60">
        <v>14306</v>
      </c>
    </row>
    <row r="832" spans="1:13" hidden="1" x14ac:dyDescent="0.2">
      <c r="A832" s="8" t="s">
        <v>267</v>
      </c>
      <c r="B832" s="8" t="s">
        <v>100</v>
      </c>
      <c r="C832" s="8" t="s">
        <v>26</v>
      </c>
      <c r="D832" s="8" t="s">
        <v>45</v>
      </c>
      <c r="E832" s="8">
        <v>0.49689800000000001</v>
      </c>
      <c r="F832" s="8">
        <v>49218060</v>
      </c>
      <c r="G832" s="8">
        <v>19</v>
      </c>
      <c r="H832" s="8" t="s">
        <v>1358</v>
      </c>
      <c r="I832" s="9" t="s">
        <v>1359</v>
      </c>
      <c r="J832" s="60">
        <v>2.2925299999999999E-2</v>
      </c>
      <c r="K832" s="61">
        <v>3.9020299999999999E-3</v>
      </c>
      <c r="L832" s="62">
        <v>3.8000000000000001E-9</v>
      </c>
      <c r="M832" s="60" t="s">
        <v>150</v>
      </c>
    </row>
    <row r="833" spans="1:13" hidden="1" x14ac:dyDescent="0.2">
      <c r="A833" s="8" t="s">
        <v>267</v>
      </c>
      <c r="B833" s="8" t="s">
        <v>100</v>
      </c>
      <c r="C833" s="8" t="s">
        <v>26</v>
      </c>
      <c r="D833" s="8" t="s">
        <v>45</v>
      </c>
      <c r="E833" s="8">
        <v>0.49689800000000001</v>
      </c>
      <c r="F833" s="8">
        <v>49218060</v>
      </c>
      <c r="G833" s="8">
        <v>19</v>
      </c>
      <c r="H833" s="8" t="s">
        <v>1360</v>
      </c>
      <c r="I833" s="9" t="s">
        <v>1361</v>
      </c>
      <c r="J833" s="60">
        <v>2.4082599999999999E-2</v>
      </c>
      <c r="K833" s="61">
        <v>4.1116800000000004E-3</v>
      </c>
      <c r="L833" s="62">
        <v>3.8000000000000001E-9</v>
      </c>
      <c r="M833" s="60" t="s">
        <v>150</v>
      </c>
    </row>
    <row r="834" spans="1:13" hidden="1" x14ac:dyDescent="0.2">
      <c r="A834" s="8" t="s">
        <v>288</v>
      </c>
      <c r="B834" s="8" t="s">
        <v>100</v>
      </c>
      <c r="C834" t="s">
        <v>26</v>
      </c>
      <c r="D834" t="s">
        <v>45</v>
      </c>
      <c r="E834" s="8">
        <v>0.49689800000000001</v>
      </c>
      <c r="F834" s="8">
        <v>49218060</v>
      </c>
      <c r="G834" s="8">
        <v>19</v>
      </c>
      <c r="H834" s="8" t="s">
        <v>1360</v>
      </c>
      <c r="I834" s="9" t="s">
        <v>1361</v>
      </c>
      <c r="J834" s="60">
        <v>2.4082599999999999E-2</v>
      </c>
      <c r="K834" s="61">
        <v>4.1116800000000004E-3</v>
      </c>
      <c r="L834" s="62">
        <v>3.8000000000000001E-9</v>
      </c>
      <c r="M834" s="60" t="s">
        <v>150</v>
      </c>
    </row>
    <row r="835" spans="1:13" hidden="1" x14ac:dyDescent="0.2">
      <c r="A835" s="8" t="s">
        <v>288</v>
      </c>
      <c r="B835" s="8" t="s">
        <v>100</v>
      </c>
      <c r="C835" t="s">
        <v>26</v>
      </c>
      <c r="D835" t="s">
        <v>45</v>
      </c>
      <c r="E835" s="8">
        <v>0.49689800000000001</v>
      </c>
      <c r="F835" s="8">
        <v>49218060</v>
      </c>
      <c r="G835" s="8">
        <v>19</v>
      </c>
      <c r="H835" s="8" t="s">
        <v>1358</v>
      </c>
      <c r="I835" s="9" t="s">
        <v>1359</v>
      </c>
      <c r="J835" s="60">
        <v>2.2925299999999999E-2</v>
      </c>
      <c r="K835" s="61">
        <v>3.9020299999999999E-3</v>
      </c>
      <c r="L835" s="62">
        <v>3.8000000000000001E-9</v>
      </c>
      <c r="M835" s="60" t="s">
        <v>150</v>
      </c>
    </row>
    <row r="836" spans="1:13" x14ac:dyDescent="0.2">
      <c r="A836" s="8" t="s">
        <v>267</v>
      </c>
      <c r="B836" s="8" t="s">
        <v>135</v>
      </c>
      <c r="C836" s="8" t="s">
        <v>26</v>
      </c>
      <c r="D836" s="8" t="s">
        <v>45</v>
      </c>
      <c r="E836" s="8">
        <v>0.757664</v>
      </c>
      <c r="F836" s="8">
        <v>136616754</v>
      </c>
      <c r="G836" s="8">
        <v>2</v>
      </c>
      <c r="H836" s="8" t="s">
        <v>626</v>
      </c>
      <c r="I836" s="9" t="s">
        <v>693</v>
      </c>
      <c r="J836" s="82">
        <v>1.6551799999999998E-2</v>
      </c>
      <c r="K836" s="83">
        <v>2.8097600000000001E-3</v>
      </c>
      <c r="L836" s="82">
        <v>3.8499999999999997E-9</v>
      </c>
      <c r="M836" s="82">
        <v>330762</v>
      </c>
    </row>
    <row r="837" spans="1:13" x14ac:dyDescent="0.2">
      <c r="A837" s="8" t="s">
        <v>267</v>
      </c>
      <c r="B837" s="8" t="s">
        <v>135</v>
      </c>
      <c r="C837" s="8" t="s">
        <v>26</v>
      </c>
      <c r="D837" s="8" t="s">
        <v>45</v>
      </c>
      <c r="E837" s="8">
        <v>0.73870000000000002</v>
      </c>
      <c r="F837" s="8">
        <v>136616754</v>
      </c>
      <c r="G837" s="8">
        <v>2</v>
      </c>
      <c r="H837" s="8" t="s">
        <v>694</v>
      </c>
      <c r="I837" s="9" t="s">
        <v>695</v>
      </c>
      <c r="J837" s="82">
        <v>-2.76992E-2</v>
      </c>
      <c r="K837" s="83">
        <v>4.7040199999999997E-3</v>
      </c>
      <c r="L837" s="82">
        <v>3.9000000000000002E-9</v>
      </c>
      <c r="M837" s="82" t="s">
        <v>150</v>
      </c>
    </row>
    <row r="838" spans="1:13" x14ac:dyDescent="0.2">
      <c r="A838" s="8" t="s">
        <v>267</v>
      </c>
      <c r="B838" s="8" t="s">
        <v>135</v>
      </c>
      <c r="C838" s="8" t="s">
        <v>26</v>
      </c>
      <c r="D838" s="8" t="s">
        <v>45</v>
      </c>
      <c r="E838" s="8">
        <v>0.73874600000000001</v>
      </c>
      <c r="F838" s="8">
        <v>136616754</v>
      </c>
      <c r="G838" s="8">
        <v>2</v>
      </c>
      <c r="H838" s="8" t="s">
        <v>696</v>
      </c>
      <c r="I838" s="9" t="s">
        <v>697</v>
      </c>
      <c r="J838" s="82">
        <v>1.31039E-2</v>
      </c>
      <c r="K838" s="83">
        <v>2.2251599999999999E-3</v>
      </c>
      <c r="L838" s="82">
        <v>3.9000000000000002E-9</v>
      </c>
      <c r="M838" s="82">
        <v>461460</v>
      </c>
    </row>
    <row r="839" spans="1:13" hidden="1" x14ac:dyDescent="0.2">
      <c r="A839" s="8" t="s">
        <v>267</v>
      </c>
      <c r="B839" s="8" t="s">
        <v>100</v>
      </c>
      <c r="C839" s="8" t="s">
        <v>26</v>
      </c>
      <c r="D839" s="8" t="s">
        <v>45</v>
      </c>
      <c r="E839" s="8">
        <v>0.49686799999999998</v>
      </c>
      <c r="F839" s="8">
        <v>49218060</v>
      </c>
      <c r="G839" s="8">
        <v>19</v>
      </c>
      <c r="H839" s="8" t="s">
        <v>1362</v>
      </c>
      <c r="I839" s="9" t="s">
        <v>1363</v>
      </c>
      <c r="J839" s="60">
        <v>2.4613699999999999E-2</v>
      </c>
      <c r="K839" s="61">
        <v>4.0907299999999999E-3</v>
      </c>
      <c r="L839" s="62">
        <v>3.9000000000000002E-9</v>
      </c>
      <c r="M839" s="60" t="s">
        <v>150</v>
      </c>
    </row>
    <row r="840" spans="1:13" hidden="1" x14ac:dyDescent="0.2">
      <c r="A840" s="8" t="s">
        <v>288</v>
      </c>
      <c r="B840" s="8" t="s">
        <v>100</v>
      </c>
      <c r="C840" t="s">
        <v>26</v>
      </c>
      <c r="D840" t="s">
        <v>45</v>
      </c>
      <c r="E840" s="8">
        <v>0.49686799999999998</v>
      </c>
      <c r="F840" s="8">
        <v>49218060</v>
      </c>
      <c r="G840" s="8">
        <v>19</v>
      </c>
      <c r="H840" s="8" t="s">
        <v>1362</v>
      </c>
      <c r="I840" s="9" t="s">
        <v>1363</v>
      </c>
      <c r="J840" s="60">
        <v>2.4613699999999999E-2</v>
      </c>
      <c r="K840" s="61">
        <v>4.0907299999999999E-3</v>
      </c>
      <c r="L840" s="62">
        <v>3.9000000000000002E-9</v>
      </c>
      <c r="M840" s="60" t="s">
        <v>150</v>
      </c>
    </row>
    <row r="841" spans="1:13" hidden="1" x14ac:dyDescent="0.2">
      <c r="A841" s="8" t="s">
        <v>267</v>
      </c>
      <c r="B841" s="8" t="s">
        <v>100</v>
      </c>
      <c r="C841" s="8" t="s">
        <v>26</v>
      </c>
      <c r="D841" s="8" t="s">
        <v>45</v>
      </c>
      <c r="E841" s="8">
        <v>0.49687700000000001</v>
      </c>
      <c r="F841" s="8">
        <v>49218060</v>
      </c>
      <c r="G841" s="8">
        <v>19</v>
      </c>
      <c r="H841" s="8" t="s">
        <v>1364</v>
      </c>
      <c r="I841" s="9" t="s">
        <v>1365</v>
      </c>
      <c r="J841" s="60">
        <v>2.4334700000000001E-2</v>
      </c>
      <c r="K841" s="61">
        <v>4.1346300000000002E-3</v>
      </c>
      <c r="L841" s="62">
        <v>4.0000000000000002E-9</v>
      </c>
      <c r="M841" s="60">
        <v>115082</v>
      </c>
    </row>
    <row r="842" spans="1:13" hidden="1" x14ac:dyDescent="0.2">
      <c r="A842" s="8" t="s">
        <v>267</v>
      </c>
      <c r="B842" s="8" t="s">
        <v>100</v>
      </c>
      <c r="C842" s="8" t="s">
        <v>26</v>
      </c>
      <c r="D842" s="8" t="s">
        <v>45</v>
      </c>
      <c r="E842" s="8">
        <v>0.49687700000000001</v>
      </c>
      <c r="F842" s="8">
        <v>49218060</v>
      </c>
      <c r="G842" s="8">
        <v>19</v>
      </c>
      <c r="H842" s="8" t="s">
        <v>1366</v>
      </c>
      <c r="I842" s="9" t="s">
        <v>1367</v>
      </c>
      <c r="J842" s="60">
        <v>2.4362200000000001E-2</v>
      </c>
      <c r="K842" s="61">
        <v>4.1411800000000004E-3</v>
      </c>
      <c r="L842" s="62">
        <v>4.0000000000000002E-9</v>
      </c>
      <c r="M842" s="60">
        <v>115082</v>
      </c>
    </row>
    <row r="843" spans="1:13" hidden="1" x14ac:dyDescent="0.2">
      <c r="A843" s="8" t="s">
        <v>288</v>
      </c>
      <c r="B843" s="8" t="s">
        <v>100</v>
      </c>
      <c r="C843" t="s">
        <v>26</v>
      </c>
      <c r="D843" t="s">
        <v>45</v>
      </c>
      <c r="E843" s="8">
        <v>0.49687700000000001</v>
      </c>
      <c r="F843" s="8">
        <v>49218060</v>
      </c>
      <c r="G843" s="8">
        <v>19</v>
      </c>
      <c r="H843" s="8" t="s">
        <v>1366</v>
      </c>
      <c r="I843" s="9" t="s">
        <v>1367</v>
      </c>
      <c r="J843" s="60">
        <v>2.4362200000000001E-2</v>
      </c>
      <c r="K843" s="61">
        <v>4.1411800000000004E-3</v>
      </c>
      <c r="L843" s="62">
        <v>4.0000000000000002E-9</v>
      </c>
      <c r="M843" s="60">
        <v>115082</v>
      </c>
    </row>
    <row r="844" spans="1:13" hidden="1" x14ac:dyDescent="0.2">
      <c r="A844" s="8" t="s">
        <v>288</v>
      </c>
      <c r="B844" s="8" t="s">
        <v>100</v>
      </c>
      <c r="C844" t="s">
        <v>26</v>
      </c>
      <c r="D844" t="s">
        <v>45</v>
      </c>
      <c r="E844" s="8">
        <v>0.49687700000000001</v>
      </c>
      <c r="F844" s="8">
        <v>49218060</v>
      </c>
      <c r="G844" s="8">
        <v>19</v>
      </c>
      <c r="H844" s="8" t="s">
        <v>1364</v>
      </c>
      <c r="I844" s="9" t="s">
        <v>1365</v>
      </c>
      <c r="J844" s="60">
        <v>2.4334700000000001E-2</v>
      </c>
      <c r="K844" s="61">
        <v>4.1346300000000002E-3</v>
      </c>
      <c r="L844" s="62">
        <v>4.0000000000000002E-9</v>
      </c>
      <c r="M844" s="60">
        <v>115082</v>
      </c>
    </row>
    <row r="845" spans="1:13" x14ac:dyDescent="0.2">
      <c r="A845" s="8" t="s">
        <v>267</v>
      </c>
      <c r="B845" s="8" t="s">
        <v>135</v>
      </c>
      <c r="C845" s="8" t="s">
        <v>26</v>
      </c>
      <c r="D845" s="8" t="s">
        <v>45</v>
      </c>
      <c r="E845" s="8">
        <v>0.757664</v>
      </c>
      <c r="F845" s="8">
        <v>136616754</v>
      </c>
      <c r="G845" s="8">
        <v>2</v>
      </c>
      <c r="H845" s="8" t="s">
        <v>597</v>
      </c>
      <c r="I845" s="9" t="s">
        <v>698</v>
      </c>
      <c r="J845" s="82">
        <v>1.05743E-2</v>
      </c>
      <c r="K845" s="83">
        <v>1.8006000000000001E-3</v>
      </c>
      <c r="L845" s="82">
        <v>4.2899999999999999E-9</v>
      </c>
      <c r="M845" s="82">
        <v>331278</v>
      </c>
    </row>
    <row r="846" spans="1:13" hidden="1" x14ac:dyDescent="0.2">
      <c r="A846" s="8" t="s">
        <v>267</v>
      </c>
      <c r="B846" s="8" t="s">
        <v>100</v>
      </c>
      <c r="C846" s="8" t="s">
        <v>26</v>
      </c>
      <c r="D846" s="8" t="s">
        <v>45</v>
      </c>
      <c r="E846" s="8">
        <v>0.49810700000000002</v>
      </c>
      <c r="F846" s="8">
        <v>49218060</v>
      </c>
      <c r="G846" s="8">
        <v>19</v>
      </c>
      <c r="H846" s="8" t="s">
        <v>1368</v>
      </c>
      <c r="I846" s="9" t="s">
        <v>1369</v>
      </c>
      <c r="J846" s="60">
        <v>1.13718E-2</v>
      </c>
      <c r="K846" s="61">
        <v>2.0070700000000001E-3</v>
      </c>
      <c r="L846" s="62">
        <v>4.2999999999999996E-9</v>
      </c>
      <c r="M846" s="60">
        <v>502773</v>
      </c>
    </row>
    <row r="847" spans="1:13" hidden="1" x14ac:dyDescent="0.2">
      <c r="A847" s="8" t="s">
        <v>267</v>
      </c>
      <c r="B847" s="8" t="s">
        <v>100</v>
      </c>
      <c r="C847" s="8" t="s">
        <v>26</v>
      </c>
      <c r="D847" s="8" t="s">
        <v>45</v>
      </c>
      <c r="E847" s="8">
        <v>0.49689800000000001</v>
      </c>
      <c r="F847" s="8">
        <v>49218060</v>
      </c>
      <c r="G847" s="8">
        <v>19</v>
      </c>
      <c r="H847" s="8" t="s">
        <v>1370</v>
      </c>
      <c r="I847" s="9" t="s">
        <v>1371</v>
      </c>
      <c r="J847" s="60">
        <v>2.2893699999999999E-2</v>
      </c>
      <c r="K847" s="61">
        <v>3.8879800000000001E-3</v>
      </c>
      <c r="L847" s="62">
        <v>4.2999999999999996E-9</v>
      </c>
      <c r="M847" s="60" t="s">
        <v>150</v>
      </c>
    </row>
    <row r="848" spans="1:13" hidden="1" x14ac:dyDescent="0.2">
      <c r="A848" s="8" t="s">
        <v>267</v>
      </c>
      <c r="B848" s="8" t="s">
        <v>132</v>
      </c>
      <c r="C848" s="8" t="s">
        <v>14</v>
      </c>
      <c r="D848" s="8" t="s">
        <v>45</v>
      </c>
      <c r="E848" s="8">
        <v>0.28392000000000001</v>
      </c>
      <c r="F848" s="8">
        <v>135837906</v>
      </c>
      <c r="G848" s="8">
        <v>2</v>
      </c>
      <c r="H848" s="8" t="s">
        <v>623</v>
      </c>
      <c r="I848" s="9" t="s">
        <v>624</v>
      </c>
      <c r="J848" s="60">
        <v>2.5077700000000001E-2</v>
      </c>
      <c r="K848" s="61">
        <v>4.2714900000000002E-3</v>
      </c>
      <c r="L848" s="62">
        <v>4.2999999999999996E-9</v>
      </c>
      <c r="M848" s="60">
        <v>115006</v>
      </c>
    </row>
    <row r="849" spans="1:13" hidden="1" x14ac:dyDescent="0.2">
      <c r="A849" s="8" t="s">
        <v>267</v>
      </c>
      <c r="B849" s="8" t="s">
        <v>132</v>
      </c>
      <c r="C849" s="8" t="s">
        <v>14</v>
      </c>
      <c r="D849" s="8" t="s">
        <v>45</v>
      </c>
      <c r="E849" s="8">
        <v>0.28395799999999999</v>
      </c>
      <c r="F849" s="8">
        <v>135837906</v>
      </c>
      <c r="G849" s="8">
        <v>2</v>
      </c>
      <c r="H849" s="8" t="s">
        <v>613</v>
      </c>
      <c r="I849" s="9" t="s">
        <v>614</v>
      </c>
      <c r="J849" s="60">
        <v>-1.28399E-2</v>
      </c>
      <c r="K849" s="61">
        <v>2.1862000000000001E-3</v>
      </c>
      <c r="L849" s="62">
        <v>4.2999999999999996E-9</v>
      </c>
      <c r="M849" s="60">
        <v>454588</v>
      </c>
    </row>
    <row r="850" spans="1:13" hidden="1" x14ac:dyDescent="0.2">
      <c r="A850" s="8" t="s">
        <v>288</v>
      </c>
      <c r="B850" s="8" t="s">
        <v>100</v>
      </c>
      <c r="C850" t="s">
        <v>26</v>
      </c>
      <c r="D850" t="s">
        <v>45</v>
      </c>
      <c r="E850" s="8">
        <v>0.49689800000000001</v>
      </c>
      <c r="F850" s="8">
        <v>49218060</v>
      </c>
      <c r="G850" s="8">
        <v>19</v>
      </c>
      <c r="H850" s="8" t="s">
        <v>1370</v>
      </c>
      <c r="I850" s="9" t="s">
        <v>1371</v>
      </c>
      <c r="J850" s="60">
        <v>2.2893699999999999E-2</v>
      </c>
      <c r="K850" s="61">
        <v>3.8879800000000001E-3</v>
      </c>
      <c r="L850" s="62">
        <v>4.2999999999999996E-9</v>
      </c>
      <c r="M850" s="60" t="s">
        <v>150</v>
      </c>
    </row>
    <row r="851" spans="1:13" hidden="1" x14ac:dyDescent="0.2">
      <c r="A851" s="8" t="s">
        <v>288</v>
      </c>
      <c r="B851" s="8" t="s">
        <v>100</v>
      </c>
      <c r="C851" t="s">
        <v>26</v>
      </c>
      <c r="D851" t="s">
        <v>45</v>
      </c>
      <c r="E851" s="8">
        <v>0.49810700000000002</v>
      </c>
      <c r="F851" s="8">
        <v>49218060</v>
      </c>
      <c r="G851" s="8">
        <v>19</v>
      </c>
      <c r="H851" s="8" t="s">
        <v>1368</v>
      </c>
      <c r="I851" s="9" t="s">
        <v>1369</v>
      </c>
      <c r="J851" s="60">
        <v>1.13718E-2</v>
      </c>
      <c r="K851" s="61">
        <v>2.0070700000000001E-3</v>
      </c>
      <c r="L851" s="62">
        <v>4.2999999999999996E-9</v>
      </c>
      <c r="M851" s="60">
        <v>502773</v>
      </c>
    </row>
    <row r="852" spans="1:13" hidden="1" x14ac:dyDescent="0.2">
      <c r="A852" s="8" t="s">
        <v>233</v>
      </c>
      <c r="B852" s="8" t="s">
        <v>122</v>
      </c>
      <c r="C852" t="s">
        <v>15</v>
      </c>
      <c r="D852" t="s">
        <v>14</v>
      </c>
      <c r="E852" s="8" t="s">
        <v>150</v>
      </c>
      <c r="F852" s="8">
        <v>10177708</v>
      </c>
      <c r="G852" s="8">
        <v>17</v>
      </c>
      <c r="H852" s="8" t="s">
        <v>2005</v>
      </c>
      <c r="I852" s="9" t="s">
        <v>2006</v>
      </c>
      <c r="J852" s="60">
        <v>-8.3986099999999994E-2</v>
      </c>
      <c r="K852" s="61">
        <v>1.42741E-2</v>
      </c>
      <c r="L852" s="62">
        <v>4.3095300000000001E-9</v>
      </c>
      <c r="M852" s="60">
        <v>14306</v>
      </c>
    </row>
    <row r="853" spans="1:13" x14ac:dyDescent="0.2">
      <c r="A853" s="8" t="s">
        <v>267</v>
      </c>
      <c r="B853" s="8" t="s">
        <v>135</v>
      </c>
      <c r="C853" s="8" t="s">
        <v>26</v>
      </c>
      <c r="D853" s="8" t="s">
        <v>45</v>
      </c>
      <c r="E853" s="8">
        <v>0.75731999999999999</v>
      </c>
      <c r="F853" s="8">
        <v>136616754</v>
      </c>
      <c r="G853" s="8">
        <v>2</v>
      </c>
      <c r="H853" s="8" t="s">
        <v>547</v>
      </c>
      <c r="I853" s="9" t="s">
        <v>699</v>
      </c>
      <c r="J853" s="82">
        <v>1.6E-2</v>
      </c>
      <c r="K853" s="83">
        <v>2.7000000000000001E-3</v>
      </c>
      <c r="L853" s="82">
        <v>4.4599999999999999E-9</v>
      </c>
      <c r="M853" s="82">
        <v>344052</v>
      </c>
    </row>
    <row r="854" spans="1:13" x14ac:dyDescent="0.2">
      <c r="A854" s="8" t="s">
        <v>267</v>
      </c>
      <c r="B854" s="8" t="s">
        <v>135</v>
      </c>
      <c r="C854" s="8" t="s">
        <v>26</v>
      </c>
      <c r="D854" s="8" t="s">
        <v>45</v>
      </c>
      <c r="E854" s="8">
        <v>0.75731999999999999</v>
      </c>
      <c r="F854" s="8">
        <v>136616754</v>
      </c>
      <c r="G854" s="8">
        <v>2</v>
      </c>
      <c r="H854" s="8" t="s">
        <v>700</v>
      </c>
      <c r="I854" s="9" t="s">
        <v>701</v>
      </c>
      <c r="J854" s="82">
        <v>1.6022000000000002E-2</v>
      </c>
      <c r="K854" s="83">
        <v>2.7312999999999999E-3</v>
      </c>
      <c r="L854" s="82">
        <v>4.4599999999999999E-9</v>
      </c>
      <c r="M854" s="82">
        <v>344052</v>
      </c>
    </row>
    <row r="855" spans="1:13" hidden="1" x14ac:dyDescent="0.2">
      <c r="A855" s="8" t="s">
        <v>267</v>
      </c>
      <c r="B855" s="8" t="s">
        <v>132</v>
      </c>
      <c r="C855" s="8" t="s">
        <v>14</v>
      </c>
      <c r="D855" s="8" t="s">
        <v>45</v>
      </c>
      <c r="E855" s="8" t="s">
        <v>150</v>
      </c>
      <c r="F855" s="8">
        <v>135837906</v>
      </c>
      <c r="G855" s="8">
        <v>2</v>
      </c>
      <c r="H855" s="8" t="s">
        <v>713</v>
      </c>
      <c r="I855" s="9" t="s">
        <v>714</v>
      </c>
      <c r="J855" s="60">
        <v>1.40953E-2</v>
      </c>
      <c r="K855" s="61">
        <v>2.4029300000000002E-3</v>
      </c>
      <c r="L855" s="62">
        <v>4.4699999999999997E-9</v>
      </c>
      <c r="M855" s="60">
        <v>389189</v>
      </c>
    </row>
    <row r="856" spans="1:13" hidden="1" x14ac:dyDescent="0.2">
      <c r="A856" s="8" t="s">
        <v>267</v>
      </c>
      <c r="B856" s="8" t="s">
        <v>100</v>
      </c>
      <c r="C856" s="8" t="s">
        <v>26</v>
      </c>
      <c r="D856" s="8" t="s">
        <v>45</v>
      </c>
      <c r="E856" s="8">
        <v>0.49686799999999998</v>
      </c>
      <c r="F856" s="8">
        <v>49218060</v>
      </c>
      <c r="G856" s="8">
        <v>19</v>
      </c>
      <c r="H856" s="8" t="s">
        <v>1372</v>
      </c>
      <c r="I856" s="9" t="s">
        <v>1373</v>
      </c>
      <c r="J856" s="60">
        <v>2.5419000000000001E-2</v>
      </c>
      <c r="K856" s="61">
        <v>4.1442800000000002E-3</v>
      </c>
      <c r="L856" s="62">
        <v>4.4999999999999998E-9</v>
      </c>
      <c r="M856" s="60" t="s">
        <v>150</v>
      </c>
    </row>
    <row r="857" spans="1:13" hidden="1" x14ac:dyDescent="0.2">
      <c r="A857" s="8" t="s">
        <v>288</v>
      </c>
      <c r="B857" s="8" t="s">
        <v>100</v>
      </c>
      <c r="C857" t="s">
        <v>26</v>
      </c>
      <c r="D857" t="s">
        <v>45</v>
      </c>
      <c r="E857" s="8">
        <v>0.49686799999999998</v>
      </c>
      <c r="F857" s="8">
        <v>49218060</v>
      </c>
      <c r="G857" s="8">
        <v>19</v>
      </c>
      <c r="H857" s="8" t="s">
        <v>1372</v>
      </c>
      <c r="I857" s="9" t="s">
        <v>1373</v>
      </c>
      <c r="J857" s="60">
        <v>2.5419000000000001E-2</v>
      </c>
      <c r="K857" s="61">
        <v>4.1442800000000002E-3</v>
      </c>
      <c r="L857" s="62">
        <v>4.4999999999999998E-9</v>
      </c>
      <c r="M857" s="60" t="s">
        <v>150</v>
      </c>
    </row>
    <row r="858" spans="1:13" hidden="1" x14ac:dyDescent="0.2">
      <c r="A858" s="8" t="s">
        <v>267</v>
      </c>
      <c r="B858" s="8" t="s">
        <v>132</v>
      </c>
      <c r="C858" s="8" t="s">
        <v>14</v>
      </c>
      <c r="D858" s="8" t="s">
        <v>45</v>
      </c>
      <c r="E858" s="8">
        <v>0.44115399999999999</v>
      </c>
      <c r="F858" s="8">
        <v>135837906</v>
      </c>
      <c r="G858" s="8">
        <v>2</v>
      </c>
      <c r="H858" s="8" t="s">
        <v>1932</v>
      </c>
      <c r="I858" s="9" t="s">
        <v>1933</v>
      </c>
      <c r="J858" s="60">
        <v>-7.0196800000000004E-2</v>
      </c>
      <c r="K858" s="61">
        <v>1.1972200000000001E-2</v>
      </c>
      <c r="L858" s="62">
        <v>4.5299999999999999E-9</v>
      </c>
      <c r="M858" s="60">
        <v>25191</v>
      </c>
    </row>
    <row r="859" spans="1:13" hidden="1" x14ac:dyDescent="0.2">
      <c r="A859" s="8" t="s">
        <v>267</v>
      </c>
      <c r="B859" s="8" t="s">
        <v>100</v>
      </c>
      <c r="C859" s="8" t="s">
        <v>26</v>
      </c>
      <c r="D859" s="8" t="s">
        <v>45</v>
      </c>
      <c r="E859" s="8">
        <v>0.49690699999999999</v>
      </c>
      <c r="F859" s="8">
        <v>49218060</v>
      </c>
      <c r="G859" s="8">
        <v>19</v>
      </c>
      <c r="H859" s="8" t="s">
        <v>1374</v>
      </c>
      <c r="I859" s="9" t="s">
        <v>1375</v>
      </c>
      <c r="J859" s="60">
        <v>2.2728700000000001E-2</v>
      </c>
      <c r="K859" s="61">
        <v>3.87689E-3</v>
      </c>
      <c r="L859" s="62">
        <v>4.5999999999999998E-9</v>
      </c>
      <c r="M859" s="60">
        <v>115006</v>
      </c>
    </row>
    <row r="860" spans="1:13" hidden="1" x14ac:dyDescent="0.2">
      <c r="A860" s="8" t="s">
        <v>288</v>
      </c>
      <c r="B860" s="8" t="s">
        <v>100</v>
      </c>
      <c r="C860" t="s">
        <v>26</v>
      </c>
      <c r="D860" t="s">
        <v>45</v>
      </c>
      <c r="E860" s="8">
        <v>0.49690699999999999</v>
      </c>
      <c r="F860" s="8">
        <v>49218060</v>
      </c>
      <c r="G860" s="8">
        <v>19</v>
      </c>
      <c r="H860" s="8" t="s">
        <v>1374</v>
      </c>
      <c r="I860" s="9" t="s">
        <v>1375</v>
      </c>
      <c r="J860" s="60">
        <v>2.2728700000000001E-2</v>
      </c>
      <c r="K860" s="61">
        <v>3.87689E-3</v>
      </c>
      <c r="L860" s="62">
        <v>4.5999999999999998E-9</v>
      </c>
      <c r="M860" s="60">
        <v>115006</v>
      </c>
    </row>
    <row r="861" spans="1:13" hidden="1" x14ac:dyDescent="0.2">
      <c r="A861" s="8" t="s">
        <v>267</v>
      </c>
      <c r="B861" s="8" t="s">
        <v>100</v>
      </c>
      <c r="C861" s="8" t="s">
        <v>26</v>
      </c>
      <c r="D861" s="8" t="s">
        <v>45</v>
      </c>
      <c r="E861" s="8">
        <v>0.49690699999999999</v>
      </c>
      <c r="F861" s="8">
        <v>49218060</v>
      </c>
      <c r="G861" s="8">
        <v>19</v>
      </c>
      <c r="H861" s="8" t="s">
        <v>1376</v>
      </c>
      <c r="I861" s="9" t="s">
        <v>1377</v>
      </c>
      <c r="J861" s="60">
        <v>2.3940199999999998E-2</v>
      </c>
      <c r="K861" s="61">
        <v>4.0880100000000004E-3</v>
      </c>
      <c r="L861" s="62">
        <v>4.6999999999999999E-9</v>
      </c>
      <c r="M861" s="60">
        <v>115006</v>
      </c>
    </row>
    <row r="862" spans="1:13" hidden="1" x14ac:dyDescent="0.2">
      <c r="A862" s="8" t="s">
        <v>288</v>
      </c>
      <c r="B862" s="8" t="s">
        <v>100</v>
      </c>
      <c r="C862" t="s">
        <v>26</v>
      </c>
      <c r="D862" t="s">
        <v>45</v>
      </c>
      <c r="E862" s="8">
        <v>0.49690699999999999</v>
      </c>
      <c r="F862" s="8">
        <v>49218060</v>
      </c>
      <c r="G862" s="8">
        <v>19</v>
      </c>
      <c r="H862" s="8" t="s">
        <v>1376</v>
      </c>
      <c r="I862" s="9" t="s">
        <v>1377</v>
      </c>
      <c r="J862" s="60">
        <v>2.3940199999999998E-2</v>
      </c>
      <c r="K862" s="61">
        <v>4.0880100000000004E-3</v>
      </c>
      <c r="L862" s="62">
        <v>4.6999999999999999E-9</v>
      </c>
      <c r="M862" s="60">
        <v>115006</v>
      </c>
    </row>
    <row r="863" spans="1:13" hidden="1" x14ac:dyDescent="0.2">
      <c r="A863" s="8" t="s">
        <v>267</v>
      </c>
      <c r="B863" s="8" t="s">
        <v>100</v>
      </c>
      <c r="C863" s="8" t="s">
        <v>26</v>
      </c>
      <c r="D863" s="8" t="s">
        <v>45</v>
      </c>
      <c r="E863" s="8">
        <v>0.48907400000000001</v>
      </c>
      <c r="F863" s="8">
        <v>49218060</v>
      </c>
      <c r="G863" s="8">
        <v>19</v>
      </c>
      <c r="H863" s="8" t="s">
        <v>1378</v>
      </c>
      <c r="I863" s="9" t="s">
        <v>1379</v>
      </c>
      <c r="J863" s="60">
        <v>-1.0919E-2</v>
      </c>
      <c r="K863" s="61">
        <v>1.864E-3</v>
      </c>
      <c r="L863" s="62">
        <v>4.8399999999999998E-9</v>
      </c>
      <c r="M863" s="60">
        <v>563946</v>
      </c>
    </row>
    <row r="864" spans="1:13" hidden="1" x14ac:dyDescent="0.2">
      <c r="A864" s="8" t="s">
        <v>288</v>
      </c>
      <c r="B864" s="8" t="s">
        <v>100</v>
      </c>
      <c r="C864" t="s">
        <v>26</v>
      </c>
      <c r="D864" t="s">
        <v>45</v>
      </c>
      <c r="E864" s="8">
        <v>0.48907400000000001</v>
      </c>
      <c r="F864" s="8">
        <v>49218060</v>
      </c>
      <c r="G864" s="8">
        <v>19</v>
      </c>
      <c r="H864" s="8" t="s">
        <v>1378</v>
      </c>
      <c r="I864" s="9" t="s">
        <v>1379</v>
      </c>
      <c r="J864" s="60">
        <v>-1.0919E-2</v>
      </c>
      <c r="K864" s="61">
        <v>1.864E-3</v>
      </c>
      <c r="L864" s="62">
        <v>4.8399999999999998E-9</v>
      </c>
      <c r="M864" s="60">
        <v>563946</v>
      </c>
    </row>
    <row r="865" spans="1:13" hidden="1" x14ac:dyDescent="0.2">
      <c r="A865" s="8" t="s">
        <v>267</v>
      </c>
      <c r="B865" s="8" t="s">
        <v>100</v>
      </c>
      <c r="C865" s="8" t="s">
        <v>26</v>
      </c>
      <c r="D865" s="8" t="s">
        <v>45</v>
      </c>
      <c r="E865" s="8">
        <v>0.49690699999999999</v>
      </c>
      <c r="F865" s="8">
        <v>49218060</v>
      </c>
      <c r="G865" s="8">
        <v>19</v>
      </c>
      <c r="H865" s="8" t="s">
        <v>1380</v>
      </c>
      <c r="I865" s="9" t="s">
        <v>1381</v>
      </c>
      <c r="J865" s="60">
        <v>2.27879E-2</v>
      </c>
      <c r="K865" s="61">
        <v>3.89435E-3</v>
      </c>
      <c r="L865" s="62">
        <v>4.9E-9</v>
      </c>
      <c r="M865" s="60">
        <v>115006</v>
      </c>
    </row>
    <row r="866" spans="1:13" hidden="1" x14ac:dyDescent="0.2">
      <c r="A866" s="8" t="s">
        <v>288</v>
      </c>
      <c r="B866" s="8" t="s">
        <v>100</v>
      </c>
      <c r="C866" t="s">
        <v>26</v>
      </c>
      <c r="D866" t="s">
        <v>45</v>
      </c>
      <c r="E866" s="8">
        <v>0.49690699999999999</v>
      </c>
      <c r="F866" s="8">
        <v>49218060</v>
      </c>
      <c r="G866" s="8">
        <v>19</v>
      </c>
      <c r="H866" s="8" t="s">
        <v>1380</v>
      </c>
      <c r="I866" s="9" t="s">
        <v>1381</v>
      </c>
      <c r="J866" s="60">
        <v>2.27879E-2</v>
      </c>
      <c r="K866" s="61">
        <v>3.89435E-3</v>
      </c>
      <c r="L866" s="62">
        <v>4.9E-9</v>
      </c>
      <c r="M866" s="60">
        <v>115006</v>
      </c>
    </row>
    <row r="867" spans="1:13" x14ac:dyDescent="0.2">
      <c r="A867" s="8" t="s">
        <v>267</v>
      </c>
      <c r="B867" s="8" t="s">
        <v>135</v>
      </c>
      <c r="C867" s="8" t="s">
        <v>26</v>
      </c>
      <c r="D867" s="8" t="s">
        <v>45</v>
      </c>
      <c r="E867" s="8">
        <v>0.73868100000000003</v>
      </c>
      <c r="F867" s="8">
        <v>136616754</v>
      </c>
      <c r="G867" s="8">
        <v>2</v>
      </c>
      <c r="H867" s="8" t="s">
        <v>702</v>
      </c>
      <c r="I867" s="9" t="s">
        <v>703</v>
      </c>
      <c r="J867" s="82">
        <v>-2.4718899999999999E-2</v>
      </c>
      <c r="K867" s="83">
        <v>4.4755799999999998E-3</v>
      </c>
      <c r="L867" s="82">
        <v>5.1000000000000002E-9</v>
      </c>
      <c r="M867" s="82" t="s">
        <v>150</v>
      </c>
    </row>
    <row r="868" spans="1:13" x14ac:dyDescent="0.2">
      <c r="A868" s="8" t="s">
        <v>267</v>
      </c>
      <c r="B868" s="8" t="s">
        <v>135</v>
      </c>
      <c r="C868" s="8" t="s">
        <v>26</v>
      </c>
      <c r="D868" s="8" t="s">
        <v>45</v>
      </c>
      <c r="E868" s="8">
        <v>0.757664</v>
      </c>
      <c r="F868" s="8">
        <v>136616754</v>
      </c>
      <c r="G868" s="8">
        <v>2</v>
      </c>
      <c r="H868" s="8" t="s">
        <v>661</v>
      </c>
      <c r="I868" s="9" t="s">
        <v>704</v>
      </c>
      <c r="J868" s="82">
        <v>1.6486299999999999E-2</v>
      </c>
      <c r="K868" s="83">
        <v>2.8215100000000002E-3</v>
      </c>
      <c r="L868" s="82">
        <v>5.1300000000000003E-9</v>
      </c>
      <c r="M868" s="82">
        <v>331226</v>
      </c>
    </row>
    <row r="869" spans="1:13" hidden="1" x14ac:dyDescent="0.2">
      <c r="A869" s="8" t="s">
        <v>267</v>
      </c>
      <c r="B869" s="8" t="s">
        <v>100</v>
      </c>
      <c r="C869" s="8" t="s">
        <v>26</v>
      </c>
      <c r="D869" s="8" t="s">
        <v>45</v>
      </c>
      <c r="E869" s="8">
        <v>0.49687700000000001</v>
      </c>
      <c r="F869" s="8">
        <v>49218060</v>
      </c>
      <c r="G869" s="8">
        <v>19</v>
      </c>
      <c r="H869" s="8" t="s">
        <v>1382</v>
      </c>
      <c r="I869" s="9" t="s">
        <v>1383</v>
      </c>
      <c r="J869" s="60">
        <v>2.4147200000000001E-2</v>
      </c>
      <c r="K869" s="61">
        <v>4.13394E-3</v>
      </c>
      <c r="L869" s="62">
        <v>5.2000000000000002E-9</v>
      </c>
      <c r="M869" s="60">
        <v>115082</v>
      </c>
    </row>
    <row r="870" spans="1:13" hidden="1" x14ac:dyDescent="0.2">
      <c r="A870" s="8" t="s">
        <v>288</v>
      </c>
      <c r="B870" s="8" t="s">
        <v>100</v>
      </c>
      <c r="C870" t="s">
        <v>26</v>
      </c>
      <c r="D870" t="s">
        <v>45</v>
      </c>
      <c r="E870" s="8">
        <v>0.49687700000000001</v>
      </c>
      <c r="F870" s="8">
        <v>49218060</v>
      </c>
      <c r="G870" s="8">
        <v>19</v>
      </c>
      <c r="H870" s="8" t="s">
        <v>1382</v>
      </c>
      <c r="I870" s="9" t="s">
        <v>1383</v>
      </c>
      <c r="J870" s="60">
        <v>2.4147200000000001E-2</v>
      </c>
      <c r="K870" s="61">
        <v>4.13394E-3</v>
      </c>
      <c r="L870" s="62">
        <v>5.2000000000000002E-9</v>
      </c>
      <c r="M870" s="60">
        <v>115082</v>
      </c>
    </row>
    <row r="871" spans="1:13" hidden="1" x14ac:dyDescent="0.2">
      <c r="A871" s="8" t="s">
        <v>287</v>
      </c>
      <c r="B871" s="8" t="s">
        <v>30</v>
      </c>
      <c r="C871" t="s">
        <v>26</v>
      </c>
      <c r="D871" t="s">
        <v>15</v>
      </c>
      <c r="E871" s="8" t="s">
        <v>150</v>
      </c>
      <c r="F871" s="8">
        <v>96011248</v>
      </c>
      <c r="G871" s="8">
        <v>13</v>
      </c>
      <c r="H871" s="8" t="s">
        <v>1118</v>
      </c>
      <c r="I871" s="9" t="s">
        <v>1119</v>
      </c>
      <c r="J871" s="60">
        <v>1.27121E-2</v>
      </c>
      <c r="K871" s="61">
        <v>2.1771199999999998E-3</v>
      </c>
      <c r="L871" s="62">
        <v>5.2499999999999999E-9</v>
      </c>
      <c r="M871" s="60">
        <v>396621</v>
      </c>
    </row>
    <row r="872" spans="1:13" x14ac:dyDescent="0.2">
      <c r="A872" s="8" t="s">
        <v>267</v>
      </c>
      <c r="B872" s="8" t="s">
        <v>135</v>
      </c>
      <c r="C872" s="8" t="s">
        <v>26</v>
      </c>
      <c r="D872" s="8" t="s">
        <v>45</v>
      </c>
      <c r="E872" s="8">
        <v>0.73869600000000002</v>
      </c>
      <c r="F872" s="8">
        <v>136616754</v>
      </c>
      <c r="G872" s="8">
        <v>2</v>
      </c>
      <c r="H872" s="8" t="s">
        <v>705</v>
      </c>
      <c r="I872" s="9" t="s">
        <v>706</v>
      </c>
      <c r="J872" s="82">
        <v>-2.74259E-2</v>
      </c>
      <c r="K872" s="83">
        <v>4.6991000000000003E-3</v>
      </c>
      <c r="L872" s="82">
        <v>5.3000000000000003E-9</v>
      </c>
      <c r="M872" s="82">
        <v>115050</v>
      </c>
    </row>
    <row r="873" spans="1:13" x14ac:dyDescent="0.2">
      <c r="A873" s="8" t="s">
        <v>267</v>
      </c>
      <c r="B873" s="8" t="s">
        <v>135</v>
      </c>
      <c r="C873" s="8" t="s">
        <v>26</v>
      </c>
      <c r="D873" s="8" t="s">
        <v>45</v>
      </c>
      <c r="E873" s="8">
        <v>0.73861699999999997</v>
      </c>
      <c r="F873" s="8">
        <v>136616754</v>
      </c>
      <c r="G873" s="8">
        <v>2</v>
      </c>
      <c r="H873" s="8" t="s">
        <v>707</v>
      </c>
      <c r="I873" s="9" t="s">
        <v>708</v>
      </c>
      <c r="J873" s="82">
        <v>1.0060700000000001E-2</v>
      </c>
      <c r="K873" s="83">
        <v>1.7233699999999999E-3</v>
      </c>
      <c r="L873" s="82">
        <v>5.3000000000000003E-9</v>
      </c>
      <c r="M873" s="82">
        <v>454789</v>
      </c>
    </row>
    <row r="874" spans="1:13" hidden="1" x14ac:dyDescent="0.2">
      <c r="A874" s="8" t="s">
        <v>267</v>
      </c>
      <c r="B874" s="8" t="s">
        <v>100</v>
      </c>
      <c r="C874" s="8" t="s">
        <v>26</v>
      </c>
      <c r="D874" s="8" t="s">
        <v>45</v>
      </c>
      <c r="E874" s="8">
        <v>0.49686799999999998</v>
      </c>
      <c r="F874" s="8">
        <v>49218060</v>
      </c>
      <c r="G874" s="8">
        <v>19</v>
      </c>
      <c r="H874" s="8" t="s">
        <v>1384</v>
      </c>
      <c r="I874" s="9" t="s">
        <v>1385</v>
      </c>
      <c r="J874" s="60">
        <v>2.4385799999999999E-2</v>
      </c>
      <c r="K874" s="61">
        <v>4.0849700000000003E-3</v>
      </c>
      <c r="L874" s="62">
        <v>5.4000000000000004E-9</v>
      </c>
      <c r="M874" s="60" t="s">
        <v>150</v>
      </c>
    </row>
    <row r="875" spans="1:13" hidden="1" x14ac:dyDescent="0.2">
      <c r="A875" s="8" t="s">
        <v>288</v>
      </c>
      <c r="B875" s="8" t="s">
        <v>100</v>
      </c>
      <c r="C875" t="s">
        <v>26</v>
      </c>
      <c r="D875" t="s">
        <v>45</v>
      </c>
      <c r="E875" s="8">
        <v>0.49686799999999998</v>
      </c>
      <c r="F875" s="8">
        <v>49218060</v>
      </c>
      <c r="G875" s="8">
        <v>19</v>
      </c>
      <c r="H875" s="8" t="s">
        <v>1384</v>
      </c>
      <c r="I875" s="9" t="s">
        <v>1385</v>
      </c>
      <c r="J875" s="60">
        <v>2.4385799999999999E-2</v>
      </c>
      <c r="K875" s="61">
        <v>4.0849700000000003E-3</v>
      </c>
      <c r="L875" s="62">
        <v>5.4000000000000004E-9</v>
      </c>
      <c r="M875" s="60" t="s">
        <v>150</v>
      </c>
    </row>
    <row r="876" spans="1:13" hidden="1" x14ac:dyDescent="0.2">
      <c r="A876" s="8" t="s">
        <v>267</v>
      </c>
      <c r="B876" s="8" t="s">
        <v>132</v>
      </c>
      <c r="C876" s="8" t="s">
        <v>14</v>
      </c>
      <c r="D876" s="8" t="s">
        <v>45</v>
      </c>
      <c r="E876" s="8">
        <v>0.44115399999999999</v>
      </c>
      <c r="F876" s="8">
        <v>135837906</v>
      </c>
      <c r="G876" s="8">
        <v>2</v>
      </c>
      <c r="H876" s="8" t="s">
        <v>1934</v>
      </c>
      <c r="I876" s="9" t="s">
        <v>1935</v>
      </c>
      <c r="J876" s="60">
        <v>-6.9795499999999996E-2</v>
      </c>
      <c r="K876" s="61">
        <v>1.1972399999999999E-2</v>
      </c>
      <c r="L876" s="62">
        <v>5.5500000000000001E-9</v>
      </c>
      <c r="M876" s="60">
        <v>25191</v>
      </c>
    </row>
    <row r="877" spans="1:13" x14ac:dyDescent="0.2">
      <c r="A877" s="8" t="s">
        <v>267</v>
      </c>
      <c r="B877" s="8" t="s">
        <v>135</v>
      </c>
      <c r="C877" s="8" t="s">
        <v>26</v>
      </c>
      <c r="D877" s="8" t="s">
        <v>45</v>
      </c>
      <c r="E877" s="8">
        <v>0.75564100000000001</v>
      </c>
      <c r="F877" s="8">
        <v>136616754</v>
      </c>
      <c r="G877" s="8">
        <v>2</v>
      </c>
      <c r="H877" s="8" t="s">
        <v>709</v>
      </c>
      <c r="I877" s="9" t="s">
        <v>710</v>
      </c>
      <c r="J877" s="82">
        <v>-1.66158E-2</v>
      </c>
      <c r="K877" s="83">
        <v>2.8503000000000001E-3</v>
      </c>
      <c r="L877" s="82">
        <v>5.5599999999999998E-9</v>
      </c>
      <c r="M877" s="82" t="s">
        <v>150</v>
      </c>
    </row>
    <row r="878" spans="1:13" hidden="1" x14ac:dyDescent="0.2">
      <c r="A878" s="8" t="s">
        <v>267</v>
      </c>
      <c r="B878" s="8" t="s">
        <v>100</v>
      </c>
      <c r="C878" s="8" t="s">
        <v>26</v>
      </c>
      <c r="D878" s="8" t="s">
        <v>45</v>
      </c>
      <c r="E878" s="8">
        <v>0.49686799999999998</v>
      </c>
      <c r="F878" s="8">
        <v>49218060</v>
      </c>
      <c r="G878" s="8">
        <v>19</v>
      </c>
      <c r="H878" s="8" t="s">
        <v>1386</v>
      </c>
      <c r="I878" s="9" t="s">
        <v>1387</v>
      </c>
      <c r="J878" s="60">
        <v>2.5106900000000001E-2</v>
      </c>
      <c r="K878" s="61">
        <v>4.1372500000000003E-3</v>
      </c>
      <c r="L878" s="62">
        <v>5.5999999999999997E-9</v>
      </c>
      <c r="M878" s="60" t="s">
        <v>150</v>
      </c>
    </row>
    <row r="879" spans="1:13" hidden="1" x14ac:dyDescent="0.2">
      <c r="A879" s="8" t="s">
        <v>267</v>
      </c>
      <c r="B879" s="8" t="s">
        <v>132</v>
      </c>
      <c r="C879" s="8" t="s">
        <v>14</v>
      </c>
      <c r="D879" s="8" t="s">
        <v>45</v>
      </c>
      <c r="E879" s="8">
        <v>0.28392000000000001</v>
      </c>
      <c r="F879" s="8">
        <v>135837906</v>
      </c>
      <c r="G879" s="8">
        <v>2</v>
      </c>
      <c r="H879" s="8" t="s">
        <v>599</v>
      </c>
      <c r="I879" s="9" t="s">
        <v>625</v>
      </c>
      <c r="J879" s="60">
        <v>2.4872499999999999E-2</v>
      </c>
      <c r="K879" s="61">
        <v>4.26685E-3</v>
      </c>
      <c r="L879" s="62">
        <v>5.5999999999999997E-9</v>
      </c>
      <c r="M879" s="60">
        <v>115006</v>
      </c>
    </row>
    <row r="880" spans="1:13" hidden="1" x14ac:dyDescent="0.2">
      <c r="A880" s="8" t="s">
        <v>288</v>
      </c>
      <c r="B880" s="8" t="s">
        <v>100</v>
      </c>
      <c r="C880" t="s">
        <v>26</v>
      </c>
      <c r="D880" t="s">
        <v>45</v>
      </c>
      <c r="E880" s="8">
        <v>0.49686799999999998</v>
      </c>
      <c r="F880" s="8">
        <v>49218060</v>
      </c>
      <c r="G880" s="8">
        <v>19</v>
      </c>
      <c r="H880" s="8" t="s">
        <v>1386</v>
      </c>
      <c r="I880" s="9" t="s">
        <v>1387</v>
      </c>
      <c r="J880" s="60">
        <v>2.5106900000000001E-2</v>
      </c>
      <c r="K880" s="61">
        <v>4.1372500000000003E-3</v>
      </c>
      <c r="L880" s="62">
        <v>5.5999999999999997E-9</v>
      </c>
      <c r="M880" s="60" t="s">
        <v>150</v>
      </c>
    </row>
    <row r="881" spans="1:13" hidden="1" x14ac:dyDescent="0.2">
      <c r="A881" s="8" t="s">
        <v>287</v>
      </c>
      <c r="B881" s="8" t="s">
        <v>42</v>
      </c>
      <c r="C881" t="s">
        <v>45</v>
      </c>
      <c r="D881" t="s">
        <v>26</v>
      </c>
      <c r="E881" s="8">
        <v>0.28900599999999999</v>
      </c>
      <c r="F881" s="8">
        <v>111688387</v>
      </c>
      <c r="G881" s="8">
        <v>9</v>
      </c>
      <c r="H881" s="8" t="s">
        <v>1762</v>
      </c>
      <c r="I881" s="9" t="s">
        <v>1808</v>
      </c>
      <c r="J881" s="60">
        <v>-1.5897100000000001E-2</v>
      </c>
      <c r="K881" s="61">
        <v>2.7284700000000002E-3</v>
      </c>
      <c r="L881" s="62">
        <v>5.6699999999999997E-9</v>
      </c>
      <c r="M881" s="60">
        <v>176008</v>
      </c>
    </row>
    <row r="882" spans="1:13" hidden="1" x14ac:dyDescent="0.2">
      <c r="A882" s="8" t="s">
        <v>267</v>
      </c>
      <c r="B882" s="8" t="s">
        <v>100</v>
      </c>
      <c r="C882" s="8" t="s">
        <v>26</v>
      </c>
      <c r="D882" s="8" t="s">
        <v>45</v>
      </c>
      <c r="E882" s="8">
        <v>0.413192</v>
      </c>
      <c r="F882" s="8">
        <v>49218060</v>
      </c>
      <c r="G882" s="8">
        <v>19</v>
      </c>
      <c r="H882" s="8" t="s">
        <v>1388</v>
      </c>
      <c r="I882" s="9" t="s">
        <v>1389</v>
      </c>
      <c r="J882" s="60">
        <v>7.0329900000000001E-2</v>
      </c>
      <c r="K882" s="61">
        <v>1.2072599999999999E-2</v>
      </c>
      <c r="L882" s="62">
        <v>5.6999999999999998E-9</v>
      </c>
      <c r="M882" s="60">
        <v>31293</v>
      </c>
    </row>
    <row r="883" spans="1:13" hidden="1" x14ac:dyDescent="0.2">
      <c r="A883" s="8" t="s">
        <v>267</v>
      </c>
      <c r="B883" s="8" t="s">
        <v>100</v>
      </c>
      <c r="C883" s="8" t="s">
        <v>26</v>
      </c>
      <c r="D883" s="8" t="s">
        <v>45</v>
      </c>
      <c r="E883" s="8">
        <v>0.49785200000000002</v>
      </c>
      <c r="F883" s="8">
        <v>49218060</v>
      </c>
      <c r="G883" s="8">
        <v>19</v>
      </c>
      <c r="H883" s="8" t="s">
        <v>371</v>
      </c>
      <c r="I883" s="9" t="s">
        <v>372</v>
      </c>
      <c r="J883" s="60">
        <v>2.1945699999999999E-3</v>
      </c>
      <c r="K883" s="61">
        <v>3.7679E-4</v>
      </c>
      <c r="L883" s="62">
        <v>5.6999999999999998E-9</v>
      </c>
      <c r="M883" s="60">
        <v>462400</v>
      </c>
    </row>
    <row r="884" spans="1:13" hidden="1" x14ac:dyDescent="0.2">
      <c r="A884" s="8" t="s">
        <v>288</v>
      </c>
      <c r="B884" s="8" t="s">
        <v>100</v>
      </c>
      <c r="C884" t="s">
        <v>26</v>
      </c>
      <c r="D884" t="s">
        <v>45</v>
      </c>
      <c r="E884" s="8">
        <v>0.413192</v>
      </c>
      <c r="F884" s="8">
        <v>49218060</v>
      </c>
      <c r="G884" s="8">
        <v>19</v>
      </c>
      <c r="H884" s="8" t="s">
        <v>1388</v>
      </c>
      <c r="I884" s="9" t="s">
        <v>1389</v>
      </c>
      <c r="J884" s="60">
        <v>7.0329900000000001E-2</v>
      </c>
      <c r="K884" s="61">
        <v>1.2072599999999999E-2</v>
      </c>
      <c r="L884" s="62">
        <v>5.6999999999999998E-9</v>
      </c>
      <c r="M884" s="60">
        <v>31293</v>
      </c>
    </row>
    <row r="885" spans="1:13" hidden="1" x14ac:dyDescent="0.2">
      <c r="A885" s="8" t="s">
        <v>288</v>
      </c>
      <c r="B885" s="8" t="s">
        <v>100</v>
      </c>
      <c r="C885" t="s">
        <v>26</v>
      </c>
      <c r="D885" t="s">
        <v>45</v>
      </c>
      <c r="E885" s="8">
        <v>0.49785200000000002</v>
      </c>
      <c r="F885" s="8">
        <v>49218060</v>
      </c>
      <c r="G885" s="8">
        <v>19</v>
      </c>
      <c r="H885" s="8" t="s">
        <v>371</v>
      </c>
      <c r="I885" s="9" t="s">
        <v>372</v>
      </c>
      <c r="J885" s="60">
        <v>2.1945699999999999E-3</v>
      </c>
      <c r="K885" s="61">
        <v>3.7678499999999998E-4</v>
      </c>
      <c r="L885" s="62">
        <v>5.6999999999999998E-9</v>
      </c>
      <c r="M885" s="60">
        <v>462400</v>
      </c>
    </row>
    <row r="886" spans="1:13" x14ac:dyDescent="0.2">
      <c r="A886" s="8" t="s">
        <v>267</v>
      </c>
      <c r="B886" s="8" t="s">
        <v>135</v>
      </c>
      <c r="C886" s="8" t="s">
        <v>26</v>
      </c>
      <c r="D886" s="8" t="s">
        <v>45</v>
      </c>
      <c r="E886" s="8">
        <v>0.75728499999999999</v>
      </c>
      <c r="F886" s="8">
        <v>136616754</v>
      </c>
      <c r="G886" s="8">
        <v>2</v>
      </c>
      <c r="H886" s="8" t="s">
        <v>711</v>
      </c>
      <c r="I886" s="9" t="s">
        <v>712</v>
      </c>
      <c r="J886" s="82">
        <v>-2.8781000000000002E-3</v>
      </c>
      <c r="K886" s="83">
        <v>4.9421000000000003E-4</v>
      </c>
      <c r="L886" s="82">
        <v>5.76E-9</v>
      </c>
      <c r="M886" s="82">
        <v>360806</v>
      </c>
    </row>
    <row r="887" spans="1:13" hidden="1" x14ac:dyDescent="0.2">
      <c r="A887" s="8" t="s">
        <v>267</v>
      </c>
      <c r="B887" s="8" t="s">
        <v>100</v>
      </c>
      <c r="C887" s="8" t="s">
        <v>26</v>
      </c>
      <c r="D887" s="8" t="s">
        <v>45</v>
      </c>
      <c r="E887" s="8">
        <v>0.49687700000000001</v>
      </c>
      <c r="F887" s="8">
        <v>49218060</v>
      </c>
      <c r="G887" s="8">
        <v>19</v>
      </c>
      <c r="H887" s="8" t="s">
        <v>1390</v>
      </c>
      <c r="I887" s="9" t="s">
        <v>1391</v>
      </c>
      <c r="J887" s="60">
        <v>2.3989699999999999E-2</v>
      </c>
      <c r="K887" s="61">
        <v>4.1198299999999997E-3</v>
      </c>
      <c r="L887" s="62">
        <v>5.7999999999999998E-9</v>
      </c>
      <c r="M887" s="60">
        <v>115082</v>
      </c>
    </row>
    <row r="888" spans="1:13" hidden="1" x14ac:dyDescent="0.2">
      <c r="A888" s="8" t="s">
        <v>267</v>
      </c>
      <c r="B888" s="8" t="s">
        <v>100</v>
      </c>
      <c r="C888" s="8" t="s">
        <v>26</v>
      </c>
      <c r="D888" s="8" t="s">
        <v>45</v>
      </c>
      <c r="E888" s="8">
        <v>0.49687700000000001</v>
      </c>
      <c r="F888" s="8">
        <v>49218060</v>
      </c>
      <c r="G888" s="8">
        <v>19</v>
      </c>
      <c r="H888" s="8" t="s">
        <v>1392</v>
      </c>
      <c r="I888" s="9" t="s">
        <v>1393</v>
      </c>
      <c r="J888" s="60">
        <v>2.3915100000000002E-2</v>
      </c>
      <c r="K888" s="61">
        <v>4.1065199999999998E-3</v>
      </c>
      <c r="L888" s="62">
        <v>5.7999999999999998E-9</v>
      </c>
      <c r="M888" s="60">
        <v>115082</v>
      </c>
    </row>
    <row r="889" spans="1:13" hidden="1" x14ac:dyDescent="0.2">
      <c r="A889" s="8" t="s">
        <v>288</v>
      </c>
      <c r="B889" s="8" t="s">
        <v>100</v>
      </c>
      <c r="C889" t="s">
        <v>26</v>
      </c>
      <c r="D889" t="s">
        <v>45</v>
      </c>
      <c r="E889" s="8">
        <v>0.49687700000000001</v>
      </c>
      <c r="F889" s="8">
        <v>49218060</v>
      </c>
      <c r="G889" s="8">
        <v>19</v>
      </c>
      <c r="H889" s="8" t="s">
        <v>1390</v>
      </c>
      <c r="I889" s="9" t="s">
        <v>1391</v>
      </c>
      <c r="J889" s="60">
        <v>2.3989699999999999E-2</v>
      </c>
      <c r="K889" s="61">
        <v>4.1198299999999997E-3</v>
      </c>
      <c r="L889" s="62">
        <v>5.7999999999999998E-9</v>
      </c>
      <c r="M889" s="60">
        <v>115082</v>
      </c>
    </row>
    <row r="890" spans="1:13" hidden="1" x14ac:dyDescent="0.2">
      <c r="A890" s="8" t="s">
        <v>288</v>
      </c>
      <c r="B890" s="8" t="s">
        <v>100</v>
      </c>
      <c r="C890" t="s">
        <v>26</v>
      </c>
      <c r="D890" t="s">
        <v>45</v>
      </c>
      <c r="E890" s="8">
        <v>0.49687700000000001</v>
      </c>
      <c r="F890" s="8">
        <v>49218060</v>
      </c>
      <c r="G890" s="8">
        <v>19</v>
      </c>
      <c r="H890" s="8" t="s">
        <v>1392</v>
      </c>
      <c r="I890" s="9" t="s">
        <v>1393</v>
      </c>
      <c r="J890" s="60">
        <v>2.3915100000000002E-2</v>
      </c>
      <c r="K890" s="61">
        <v>4.1065199999999998E-3</v>
      </c>
      <c r="L890" s="62">
        <v>5.7999999999999998E-9</v>
      </c>
      <c r="M890" s="60">
        <v>115082</v>
      </c>
    </row>
    <row r="891" spans="1:13" x14ac:dyDescent="0.2">
      <c r="A891" s="8" t="s">
        <v>267</v>
      </c>
      <c r="B891" s="8" t="s">
        <v>135</v>
      </c>
      <c r="C891" s="8" t="s">
        <v>26</v>
      </c>
      <c r="D891" s="8" t="s">
        <v>45</v>
      </c>
      <c r="E891" s="8" t="s">
        <v>150</v>
      </c>
      <c r="F891" s="8">
        <v>136616754</v>
      </c>
      <c r="G891" s="8">
        <v>2</v>
      </c>
      <c r="H891" s="8" t="s">
        <v>713</v>
      </c>
      <c r="I891" s="9" t="s">
        <v>714</v>
      </c>
      <c r="J891" s="82">
        <v>-1.46036E-2</v>
      </c>
      <c r="K891" s="83">
        <v>2.51008E-3</v>
      </c>
      <c r="L891" s="82">
        <v>5.9600000000000001E-9</v>
      </c>
      <c r="M891" s="82">
        <v>389189</v>
      </c>
    </row>
    <row r="892" spans="1:13" hidden="1" x14ac:dyDescent="0.2">
      <c r="A892" s="8" t="s">
        <v>267</v>
      </c>
      <c r="B892" s="8" t="s">
        <v>128</v>
      </c>
      <c r="C892" s="8" t="s">
        <v>26</v>
      </c>
      <c r="D892" s="8" t="s">
        <v>15</v>
      </c>
      <c r="E892" s="8">
        <v>0.30112699999999998</v>
      </c>
      <c r="F892" s="8">
        <v>1030320</v>
      </c>
      <c r="G892" s="8">
        <v>19</v>
      </c>
      <c r="H892" s="8" t="s">
        <v>576</v>
      </c>
      <c r="I892" s="9" t="s">
        <v>577</v>
      </c>
      <c r="J892" s="60">
        <v>1.2496E-2</v>
      </c>
      <c r="K892" s="61">
        <v>2.1489999999999999E-3</v>
      </c>
      <c r="L892" s="62">
        <v>6.2700000000000001E-9</v>
      </c>
      <c r="M892" s="60">
        <v>521594</v>
      </c>
    </row>
    <row r="893" spans="1:13" hidden="1" x14ac:dyDescent="0.2">
      <c r="A893" s="8" t="s">
        <v>267</v>
      </c>
      <c r="B893" s="8" t="s">
        <v>128</v>
      </c>
      <c r="C893" s="8" t="s">
        <v>26</v>
      </c>
      <c r="D893" s="8" t="s">
        <v>15</v>
      </c>
      <c r="E893" s="8">
        <v>0.30112699999999998</v>
      </c>
      <c r="F893" s="8">
        <v>1030320</v>
      </c>
      <c r="G893" s="8">
        <v>19</v>
      </c>
      <c r="H893" s="8" t="s">
        <v>578</v>
      </c>
      <c r="I893" s="9" t="s">
        <v>579</v>
      </c>
      <c r="J893" s="60">
        <v>1.2496E-2</v>
      </c>
      <c r="K893" s="61">
        <v>2.1489999999999999E-3</v>
      </c>
      <c r="L893" s="62">
        <v>6.2700000000000001E-9</v>
      </c>
      <c r="M893" s="60">
        <v>473819</v>
      </c>
    </row>
    <row r="894" spans="1:13" hidden="1" x14ac:dyDescent="0.2">
      <c r="A894" s="8" t="s">
        <v>267</v>
      </c>
      <c r="B894" s="8" t="s">
        <v>100</v>
      </c>
      <c r="C894" s="8" t="s">
        <v>26</v>
      </c>
      <c r="D894" s="8" t="s">
        <v>45</v>
      </c>
      <c r="E894" s="8">
        <v>0.49823800000000001</v>
      </c>
      <c r="F894" s="8">
        <v>49218060</v>
      </c>
      <c r="G894" s="8">
        <v>19</v>
      </c>
      <c r="H894" s="8" t="s">
        <v>457</v>
      </c>
      <c r="I894" s="9" t="s">
        <v>1394</v>
      </c>
      <c r="J894" s="60">
        <v>-1.0977799999999999E-2</v>
      </c>
      <c r="K894" s="61">
        <v>1.8901499999999999E-3</v>
      </c>
      <c r="L894" s="62">
        <v>6.3300000000000003E-9</v>
      </c>
      <c r="M894" s="60">
        <v>336172</v>
      </c>
    </row>
    <row r="895" spans="1:13" hidden="1" x14ac:dyDescent="0.2">
      <c r="A895" s="8" t="s">
        <v>288</v>
      </c>
      <c r="B895" s="8" t="s">
        <v>100</v>
      </c>
      <c r="C895" t="s">
        <v>26</v>
      </c>
      <c r="D895" t="s">
        <v>45</v>
      </c>
      <c r="E895" s="8">
        <v>0.49823800000000001</v>
      </c>
      <c r="F895" s="8">
        <v>49218060</v>
      </c>
      <c r="G895" s="8">
        <v>19</v>
      </c>
      <c r="H895" s="8" t="s">
        <v>457</v>
      </c>
      <c r="I895" s="9" t="s">
        <v>1394</v>
      </c>
      <c r="J895" s="60">
        <v>-1.0977799999999999E-2</v>
      </c>
      <c r="K895" s="61">
        <v>1.8901499999999999E-3</v>
      </c>
      <c r="L895" s="62">
        <v>6.3300000000000003E-9</v>
      </c>
      <c r="M895" s="60">
        <v>336172</v>
      </c>
    </row>
    <row r="896" spans="1:13" hidden="1" x14ac:dyDescent="0.2">
      <c r="A896" s="8" t="s">
        <v>267</v>
      </c>
      <c r="B896" s="8" t="s">
        <v>132</v>
      </c>
      <c r="C896" s="8" t="s">
        <v>14</v>
      </c>
      <c r="D896" s="8" t="s">
        <v>45</v>
      </c>
      <c r="E896" s="8">
        <v>0.28395799999999999</v>
      </c>
      <c r="F896" s="8">
        <v>135837906</v>
      </c>
      <c r="G896" s="8">
        <v>2</v>
      </c>
      <c r="H896" s="8" t="s">
        <v>607</v>
      </c>
      <c r="I896" s="9" t="s">
        <v>608</v>
      </c>
      <c r="J896" s="60">
        <v>-1.16653E-2</v>
      </c>
      <c r="K896" s="61">
        <v>2.00891E-3</v>
      </c>
      <c r="L896" s="62">
        <v>6.4000000000000002E-9</v>
      </c>
      <c r="M896" s="60">
        <v>454613</v>
      </c>
    </row>
    <row r="897" spans="1:13" hidden="1" x14ac:dyDescent="0.2">
      <c r="A897" s="8" t="s">
        <v>267</v>
      </c>
      <c r="B897" s="8" t="s">
        <v>132</v>
      </c>
      <c r="C897" s="8" t="s">
        <v>14</v>
      </c>
      <c r="D897" s="8" t="s">
        <v>45</v>
      </c>
      <c r="E897" s="8">
        <v>0.28397099999999997</v>
      </c>
      <c r="F897" s="8">
        <v>135837906</v>
      </c>
      <c r="G897" s="8">
        <v>2</v>
      </c>
      <c r="H897" s="8" t="s">
        <v>609</v>
      </c>
      <c r="I897" s="9" t="s">
        <v>610</v>
      </c>
      <c r="J897" s="60">
        <v>-1.0087499999999999E-2</v>
      </c>
      <c r="K897" s="61">
        <v>1.7388799999999999E-3</v>
      </c>
      <c r="L897" s="62">
        <v>6.6000000000000004E-9</v>
      </c>
      <c r="M897" s="60">
        <v>454846</v>
      </c>
    </row>
    <row r="898" spans="1:13" hidden="1" x14ac:dyDescent="0.2">
      <c r="A898" s="8" t="s">
        <v>267</v>
      </c>
      <c r="B898" s="8" t="s">
        <v>128</v>
      </c>
      <c r="C898" s="8" t="s">
        <v>26</v>
      </c>
      <c r="D898" s="8" t="s">
        <v>15</v>
      </c>
      <c r="E898" s="8">
        <v>0.32952500000000001</v>
      </c>
      <c r="F898" s="8">
        <v>1030320</v>
      </c>
      <c r="G898" s="8">
        <v>19</v>
      </c>
      <c r="H898" s="8" t="s">
        <v>815</v>
      </c>
      <c r="I898" s="9" t="s">
        <v>1824</v>
      </c>
      <c r="J898" s="60">
        <v>1.34E-2</v>
      </c>
      <c r="K898" s="61">
        <v>2.3E-3</v>
      </c>
      <c r="L898" s="62">
        <v>6.7500000000000001E-9</v>
      </c>
      <c r="M898" s="60">
        <v>349856</v>
      </c>
    </row>
    <row r="899" spans="1:13" hidden="1" x14ac:dyDescent="0.2">
      <c r="A899" s="8" t="s">
        <v>287</v>
      </c>
      <c r="B899" s="8" t="s">
        <v>42</v>
      </c>
      <c r="C899" t="s">
        <v>45</v>
      </c>
      <c r="D899" t="s">
        <v>26</v>
      </c>
      <c r="E899" s="8">
        <v>0.28937000000000002</v>
      </c>
      <c r="F899" s="8">
        <v>111688387</v>
      </c>
      <c r="G899" s="8">
        <v>9</v>
      </c>
      <c r="H899" s="8" t="s">
        <v>1013</v>
      </c>
      <c r="I899" s="9" t="s">
        <v>1014</v>
      </c>
      <c r="J899" s="60">
        <v>-1.4206999999999999E-2</v>
      </c>
      <c r="K899" s="61">
        <v>2.4510999999999999E-3</v>
      </c>
      <c r="L899" s="62">
        <v>6.7899999999999999E-9</v>
      </c>
      <c r="M899" s="60">
        <v>344104</v>
      </c>
    </row>
    <row r="900" spans="1:13" x14ac:dyDescent="0.2">
      <c r="A900" s="8" t="s">
        <v>267</v>
      </c>
      <c r="B900" s="8" t="s">
        <v>135</v>
      </c>
      <c r="C900" s="8" t="s">
        <v>26</v>
      </c>
      <c r="D900" s="8" t="s">
        <v>45</v>
      </c>
      <c r="E900" s="8">
        <v>0.757664</v>
      </c>
      <c r="F900" s="8">
        <v>136616754</v>
      </c>
      <c r="G900" s="8">
        <v>2</v>
      </c>
      <c r="H900" s="8" t="s">
        <v>678</v>
      </c>
      <c r="I900" s="9" t="s">
        <v>715</v>
      </c>
      <c r="J900" s="82">
        <v>1.6338100000000001E-2</v>
      </c>
      <c r="K900" s="83">
        <v>2.8223200000000001E-3</v>
      </c>
      <c r="L900" s="82">
        <v>7.0900000000000001E-9</v>
      </c>
      <c r="M900" s="82">
        <v>331164</v>
      </c>
    </row>
    <row r="901" spans="1:13" hidden="1" x14ac:dyDescent="0.2">
      <c r="A901" s="8" t="s">
        <v>267</v>
      </c>
      <c r="B901" s="8" t="s">
        <v>128</v>
      </c>
      <c r="C901" s="8" t="s">
        <v>26</v>
      </c>
      <c r="D901" s="8" t="s">
        <v>15</v>
      </c>
      <c r="E901" s="8">
        <v>0.30054599999999998</v>
      </c>
      <c r="F901" s="8">
        <v>1030320</v>
      </c>
      <c r="G901" s="8">
        <v>19</v>
      </c>
      <c r="H901" s="8" t="s">
        <v>365</v>
      </c>
      <c r="I901" s="9" t="s">
        <v>381</v>
      </c>
      <c r="J901" s="60">
        <v>1.3559E-2</v>
      </c>
      <c r="K901" s="61">
        <v>2.3437499999999999E-3</v>
      </c>
      <c r="L901" s="62">
        <v>7.2E-9</v>
      </c>
      <c r="M901" s="60">
        <v>408112</v>
      </c>
    </row>
    <row r="902" spans="1:13" hidden="1" x14ac:dyDescent="0.2">
      <c r="A902" s="8" t="s">
        <v>267</v>
      </c>
      <c r="B902" s="8" t="s">
        <v>100</v>
      </c>
      <c r="C902" s="8" t="s">
        <v>26</v>
      </c>
      <c r="D902" s="8" t="s">
        <v>45</v>
      </c>
      <c r="E902" s="8">
        <v>0.49686799999999998</v>
      </c>
      <c r="F902" s="8">
        <v>49218060</v>
      </c>
      <c r="G902" s="8">
        <v>19</v>
      </c>
      <c r="H902" s="8" t="s">
        <v>1395</v>
      </c>
      <c r="I902" s="9" t="s">
        <v>1396</v>
      </c>
      <c r="J902" s="60">
        <v>2.46877E-2</v>
      </c>
      <c r="K902" s="61">
        <v>4.1244799999999998E-3</v>
      </c>
      <c r="L902" s="62">
        <v>7.3E-9</v>
      </c>
      <c r="M902" s="60" t="s">
        <v>150</v>
      </c>
    </row>
    <row r="903" spans="1:13" hidden="1" x14ac:dyDescent="0.2">
      <c r="A903" s="8" t="s">
        <v>288</v>
      </c>
      <c r="B903" s="8" t="s">
        <v>100</v>
      </c>
      <c r="C903" t="s">
        <v>26</v>
      </c>
      <c r="D903" t="s">
        <v>45</v>
      </c>
      <c r="E903" s="8">
        <v>0.49686799999999998</v>
      </c>
      <c r="F903" s="8">
        <v>49218060</v>
      </c>
      <c r="G903" s="8">
        <v>19</v>
      </c>
      <c r="H903" s="8" t="s">
        <v>1395</v>
      </c>
      <c r="I903" s="9" t="s">
        <v>1396</v>
      </c>
      <c r="J903" s="60">
        <v>2.46877E-2</v>
      </c>
      <c r="K903" s="61">
        <v>4.1244799999999998E-3</v>
      </c>
      <c r="L903" s="62">
        <v>7.3E-9</v>
      </c>
      <c r="M903" s="60" t="s">
        <v>150</v>
      </c>
    </row>
    <row r="904" spans="1:13" hidden="1" x14ac:dyDescent="0.2">
      <c r="A904" s="8" t="s">
        <v>267</v>
      </c>
      <c r="B904" s="8" t="s">
        <v>100</v>
      </c>
      <c r="C904" s="8" t="s">
        <v>26</v>
      </c>
      <c r="D904" s="8" t="s">
        <v>45</v>
      </c>
      <c r="E904" s="8">
        <v>0.49770700000000001</v>
      </c>
      <c r="F904" s="8">
        <v>49218060</v>
      </c>
      <c r="G904" s="8">
        <v>19</v>
      </c>
      <c r="H904" s="8" t="s">
        <v>1397</v>
      </c>
      <c r="I904" s="9" t="s">
        <v>1398</v>
      </c>
      <c r="J904" s="60">
        <v>-1.06541E-2</v>
      </c>
      <c r="K904" s="61">
        <v>1.84333E-3</v>
      </c>
      <c r="L904" s="62">
        <v>7.4999999999999993E-9</v>
      </c>
      <c r="M904" s="60">
        <v>421986</v>
      </c>
    </row>
    <row r="905" spans="1:13" hidden="1" x14ac:dyDescent="0.2">
      <c r="A905" s="8" t="s">
        <v>288</v>
      </c>
      <c r="B905" s="8" t="s">
        <v>100</v>
      </c>
      <c r="C905" t="s">
        <v>26</v>
      </c>
      <c r="D905" t="s">
        <v>45</v>
      </c>
      <c r="E905" s="8">
        <v>0.49770700000000001</v>
      </c>
      <c r="F905" s="8">
        <v>49218060</v>
      </c>
      <c r="G905" s="8">
        <v>19</v>
      </c>
      <c r="H905" s="8" t="s">
        <v>1397</v>
      </c>
      <c r="I905" s="9" t="s">
        <v>1398</v>
      </c>
      <c r="J905" s="60">
        <v>-1.06541E-2</v>
      </c>
      <c r="K905" s="61">
        <v>1.84333E-3</v>
      </c>
      <c r="L905" s="62">
        <v>7.4999999999999993E-9</v>
      </c>
      <c r="M905" s="60">
        <v>421986</v>
      </c>
    </row>
    <row r="906" spans="1:13" hidden="1" x14ac:dyDescent="0.2">
      <c r="A906" s="8" t="s">
        <v>267</v>
      </c>
      <c r="B906" s="8" t="s">
        <v>100</v>
      </c>
      <c r="C906" s="8" t="s">
        <v>26</v>
      </c>
      <c r="D906" s="8" t="s">
        <v>45</v>
      </c>
      <c r="E906" s="8">
        <v>0.49760100000000002</v>
      </c>
      <c r="F906" s="8">
        <v>49218060</v>
      </c>
      <c r="G906" s="8">
        <v>19</v>
      </c>
      <c r="H906" s="8" t="s">
        <v>1399</v>
      </c>
      <c r="I906" s="9" t="s">
        <v>1400</v>
      </c>
      <c r="J906" s="60">
        <v>-9.0454000000000003E-3</v>
      </c>
      <c r="K906" s="61">
        <v>1.56621E-3</v>
      </c>
      <c r="L906" s="62">
        <v>7.6999999999999995E-9</v>
      </c>
      <c r="M906" s="60">
        <v>448651</v>
      </c>
    </row>
    <row r="907" spans="1:13" hidden="1" x14ac:dyDescent="0.2">
      <c r="A907" s="8" t="s">
        <v>288</v>
      </c>
      <c r="B907" s="8" t="s">
        <v>100</v>
      </c>
      <c r="C907" t="s">
        <v>26</v>
      </c>
      <c r="D907" t="s">
        <v>45</v>
      </c>
      <c r="E907" s="8">
        <v>0.49760100000000002</v>
      </c>
      <c r="F907" s="8">
        <v>49218060</v>
      </c>
      <c r="G907" s="8">
        <v>19</v>
      </c>
      <c r="H907" s="8" t="s">
        <v>1399</v>
      </c>
      <c r="I907" s="9" t="s">
        <v>1400</v>
      </c>
      <c r="J907" s="60">
        <v>-9.0454200000000002E-3</v>
      </c>
      <c r="K907" s="61">
        <v>1.56621E-3</v>
      </c>
      <c r="L907" s="62">
        <v>7.6999999999999995E-9</v>
      </c>
      <c r="M907" s="60">
        <v>448651</v>
      </c>
    </row>
    <row r="908" spans="1:13" x14ac:dyDescent="0.2">
      <c r="A908" s="8" t="s">
        <v>267</v>
      </c>
      <c r="B908" s="8" t="s">
        <v>135</v>
      </c>
      <c r="C908" s="8" t="s">
        <v>26</v>
      </c>
      <c r="D908" s="8" t="s">
        <v>45</v>
      </c>
      <c r="E908" s="8">
        <v>0.73860700000000001</v>
      </c>
      <c r="F908" s="8">
        <v>136616754</v>
      </c>
      <c r="G908" s="8">
        <v>2</v>
      </c>
      <c r="H908" s="8" t="s">
        <v>696</v>
      </c>
      <c r="I908" s="9" t="s">
        <v>716</v>
      </c>
      <c r="J908" s="82">
        <v>1.29336E-2</v>
      </c>
      <c r="K908" s="83">
        <v>2.2414599999999998E-3</v>
      </c>
      <c r="L908" s="82">
        <v>7.8999999999999996E-9</v>
      </c>
      <c r="M908" s="82">
        <v>454884</v>
      </c>
    </row>
    <row r="909" spans="1:13" x14ac:dyDescent="0.2">
      <c r="A909" s="8" t="s">
        <v>267</v>
      </c>
      <c r="B909" s="8" t="s">
        <v>135</v>
      </c>
      <c r="C909" s="8" t="s">
        <v>26</v>
      </c>
      <c r="D909" s="8" t="s">
        <v>45</v>
      </c>
      <c r="E909" s="8">
        <v>0.757664</v>
      </c>
      <c r="F909" s="8">
        <v>136616754</v>
      </c>
      <c r="G909" s="8">
        <v>2</v>
      </c>
      <c r="H909" s="8" t="s">
        <v>707</v>
      </c>
      <c r="I909" s="9" t="s">
        <v>717</v>
      </c>
      <c r="J909" s="82">
        <v>1.26284E-2</v>
      </c>
      <c r="K909" s="83">
        <v>2.1898899999999999E-3</v>
      </c>
      <c r="L909" s="82">
        <v>8.09E-9</v>
      </c>
      <c r="M909" s="82">
        <v>331249</v>
      </c>
    </row>
    <row r="910" spans="1:13" hidden="1" x14ac:dyDescent="0.2">
      <c r="A910" s="8" t="s">
        <v>267</v>
      </c>
      <c r="B910" s="8" t="s">
        <v>100</v>
      </c>
      <c r="C910" s="8" t="s">
        <v>26</v>
      </c>
      <c r="D910" s="8" t="s">
        <v>45</v>
      </c>
      <c r="E910" s="8">
        <v>0.49687700000000001</v>
      </c>
      <c r="F910" s="8">
        <v>49218060</v>
      </c>
      <c r="G910" s="8">
        <v>19</v>
      </c>
      <c r="H910" s="8" t="s">
        <v>1401</v>
      </c>
      <c r="I910" s="9" t="s">
        <v>1402</v>
      </c>
      <c r="J910" s="60">
        <v>2.27154E-2</v>
      </c>
      <c r="K910" s="61">
        <v>3.9386200000000003E-3</v>
      </c>
      <c r="L910" s="62">
        <v>8.0999999999999997E-9</v>
      </c>
      <c r="M910" s="60">
        <v>115082</v>
      </c>
    </row>
    <row r="911" spans="1:13" hidden="1" x14ac:dyDescent="0.2">
      <c r="A911" s="8" t="s">
        <v>288</v>
      </c>
      <c r="B911" s="8" t="s">
        <v>100</v>
      </c>
      <c r="C911" t="s">
        <v>26</v>
      </c>
      <c r="D911" t="s">
        <v>45</v>
      </c>
      <c r="E911" s="8">
        <v>0.49687700000000001</v>
      </c>
      <c r="F911" s="8">
        <v>49218060</v>
      </c>
      <c r="G911" s="8">
        <v>19</v>
      </c>
      <c r="H911" s="8" t="s">
        <v>1401</v>
      </c>
      <c r="I911" s="9" t="s">
        <v>1402</v>
      </c>
      <c r="J911" s="60">
        <v>2.27154E-2</v>
      </c>
      <c r="K911" s="61">
        <v>3.9386200000000003E-3</v>
      </c>
      <c r="L911" s="62">
        <v>8.0999999999999997E-9</v>
      </c>
      <c r="M911" s="60">
        <v>115082</v>
      </c>
    </row>
    <row r="912" spans="1:13" hidden="1" x14ac:dyDescent="0.2">
      <c r="A912" s="8" t="s">
        <v>267</v>
      </c>
      <c r="B912" s="8" t="s">
        <v>100</v>
      </c>
      <c r="C912" s="8" t="s">
        <v>26</v>
      </c>
      <c r="D912" s="8" t="s">
        <v>45</v>
      </c>
      <c r="E912" s="8">
        <v>0.49842799999999998</v>
      </c>
      <c r="F912" s="8">
        <v>49218060</v>
      </c>
      <c r="G912" s="8">
        <v>19</v>
      </c>
      <c r="H912" s="8" t="s">
        <v>365</v>
      </c>
      <c r="I912" s="9" t="s">
        <v>381</v>
      </c>
      <c r="J912" s="60">
        <v>1.23689E-2</v>
      </c>
      <c r="K912" s="61">
        <v>2.1460199999999998E-3</v>
      </c>
      <c r="L912" s="62">
        <v>8.2000000000000006E-9</v>
      </c>
      <c r="M912" s="60">
        <v>408112</v>
      </c>
    </row>
    <row r="913" spans="1:13" hidden="1" x14ac:dyDescent="0.2">
      <c r="A913" s="8" t="s">
        <v>288</v>
      </c>
      <c r="B913" s="8" t="s">
        <v>100</v>
      </c>
      <c r="C913" t="s">
        <v>26</v>
      </c>
      <c r="D913" t="s">
        <v>45</v>
      </c>
      <c r="E913" s="8">
        <v>0.49842799999999998</v>
      </c>
      <c r="F913" s="8">
        <v>49218060</v>
      </c>
      <c r="G913" s="8">
        <v>19</v>
      </c>
      <c r="H913" s="8" t="s">
        <v>365</v>
      </c>
      <c r="I913" s="9" t="s">
        <v>381</v>
      </c>
      <c r="J913" s="60">
        <v>1.23689E-2</v>
      </c>
      <c r="K913" s="61">
        <v>2.1460199999999998E-3</v>
      </c>
      <c r="L913" s="62">
        <v>8.2000000000000006E-9</v>
      </c>
      <c r="M913" s="60">
        <v>408112</v>
      </c>
    </row>
    <row r="914" spans="1:13" hidden="1" x14ac:dyDescent="0.2">
      <c r="A914" s="8" t="s">
        <v>267</v>
      </c>
      <c r="B914" s="8" t="s">
        <v>100</v>
      </c>
      <c r="C914" s="8" t="s">
        <v>26</v>
      </c>
      <c r="D914" s="8" t="s">
        <v>45</v>
      </c>
      <c r="E914" s="8">
        <v>0.49799399999999999</v>
      </c>
      <c r="F914" s="8">
        <v>49218060</v>
      </c>
      <c r="G914" s="8">
        <v>19</v>
      </c>
      <c r="H914" s="8" t="s">
        <v>1403</v>
      </c>
      <c r="I914" s="9" t="s">
        <v>1404</v>
      </c>
      <c r="J914" s="60">
        <v>-8.1013999999999999E-3</v>
      </c>
      <c r="K914" s="61">
        <v>1.40602E-3</v>
      </c>
      <c r="L914" s="62">
        <v>8.2999999999999999E-9</v>
      </c>
      <c r="M914" s="60">
        <v>454718</v>
      </c>
    </row>
    <row r="915" spans="1:13" hidden="1" x14ac:dyDescent="0.2">
      <c r="A915" s="8" t="s">
        <v>267</v>
      </c>
      <c r="B915" s="8" t="s">
        <v>128</v>
      </c>
      <c r="C915" s="8" t="s">
        <v>26</v>
      </c>
      <c r="D915" s="8" t="s">
        <v>15</v>
      </c>
      <c r="E915" s="8">
        <v>0.30058200000000002</v>
      </c>
      <c r="F915" s="8">
        <v>1030320</v>
      </c>
      <c r="G915" s="8">
        <v>19</v>
      </c>
      <c r="H915" s="8" t="s">
        <v>1825</v>
      </c>
      <c r="I915" s="9" t="s">
        <v>1826</v>
      </c>
      <c r="J915" s="60">
        <v>-1.3506600000000001E-2</v>
      </c>
      <c r="K915" s="61">
        <v>2.3442200000000002E-3</v>
      </c>
      <c r="L915" s="62">
        <v>8.2999999999999999E-9</v>
      </c>
      <c r="M915" s="60">
        <v>408112</v>
      </c>
    </row>
    <row r="916" spans="1:13" hidden="1" x14ac:dyDescent="0.2">
      <c r="A916" s="8" t="s">
        <v>288</v>
      </c>
      <c r="B916" s="8" t="s">
        <v>100</v>
      </c>
      <c r="C916" t="s">
        <v>26</v>
      </c>
      <c r="D916" t="s">
        <v>45</v>
      </c>
      <c r="E916" s="8">
        <v>0.49799399999999999</v>
      </c>
      <c r="F916" s="8">
        <v>49218060</v>
      </c>
      <c r="G916" s="8">
        <v>19</v>
      </c>
      <c r="H916" s="8" t="s">
        <v>1403</v>
      </c>
      <c r="I916" s="9" t="s">
        <v>1404</v>
      </c>
      <c r="J916" s="60">
        <v>-8.1014099999999999E-3</v>
      </c>
      <c r="K916" s="61">
        <v>1.40602E-3</v>
      </c>
      <c r="L916" s="62">
        <v>8.2999999999999999E-9</v>
      </c>
      <c r="M916" s="60">
        <v>454718</v>
      </c>
    </row>
    <row r="917" spans="1:13" hidden="1" x14ac:dyDescent="0.2">
      <c r="A917" s="8" t="s">
        <v>267</v>
      </c>
      <c r="B917" s="8" t="s">
        <v>100</v>
      </c>
      <c r="C917" s="8" t="s">
        <v>26</v>
      </c>
      <c r="D917" s="8" t="s">
        <v>45</v>
      </c>
      <c r="E917" s="8">
        <v>0.49686799999999998</v>
      </c>
      <c r="F917" s="8">
        <v>49218060</v>
      </c>
      <c r="G917" s="8">
        <v>19</v>
      </c>
      <c r="H917" s="8" t="s">
        <v>1405</v>
      </c>
      <c r="I917" s="9" t="s">
        <v>1406</v>
      </c>
      <c r="J917" s="60">
        <v>2.45265E-2</v>
      </c>
      <c r="K917" s="61">
        <v>4.1288100000000001E-3</v>
      </c>
      <c r="L917" s="62">
        <v>9.1999999999999997E-9</v>
      </c>
      <c r="M917" s="60" t="s">
        <v>150</v>
      </c>
    </row>
    <row r="918" spans="1:13" hidden="1" x14ac:dyDescent="0.2">
      <c r="A918" s="8" t="s">
        <v>288</v>
      </c>
      <c r="B918" s="8" t="s">
        <v>100</v>
      </c>
      <c r="C918" t="s">
        <v>26</v>
      </c>
      <c r="D918" t="s">
        <v>45</v>
      </c>
      <c r="E918" s="8">
        <v>0.49686799999999998</v>
      </c>
      <c r="F918" s="8">
        <v>49218060</v>
      </c>
      <c r="G918" s="8">
        <v>19</v>
      </c>
      <c r="H918" s="8" t="s">
        <v>1405</v>
      </c>
      <c r="I918" s="9" t="s">
        <v>1406</v>
      </c>
      <c r="J918" s="60">
        <v>2.45265E-2</v>
      </c>
      <c r="K918" s="61">
        <v>4.1288100000000001E-3</v>
      </c>
      <c r="L918" s="62">
        <v>9.1999999999999997E-9</v>
      </c>
      <c r="M918" s="60" t="s">
        <v>150</v>
      </c>
    </row>
    <row r="919" spans="1:13" hidden="1" x14ac:dyDescent="0.2">
      <c r="A919" s="8" t="s">
        <v>267</v>
      </c>
      <c r="B919" s="8" t="s">
        <v>132</v>
      </c>
      <c r="C919" s="8" t="s">
        <v>14</v>
      </c>
      <c r="D919" s="8" t="s">
        <v>45</v>
      </c>
      <c r="E919" s="8" t="s">
        <v>150</v>
      </c>
      <c r="F919" s="8">
        <v>135837906</v>
      </c>
      <c r="G919" s="8">
        <v>2</v>
      </c>
      <c r="H919" s="8" t="s">
        <v>713</v>
      </c>
      <c r="I919" s="9" t="s">
        <v>720</v>
      </c>
      <c r="J919" s="60">
        <v>1.38207E-2</v>
      </c>
      <c r="K919" s="61">
        <v>2.4065800000000002E-3</v>
      </c>
      <c r="L919" s="62">
        <v>9.3100000000000003E-9</v>
      </c>
      <c r="M919" s="60">
        <v>389189</v>
      </c>
    </row>
    <row r="920" spans="1:13" x14ac:dyDescent="0.2">
      <c r="A920" s="8" t="s">
        <v>267</v>
      </c>
      <c r="B920" s="8" t="s">
        <v>135</v>
      </c>
      <c r="C920" s="8" t="s">
        <v>26</v>
      </c>
      <c r="D920" s="8" t="s">
        <v>45</v>
      </c>
      <c r="E920" s="8">
        <v>0.58730800000000005</v>
      </c>
      <c r="F920" s="8">
        <v>136616754</v>
      </c>
      <c r="G920" s="8">
        <v>2</v>
      </c>
      <c r="H920" s="8" t="s">
        <v>718</v>
      </c>
      <c r="I920" s="9" t="s">
        <v>719</v>
      </c>
      <c r="J920" s="82">
        <v>1.9180200000000001E-2</v>
      </c>
      <c r="K920" s="83">
        <v>3.3404799999999998E-3</v>
      </c>
      <c r="L920" s="82">
        <v>9.3999999999999998E-9</v>
      </c>
      <c r="M920" s="82">
        <v>5959</v>
      </c>
    </row>
    <row r="921" spans="1:13" hidden="1" x14ac:dyDescent="0.2">
      <c r="A921" s="8" t="s">
        <v>267</v>
      </c>
      <c r="B921" s="8" t="s">
        <v>132</v>
      </c>
      <c r="C921" s="8" t="s">
        <v>14</v>
      </c>
      <c r="D921" s="8" t="s">
        <v>45</v>
      </c>
      <c r="E921" s="8">
        <v>0.28379599999999999</v>
      </c>
      <c r="F921" s="8">
        <v>135837906</v>
      </c>
      <c r="G921" s="8">
        <v>2</v>
      </c>
      <c r="H921" s="8" t="s">
        <v>807</v>
      </c>
      <c r="I921" s="9" t="s">
        <v>808</v>
      </c>
      <c r="J921" s="60">
        <v>9.2805200000000004E-3</v>
      </c>
      <c r="K921" s="61">
        <v>1.6167200000000001E-3</v>
      </c>
      <c r="L921" s="62">
        <v>9.3999999999999998E-9</v>
      </c>
      <c r="M921" s="60">
        <v>461089</v>
      </c>
    </row>
    <row r="922" spans="1:13" hidden="1" x14ac:dyDescent="0.2">
      <c r="A922" s="8" t="s">
        <v>267</v>
      </c>
      <c r="B922" s="8" t="s">
        <v>100</v>
      </c>
      <c r="C922" s="8" t="s">
        <v>26</v>
      </c>
      <c r="D922" s="8" t="s">
        <v>45</v>
      </c>
      <c r="E922" s="8">
        <v>0.49690699999999999</v>
      </c>
      <c r="F922" s="8">
        <v>49218060</v>
      </c>
      <c r="G922" s="8">
        <v>19</v>
      </c>
      <c r="H922" s="8" t="s">
        <v>1407</v>
      </c>
      <c r="I922" s="9" t="s">
        <v>1408</v>
      </c>
      <c r="J922" s="60">
        <v>2.2480300000000002E-2</v>
      </c>
      <c r="K922" s="61">
        <v>3.9163799999999997E-3</v>
      </c>
      <c r="L922" s="62">
        <v>9.5000000000000007E-9</v>
      </c>
      <c r="M922" s="60">
        <v>115006</v>
      </c>
    </row>
    <row r="923" spans="1:13" hidden="1" x14ac:dyDescent="0.2">
      <c r="A923" s="8" t="s">
        <v>288</v>
      </c>
      <c r="B923" s="8" t="s">
        <v>100</v>
      </c>
      <c r="C923" t="s">
        <v>26</v>
      </c>
      <c r="D923" t="s">
        <v>45</v>
      </c>
      <c r="E923" s="8">
        <v>0.49690699999999999</v>
      </c>
      <c r="F923" s="8">
        <v>49218060</v>
      </c>
      <c r="G923" s="8">
        <v>19</v>
      </c>
      <c r="H923" s="8" t="s">
        <v>1407</v>
      </c>
      <c r="I923" s="9" t="s">
        <v>1408</v>
      </c>
      <c r="J923" s="60">
        <v>2.2480300000000002E-2</v>
      </c>
      <c r="K923" s="61">
        <v>3.9163799999999997E-3</v>
      </c>
      <c r="L923" s="62">
        <v>9.5000000000000007E-9</v>
      </c>
      <c r="M923" s="60">
        <v>115006</v>
      </c>
    </row>
    <row r="924" spans="1:13" x14ac:dyDescent="0.2">
      <c r="A924" s="8" t="s">
        <v>267</v>
      </c>
      <c r="B924" s="8" t="s">
        <v>135</v>
      </c>
      <c r="C924" s="8" t="s">
        <v>26</v>
      </c>
      <c r="D924" s="8" t="s">
        <v>45</v>
      </c>
      <c r="E924" s="8" t="s">
        <v>150</v>
      </c>
      <c r="F924" s="8">
        <v>136616754</v>
      </c>
      <c r="G924" s="8">
        <v>2</v>
      </c>
      <c r="H924" s="8" t="s">
        <v>713</v>
      </c>
      <c r="I924" s="9" t="s">
        <v>720</v>
      </c>
      <c r="J924" s="82">
        <v>-1.4425800000000001E-2</v>
      </c>
      <c r="K924" s="83">
        <v>2.51389E-3</v>
      </c>
      <c r="L924" s="82">
        <v>9.5499999999999995E-9</v>
      </c>
      <c r="M924" s="82">
        <v>389189</v>
      </c>
    </row>
    <row r="925" spans="1:13" hidden="1" x14ac:dyDescent="0.2">
      <c r="A925" s="8" t="s">
        <v>267</v>
      </c>
      <c r="B925" s="8" t="s">
        <v>100</v>
      </c>
      <c r="C925" s="8" t="s">
        <v>26</v>
      </c>
      <c r="D925" s="8" t="s">
        <v>45</v>
      </c>
      <c r="E925" s="8">
        <v>0.49785800000000002</v>
      </c>
      <c r="F925" s="8">
        <v>49218060</v>
      </c>
      <c r="G925" s="8">
        <v>19</v>
      </c>
      <c r="H925" s="8" t="s">
        <v>1409</v>
      </c>
      <c r="I925" s="9" t="s">
        <v>1410</v>
      </c>
      <c r="J925" s="60">
        <v>1.09705E-3</v>
      </c>
      <c r="K925" s="61">
        <v>1.9128999999999999E-4</v>
      </c>
      <c r="L925" s="62">
        <v>9.6999999999999992E-9</v>
      </c>
      <c r="M925" s="60">
        <v>463010</v>
      </c>
    </row>
    <row r="926" spans="1:13" hidden="1" x14ac:dyDescent="0.2">
      <c r="A926" s="8" t="s">
        <v>288</v>
      </c>
      <c r="B926" s="8" t="s">
        <v>100</v>
      </c>
      <c r="C926" t="s">
        <v>26</v>
      </c>
      <c r="D926" t="s">
        <v>45</v>
      </c>
      <c r="E926" s="8">
        <v>0.49785800000000002</v>
      </c>
      <c r="F926" s="8">
        <v>49218060</v>
      </c>
      <c r="G926" s="8">
        <v>19</v>
      </c>
      <c r="H926" s="8" t="s">
        <v>1409</v>
      </c>
      <c r="I926" s="9" t="s">
        <v>1410</v>
      </c>
      <c r="J926" s="60">
        <v>1.09705E-3</v>
      </c>
      <c r="K926" s="61">
        <v>1.91289E-4</v>
      </c>
      <c r="L926" s="62">
        <v>9.6999999999999992E-9</v>
      </c>
      <c r="M926" s="60">
        <v>463010</v>
      </c>
    </row>
    <row r="927" spans="1:13" x14ac:dyDescent="0.2">
      <c r="A927" s="8" t="s">
        <v>267</v>
      </c>
      <c r="B927" s="8" t="s">
        <v>135</v>
      </c>
      <c r="C927" s="8" t="s">
        <v>26</v>
      </c>
      <c r="D927" s="8" t="s">
        <v>45</v>
      </c>
      <c r="E927" s="8">
        <v>0.58730800000000005</v>
      </c>
      <c r="F927" s="8">
        <v>136616754</v>
      </c>
      <c r="G927" s="8">
        <v>2</v>
      </c>
      <c r="H927" s="8" t="s">
        <v>721</v>
      </c>
      <c r="I927" s="9" t="s">
        <v>722</v>
      </c>
      <c r="J927" s="82">
        <v>-6.5140199999999995E-2</v>
      </c>
      <c r="K927" s="83">
        <v>1.13597E-2</v>
      </c>
      <c r="L927" s="82">
        <v>9.8000000000000001E-9</v>
      </c>
      <c r="M927" s="82">
        <v>5959</v>
      </c>
    </row>
    <row r="928" spans="1:13" hidden="1" x14ac:dyDescent="0.2">
      <c r="A928" s="8" t="s">
        <v>233</v>
      </c>
      <c r="B928" s="8" t="s">
        <v>69</v>
      </c>
      <c r="C928" t="s">
        <v>15</v>
      </c>
      <c r="D928" t="s">
        <v>14</v>
      </c>
      <c r="E928" s="8" t="s">
        <v>150</v>
      </c>
      <c r="F928" s="8">
        <v>17019559</v>
      </c>
      <c r="G928" s="8">
        <v>10</v>
      </c>
      <c r="H928" s="8" t="s">
        <v>341</v>
      </c>
      <c r="I928" s="9" t="s">
        <v>342</v>
      </c>
      <c r="J928" s="60">
        <v>9.19658E-2</v>
      </c>
      <c r="K928" s="61">
        <v>1.6133100000000001E-2</v>
      </c>
      <c r="L928" s="62">
        <v>9.8012200000000002E-9</v>
      </c>
      <c r="M928" s="60">
        <v>14306</v>
      </c>
    </row>
    <row r="929" spans="1:13" hidden="1" x14ac:dyDescent="0.2">
      <c r="A929" s="8" t="s">
        <v>267</v>
      </c>
      <c r="B929" s="8" t="s">
        <v>100</v>
      </c>
      <c r="C929" s="8" t="s">
        <v>26</v>
      </c>
      <c r="D929" s="8" t="s">
        <v>45</v>
      </c>
      <c r="E929" s="8">
        <v>0.49689800000000001</v>
      </c>
      <c r="F929" s="8">
        <v>49218060</v>
      </c>
      <c r="G929" s="8">
        <v>19</v>
      </c>
      <c r="H929" s="8" t="s">
        <v>1411</v>
      </c>
      <c r="I929" s="9" t="s">
        <v>1412</v>
      </c>
      <c r="J929" s="60">
        <v>2.2665500000000002E-2</v>
      </c>
      <c r="K929" s="61">
        <v>3.9303999999999997E-3</v>
      </c>
      <c r="L929" s="62">
        <v>9.8999999999999993E-9</v>
      </c>
      <c r="M929" s="60" t="s">
        <v>150</v>
      </c>
    </row>
    <row r="930" spans="1:13" hidden="1" x14ac:dyDescent="0.2">
      <c r="A930" s="8" t="s">
        <v>288</v>
      </c>
      <c r="B930" s="8" t="s">
        <v>100</v>
      </c>
      <c r="C930" t="s">
        <v>26</v>
      </c>
      <c r="D930" t="s">
        <v>45</v>
      </c>
      <c r="E930" s="8">
        <v>0.49689800000000001</v>
      </c>
      <c r="F930" s="8">
        <v>49218060</v>
      </c>
      <c r="G930" s="8">
        <v>19</v>
      </c>
      <c r="H930" s="8" t="s">
        <v>1411</v>
      </c>
      <c r="I930" s="9" t="s">
        <v>1412</v>
      </c>
      <c r="J930" s="60">
        <v>2.2665500000000002E-2</v>
      </c>
      <c r="K930" s="61">
        <v>3.9303999999999997E-3</v>
      </c>
      <c r="L930" s="62">
        <v>9.8999999999999993E-9</v>
      </c>
      <c r="M930" s="60" t="s">
        <v>150</v>
      </c>
    </row>
    <row r="931" spans="1:13" x14ac:dyDescent="0.2">
      <c r="A931" s="8" t="s">
        <v>267</v>
      </c>
      <c r="B931" s="8" t="s">
        <v>135</v>
      </c>
      <c r="C931" s="8" t="s">
        <v>26</v>
      </c>
      <c r="D931" s="8" t="s">
        <v>45</v>
      </c>
      <c r="E931" s="8">
        <v>0.757664</v>
      </c>
      <c r="F931" s="8">
        <v>136616754</v>
      </c>
      <c r="G931" s="8">
        <v>2</v>
      </c>
      <c r="H931" s="8" t="s">
        <v>696</v>
      </c>
      <c r="I931" s="9" t="s">
        <v>723</v>
      </c>
      <c r="J931" s="82">
        <v>1.6328499999999999E-2</v>
      </c>
      <c r="K931" s="83">
        <v>2.8489600000000002E-3</v>
      </c>
      <c r="L931" s="82">
        <v>9.9699999999999993E-9</v>
      </c>
      <c r="M931" s="82">
        <v>336107</v>
      </c>
    </row>
    <row r="932" spans="1:13" hidden="1" x14ac:dyDescent="0.2">
      <c r="A932" s="8" t="s">
        <v>267</v>
      </c>
      <c r="B932" s="8" t="s">
        <v>100</v>
      </c>
      <c r="C932" s="8" t="s">
        <v>26</v>
      </c>
      <c r="D932" s="8" t="s">
        <v>45</v>
      </c>
      <c r="E932" s="8">
        <v>0.49687700000000001</v>
      </c>
      <c r="F932" s="8">
        <v>49218060</v>
      </c>
      <c r="G932" s="8">
        <v>19</v>
      </c>
      <c r="H932" s="8" t="s">
        <v>1413</v>
      </c>
      <c r="I932" s="9" t="s">
        <v>1414</v>
      </c>
      <c r="J932" s="60">
        <v>2.3603499999999999E-2</v>
      </c>
      <c r="K932" s="61">
        <v>4.1227399999999997E-3</v>
      </c>
      <c r="L932" s="62">
        <v>1E-8</v>
      </c>
      <c r="M932" s="60">
        <v>115082</v>
      </c>
    </row>
    <row r="933" spans="1:13" hidden="1" x14ac:dyDescent="0.2">
      <c r="A933" s="8" t="s">
        <v>267</v>
      </c>
      <c r="B933" s="8" t="s">
        <v>100</v>
      </c>
      <c r="C933" s="8" t="s">
        <v>26</v>
      </c>
      <c r="D933" s="8" t="s">
        <v>45</v>
      </c>
      <c r="E933" s="8">
        <v>0.49686799999999998</v>
      </c>
      <c r="F933" s="8">
        <v>49218060</v>
      </c>
      <c r="G933" s="8">
        <v>19</v>
      </c>
      <c r="H933" s="8" t="s">
        <v>1415</v>
      </c>
      <c r="I933" s="9" t="s">
        <v>1416</v>
      </c>
      <c r="J933" s="60">
        <v>2.4840500000000001E-2</v>
      </c>
      <c r="K933" s="61">
        <v>4.1344399999999996E-3</v>
      </c>
      <c r="L933" s="62">
        <v>1E-8</v>
      </c>
      <c r="M933" s="60" t="s">
        <v>150</v>
      </c>
    </row>
    <row r="934" spans="1:13" hidden="1" x14ac:dyDescent="0.2">
      <c r="A934" s="8" t="s">
        <v>267</v>
      </c>
      <c r="B934" s="8" t="s">
        <v>100</v>
      </c>
      <c r="C934" s="8" t="s">
        <v>26</v>
      </c>
      <c r="D934" s="8" t="s">
        <v>45</v>
      </c>
      <c r="E934" s="8">
        <v>0.49686799999999998</v>
      </c>
      <c r="F934" s="8">
        <v>49218060</v>
      </c>
      <c r="G934" s="8">
        <v>19</v>
      </c>
      <c r="H934" s="8" t="s">
        <v>1417</v>
      </c>
      <c r="I934" s="9" t="s">
        <v>1418</v>
      </c>
      <c r="J934" s="60">
        <v>2.3989400000000001E-2</v>
      </c>
      <c r="K934" s="61">
        <v>4.1064700000000001E-3</v>
      </c>
      <c r="L934" s="62">
        <v>1E-8</v>
      </c>
      <c r="M934" s="60" t="s">
        <v>150</v>
      </c>
    </row>
    <row r="935" spans="1:13" hidden="1" x14ac:dyDescent="0.2">
      <c r="A935" s="8" t="s">
        <v>267</v>
      </c>
      <c r="B935" s="8" t="s">
        <v>132</v>
      </c>
      <c r="C935" s="8" t="s">
        <v>14</v>
      </c>
      <c r="D935" s="8" t="s">
        <v>45</v>
      </c>
      <c r="E935" s="8">
        <v>0.38</v>
      </c>
      <c r="F935" s="8">
        <v>135837906</v>
      </c>
      <c r="G935" s="8">
        <v>2</v>
      </c>
      <c r="H935" s="8" t="s">
        <v>754</v>
      </c>
      <c r="I935" s="9" t="s">
        <v>1936</v>
      </c>
      <c r="J935" s="60">
        <v>-1.7299999999999999E-2</v>
      </c>
      <c r="K935" s="61">
        <v>3.0000000000000001E-3</v>
      </c>
      <c r="L935" s="62">
        <v>1E-8</v>
      </c>
      <c r="M935" s="60">
        <v>330793</v>
      </c>
    </row>
    <row r="936" spans="1:13" hidden="1" x14ac:dyDescent="0.2">
      <c r="A936" s="8" t="s">
        <v>288</v>
      </c>
      <c r="B936" s="8" t="s">
        <v>100</v>
      </c>
      <c r="C936" t="s">
        <v>26</v>
      </c>
      <c r="D936" t="s">
        <v>45</v>
      </c>
      <c r="E936" s="8">
        <v>0.49686799999999998</v>
      </c>
      <c r="F936" s="8">
        <v>49218060</v>
      </c>
      <c r="G936" s="8">
        <v>19</v>
      </c>
      <c r="H936" s="8" t="s">
        <v>1415</v>
      </c>
      <c r="I936" s="9" t="s">
        <v>1416</v>
      </c>
      <c r="J936" s="60">
        <v>2.4840500000000001E-2</v>
      </c>
      <c r="K936" s="61">
        <v>4.1344399999999996E-3</v>
      </c>
      <c r="L936" s="62">
        <v>1E-8</v>
      </c>
      <c r="M936" s="60" t="s">
        <v>150</v>
      </c>
    </row>
    <row r="937" spans="1:13" hidden="1" x14ac:dyDescent="0.2">
      <c r="A937" s="8" t="s">
        <v>288</v>
      </c>
      <c r="B937" s="8" t="s">
        <v>100</v>
      </c>
      <c r="C937" t="s">
        <v>26</v>
      </c>
      <c r="D937" t="s">
        <v>45</v>
      </c>
      <c r="E937" s="8">
        <v>0.49686799999999998</v>
      </c>
      <c r="F937" s="8">
        <v>49218060</v>
      </c>
      <c r="G937" s="8">
        <v>19</v>
      </c>
      <c r="H937" s="8" t="s">
        <v>1417</v>
      </c>
      <c r="I937" s="9" t="s">
        <v>1418</v>
      </c>
      <c r="J937" s="60">
        <v>2.3989400000000001E-2</v>
      </c>
      <c r="K937" s="61">
        <v>4.1064700000000001E-3</v>
      </c>
      <c r="L937" s="62">
        <v>1E-8</v>
      </c>
      <c r="M937" s="60" t="s">
        <v>150</v>
      </c>
    </row>
    <row r="938" spans="1:13" hidden="1" x14ac:dyDescent="0.2">
      <c r="A938" s="8" t="s">
        <v>288</v>
      </c>
      <c r="B938" s="8" t="s">
        <v>100</v>
      </c>
      <c r="C938" t="s">
        <v>26</v>
      </c>
      <c r="D938" t="s">
        <v>45</v>
      </c>
      <c r="E938" s="8">
        <v>0.49687700000000001</v>
      </c>
      <c r="F938" s="8">
        <v>49218060</v>
      </c>
      <c r="G938" s="8">
        <v>19</v>
      </c>
      <c r="H938" s="8" t="s">
        <v>1413</v>
      </c>
      <c r="I938" s="9" t="s">
        <v>1414</v>
      </c>
      <c r="J938" s="60">
        <v>2.3603499999999999E-2</v>
      </c>
      <c r="K938" s="61">
        <v>4.1227399999999997E-3</v>
      </c>
      <c r="L938" s="62">
        <v>1E-8</v>
      </c>
      <c r="M938" s="60">
        <v>115082</v>
      </c>
    </row>
    <row r="939" spans="1:13" hidden="1" x14ac:dyDescent="0.2">
      <c r="A939" s="8" t="s">
        <v>267</v>
      </c>
      <c r="B939" s="8" t="s">
        <v>100</v>
      </c>
      <c r="C939" s="8" t="s">
        <v>26</v>
      </c>
      <c r="D939" s="8" t="s">
        <v>45</v>
      </c>
      <c r="E939" s="8">
        <v>0.49779400000000001</v>
      </c>
      <c r="F939" s="8">
        <v>49218060</v>
      </c>
      <c r="G939" s="8">
        <v>19</v>
      </c>
      <c r="H939" s="8" t="s">
        <v>454</v>
      </c>
      <c r="I939" s="9" t="s">
        <v>455</v>
      </c>
      <c r="J939" s="60">
        <v>-7.2359E-3</v>
      </c>
      <c r="K939" s="61">
        <v>1.2665700000000001E-3</v>
      </c>
      <c r="L939" s="62">
        <v>1.0999999999999999E-8</v>
      </c>
      <c r="M939" s="60">
        <v>454672</v>
      </c>
    </row>
    <row r="940" spans="1:13" hidden="1" x14ac:dyDescent="0.2">
      <c r="A940" s="8" t="s">
        <v>288</v>
      </c>
      <c r="B940" s="8" t="s">
        <v>100</v>
      </c>
      <c r="C940" t="s">
        <v>26</v>
      </c>
      <c r="D940" t="s">
        <v>45</v>
      </c>
      <c r="E940" s="8">
        <v>0.49779400000000001</v>
      </c>
      <c r="F940" s="8">
        <v>49218060</v>
      </c>
      <c r="G940" s="8">
        <v>19</v>
      </c>
      <c r="H940" s="8" t="s">
        <v>454</v>
      </c>
      <c r="I940" s="9" t="s">
        <v>455</v>
      </c>
      <c r="J940" s="60">
        <v>-7.2359099999999999E-3</v>
      </c>
      <c r="K940" s="61">
        <v>1.2665700000000001E-3</v>
      </c>
      <c r="L940" s="62">
        <v>1.0999999999999999E-8</v>
      </c>
      <c r="M940" s="60">
        <v>454672</v>
      </c>
    </row>
    <row r="941" spans="1:13" hidden="1" x14ac:dyDescent="0.2">
      <c r="A941" s="8" t="s">
        <v>267</v>
      </c>
      <c r="B941" s="8" t="s">
        <v>100</v>
      </c>
      <c r="C941" s="8" t="s">
        <v>26</v>
      </c>
      <c r="D941" s="8" t="s">
        <v>45</v>
      </c>
      <c r="E941" s="8">
        <v>0.49687700000000001</v>
      </c>
      <c r="F941" s="8">
        <v>49218060</v>
      </c>
      <c r="G941" s="8">
        <v>19</v>
      </c>
      <c r="H941" s="8" t="s">
        <v>1419</v>
      </c>
      <c r="I941" s="9" t="s">
        <v>1420</v>
      </c>
      <c r="J941" s="60">
        <v>2.3288300000000001E-2</v>
      </c>
      <c r="K941" s="61">
        <v>4.0893800000000001E-3</v>
      </c>
      <c r="L941" s="62">
        <v>1.2E-8</v>
      </c>
      <c r="M941" s="60">
        <v>115082</v>
      </c>
    </row>
    <row r="942" spans="1:13" hidden="1" x14ac:dyDescent="0.2">
      <c r="A942" s="8" t="s">
        <v>267</v>
      </c>
      <c r="B942" s="8" t="s">
        <v>132</v>
      </c>
      <c r="C942" s="8" t="s">
        <v>14</v>
      </c>
      <c r="D942" s="8" t="s">
        <v>45</v>
      </c>
      <c r="E942" s="8">
        <v>0.28391100000000002</v>
      </c>
      <c r="F942" s="8">
        <v>135837906</v>
      </c>
      <c r="G942" s="8">
        <v>2</v>
      </c>
      <c r="H942" s="8" t="s">
        <v>615</v>
      </c>
      <c r="I942" s="9" t="s">
        <v>616</v>
      </c>
      <c r="J942" s="60">
        <v>2.332E-2</v>
      </c>
      <c r="K942" s="61">
        <v>4.32775E-3</v>
      </c>
      <c r="L942" s="62">
        <v>1.2E-8</v>
      </c>
      <c r="M942" s="60" t="s">
        <v>150</v>
      </c>
    </row>
    <row r="943" spans="1:13" hidden="1" x14ac:dyDescent="0.2">
      <c r="A943" s="8" t="s">
        <v>288</v>
      </c>
      <c r="B943" s="8" t="s">
        <v>100</v>
      </c>
      <c r="C943" t="s">
        <v>26</v>
      </c>
      <c r="D943" t="s">
        <v>45</v>
      </c>
      <c r="E943" s="8">
        <v>0.49687700000000001</v>
      </c>
      <c r="F943" s="8">
        <v>49218060</v>
      </c>
      <c r="G943" s="8">
        <v>19</v>
      </c>
      <c r="H943" s="8" t="s">
        <v>1419</v>
      </c>
      <c r="I943" s="9" t="s">
        <v>1420</v>
      </c>
      <c r="J943" s="60">
        <v>2.3288300000000001E-2</v>
      </c>
      <c r="K943" s="61">
        <v>4.0893800000000001E-3</v>
      </c>
      <c r="L943" s="62">
        <v>1.2E-8</v>
      </c>
      <c r="M943" s="60">
        <v>115082</v>
      </c>
    </row>
    <row r="944" spans="1:13" x14ac:dyDescent="0.2">
      <c r="A944" s="8" t="s">
        <v>267</v>
      </c>
      <c r="B944" s="8" t="s">
        <v>135</v>
      </c>
      <c r="C944" s="8" t="s">
        <v>26</v>
      </c>
      <c r="D944" s="8" t="s">
        <v>45</v>
      </c>
      <c r="E944" s="8">
        <v>0.74368599999999996</v>
      </c>
      <c r="F944" s="8">
        <v>136616754</v>
      </c>
      <c r="G944" s="8">
        <v>2</v>
      </c>
      <c r="H944" s="8" t="s">
        <v>724</v>
      </c>
      <c r="I944" s="9" t="s">
        <v>725</v>
      </c>
      <c r="J944" s="82">
        <v>-1.43383E-2</v>
      </c>
      <c r="K944" s="83">
        <v>2.5236299999999998E-3</v>
      </c>
      <c r="L944" s="82">
        <v>1.3000000000000001E-8</v>
      </c>
      <c r="M944" s="82">
        <v>408112</v>
      </c>
    </row>
    <row r="945" spans="1:13" hidden="1" x14ac:dyDescent="0.2">
      <c r="A945" s="8" t="s">
        <v>267</v>
      </c>
      <c r="B945" s="8" t="s">
        <v>100</v>
      </c>
      <c r="C945" s="8" t="s">
        <v>26</v>
      </c>
      <c r="D945" s="8" t="s">
        <v>45</v>
      </c>
      <c r="E945" s="8">
        <v>0.49686799999999998</v>
      </c>
      <c r="F945" s="8">
        <v>49218060</v>
      </c>
      <c r="G945" s="8">
        <v>19</v>
      </c>
      <c r="H945" s="8" t="s">
        <v>1366</v>
      </c>
      <c r="I945" s="9" t="s">
        <v>1421</v>
      </c>
      <c r="J945" s="60">
        <v>2.43891E-2</v>
      </c>
      <c r="K945" s="61">
        <v>4.1448700000000002E-3</v>
      </c>
      <c r="L945" s="62">
        <v>1.3000000000000001E-8</v>
      </c>
      <c r="M945" s="60" t="s">
        <v>150</v>
      </c>
    </row>
    <row r="946" spans="1:13" hidden="1" x14ac:dyDescent="0.2">
      <c r="A946" s="8" t="s">
        <v>288</v>
      </c>
      <c r="B946" s="8" t="s">
        <v>100</v>
      </c>
      <c r="C946" t="s">
        <v>26</v>
      </c>
      <c r="D946" t="s">
        <v>45</v>
      </c>
      <c r="E946" s="8">
        <v>0.49686799999999998</v>
      </c>
      <c r="F946" s="8">
        <v>49218060</v>
      </c>
      <c r="G946" s="8">
        <v>19</v>
      </c>
      <c r="H946" s="8" t="s">
        <v>1366</v>
      </c>
      <c r="I946" s="9" t="s">
        <v>1421</v>
      </c>
      <c r="J946" s="60">
        <v>2.43891E-2</v>
      </c>
      <c r="K946" s="61">
        <v>4.1448700000000002E-3</v>
      </c>
      <c r="L946" s="62">
        <v>1.3000000000000001E-8</v>
      </c>
      <c r="M946" s="60" t="s">
        <v>150</v>
      </c>
    </row>
    <row r="947" spans="1:13" x14ac:dyDescent="0.2">
      <c r="A947" s="8" t="s">
        <v>267</v>
      </c>
      <c r="B947" s="8" t="s">
        <v>135</v>
      </c>
      <c r="C947" s="8" t="s">
        <v>26</v>
      </c>
      <c r="D947" s="8" t="s">
        <v>45</v>
      </c>
      <c r="E947" s="8">
        <v>0.73868100000000003</v>
      </c>
      <c r="F947" s="8">
        <v>136616754</v>
      </c>
      <c r="G947" s="8">
        <v>2</v>
      </c>
      <c r="H947" s="8" t="s">
        <v>726</v>
      </c>
      <c r="I947" s="9" t="s">
        <v>727</v>
      </c>
      <c r="J947" s="82">
        <v>-2.42162E-2</v>
      </c>
      <c r="K947" s="83">
        <v>4.4269699999999997E-3</v>
      </c>
      <c r="L947" s="82">
        <v>1.4E-8</v>
      </c>
      <c r="M947" s="82" t="s">
        <v>150</v>
      </c>
    </row>
    <row r="948" spans="1:13" hidden="1" x14ac:dyDescent="0.2">
      <c r="A948" s="8" t="s">
        <v>267</v>
      </c>
      <c r="B948" s="8" t="s">
        <v>100</v>
      </c>
      <c r="C948" s="8" t="s">
        <v>26</v>
      </c>
      <c r="D948" s="8" t="s">
        <v>45</v>
      </c>
      <c r="E948" s="8">
        <v>0.49687700000000001</v>
      </c>
      <c r="F948" s="8">
        <v>49218060</v>
      </c>
      <c r="G948" s="8">
        <v>19</v>
      </c>
      <c r="H948" s="8" t="s">
        <v>1422</v>
      </c>
      <c r="I948" s="9" t="s">
        <v>1423</v>
      </c>
      <c r="J948" s="60">
        <v>2.3558200000000001E-2</v>
      </c>
      <c r="K948" s="61">
        <v>4.1519599999999997E-3</v>
      </c>
      <c r="L948" s="62">
        <v>1.4E-8</v>
      </c>
      <c r="M948" s="60">
        <v>115082</v>
      </c>
    </row>
    <row r="949" spans="1:13" hidden="1" x14ac:dyDescent="0.2">
      <c r="A949" s="8" t="s">
        <v>267</v>
      </c>
      <c r="B949" s="8" t="s">
        <v>100</v>
      </c>
      <c r="C949" s="8" t="s">
        <v>26</v>
      </c>
      <c r="D949" s="8" t="s">
        <v>45</v>
      </c>
      <c r="E949" s="8">
        <v>0.49687700000000001</v>
      </c>
      <c r="F949" s="8">
        <v>49218060</v>
      </c>
      <c r="G949" s="8">
        <v>19</v>
      </c>
      <c r="H949" s="8" t="s">
        <v>1424</v>
      </c>
      <c r="I949" s="9" t="s">
        <v>1425</v>
      </c>
      <c r="J949" s="60">
        <v>2.2637999999999998E-2</v>
      </c>
      <c r="K949" s="61">
        <v>3.9942500000000004E-3</v>
      </c>
      <c r="L949" s="62">
        <v>1.4E-8</v>
      </c>
      <c r="M949" s="60">
        <v>115082</v>
      </c>
    </row>
    <row r="950" spans="1:13" hidden="1" x14ac:dyDescent="0.2">
      <c r="A950" s="8" t="s">
        <v>289</v>
      </c>
      <c r="B950" s="8" t="s">
        <v>113</v>
      </c>
      <c r="C950" s="8" t="s">
        <v>26</v>
      </c>
      <c r="D950" s="8" t="s">
        <v>45</v>
      </c>
      <c r="E950" s="8" t="s">
        <v>150</v>
      </c>
      <c r="F950" s="8">
        <v>100584014</v>
      </c>
      <c r="G950" s="8">
        <v>12</v>
      </c>
      <c r="H950" s="8" t="s">
        <v>351</v>
      </c>
      <c r="I950" s="9" t="s">
        <v>352</v>
      </c>
      <c r="J950" s="60">
        <v>-0.130554</v>
      </c>
      <c r="K950" s="61">
        <v>2.2594300000000001E-2</v>
      </c>
      <c r="L950" s="62">
        <v>1.4E-8</v>
      </c>
      <c r="M950" s="60">
        <v>14306</v>
      </c>
    </row>
    <row r="951" spans="1:13" hidden="1" x14ac:dyDescent="0.2">
      <c r="A951" s="8" t="s">
        <v>288</v>
      </c>
      <c r="B951" s="8" t="s">
        <v>100</v>
      </c>
      <c r="C951" t="s">
        <v>26</v>
      </c>
      <c r="D951" t="s">
        <v>45</v>
      </c>
      <c r="E951" s="8">
        <v>0.49687700000000001</v>
      </c>
      <c r="F951" s="8">
        <v>49218060</v>
      </c>
      <c r="G951" s="8">
        <v>19</v>
      </c>
      <c r="H951" s="8" t="s">
        <v>1422</v>
      </c>
      <c r="I951" s="9" t="s">
        <v>1423</v>
      </c>
      <c r="J951" s="60">
        <v>2.3558200000000001E-2</v>
      </c>
      <c r="K951" s="61">
        <v>4.1519599999999997E-3</v>
      </c>
      <c r="L951" s="62">
        <v>1.4E-8</v>
      </c>
      <c r="M951" s="60">
        <v>115082</v>
      </c>
    </row>
    <row r="952" spans="1:13" hidden="1" x14ac:dyDescent="0.2">
      <c r="A952" s="8" t="s">
        <v>288</v>
      </c>
      <c r="B952" s="8" t="s">
        <v>100</v>
      </c>
      <c r="C952" t="s">
        <v>26</v>
      </c>
      <c r="D952" t="s">
        <v>45</v>
      </c>
      <c r="E952" s="8">
        <v>0.49687700000000001</v>
      </c>
      <c r="F952" s="8">
        <v>49218060</v>
      </c>
      <c r="G952" s="8">
        <v>19</v>
      </c>
      <c r="H952" s="8" t="s">
        <v>1424</v>
      </c>
      <c r="I952" s="9" t="s">
        <v>1425</v>
      </c>
      <c r="J952" s="60">
        <v>2.2637999999999998E-2</v>
      </c>
      <c r="K952" s="61">
        <v>3.9942500000000004E-3</v>
      </c>
      <c r="L952" s="62">
        <v>1.4E-8</v>
      </c>
      <c r="M952" s="60">
        <v>115082</v>
      </c>
    </row>
    <row r="953" spans="1:13" hidden="1" x14ac:dyDescent="0.2">
      <c r="A953" s="8" t="s">
        <v>226</v>
      </c>
      <c r="B953" t="s">
        <v>113</v>
      </c>
      <c r="C953" t="s">
        <v>26</v>
      </c>
      <c r="D953" t="s">
        <v>45</v>
      </c>
      <c r="E953" t="s">
        <v>150</v>
      </c>
      <c r="F953">
        <v>100584014</v>
      </c>
      <c r="G953" s="8">
        <v>12</v>
      </c>
      <c r="H953" t="s">
        <v>351</v>
      </c>
      <c r="I953" t="s">
        <v>352</v>
      </c>
      <c r="J953" s="67">
        <v>-0.130554</v>
      </c>
      <c r="K953" s="61">
        <v>2.2594300000000001E-2</v>
      </c>
      <c r="L953" s="62">
        <v>1.40136E-8</v>
      </c>
      <c r="M953" s="60">
        <v>14306</v>
      </c>
    </row>
    <row r="954" spans="1:13" x14ac:dyDescent="0.2">
      <c r="A954" s="8" t="s">
        <v>267</v>
      </c>
      <c r="B954" s="8" t="s">
        <v>135</v>
      </c>
      <c r="C954" s="8" t="s">
        <v>26</v>
      </c>
      <c r="D954" s="8" t="s">
        <v>45</v>
      </c>
      <c r="E954" s="8">
        <v>0.757664</v>
      </c>
      <c r="F954" s="8">
        <v>136616754</v>
      </c>
      <c r="G954" s="8">
        <v>2</v>
      </c>
      <c r="H954" s="8" t="s">
        <v>691</v>
      </c>
      <c r="I954" s="9" t="s">
        <v>728</v>
      </c>
      <c r="J954" s="82">
        <v>1.23637E-2</v>
      </c>
      <c r="K954" s="83">
        <v>2.1797700000000001E-3</v>
      </c>
      <c r="L954" s="82">
        <v>1.4100000000000001E-8</v>
      </c>
      <c r="M954" s="82">
        <v>331198</v>
      </c>
    </row>
    <row r="955" spans="1:13" hidden="1" x14ac:dyDescent="0.2">
      <c r="A955" s="8" t="s">
        <v>267</v>
      </c>
      <c r="B955" s="8" t="s">
        <v>132</v>
      </c>
      <c r="C955" s="8" t="s">
        <v>14</v>
      </c>
      <c r="D955" s="8" t="s">
        <v>45</v>
      </c>
      <c r="E955" s="8">
        <v>0.44115399999999999</v>
      </c>
      <c r="F955" s="8">
        <v>135837906</v>
      </c>
      <c r="G955" s="8">
        <v>2</v>
      </c>
      <c r="H955" s="8" t="s">
        <v>1937</v>
      </c>
      <c r="I955" s="9" t="s">
        <v>1938</v>
      </c>
      <c r="J955" s="60">
        <v>-6.7809099999999997E-2</v>
      </c>
      <c r="K955" s="61">
        <v>1.19732E-2</v>
      </c>
      <c r="L955" s="62">
        <v>1.48E-8</v>
      </c>
      <c r="M955" s="60">
        <v>25191</v>
      </c>
    </row>
    <row r="956" spans="1:13" hidden="1" x14ac:dyDescent="0.2">
      <c r="A956" s="8" t="s">
        <v>267</v>
      </c>
      <c r="B956" s="8" t="s">
        <v>132</v>
      </c>
      <c r="C956" s="8" t="s">
        <v>14</v>
      </c>
      <c r="D956" s="8" t="s">
        <v>45</v>
      </c>
      <c r="E956" s="8">
        <v>0.28392000000000001</v>
      </c>
      <c r="F956" s="8">
        <v>135837906</v>
      </c>
      <c r="G956" s="8">
        <v>2</v>
      </c>
      <c r="H956" s="8" t="s">
        <v>675</v>
      </c>
      <c r="I956" s="9" t="s">
        <v>676</v>
      </c>
      <c r="J956" s="60">
        <v>2.4618600000000001E-2</v>
      </c>
      <c r="K956" s="61">
        <v>4.3457900000000004E-3</v>
      </c>
      <c r="L956" s="62">
        <v>1.4999999999999999E-8</v>
      </c>
      <c r="M956" s="60">
        <v>115006</v>
      </c>
    </row>
    <row r="957" spans="1:13" hidden="1" x14ac:dyDescent="0.2">
      <c r="A957" s="8" t="s">
        <v>267</v>
      </c>
      <c r="B957" s="8" t="s">
        <v>132</v>
      </c>
      <c r="C957" s="8" t="s">
        <v>14</v>
      </c>
      <c r="D957" s="8" t="s">
        <v>45</v>
      </c>
      <c r="E957" s="8">
        <v>0.28390700000000002</v>
      </c>
      <c r="F957" s="8">
        <v>135837906</v>
      </c>
      <c r="G957" s="8">
        <v>2</v>
      </c>
      <c r="H957" s="8" t="s">
        <v>626</v>
      </c>
      <c r="I957" s="9" t="s">
        <v>627</v>
      </c>
      <c r="J957" s="60">
        <v>-1.19951E-2</v>
      </c>
      <c r="K957" s="61">
        <v>2.1200099999999999E-3</v>
      </c>
      <c r="L957" s="62">
        <v>1.4999999999999999E-8</v>
      </c>
      <c r="M957" s="60">
        <v>454137</v>
      </c>
    </row>
    <row r="958" spans="1:13" x14ac:dyDescent="0.2">
      <c r="A958" s="8" t="s">
        <v>267</v>
      </c>
      <c r="B958" s="8" t="s">
        <v>135</v>
      </c>
      <c r="C958" s="8" t="s">
        <v>26</v>
      </c>
      <c r="D958" s="8" t="s">
        <v>45</v>
      </c>
      <c r="E958" s="8">
        <v>0.73907299999999998</v>
      </c>
      <c r="F958" s="8">
        <v>136616754</v>
      </c>
      <c r="G958" s="8">
        <v>2</v>
      </c>
      <c r="H958" s="8" t="s">
        <v>729</v>
      </c>
      <c r="I958" s="9" t="s">
        <v>730</v>
      </c>
      <c r="J958" s="82">
        <v>-1.42623E-2</v>
      </c>
      <c r="K958" s="83">
        <v>2.52542E-3</v>
      </c>
      <c r="L958" s="82">
        <v>1.6000000000000001E-8</v>
      </c>
      <c r="M958" s="82">
        <v>451486</v>
      </c>
    </row>
    <row r="959" spans="1:13" x14ac:dyDescent="0.2">
      <c r="A959" s="8" t="s">
        <v>267</v>
      </c>
      <c r="B959" s="8" t="s">
        <v>135</v>
      </c>
      <c r="C959" s="8" t="s">
        <v>26</v>
      </c>
      <c r="D959" s="8" t="s">
        <v>45</v>
      </c>
      <c r="E959" s="8">
        <v>0.73868100000000003</v>
      </c>
      <c r="F959" s="8">
        <v>136616754</v>
      </c>
      <c r="G959" s="8">
        <v>2</v>
      </c>
      <c r="H959" s="8" t="s">
        <v>731</v>
      </c>
      <c r="I959" s="9" t="s">
        <v>732</v>
      </c>
      <c r="J959" s="82">
        <v>-2.1527899999999999E-2</v>
      </c>
      <c r="K959" s="83">
        <v>4.1400999999999999E-3</v>
      </c>
      <c r="L959" s="82">
        <v>1.6000000000000001E-8</v>
      </c>
      <c r="M959" s="82" t="s">
        <v>150</v>
      </c>
    </row>
    <row r="960" spans="1:13" hidden="1" x14ac:dyDescent="0.2">
      <c r="A960" s="8" t="s">
        <v>267</v>
      </c>
      <c r="B960" s="8" t="s">
        <v>132</v>
      </c>
      <c r="C960" s="8" t="s">
        <v>14</v>
      </c>
      <c r="D960" s="8" t="s">
        <v>45</v>
      </c>
      <c r="E960" s="8">
        <v>0.267204</v>
      </c>
      <c r="F960" s="8">
        <v>135837906</v>
      </c>
      <c r="G960" s="8">
        <v>2</v>
      </c>
      <c r="H960" s="8" t="s">
        <v>588</v>
      </c>
      <c r="I960" s="9" t="s">
        <v>632</v>
      </c>
      <c r="J960" s="60">
        <v>-1.1942100000000001E-2</v>
      </c>
      <c r="K960" s="61">
        <v>2.1140199999999999E-3</v>
      </c>
      <c r="L960" s="62">
        <v>1.6199999999999999E-8</v>
      </c>
      <c r="M960" s="60">
        <v>331117</v>
      </c>
    </row>
    <row r="961" spans="1:13" hidden="1" x14ac:dyDescent="0.2">
      <c r="A961" s="8" t="s">
        <v>267</v>
      </c>
      <c r="B961" s="8" t="s">
        <v>100</v>
      </c>
      <c r="C961" s="8" t="s">
        <v>26</v>
      </c>
      <c r="D961" s="8" t="s">
        <v>45</v>
      </c>
      <c r="E961" s="8">
        <v>0.49687700000000001</v>
      </c>
      <c r="F961" s="8">
        <v>49218060</v>
      </c>
      <c r="G961" s="8">
        <v>19</v>
      </c>
      <c r="H961" s="8" t="s">
        <v>1426</v>
      </c>
      <c r="I961" s="9" t="s">
        <v>1427</v>
      </c>
      <c r="J961" s="60">
        <v>2.2989200000000001E-2</v>
      </c>
      <c r="K961" s="61">
        <v>4.07625E-3</v>
      </c>
      <c r="L961" s="62">
        <v>1.7E-8</v>
      </c>
      <c r="M961" s="60">
        <v>115082</v>
      </c>
    </row>
    <row r="962" spans="1:13" hidden="1" x14ac:dyDescent="0.2">
      <c r="A962" s="8" t="s">
        <v>267</v>
      </c>
      <c r="B962" s="8" t="s">
        <v>100</v>
      </c>
      <c r="C962" s="8" t="s">
        <v>26</v>
      </c>
      <c r="D962" s="8" t="s">
        <v>45</v>
      </c>
      <c r="E962" s="8">
        <v>0.49687700000000001</v>
      </c>
      <c r="F962" s="8">
        <v>49218060</v>
      </c>
      <c r="G962" s="8">
        <v>19</v>
      </c>
      <c r="H962" s="8" t="s">
        <v>1428</v>
      </c>
      <c r="I962" s="9" t="s">
        <v>1429</v>
      </c>
      <c r="J962" s="60">
        <v>2.32996E-2</v>
      </c>
      <c r="K962" s="61">
        <v>4.12971E-3</v>
      </c>
      <c r="L962" s="62">
        <v>1.7E-8</v>
      </c>
      <c r="M962" s="60">
        <v>115082</v>
      </c>
    </row>
    <row r="963" spans="1:13" hidden="1" x14ac:dyDescent="0.2">
      <c r="A963" s="8" t="s">
        <v>267</v>
      </c>
      <c r="B963" s="8" t="s">
        <v>100</v>
      </c>
      <c r="C963" s="8" t="s">
        <v>26</v>
      </c>
      <c r="D963" s="8" t="s">
        <v>45</v>
      </c>
      <c r="E963" s="8">
        <v>0.49686799999999998</v>
      </c>
      <c r="F963" s="8">
        <v>49218060</v>
      </c>
      <c r="G963" s="8">
        <v>19</v>
      </c>
      <c r="H963" s="8" t="s">
        <v>743</v>
      </c>
      <c r="I963" s="9" t="s">
        <v>1430</v>
      </c>
      <c r="J963" s="60">
        <v>2.4034300000000001E-2</v>
      </c>
      <c r="K963" s="61">
        <v>4.1203300000000002E-3</v>
      </c>
      <c r="L963" s="62">
        <v>1.7E-8</v>
      </c>
      <c r="M963" s="60" t="s">
        <v>150</v>
      </c>
    </row>
    <row r="964" spans="1:13" hidden="1" x14ac:dyDescent="0.2">
      <c r="A964" s="8" t="s">
        <v>267</v>
      </c>
      <c r="B964" s="8" t="s">
        <v>100</v>
      </c>
      <c r="C964" s="8" t="s">
        <v>26</v>
      </c>
      <c r="D964" s="8" t="s">
        <v>45</v>
      </c>
      <c r="E964" s="8">
        <v>0.49686799999999998</v>
      </c>
      <c r="F964" s="8">
        <v>49218060</v>
      </c>
      <c r="G964" s="8">
        <v>19</v>
      </c>
      <c r="H964" s="8" t="s">
        <v>1431</v>
      </c>
      <c r="I964" s="9" t="s">
        <v>1432</v>
      </c>
      <c r="J964" s="60">
        <v>2.4256099999999999E-2</v>
      </c>
      <c r="K964" s="61">
        <v>4.1399399999999999E-3</v>
      </c>
      <c r="L964" s="62">
        <v>1.7E-8</v>
      </c>
      <c r="M964" s="60" t="s">
        <v>150</v>
      </c>
    </row>
    <row r="965" spans="1:13" hidden="1" x14ac:dyDescent="0.2">
      <c r="A965" s="8" t="s">
        <v>267</v>
      </c>
      <c r="B965" s="8" t="s">
        <v>132</v>
      </c>
      <c r="C965" s="8" t="s">
        <v>14</v>
      </c>
      <c r="D965" s="8" t="s">
        <v>45</v>
      </c>
      <c r="E965" s="8">
        <v>0.281001</v>
      </c>
      <c r="F965" s="8">
        <v>135837906</v>
      </c>
      <c r="G965" s="8">
        <v>2</v>
      </c>
      <c r="H965" s="8" t="s">
        <v>764</v>
      </c>
      <c r="I965" s="9" t="s">
        <v>1146</v>
      </c>
      <c r="J965" s="60">
        <v>-1.28396E-2</v>
      </c>
      <c r="K965" s="61">
        <v>2.3478100000000001E-3</v>
      </c>
      <c r="L965" s="62">
        <v>1.7E-8</v>
      </c>
      <c r="M965" s="60">
        <v>436275</v>
      </c>
    </row>
    <row r="966" spans="1:13" hidden="1" x14ac:dyDescent="0.2">
      <c r="A966" s="8" t="s">
        <v>267</v>
      </c>
      <c r="B966" s="8" t="s">
        <v>132</v>
      </c>
      <c r="C966" s="8" t="s">
        <v>14</v>
      </c>
      <c r="D966" s="8" t="s">
        <v>45</v>
      </c>
      <c r="E966" s="8">
        <v>0.2838</v>
      </c>
      <c r="F966" s="8">
        <v>135837906</v>
      </c>
      <c r="G966" s="8">
        <v>2</v>
      </c>
      <c r="H966" s="8" t="s">
        <v>688</v>
      </c>
      <c r="I966" s="9" t="s">
        <v>689</v>
      </c>
      <c r="J966" s="60">
        <v>1.1767700000000001E-2</v>
      </c>
      <c r="K966" s="61">
        <v>2.0859799999999999E-3</v>
      </c>
      <c r="L966" s="62">
        <v>1.7E-8</v>
      </c>
      <c r="M966" s="60">
        <v>458557</v>
      </c>
    </row>
    <row r="967" spans="1:13" hidden="1" x14ac:dyDescent="0.2">
      <c r="A967" s="8" t="s">
        <v>288</v>
      </c>
      <c r="B967" s="8" t="s">
        <v>100</v>
      </c>
      <c r="C967" t="s">
        <v>26</v>
      </c>
      <c r="D967" t="s">
        <v>45</v>
      </c>
      <c r="E967" s="8">
        <v>0.49686799999999998</v>
      </c>
      <c r="F967" s="8">
        <v>49218060</v>
      </c>
      <c r="G967" s="8">
        <v>19</v>
      </c>
      <c r="H967" s="8" t="s">
        <v>1431</v>
      </c>
      <c r="I967" s="9" t="s">
        <v>1432</v>
      </c>
      <c r="J967" s="60">
        <v>2.4256099999999999E-2</v>
      </c>
      <c r="K967" s="61">
        <v>4.1399399999999999E-3</v>
      </c>
      <c r="L967" s="62">
        <v>1.7E-8</v>
      </c>
      <c r="M967" s="60" t="s">
        <v>150</v>
      </c>
    </row>
    <row r="968" spans="1:13" hidden="1" x14ac:dyDescent="0.2">
      <c r="A968" s="8" t="s">
        <v>288</v>
      </c>
      <c r="B968" s="8" t="s">
        <v>100</v>
      </c>
      <c r="C968" t="s">
        <v>26</v>
      </c>
      <c r="D968" t="s">
        <v>45</v>
      </c>
      <c r="E968" s="8">
        <v>0.49686799999999998</v>
      </c>
      <c r="F968" s="8">
        <v>49218060</v>
      </c>
      <c r="G968" s="8">
        <v>19</v>
      </c>
      <c r="H968" s="8" t="s">
        <v>743</v>
      </c>
      <c r="I968" s="9" t="s">
        <v>1430</v>
      </c>
      <c r="J968" s="60">
        <v>2.4034300000000001E-2</v>
      </c>
      <c r="K968" s="61">
        <v>4.1203300000000002E-3</v>
      </c>
      <c r="L968" s="62">
        <v>1.7E-8</v>
      </c>
      <c r="M968" s="60" t="s">
        <v>150</v>
      </c>
    </row>
    <row r="969" spans="1:13" hidden="1" x14ac:dyDescent="0.2">
      <c r="A969" s="8" t="s">
        <v>288</v>
      </c>
      <c r="B969" s="8" t="s">
        <v>100</v>
      </c>
      <c r="C969" t="s">
        <v>26</v>
      </c>
      <c r="D969" t="s">
        <v>45</v>
      </c>
      <c r="E969" s="8">
        <v>0.49687700000000001</v>
      </c>
      <c r="F969" s="8">
        <v>49218060</v>
      </c>
      <c r="G969" s="8">
        <v>19</v>
      </c>
      <c r="H969" s="8" t="s">
        <v>1428</v>
      </c>
      <c r="I969" s="9" t="s">
        <v>1429</v>
      </c>
      <c r="J969" s="60">
        <v>2.32996E-2</v>
      </c>
      <c r="K969" s="61">
        <v>4.12971E-3</v>
      </c>
      <c r="L969" s="62">
        <v>1.7E-8</v>
      </c>
      <c r="M969" s="60">
        <v>115082</v>
      </c>
    </row>
    <row r="970" spans="1:13" hidden="1" x14ac:dyDescent="0.2">
      <c r="A970" s="8" t="s">
        <v>288</v>
      </c>
      <c r="B970" s="8" t="s">
        <v>100</v>
      </c>
      <c r="C970" t="s">
        <v>26</v>
      </c>
      <c r="D970" t="s">
        <v>45</v>
      </c>
      <c r="E970" s="8">
        <v>0.49687700000000001</v>
      </c>
      <c r="F970" s="8">
        <v>49218060</v>
      </c>
      <c r="G970" s="8">
        <v>19</v>
      </c>
      <c r="H970" s="8" t="s">
        <v>1426</v>
      </c>
      <c r="I970" s="9" t="s">
        <v>1427</v>
      </c>
      <c r="J970" s="60">
        <v>2.2989200000000001E-2</v>
      </c>
      <c r="K970" s="61">
        <v>4.07625E-3</v>
      </c>
      <c r="L970" s="62">
        <v>1.7E-8</v>
      </c>
      <c r="M970" s="60">
        <v>115082</v>
      </c>
    </row>
    <row r="971" spans="1:13" hidden="1" x14ac:dyDescent="0.2">
      <c r="A971" s="8" t="s">
        <v>267</v>
      </c>
      <c r="B971" s="8" t="s">
        <v>100</v>
      </c>
      <c r="C971" s="8" t="s">
        <v>26</v>
      </c>
      <c r="D971" s="8" t="s">
        <v>45</v>
      </c>
      <c r="E971" s="8" t="s">
        <v>150</v>
      </c>
      <c r="F971" s="8">
        <v>49218060</v>
      </c>
      <c r="G971" s="8">
        <v>19</v>
      </c>
      <c r="H971" s="8" t="s">
        <v>1433</v>
      </c>
      <c r="I971" s="9" t="s">
        <v>1434</v>
      </c>
      <c r="J971" s="60">
        <v>-1.0427000000000001E-2</v>
      </c>
      <c r="K971" s="61">
        <v>1.84924E-3</v>
      </c>
      <c r="L971" s="62">
        <v>1.7100000000000001E-8</v>
      </c>
      <c r="M971" s="60">
        <v>374599</v>
      </c>
    </row>
    <row r="972" spans="1:13" hidden="1" x14ac:dyDescent="0.2">
      <c r="A972" s="8" t="s">
        <v>288</v>
      </c>
      <c r="B972" s="8" t="s">
        <v>100</v>
      </c>
      <c r="C972" t="s">
        <v>26</v>
      </c>
      <c r="D972" t="s">
        <v>45</v>
      </c>
      <c r="E972" s="8" t="s">
        <v>150</v>
      </c>
      <c r="F972" s="8">
        <v>49218060</v>
      </c>
      <c r="G972" s="8">
        <v>19</v>
      </c>
      <c r="H972" s="8" t="s">
        <v>1433</v>
      </c>
      <c r="I972" s="9" t="s">
        <v>1434</v>
      </c>
      <c r="J972" s="60">
        <v>-1.0427000000000001E-2</v>
      </c>
      <c r="K972" s="61">
        <v>1.84924E-3</v>
      </c>
      <c r="L972" s="62">
        <v>1.7100000000000001E-8</v>
      </c>
      <c r="M972" s="60">
        <v>374599</v>
      </c>
    </row>
    <row r="973" spans="1:13" hidden="1" x14ac:dyDescent="0.2">
      <c r="A973" s="8" t="s">
        <v>267</v>
      </c>
      <c r="B973" s="8" t="s">
        <v>132</v>
      </c>
      <c r="C973" s="8" t="s">
        <v>14</v>
      </c>
      <c r="D973" s="8" t="s">
        <v>45</v>
      </c>
      <c r="E973" s="8">
        <v>0.44115399999999999</v>
      </c>
      <c r="F973" s="8">
        <v>135837906</v>
      </c>
      <c r="G973" s="8">
        <v>2</v>
      </c>
      <c r="H973" s="8" t="s">
        <v>1939</v>
      </c>
      <c r="I973" s="9" t="s">
        <v>1940</v>
      </c>
      <c r="J973" s="60">
        <v>-6.7476999999999995E-2</v>
      </c>
      <c r="K973" s="61">
        <v>1.1973299999999999E-2</v>
      </c>
      <c r="L973" s="62">
        <v>1.74E-8</v>
      </c>
      <c r="M973" s="60">
        <v>25191</v>
      </c>
    </row>
    <row r="974" spans="1:13" hidden="1" x14ac:dyDescent="0.2">
      <c r="A974" s="8" t="s">
        <v>267</v>
      </c>
      <c r="B974" s="8" t="s">
        <v>100</v>
      </c>
      <c r="C974" s="8" t="s">
        <v>26</v>
      </c>
      <c r="D974" s="8" t="s">
        <v>45</v>
      </c>
      <c r="E974" s="8">
        <v>0.49823800000000001</v>
      </c>
      <c r="F974" s="8">
        <v>49218060</v>
      </c>
      <c r="G974" s="8">
        <v>19</v>
      </c>
      <c r="H974" s="8" t="s">
        <v>1242</v>
      </c>
      <c r="I974" s="9" t="s">
        <v>1435</v>
      </c>
      <c r="J974" s="60">
        <v>-2.0154200000000001E-2</v>
      </c>
      <c r="K974" s="61">
        <v>3.5772600000000001E-3</v>
      </c>
      <c r="L974" s="62">
        <v>1.7599999999999999E-8</v>
      </c>
      <c r="M974" s="60">
        <v>336965</v>
      </c>
    </row>
    <row r="975" spans="1:13" hidden="1" x14ac:dyDescent="0.2">
      <c r="A975" s="8" t="s">
        <v>267</v>
      </c>
      <c r="B975" s="8" t="s">
        <v>132</v>
      </c>
      <c r="C975" s="8" t="s">
        <v>14</v>
      </c>
      <c r="D975" s="8" t="s">
        <v>45</v>
      </c>
      <c r="E975" s="8">
        <v>0.29703099999999999</v>
      </c>
      <c r="F975" s="8">
        <v>135837906</v>
      </c>
      <c r="G975" s="8">
        <v>2</v>
      </c>
      <c r="H975" s="8" t="s">
        <v>576</v>
      </c>
      <c r="I975" s="9" t="s">
        <v>577</v>
      </c>
      <c r="J975" s="60">
        <v>-1.179E-2</v>
      </c>
      <c r="K975" s="61">
        <v>2.091E-3</v>
      </c>
      <c r="L975" s="62">
        <v>1.7599999999999999E-8</v>
      </c>
      <c r="M975" s="60">
        <v>521594</v>
      </c>
    </row>
    <row r="976" spans="1:13" hidden="1" x14ac:dyDescent="0.2">
      <c r="A976" s="8" t="s">
        <v>267</v>
      </c>
      <c r="B976" s="8" t="s">
        <v>132</v>
      </c>
      <c r="C976" s="8" t="s">
        <v>14</v>
      </c>
      <c r="D976" s="8" t="s">
        <v>45</v>
      </c>
      <c r="E976" s="8">
        <v>0.29703099999999999</v>
      </c>
      <c r="F976" s="8">
        <v>135837906</v>
      </c>
      <c r="G976" s="8">
        <v>2</v>
      </c>
      <c r="H976" s="8" t="s">
        <v>578</v>
      </c>
      <c r="I976" s="9" t="s">
        <v>579</v>
      </c>
      <c r="J976" s="60">
        <v>-1.179E-2</v>
      </c>
      <c r="K976" s="61">
        <v>2.091E-3</v>
      </c>
      <c r="L976" s="62">
        <v>1.7599999999999999E-8</v>
      </c>
      <c r="M976" s="60">
        <v>519573</v>
      </c>
    </row>
    <row r="977" spans="1:13" hidden="1" x14ac:dyDescent="0.2">
      <c r="A977" s="8" t="s">
        <v>288</v>
      </c>
      <c r="B977" s="8" t="s">
        <v>100</v>
      </c>
      <c r="C977" t="s">
        <v>26</v>
      </c>
      <c r="D977" t="s">
        <v>45</v>
      </c>
      <c r="E977" s="8">
        <v>0.49823800000000001</v>
      </c>
      <c r="F977" s="8">
        <v>49218060</v>
      </c>
      <c r="G977" s="8">
        <v>19</v>
      </c>
      <c r="H977" s="8" t="s">
        <v>1242</v>
      </c>
      <c r="I977" s="9" t="s">
        <v>1435</v>
      </c>
      <c r="J977" s="60">
        <v>-2.0154200000000001E-2</v>
      </c>
      <c r="K977" s="61">
        <v>3.5772600000000001E-3</v>
      </c>
      <c r="L977" s="62">
        <v>1.7599999999999999E-8</v>
      </c>
      <c r="M977" s="60">
        <v>336965</v>
      </c>
    </row>
    <row r="978" spans="1:13" hidden="1" x14ac:dyDescent="0.2">
      <c r="A978" s="8" t="s">
        <v>267</v>
      </c>
      <c r="B978" s="8" t="s">
        <v>100</v>
      </c>
      <c r="C978" s="8" t="s">
        <v>26</v>
      </c>
      <c r="D978" s="8" t="s">
        <v>45</v>
      </c>
      <c r="E978" s="8">
        <v>0.49734</v>
      </c>
      <c r="F978" s="8">
        <v>49218060</v>
      </c>
      <c r="G978" s="8">
        <v>19</v>
      </c>
      <c r="H978" s="8" t="s">
        <v>475</v>
      </c>
      <c r="I978" s="9" t="s">
        <v>476</v>
      </c>
      <c r="J978" s="60">
        <v>-0.13880000000000001</v>
      </c>
      <c r="K978" s="61">
        <v>2.47E-2</v>
      </c>
      <c r="L978" s="62">
        <v>1.7800000000000001E-8</v>
      </c>
      <c r="M978" s="60">
        <v>3301</v>
      </c>
    </row>
    <row r="979" spans="1:13" hidden="1" x14ac:dyDescent="0.2">
      <c r="A979" s="8" t="s">
        <v>288</v>
      </c>
      <c r="B979" s="8" t="s">
        <v>100</v>
      </c>
      <c r="C979" t="s">
        <v>26</v>
      </c>
      <c r="D979" t="s">
        <v>45</v>
      </c>
      <c r="E979" s="8">
        <v>0.49734</v>
      </c>
      <c r="F979" s="8">
        <v>49218060</v>
      </c>
      <c r="G979" s="8">
        <v>19</v>
      </c>
      <c r="H979" s="8" t="s">
        <v>475</v>
      </c>
      <c r="I979" s="9" t="s">
        <v>476</v>
      </c>
      <c r="J979" s="60">
        <v>-0.13880000000000001</v>
      </c>
      <c r="K979" s="61">
        <v>2.47E-2</v>
      </c>
      <c r="L979" s="62">
        <v>1.7800000000000001E-8</v>
      </c>
      <c r="M979" s="60">
        <v>3301</v>
      </c>
    </row>
    <row r="980" spans="1:13" x14ac:dyDescent="0.2">
      <c r="A980" s="8" t="s">
        <v>267</v>
      </c>
      <c r="B980" s="8" t="s">
        <v>135</v>
      </c>
      <c r="C980" s="8" t="s">
        <v>26</v>
      </c>
      <c r="D980" s="8" t="s">
        <v>45</v>
      </c>
      <c r="E980" s="8">
        <v>0.58730800000000005</v>
      </c>
      <c r="F980" s="8">
        <v>136616754</v>
      </c>
      <c r="G980" s="8">
        <v>2</v>
      </c>
      <c r="H980" s="8" t="s">
        <v>733</v>
      </c>
      <c r="I980" s="9" t="s">
        <v>734</v>
      </c>
      <c r="J980" s="82">
        <v>2.2785099999999999E-2</v>
      </c>
      <c r="K980" s="83">
        <v>4.0448100000000002E-3</v>
      </c>
      <c r="L980" s="82">
        <v>1.7999999999999999E-8</v>
      </c>
      <c r="M980" s="82">
        <v>5959</v>
      </c>
    </row>
    <row r="981" spans="1:13" hidden="1" x14ac:dyDescent="0.2">
      <c r="A981" s="8" t="s">
        <v>267</v>
      </c>
      <c r="B981" s="8" t="s">
        <v>100</v>
      </c>
      <c r="C981" s="8" t="s">
        <v>26</v>
      </c>
      <c r="D981" s="8" t="s">
        <v>45</v>
      </c>
      <c r="E981" s="8">
        <v>0.49687700000000001</v>
      </c>
      <c r="F981" s="8">
        <v>49218060</v>
      </c>
      <c r="G981" s="8">
        <v>19</v>
      </c>
      <c r="H981" s="8" t="s">
        <v>1436</v>
      </c>
      <c r="I981" s="9" t="s">
        <v>1437</v>
      </c>
      <c r="J981" s="60">
        <v>2.33136E-2</v>
      </c>
      <c r="K981" s="61">
        <v>4.13963E-3</v>
      </c>
      <c r="L981" s="62">
        <v>1.7999999999999999E-8</v>
      </c>
      <c r="M981" s="60">
        <v>115082</v>
      </c>
    </row>
    <row r="982" spans="1:13" hidden="1" x14ac:dyDescent="0.2">
      <c r="A982" s="8" t="s">
        <v>267</v>
      </c>
      <c r="B982" s="8" t="s">
        <v>132</v>
      </c>
      <c r="C982" s="8" t="s">
        <v>14</v>
      </c>
      <c r="D982" s="8" t="s">
        <v>45</v>
      </c>
      <c r="E982" s="8">
        <v>0.42247000000000001</v>
      </c>
      <c r="F982" s="8">
        <v>135837906</v>
      </c>
      <c r="G982" s="8">
        <v>2</v>
      </c>
      <c r="H982" s="8" t="s">
        <v>721</v>
      </c>
      <c r="I982" s="9" t="s">
        <v>722</v>
      </c>
      <c r="J982" s="60">
        <v>6.3333700000000007E-2</v>
      </c>
      <c r="K982" s="61">
        <v>1.12575E-2</v>
      </c>
      <c r="L982" s="62">
        <v>1.7999999999999999E-8</v>
      </c>
      <c r="M982" s="60">
        <v>5959</v>
      </c>
    </row>
    <row r="983" spans="1:13" hidden="1" x14ac:dyDescent="0.2">
      <c r="A983" s="8" t="s">
        <v>288</v>
      </c>
      <c r="B983" s="8" t="s">
        <v>100</v>
      </c>
      <c r="C983" t="s">
        <v>26</v>
      </c>
      <c r="D983" t="s">
        <v>45</v>
      </c>
      <c r="E983" s="8">
        <v>0.49687700000000001</v>
      </c>
      <c r="F983" s="8">
        <v>49218060</v>
      </c>
      <c r="G983" s="8">
        <v>19</v>
      </c>
      <c r="H983" s="8" t="s">
        <v>1436</v>
      </c>
      <c r="I983" s="9" t="s">
        <v>1437</v>
      </c>
      <c r="J983" s="60">
        <v>2.33136E-2</v>
      </c>
      <c r="K983" s="61">
        <v>4.13963E-3</v>
      </c>
      <c r="L983" s="62">
        <v>1.7999999999999999E-8</v>
      </c>
      <c r="M983" s="60">
        <v>115082</v>
      </c>
    </row>
    <row r="984" spans="1:13" hidden="1" x14ac:dyDescent="0.2">
      <c r="A984" s="8" t="s">
        <v>267</v>
      </c>
      <c r="B984" s="8" t="s">
        <v>100</v>
      </c>
      <c r="C984" s="8" t="s">
        <v>26</v>
      </c>
      <c r="D984" s="8" t="s">
        <v>45</v>
      </c>
      <c r="E984" s="8">
        <v>0.49687700000000001</v>
      </c>
      <c r="F984" s="8">
        <v>49218060</v>
      </c>
      <c r="G984" s="8">
        <v>19</v>
      </c>
      <c r="H984" s="8" t="s">
        <v>1438</v>
      </c>
      <c r="I984" s="9" t="s">
        <v>1439</v>
      </c>
      <c r="J984" s="60">
        <v>2.2828399999999999E-2</v>
      </c>
      <c r="K984" s="61">
        <v>4.0611600000000003E-3</v>
      </c>
      <c r="L984" s="62">
        <v>1.9000000000000001E-8</v>
      </c>
      <c r="M984" s="60">
        <v>115082</v>
      </c>
    </row>
    <row r="985" spans="1:13" hidden="1" x14ac:dyDescent="0.2">
      <c r="A985" s="8" t="s">
        <v>267</v>
      </c>
      <c r="B985" s="8" t="s">
        <v>100</v>
      </c>
      <c r="C985" s="8" t="s">
        <v>26</v>
      </c>
      <c r="D985" s="8" t="s">
        <v>45</v>
      </c>
      <c r="E985" s="8">
        <v>0.49779200000000001</v>
      </c>
      <c r="F985" s="8">
        <v>49218060</v>
      </c>
      <c r="G985" s="8">
        <v>19</v>
      </c>
      <c r="H985" s="8" t="s">
        <v>459</v>
      </c>
      <c r="I985" s="9" t="s">
        <v>460</v>
      </c>
      <c r="J985" s="60">
        <v>-7.0889000000000004E-3</v>
      </c>
      <c r="K985" s="61">
        <v>1.26162E-3</v>
      </c>
      <c r="L985" s="62">
        <v>1.9000000000000001E-8</v>
      </c>
      <c r="M985" s="60">
        <v>454655</v>
      </c>
    </row>
    <row r="986" spans="1:13" hidden="1" x14ac:dyDescent="0.2">
      <c r="A986" s="8" t="s">
        <v>267</v>
      </c>
      <c r="B986" s="8" t="s">
        <v>132</v>
      </c>
      <c r="C986" s="8" t="s">
        <v>14</v>
      </c>
      <c r="D986" s="8" t="s">
        <v>45</v>
      </c>
      <c r="E986" s="8">
        <v>0.28131499999999998</v>
      </c>
      <c r="F986" s="8">
        <v>135837906</v>
      </c>
      <c r="G986" s="8">
        <v>2</v>
      </c>
      <c r="H986" s="8" t="s">
        <v>741</v>
      </c>
      <c r="I986" s="9" t="s">
        <v>742</v>
      </c>
      <c r="J986" s="60">
        <v>1.2839E-2</v>
      </c>
      <c r="K986" s="61">
        <v>2.2680700000000001E-3</v>
      </c>
      <c r="L986" s="62">
        <v>1.9000000000000001E-8</v>
      </c>
      <c r="M986" s="60">
        <v>513859</v>
      </c>
    </row>
    <row r="987" spans="1:13" hidden="1" x14ac:dyDescent="0.2">
      <c r="A987" s="8" t="s">
        <v>288</v>
      </c>
      <c r="B987" s="8" t="s">
        <v>100</v>
      </c>
      <c r="C987" t="s">
        <v>26</v>
      </c>
      <c r="D987" t="s">
        <v>45</v>
      </c>
      <c r="E987" s="8">
        <v>0.49687700000000001</v>
      </c>
      <c r="F987" s="8">
        <v>49218060</v>
      </c>
      <c r="G987" s="8">
        <v>19</v>
      </c>
      <c r="H987" s="8" t="s">
        <v>1438</v>
      </c>
      <c r="I987" s="9" t="s">
        <v>1439</v>
      </c>
      <c r="J987" s="60">
        <v>2.2828399999999999E-2</v>
      </c>
      <c r="K987" s="61">
        <v>4.0611600000000003E-3</v>
      </c>
      <c r="L987" s="62">
        <v>1.9000000000000001E-8</v>
      </c>
      <c r="M987" s="60">
        <v>115082</v>
      </c>
    </row>
    <row r="988" spans="1:13" hidden="1" x14ac:dyDescent="0.2">
      <c r="A988" s="8" t="s">
        <v>288</v>
      </c>
      <c r="B988" s="8" t="s">
        <v>100</v>
      </c>
      <c r="C988" t="s">
        <v>26</v>
      </c>
      <c r="D988" t="s">
        <v>45</v>
      </c>
      <c r="E988" s="8">
        <v>0.49779200000000001</v>
      </c>
      <c r="F988" s="8">
        <v>49218060</v>
      </c>
      <c r="G988" s="8">
        <v>19</v>
      </c>
      <c r="H988" s="8" t="s">
        <v>459</v>
      </c>
      <c r="I988" s="9" t="s">
        <v>460</v>
      </c>
      <c r="J988" s="60">
        <v>-7.0889300000000002E-3</v>
      </c>
      <c r="K988" s="61">
        <v>1.26162E-3</v>
      </c>
      <c r="L988" s="62">
        <v>1.9000000000000001E-8</v>
      </c>
      <c r="M988" s="60">
        <v>454655</v>
      </c>
    </row>
    <row r="989" spans="1:13" hidden="1" x14ac:dyDescent="0.2">
      <c r="A989" s="8" t="s">
        <v>267</v>
      </c>
      <c r="B989" s="8" t="s">
        <v>132</v>
      </c>
      <c r="C989" s="8" t="s">
        <v>14</v>
      </c>
      <c r="D989" s="8" t="s">
        <v>45</v>
      </c>
      <c r="E989" s="8" t="s">
        <v>150</v>
      </c>
      <c r="F989" s="8">
        <v>135837906</v>
      </c>
      <c r="G989" s="8">
        <v>2</v>
      </c>
      <c r="H989" s="8" t="s">
        <v>1885</v>
      </c>
      <c r="I989" s="9" t="s">
        <v>1941</v>
      </c>
      <c r="J989" s="60">
        <v>-3.2599999999999997E-2</v>
      </c>
      <c r="K989" s="61">
        <v>5.4999999999999997E-3</v>
      </c>
      <c r="L989" s="62">
        <v>1.9300000000000001E-8</v>
      </c>
      <c r="M989" s="60">
        <v>100184</v>
      </c>
    </row>
    <row r="990" spans="1:13" hidden="1" x14ac:dyDescent="0.2">
      <c r="A990" s="8" t="s">
        <v>267</v>
      </c>
      <c r="B990" s="8" t="s">
        <v>132</v>
      </c>
      <c r="C990" s="8" t="s">
        <v>14</v>
      </c>
      <c r="D990" s="8" t="s">
        <v>45</v>
      </c>
      <c r="E990" s="8">
        <v>0.42247000000000001</v>
      </c>
      <c r="F990" s="8">
        <v>135837906</v>
      </c>
      <c r="G990" s="8">
        <v>2</v>
      </c>
      <c r="H990" s="8" t="s">
        <v>718</v>
      </c>
      <c r="I990" s="9" t="s">
        <v>719</v>
      </c>
      <c r="J990" s="60">
        <v>-1.85804E-2</v>
      </c>
      <c r="K990" s="61">
        <v>3.3104499999999999E-3</v>
      </c>
      <c r="L990" s="62">
        <v>2E-8</v>
      </c>
      <c r="M990" s="60">
        <v>5959</v>
      </c>
    </row>
    <row r="991" spans="1:13" hidden="1" x14ac:dyDescent="0.2">
      <c r="A991" s="8" t="s">
        <v>267</v>
      </c>
      <c r="B991" s="8" t="s">
        <v>132</v>
      </c>
      <c r="C991" s="8" t="s">
        <v>14</v>
      </c>
      <c r="D991" s="8" t="s">
        <v>45</v>
      </c>
      <c r="E991" s="8">
        <v>0.28397099999999997</v>
      </c>
      <c r="F991" s="8">
        <v>135837906</v>
      </c>
      <c r="G991" s="8">
        <v>2</v>
      </c>
      <c r="H991" s="8" t="s">
        <v>597</v>
      </c>
      <c r="I991" s="9" t="s">
        <v>598</v>
      </c>
      <c r="J991" s="60">
        <v>-7.6724999999999996E-3</v>
      </c>
      <c r="K991" s="61">
        <v>1.36761E-3</v>
      </c>
      <c r="L991" s="62">
        <v>2E-8</v>
      </c>
      <c r="M991" s="60">
        <v>454826</v>
      </c>
    </row>
    <row r="992" spans="1:13" hidden="1" x14ac:dyDescent="0.2">
      <c r="A992" s="8" t="s">
        <v>267</v>
      </c>
      <c r="B992" s="8" t="s">
        <v>132</v>
      </c>
      <c r="C992" s="8" t="s">
        <v>14</v>
      </c>
      <c r="D992" s="8" t="s">
        <v>45</v>
      </c>
      <c r="E992" s="8">
        <v>0.28397600000000001</v>
      </c>
      <c r="F992" s="8">
        <v>135837906</v>
      </c>
      <c r="G992" s="8">
        <v>2</v>
      </c>
      <c r="H992" s="8" t="s">
        <v>603</v>
      </c>
      <c r="I992" s="9" t="s">
        <v>604</v>
      </c>
      <c r="J992" s="60">
        <v>-7.7796000000000002E-3</v>
      </c>
      <c r="K992" s="61">
        <v>1.38521E-3</v>
      </c>
      <c r="L992" s="62">
        <v>2E-8</v>
      </c>
      <c r="M992" s="60">
        <v>454854</v>
      </c>
    </row>
    <row r="993" spans="1:13" hidden="1" x14ac:dyDescent="0.2">
      <c r="A993" s="8" t="s">
        <v>267</v>
      </c>
      <c r="B993" s="8" t="s">
        <v>100</v>
      </c>
      <c r="C993" s="8" t="s">
        <v>26</v>
      </c>
      <c r="D993" s="8" t="s">
        <v>45</v>
      </c>
      <c r="E993" s="8">
        <v>0.49823800000000001</v>
      </c>
      <c r="F993" s="8">
        <v>49218060</v>
      </c>
      <c r="G993" s="8">
        <v>19</v>
      </c>
      <c r="H993" s="8" t="s">
        <v>1440</v>
      </c>
      <c r="I993" s="9" t="s">
        <v>1441</v>
      </c>
      <c r="J993" s="60">
        <v>-1.3356099999999999E-2</v>
      </c>
      <c r="K993" s="61">
        <v>2.3811700000000002E-3</v>
      </c>
      <c r="L993" s="62">
        <v>2.0400000000000001E-8</v>
      </c>
      <c r="M993" s="60">
        <v>326831</v>
      </c>
    </row>
    <row r="994" spans="1:13" hidden="1" x14ac:dyDescent="0.2">
      <c r="A994" s="8" t="s">
        <v>288</v>
      </c>
      <c r="B994" s="8" t="s">
        <v>100</v>
      </c>
      <c r="C994" t="s">
        <v>26</v>
      </c>
      <c r="D994" t="s">
        <v>45</v>
      </c>
      <c r="E994" s="8">
        <v>0.49823800000000001</v>
      </c>
      <c r="F994" s="8">
        <v>49218060</v>
      </c>
      <c r="G994" s="8">
        <v>19</v>
      </c>
      <c r="H994" s="8" t="s">
        <v>1440</v>
      </c>
      <c r="I994" s="9" t="s">
        <v>1441</v>
      </c>
      <c r="J994" s="60">
        <v>-1.3356099999999999E-2</v>
      </c>
      <c r="K994" s="61">
        <v>2.3811700000000002E-3</v>
      </c>
      <c r="L994" s="62">
        <v>2.0400000000000001E-8</v>
      </c>
      <c r="M994" s="60">
        <v>326831</v>
      </c>
    </row>
    <row r="995" spans="1:13" x14ac:dyDescent="0.2">
      <c r="A995" s="8" t="s">
        <v>267</v>
      </c>
      <c r="B995" s="8" t="s">
        <v>135</v>
      </c>
      <c r="C995" s="8" t="s">
        <v>26</v>
      </c>
      <c r="D995" s="8" t="s">
        <v>45</v>
      </c>
      <c r="E995" s="8">
        <v>0.73882800000000004</v>
      </c>
      <c r="F995" s="8">
        <v>136616754</v>
      </c>
      <c r="G995" s="8">
        <v>2</v>
      </c>
      <c r="H995" s="8" t="s">
        <v>735</v>
      </c>
      <c r="I995" s="9" t="s">
        <v>736</v>
      </c>
      <c r="J995" s="82">
        <v>-1.24233E-2</v>
      </c>
      <c r="K995" s="83">
        <v>2.2185400000000002E-3</v>
      </c>
      <c r="L995" s="82">
        <v>2.0999999999999999E-8</v>
      </c>
      <c r="M995" s="82">
        <v>455314</v>
      </c>
    </row>
    <row r="996" spans="1:13" hidden="1" x14ac:dyDescent="0.2">
      <c r="A996" s="8" t="s">
        <v>267</v>
      </c>
      <c r="B996" s="8" t="s">
        <v>132</v>
      </c>
      <c r="C996" s="8" t="s">
        <v>14</v>
      </c>
      <c r="D996" s="8" t="s">
        <v>45</v>
      </c>
      <c r="E996" s="8">
        <v>0.26669999999999999</v>
      </c>
      <c r="F996" s="8">
        <v>135837906</v>
      </c>
      <c r="G996" s="8">
        <v>2</v>
      </c>
      <c r="H996" s="8" t="s">
        <v>809</v>
      </c>
      <c r="I996" s="9" t="s">
        <v>1942</v>
      </c>
      <c r="J996" s="60">
        <v>-2.1999999999999999E-2</v>
      </c>
      <c r="K996" s="61">
        <v>3.8999999999999998E-3</v>
      </c>
      <c r="L996" s="62">
        <v>2.0999999999999999E-8</v>
      </c>
      <c r="M996" s="60">
        <v>207454</v>
      </c>
    </row>
    <row r="997" spans="1:13" hidden="1" x14ac:dyDescent="0.2">
      <c r="A997" s="8" t="s">
        <v>267</v>
      </c>
      <c r="B997" s="8" t="s">
        <v>100</v>
      </c>
      <c r="C997" s="8" t="s">
        <v>26</v>
      </c>
      <c r="D997" s="8" t="s">
        <v>45</v>
      </c>
      <c r="E997" s="8">
        <v>0.49686799999999998</v>
      </c>
      <c r="F997" s="8">
        <v>49218060</v>
      </c>
      <c r="G997" s="8">
        <v>19</v>
      </c>
      <c r="H997" s="8" t="s">
        <v>1442</v>
      </c>
      <c r="I997" s="9" t="s">
        <v>1443</v>
      </c>
      <c r="J997" s="60">
        <v>2.27101E-2</v>
      </c>
      <c r="K997" s="61">
        <v>3.99359E-3</v>
      </c>
      <c r="L997" s="62">
        <v>2.1999999999999998E-8</v>
      </c>
      <c r="M997" s="60" t="s">
        <v>150</v>
      </c>
    </row>
    <row r="998" spans="1:13" hidden="1" x14ac:dyDescent="0.2">
      <c r="A998" s="8" t="s">
        <v>288</v>
      </c>
      <c r="B998" s="8" t="s">
        <v>100</v>
      </c>
      <c r="C998" t="s">
        <v>26</v>
      </c>
      <c r="D998" t="s">
        <v>45</v>
      </c>
      <c r="E998" s="8">
        <v>0.49686799999999998</v>
      </c>
      <c r="F998" s="8">
        <v>49218060</v>
      </c>
      <c r="G998" s="8">
        <v>19</v>
      </c>
      <c r="H998" s="8" t="s">
        <v>1442</v>
      </c>
      <c r="I998" s="9" t="s">
        <v>1443</v>
      </c>
      <c r="J998" s="60">
        <v>2.27101E-2</v>
      </c>
      <c r="K998" s="61">
        <v>3.99359E-3</v>
      </c>
      <c r="L998" s="62">
        <v>2.1999999999999998E-8</v>
      </c>
      <c r="M998" s="60" t="s">
        <v>150</v>
      </c>
    </row>
    <row r="999" spans="1:13" hidden="1" x14ac:dyDescent="0.2">
      <c r="A999" s="8" t="s">
        <v>267</v>
      </c>
      <c r="B999" s="8" t="s">
        <v>100</v>
      </c>
      <c r="C999" s="8" t="s">
        <v>26</v>
      </c>
      <c r="D999" s="8" t="s">
        <v>45</v>
      </c>
      <c r="E999" s="8" t="s">
        <v>150</v>
      </c>
      <c r="F999" s="8">
        <v>49218060</v>
      </c>
      <c r="G999" s="8">
        <v>19</v>
      </c>
      <c r="H999" s="8" t="s">
        <v>1444</v>
      </c>
      <c r="I999" s="9" t="s">
        <v>1445</v>
      </c>
      <c r="J999" s="60">
        <v>-6.1202399999999997E-2</v>
      </c>
      <c r="K999" s="61">
        <v>1.09421E-2</v>
      </c>
      <c r="L999" s="62">
        <v>2.2099999999999999E-8</v>
      </c>
      <c r="M999" s="60">
        <v>14306</v>
      </c>
    </row>
    <row r="1000" spans="1:13" hidden="1" x14ac:dyDescent="0.2">
      <c r="A1000" s="8" t="s">
        <v>288</v>
      </c>
      <c r="B1000" s="8" t="s">
        <v>100</v>
      </c>
      <c r="C1000" t="s">
        <v>26</v>
      </c>
      <c r="D1000" t="s">
        <v>45</v>
      </c>
      <c r="E1000" s="8" t="s">
        <v>150</v>
      </c>
      <c r="F1000" s="8">
        <v>49218060</v>
      </c>
      <c r="G1000" s="8">
        <v>19</v>
      </c>
      <c r="H1000" s="8" t="s">
        <v>1444</v>
      </c>
      <c r="I1000" s="9" t="s">
        <v>1445</v>
      </c>
      <c r="J1000" s="60">
        <v>-6.1202399999999997E-2</v>
      </c>
      <c r="K1000" s="61">
        <v>1.09421E-2</v>
      </c>
      <c r="L1000" s="62">
        <v>2.2099999999999999E-8</v>
      </c>
      <c r="M1000" s="60">
        <v>14306</v>
      </c>
    </row>
    <row r="1001" spans="1:13" hidden="1" x14ac:dyDescent="0.2">
      <c r="A1001" s="8" t="s">
        <v>267</v>
      </c>
      <c r="B1001" s="8" t="s">
        <v>132</v>
      </c>
      <c r="C1001" s="8" t="s">
        <v>14</v>
      </c>
      <c r="D1001" s="8" t="s">
        <v>45</v>
      </c>
      <c r="E1001" s="8" t="s">
        <v>150</v>
      </c>
      <c r="F1001" s="8">
        <v>135837906</v>
      </c>
      <c r="G1001" s="8">
        <v>2</v>
      </c>
      <c r="H1001" s="8" t="s">
        <v>630</v>
      </c>
      <c r="I1001" s="9" t="s">
        <v>631</v>
      </c>
      <c r="J1001" s="60">
        <v>-1.33995E-2</v>
      </c>
      <c r="K1001" s="61">
        <v>2.3961400000000002E-3</v>
      </c>
      <c r="L1001" s="62">
        <v>2.2399999999999999E-8</v>
      </c>
      <c r="M1001" s="60">
        <v>389608</v>
      </c>
    </row>
    <row r="1002" spans="1:13" hidden="1" x14ac:dyDescent="0.2">
      <c r="A1002" s="8" t="s">
        <v>267</v>
      </c>
      <c r="B1002" s="8" t="s">
        <v>132</v>
      </c>
      <c r="C1002" s="8" t="s">
        <v>14</v>
      </c>
      <c r="D1002" s="8" t="s">
        <v>45</v>
      </c>
      <c r="E1002" s="8">
        <v>0.41199999999999998</v>
      </c>
      <c r="F1002" s="8">
        <v>135837906</v>
      </c>
      <c r="G1002" s="8">
        <v>2</v>
      </c>
      <c r="H1002" s="8" t="s">
        <v>669</v>
      </c>
      <c r="I1002" s="9" t="s">
        <v>670</v>
      </c>
      <c r="J1002" s="60">
        <v>6.1400000000000003E-2</v>
      </c>
      <c r="K1002" s="61">
        <v>1.0999999999999999E-2</v>
      </c>
      <c r="L1002" s="62">
        <v>2.2600000000000001E-8</v>
      </c>
      <c r="M1002" s="60" t="s">
        <v>150</v>
      </c>
    </row>
    <row r="1003" spans="1:13" x14ac:dyDescent="0.2">
      <c r="A1003" s="8" t="s">
        <v>267</v>
      </c>
      <c r="B1003" s="8" t="s">
        <v>135</v>
      </c>
      <c r="C1003" s="8" t="s">
        <v>26</v>
      </c>
      <c r="D1003" s="8" t="s">
        <v>45</v>
      </c>
      <c r="E1003" s="8">
        <v>0.72304299999999999</v>
      </c>
      <c r="F1003" s="8">
        <v>136616754</v>
      </c>
      <c r="G1003" s="8">
        <v>2</v>
      </c>
      <c r="H1003" s="8" t="s">
        <v>724</v>
      </c>
      <c r="I1003" s="9" t="s">
        <v>737</v>
      </c>
      <c r="J1003" s="82">
        <v>-1.2198000000000001E-2</v>
      </c>
      <c r="K1003" s="83">
        <v>2.1810000000000002E-3</v>
      </c>
      <c r="L1003" s="82">
        <v>2.2700000000000001E-8</v>
      </c>
      <c r="M1003" s="82">
        <v>531774</v>
      </c>
    </row>
    <row r="1004" spans="1:13" hidden="1" x14ac:dyDescent="0.2">
      <c r="A1004" s="8" t="s">
        <v>267</v>
      </c>
      <c r="B1004" s="8" t="s">
        <v>128</v>
      </c>
      <c r="C1004" s="8" t="s">
        <v>26</v>
      </c>
      <c r="D1004" s="8" t="s">
        <v>15</v>
      </c>
      <c r="E1004" s="8">
        <v>0.33342300000000002</v>
      </c>
      <c r="F1004" s="8">
        <v>1030320</v>
      </c>
      <c r="G1004" s="8">
        <v>19</v>
      </c>
      <c r="H1004" s="8" t="s">
        <v>576</v>
      </c>
      <c r="I1004" s="9" t="s">
        <v>913</v>
      </c>
      <c r="J1004" s="60">
        <v>1.2500000000000001E-2</v>
      </c>
      <c r="K1004" s="61">
        <v>2.2000000000000001E-3</v>
      </c>
      <c r="L1004" s="62">
        <v>2.29E-8</v>
      </c>
      <c r="M1004" s="60">
        <v>349856</v>
      </c>
    </row>
    <row r="1005" spans="1:13" hidden="1" x14ac:dyDescent="0.2">
      <c r="A1005" s="8" t="s">
        <v>267</v>
      </c>
      <c r="B1005" s="8" t="s">
        <v>100</v>
      </c>
      <c r="C1005" s="8" t="s">
        <v>26</v>
      </c>
      <c r="D1005" s="8" t="s">
        <v>45</v>
      </c>
      <c r="E1005" s="8">
        <v>0.49686799999999998</v>
      </c>
      <c r="F1005" s="8">
        <v>49218060</v>
      </c>
      <c r="G1005" s="8">
        <v>19</v>
      </c>
      <c r="H1005" s="8" t="s">
        <v>1364</v>
      </c>
      <c r="I1005" s="9" t="s">
        <v>1446</v>
      </c>
      <c r="J1005" s="60">
        <v>2.4343199999999999E-2</v>
      </c>
      <c r="K1005" s="61">
        <v>4.1366399999999996E-3</v>
      </c>
      <c r="L1005" s="62">
        <v>2.3000000000000001E-8</v>
      </c>
      <c r="M1005" s="60" t="s">
        <v>150</v>
      </c>
    </row>
    <row r="1006" spans="1:13" hidden="1" x14ac:dyDescent="0.2">
      <c r="A1006" s="8" t="s">
        <v>267</v>
      </c>
      <c r="B1006" s="8" t="s">
        <v>132</v>
      </c>
      <c r="C1006" s="8" t="s">
        <v>14</v>
      </c>
      <c r="D1006" s="8" t="s">
        <v>45</v>
      </c>
      <c r="E1006" s="8">
        <v>0.3306</v>
      </c>
      <c r="F1006" s="8">
        <v>135837906</v>
      </c>
      <c r="G1006" s="8">
        <v>2</v>
      </c>
      <c r="H1006" s="8" t="s">
        <v>754</v>
      </c>
      <c r="I1006" s="9" t="s">
        <v>768</v>
      </c>
      <c r="J1006" s="60">
        <v>-1.4999999999999999E-2</v>
      </c>
      <c r="K1006" s="61">
        <v>2.6900000000000001E-3</v>
      </c>
      <c r="L1006" s="62">
        <v>2.3000000000000001E-8</v>
      </c>
      <c r="M1006" s="60">
        <v>315347</v>
      </c>
    </row>
    <row r="1007" spans="1:13" hidden="1" x14ac:dyDescent="0.2">
      <c r="A1007" s="8" t="s">
        <v>288</v>
      </c>
      <c r="B1007" s="8" t="s">
        <v>100</v>
      </c>
      <c r="C1007" t="s">
        <v>26</v>
      </c>
      <c r="D1007" t="s">
        <v>45</v>
      </c>
      <c r="E1007" s="8">
        <v>0.49686799999999998</v>
      </c>
      <c r="F1007" s="8">
        <v>49218060</v>
      </c>
      <c r="G1007" s="8">
        <v>19</v>
      </c>
      <c r="H1007" s="8" t="s">
        <v>1364</v>
      </c>
      <c r="I1007" s="9" t="s">
        <v>1446</v>
      </c>
      <c r="J1007" s="60">
        <v>2.4343199999999999E-2</v>
      </c>
      <c r="K1007" s="61">
        <v>4.1366399999999996E-3</v>
      </c>
      <c r="L1007" s="62">
        <v>2.3000000000000001E-8</v>
      </c>
      <c r="M1007" s="60" t="s">
        <v>150</v>
      </c>
    </row>
    <row r="1008" spans="1:13" hidden="1" x14ac:dyDescent="0.2">
      <c r="A1008" s="8" t="s">
        <v>267</v>
      </c>
      <c r="B1008" s="8" t="s">
        <v>132</v>
      </c>
      <c r="C1008" s="8" t="s">
        <v>14</v>
      </c>
      <c r="D1008" s="8" t="s">
        <v>45</v>
      </c>
      <c r="E1008" s="8">
        <v>0.44115399999999999</v>
      </c>
      <c r="F1008" s="8">
        <v>135837906</v>
      </c>
      <c r="G1008" s="8">
        <v>2</v>
      </c>
      <c r="H1008" s="8" t="s">
        <v>1943</v>
      </c>
      <c r="I1008" s="9" t="s">
        <v>1944</v>
      </c>
      <c r="J1008" s="60">
        <v>-6.6881999999999997E-2</v>
      </c>
      <c r="K1008" s="61">
        <v>1.1973599999999999E-2</v>
      </c>
      <c r="L1008" s="62">
        <v>2.33E-8</v>
      </c>
      <c r="M1008" s="60">
        <v>24977</v>
      </c>
    </row>
    <row r="1009" spans="1:13" hidden="1" x14ac:dyDescent="0.2">
      <c r="A1009" s="8" t="s">
        <v>267</v>
      </c>
      <c r="B1009" s="8" t="s">
        <v>100</v>
      </c>
      <c r="C1009" s="8" t="s">
        <v>26</v>
      </c>
      <c r="D1009" s="8" t="s">
        <v>45</v>
      </c>
      <c r="E1009" s="8">
        <v>0.498446</v>
      </c>
      <c r="F1009" s="8">
        <v>49218060</v>
      </c>
      <c r="G1009" s="8">
        <v>19</v>
      </c>
      <c r="H1009" s="8" t="s">
        <v>384</v>
      </c>
      <c r="I1009" s="9" t="s">
        <v>385</v>
      </c>
      <c r="J1009" s="60">
        <v>1.2075900000000001E-2</v>
      </c>
      <c r="K1009" s="61">
        <v>2.1632299999999999E-3</v>
      </c>
      <c r="L1009" s="62">
        <v>2.4E-8</v>
      </c>
      <c r="M1009" s="60">
        <v>408112</v>
      </c>
    </row>
    <row r="1010" spans="1:13" hidden="1" x14ac:dyDescent="0.2">
      <c r="A1010" s="8" t="s">
        <v>267</v>
      </c>
      <c r="B1010" s="8" t="s">
        <v>132</v>
      </c>
      <c r="C1010" s="8" t="s">
        <v>14</v>
      </c>
      <c r="D1010" s="8" t="s">
        <v>45</v>
      </c>
      <c r="E1010" s="8">
        <v>0.27688499999999999</v>
      </c>
      <c r="F1010" s="8">
        <v>135837906</v>
      </c>
      <c r="G1010" s="8">
        <v>2</v>
      </c>
      <c r="H1010" s="8" t="s">
        <v>649</v>
      </c>
      <c r="I1010" s="9" t="s">
        <v>650</v>
      </c>
      <c r="J1010" s="60">
        <v>1.27215E-2</v>
      </c>
      <c r="K1010" s="61">
        <v>2.2793700000000002E-3</v>
      </c>
      <c r="L1010" s="62">
        <v>2.4E-8</v>
      </c>
      <c r="M1010" s="60">
        <v>307897</v>
      </c>
    </row>
    <row r="1011" spans="1:13" hidden="1" x14ac:dyDescent="0.2">
      <c r="A1011" s="8" t="s">
        <v>288</v>
      </c>
      <c r="B1011" s="8" t="s">
        <v>100</v>
      </c>
      <c r="C1011" t="s">
        <v>26</v>
      </c>
      <c r="D1011" t="s">
        <v>45</v>
      </c>
      <c r="E1011" s="8">
        <v>0.498446</v>
      </c>
      <c r="F1011" s="8">
        <v>49218060</v>
      </c>
      <c r="G1011" s="8">
        <v>19</v>
      </c>
      <c r="H1011" s="8" t="s">
        <v>384</v>
      </c>
      <c r="I1011" s="9" t="s">
        <v>385</v>
      </c>
      <c r="J1011" s="60">
        <v>1.2075900000000001E-2</v>
      </c>
      <c r="K1011" s="61">
        <v>2.1632299999999999E-3</v>
      </c>
      <c r="L1011" s="62">
        <v>2.4E-8</v>
      </c>
      <c r="M1011" s="60">
        <v>408112</v>
      </c>
    </row>
    <row r="1012" spans="1:13" hidden="1" x14ac:dyDescent="0.2">
      <c r="A1012" s="8" t="s">
        <v>267</v>
      </c>
      <c r="B1012" s="8" t="s">
        <v>128</v>
      </c>
      <c r="C1012" s="8" t="s">
        <v>26</v>
      </c>
      <c r="D1012" s="8" t="s">
        <v>15</v>
      </c>
      <c r="E1012" s="8" t="s">
        <v>150</v>
      </c>
      <c r="F1012" s="8">
        <v>1030320</v>
      </c>
      <c r="G1012" s="8">
        <v>19</v>
      </c>
      <c r="H1012" s="8" t="s">
        <v>1031</v>
      </c>
      <c r="I1012" s="9" t="s">
        <v>1032</v>
      </c>
      <c r="J1012" s="60">
        <v>1.16639E-2</v>
      </c>
      <c r="K1012" s="61">
        <v>2.09078E-3</v>
      </c>
      <c r="L1012" s="62">
        <v>2.4200000000000002E-8</v>
      </c>
      <c r="M1012" s="60">
        <v>396616</v>
      </c>
    </row>
    <row r="1013" spans="1:13" hidden="1" x14ac:dyDescent="0.2">
      <c r="A1013" s="8" t="s">
        <v>267</v>
      </c>
      <c r="B1013" s="8" t="s">
        <v>132</v>
      </c>
      <c r="C1013" s="8" t="s">
        <v>14</v>
      </c>
      <c r="D1013" s="8" t="s">
        <v>45</v>
      </c>
      <c r="E1013" s="8">
        <v>0.28391100000000002</v>
      </c>
      <c r="F1013" s="8">
        <v>135837906</v>
      </c>
      <c r="G1013" s="8">
        <v>2</v>
      </c>
      <c r="H1013" s="8" t="s">
        <v>738</v>
      </c>
      <c r="I1013" s="9" t="s">
        <v>740</v>
      </c>
      <c r="J1013" s="60">
        <v>2.2786000000000001E-2</v>
      </c>
      <c r="K1013" s="61">
        <v>4.4208600000000004E-3</v>
      </c>
      <c r="L1013" s="62">
        <v>2.4999999999999999E-8</v>
      </c>
      <c r="M1013" s="60" t="s">
        <v>150</v>
      </c>
    </row>
    <row r="1014" spans="1:13" hidden="1" x14ac:dyDescent="0.2">
      <c r="A1014" s="8" t="s">
        <v>267</v>
      </c>
      <c r="B1014" s="8" t="s">
        <v>132</v>
      </c>
      <c r="C1014" s="8" t="s">
        <v>14</v>
      </c>
      <c r="D1014" s="8" t="s">
        <v>45</v>
      </c>
      <c r="E1014" s="8">
        <v>0.267204</v>
      </c>
      <c r="F1014" s="8">
        <v>135837906</v>
      </c>
      <c r="G1014" s="8">
        <v>2</v>
      </c>
      <c r="H1014" s="8" t="s">
        <v>607</v>
      </c>
      <c r="I1014" s="9" t="s">
        <v>665</v>
      </c>
      <c r="J1014" s="60">
        <v>-1.41102E-2</v>
      </c>
      <c r="K1014" s="61">
        <v>2.5342899999999998E-3</v>
      </c>
      <c r="L1014" s="62">
        <v>2.5799999999999999E-8</v>
      </c>
      <c r="M1014" s="60">
        <v>331113</v>
      </c>
    </row>
    <row r="1015" spans="1:13" hidden="1" x14ac:dyDescent="0.2">
      <c r="A1015" s="8" t="s">
        <v>264</v>
      </c>
      <c r="B1015" s="8" t="s">
        <v>72</v>
      </c>
      <c r="C1015" t="s">
        <v>15</v>
      </c>
      <c r="D1015" t="s">
        <v>14</v>
      </c>
      <c r="E1015" s="8">
        <v>0.22605</v>
      </c>
      <c r="F1015" s="8">
        <v>171947435</v>
      </c>
      <c r="G1015" s="8">
        <v>3</v>
      </c>
      <c r="H1015" s="8" t="s">
        <v>423</v>
      </c>
      <c r="I1015" s="9" t="s">
        <v>424</v>
      </c>
      <c r="J1015" s="60">
        <v>8.2200799999999994E-3</v>
      </c>
      <c r="K1015" s="61">
        <v>1.4772400000000001E-3</v>
      </c>
      <c r="L1015" s="62">
        <v>2.59998E-8</v>
      </c>
      <c r="M1015" s="60">
        <v>454508</v>
      </c>
    </row>
    <row r="1016" spans="1:13" x14ac:dyDescent="0.2">
      <c r="A1016" s="8" t="s">
        <v>267</v>
      </c>
      <c r="B1016" s="8" t="s">
        <v>135</v>
      </c>
      <c r="C1016" s="8" t="s">
        <v>26</v>
      </c>
      <c r="D1016" s="8" t="s">
        <v>45</v>
      </c>
      <c r="E1016" s="8">
        <v>0.73867099999999997</v>
      </c>
      <c r="F1016" s="8">
        <v>136616754</v>
      </c>
      <c r="G1016" s="8">
        <v>2</v>
      </c>
      <c r="H1016" s="8" t="s">
        <v>738</v>
      </c>
      <c r="I1016" s="9" t="s">
        <v>739</v>
      </c>
      <c r="J1016" s="82">
        <v>-2.4939900000000001E-2</v>
      </c>
      <c r="K1016" s="83">
        <v>4.4822200000000003E-3</v>
      </c>
      <c r="L1016" s="82">
        <v>2.6000000000000001E-8</v>
      </c>
      <c r="M1016" s="82">
        <v>115006</v>
      </c>
    </row>
    <row r="1017" spans="1:13" x14ac:dyDescent="0.2">
      <c r="A1017" s="8" t="s">
        <v>267</v>
      </c>
      <c r="B1017" s="8" t="s">
        <v>135</v>
      </c>
      <c r="C1017" s="8" t="s">
        <v>26</v>
      </c>
      <c r="D1017" s="8" t="s">
        <v>45</v>
      </c>
      <c r="E1017" s="8">
        <v>0.73868100000000003</v>
      </c>
      <c r="F1017" s="8">
        <v>136616754</v>
      </c>
      <c r="G1017" s="8">
        <v>2</v>
      </c>
      <c r="H1017" s="8" t="s">
        <v>738</v>
      </c>
      <c r="I1017" s="9" t="s">
        <v>740</v>
      </c>
      <c r="J1017" s="82">
        <v>-2.3853300000000001E-2</v>
      </c>
      <c r="K1017" s="83">
        <v>4.5883399999999998E-3</v>
      </c>
      <c r="L1017" s="82">
        <v>2.6000000000000001E-8</v>
      </c>
      <c r="M1017" s="82" t="s">
        <v>150</v>
      </c>
    </row>
    <row r="1018" spans="1:13" hidden="1" x14ac:dyDescent="0.2">
      <c r="A1018" s="8" t="s">
        <v>267</v>
      </c>
      <c r="B1018" s="8" t="s">
        <v>100</v>
      </c>
      <c r="C1018" s="8" t="s">
        <v>26</v>
      </c>
      <c r="D1018" s="8" t="s">
        <v>45</v>
      </c>
      <c r="E1018" s="8">
        <v>0.49790099999999998</v>
      </c>
      <c r="F1018" s="8">
        <v>49218060</v>
      </c>
      <c r="G1018" s="8">
        <v>19</v>
      </c>
      <c r="H1018" s="8" t="s">
        <v>1447</v>
      </c>
      <c r="I1018" s="9" t="s">
        <v>1448</v>
      </c>
      <c r="J1018" s="60">
        <v>-8.2354999999999998E-3</v>
      </c>
      <c r="K1018" s="61">
        <v>1.4795699999999999E-3</v>
      </c>
      <c r="L1018" s="62">
        <v>2.6000000000000001E-8</v>
      </c>
      <c r="M1018" s="60">
        <v>460162</v>
      </c>
    </row>
    <row r="1019" spans="1:13" hidden="1" x14ac:dyDescent="0.2">
      <c r="A1019" s="8" t="s">
        <v>267</v>
      </c>
      <c r="B1019" s="8" t="s">
        <v>100</v>
      </c>
      <c r="C1019" s="8" t="s">
        <v>26</v>
      </c>
      <c r="D1019" s="8" t="s">
        <v>45</v>
      </c>
      <c r="E1019" s="8">
        <v>0.498222</v>
      </c>
      <c r="F1019" s="8">
        <v>49218060</v>
      </c>
      <c r="G1019" s="8">
        <v>19</v>
      </c>
      <c r="H1019" s="8" t="s">
        <v>1449</v>
      </c>
      <c r="I1019" s="9" t="s">
        <v>1450</v>
      </c>
      <c r="J1019" s="60">
        <v>-7.2899000000000002E-3</v>
      </c>
      <c r="K1019" s="61">
        <v>1.3094599999999999E-3</v>
      </c>
      <c r="L1019" s="62">
        <v>2.6000000000000001E-8</v>
      </c>
      <c r="M1019" s="60">
        <v>249710</v>
      </c>
    </row>
    <row r="1020" spans="1:13" hidden="1" x14ac:dyDescent="0.2">
      <c r="A1020" s="8" t="s">
        <v>267</v>
      </c>
      <c r="B1020" s="8" t="s">
        <v>100</v>
      </c>
      <c r="C1020" s="8" t="s">
        <v>26</v>
      </c>
      <c r="D1020" s="8" t="s">
        <v>45</v>
      </c>
      <c r="E1020" s="8">
        <v>0.49686799999999998</v>
      </c>
      <c r="F1020" s="8">
        <v>49218060</v>
      </c>
      <c r="G1020" s="8">
        <v>19</v>
      </c>
      <c r="H1020" s="8" t="s">
        <v>1422</v>
      </c>
      <c r="I1020" s="9" t="s">
        <v>1451</v>
      </c>
      <c r="J1020" s="60">
        <v>2.3784599999999999E-2</v>
      </c>
      <c r="K1020" s="61">
        <v>4.1549899999999999E-3</v>
      </c>
      <c r="L1020" s="62">
        <v>2.6000000000000001E-8</v>
      </c>
      <c r="M1020" s="60" t="s">
        <v>150</v>
      </c>
    </row>
    <row r="1021" spans="1:13" hidden="1" x14ac:dyDescent="0.2">
      <c r="A1021" s="8" t="s">
        <v>267</v>
      </c>
      <c r="B1021" s="8" t="s">
        <v>100</v>
      </c>
      <c r="C1021" s="8" t="s">
        <v>26</v>
      </c>
      <c r="D1021" s="8" t="s">
        <v>45</v>
      </c>
      <c r="E1021" s="8">
        <v>0.49785800000000002</v>
      </c>
      <c r="F1021" s="8">
        <v>49218060</v>
      </c>
      <c r="G1021" s="8">
        <v>19</v>
      </c>
      <c r="H1021" s="8" t="s">
        <v>1452</v>
      </c>
      <c r="I1021" s="9" t="s">
        <v>1453</v>
      </c>
      <c r="J1021" s="60">
        <v>9.5315199999999999E-3</v>
      </c>
      <c r="K1021" s="61">
        <v>1.7128200000000001E-3</v>
      </c>
      <c r="L1021" s="62">
        <v>2.6000000000000001E-8</v>
      </c>
      <c r="M1021" s="60">
        <v>462933</v>
      </c>
    </row>
    <row r="1022" spans="1:13" hidden="1" x14ac:dyDescent="0.2">
      <c r="A1022" s="8" t="s">
        <v>267</v>
      </c>
      <c r="B1022" s="8" t="s">
        <v>72</v>
      </c>
      <c r="C1022" s="8" t="s">
        <v>15</v>
      </c>
      <c r="D1022" s="8" t="s">
        <v>14</v>
      </c>
      <c r="E1022" s="8">
        <v>0.22605</v>
      </c>
      <c r="F1022" s="8">
        <v>171947435</v>
      </c>
      <c r="G1022" s="8">
        <v>3</v>
      </c>
      <c r="H1022" s="8" t="s">
        <v>423</v>
      </c>
      <c r="I1022" s="9" t="s">
        <v>424</v>
      </c>
      <c r="J1022" s="60">
        <v>8.2200799999999994E-3</v>
      </c>
      <c r="K1022" s="61">
        <v>1.4772400000000001E-3</v>
      </c>
      <c r="L1022" s="62">
        <v>2.6000000000000001E-8</v>
      </c>
      <c r="M1022" s="60">
        <v>454508</v>
      </c>
    </row>
    <row r="1023" spans="1:13" hidden="1" x14ac:dyDescent="0.2">
      <c r="A1023" s="8" t="s">
        <v>289</v>
      </c>
      <c r="B1023" s="8" t="s">
        <v>72</v>
      </c>
      <c r="C1023" s="8" t="s">
        <v>15</v>
      </c>
      <c r="D1023" s="8" t="s">
        <v>14</v>
      </c>
      <c r="E1023" s="8">
        <v>0.22605</v>
      </c>
      <c r="F1023" s="8">
        <v>171947435</v>
      </c>
      <c r="G1023" s="8">
        <v>3</v>
      </c>
      <c r="H1023" s="8" t="s">
        <v>423</v>
      </c>
      <c r="I1023" s="9" t="s">
        <v>424</v>
      </c>
      <c r="J1023" s="60">
        <v>8.2200799999999994E-3</v>
      </c>
      <c r="K1023" s="61">
        <v>1.4772400000000001E-3</v>
      </c>
      <c r="L1023" s="62">
        <v>2.6000000000000001E-8</v>
      </c>
      <c r="M1023" s="60">
        <v>454508</v>
      </c>
    </row>
    <row r="1024" spans="1:13" hidden="1" x14ac:dyDescent="0.2">
      <c r="A1024" s="8" t="s">
        <v>288</v>
      </c>
      <c r="B1024" s="8" t="s">
        <v>100</v>
      </c>
      <c r="C1024" t="s">
        <v>26</v>
      </c>
      <c r="D1024" t="s">
        <v>45</v>
      </c>
      <c r="E1024" s="8">
        <v>0.49686799999999998</v>
      </c>
      <c r="F1024" s="8">
        <v>49218060</v>
      </c>
      <c r="G1024" s="8">
        <v>19</v>
      </c>
      <c r="H1024" s="8" t="s">
        <v>1422</v>
      </c>
      <c r="I1024" s="9" t="s">
        <v>1451</v>
      </c>
      <c r="J1024" s="60">
        <v>2.3784599999999999E-2</v>
      </c>
      <c r="K1024" s="61">
        <v>4.1549899999999999E-3</v>
      </c>
      <c r="L1024" s="62">
        <v>2.6000000000000001E-8</v>
      </c>
      <c r="M1024" s="60" t="s">
        <v>150</v>
      </c>
    </row>
    <row r="1025" spans="1:13" hidden="1" x14ac:dyDescent="0.2">
      <c r="A1025" s="8" t="s">
        <v>288</v>
      </c>
      <c r="B1025" s="8" t="s">
        <v>100</v>
      </c>
      <c r="C1025" t="s">
        <v>26</v>
      </c>
      <c r="D1025" t="s">
        <v>45</v>
      </c>
      <c r="E1025" s="8">
        <v>0.49785800000000002</v>
      </c>
      <c r="F1025" s="8">
        <v>49218060</v>
      </c>
      <c r="G1025" s="8">
        <v>19</v>
      </c>
      <c r="H1025" s="8" t="s">
        <v>1452</v>
      </c>
      <c r="I1025" s="9" t="s">
        <v>1453</v>
      </c>
      <c r="J1025" s="60">
        <v>9.5315199999999999E-3</v>
      </c>
      <c r="K1025" s="61">
        <v>1.7128200000000001E-3</v>
      </c>
      <c r="L1025" s="62">
        <v>2.6000000000000001E-8</v>
      </c>
      <c r="M1025" s="60">
        <v>462933</v>
      </c>
    </row>
    <row r="1026" spans="1:13" hidden="1" x14ac:dyDescent="0.2">
      <c r="A1026" s="8" t="s">
        <v>288</v>
      </c>
      <c r="B1026" s="8" t="s">
        <v>100</v>
      </c>
      <c r="C1026" t="s">
        <v>26</v>
      </c>
      <c r="D1026" t="s">
        <v>45</v>
      </c>
      <c r="E1026" s="8">
        <v>0.498222</v>
      </c>
      <c r="F1026" s="8">
        <v>49218060</v>
      </c>
      <c r="G1026" s="8">
        <v>19</v>
      </c>
      <c r="H1026" s="8" t="s">
        <v>1449</v>
      </c>
      <c r="I1026" s="9" t="s">
        <v>1450</v>
      </c>
      <c r="J1026" s="60">
        <v>-7.2898499999999996E-3</v>
      </c>
      <c r="K1026" s="61">
        <v>1.3094599999999999E-3</v>
      </c>
      <c r="L1026" s="62">
        <v>2.6000000000000001E-8</v>
      </c>
      <c r="M1026" s="60">
        <v>249710</v>
      </c>
    </row>
    <row r="1027" spans="1:13" hidden="1" x14ac:dyDescent="0.2">
      <c r="A1027" s="8" t="s">
        <v>288</v>
      </c>
      <c r="B1027" s="8" t="s">
        <v>100</v>
      </c>
      <c r="C1027" t="s">
        <v>26</v>
      </c>
      <c r="D1027" t="s">
        <v>45</v>
      </c>
      <c r="E1027" s="8">
        <v>0.49790099999999998</v>
      </c>
      <c r="F1027" s="8">
        <v>49218060</v>
      </c>
      <c r="G1027" s="8">
        <v>19</v>
      </c>
      <c r="H1027" s="8" t="s">
        <v>1447</v>
      </c>
      <c r="I1027" s="9" t="s">
        <v>1448</v>
      </c>
      <c r="J1027" s="60">
        <v>-8.2355099999999997E-3</v>
      </c>
      <c r="K1027" s="61">
        <v>1.4795699999999999E-3</v>
      </c>
      <c r="L1027" s="62">
        <v>2.6000000000000001E-8</v>
      </c>
      <c r="M1027" s="60">
        <v>460162</v>
      </c>
    </row>
    <row r="1028" spans="1:13" hidden="1" x14ac:dyDescent="0.2">
      <c r="A1028" s="8" t="s">
        <v>264</v>
      </c>
      <c r="B1028" s="8" t="s">
        <v>72</v>
      </c>
      <c r="C1028" t="s">
        <v>15</v>
      </c>
      <c r="D1028" t="s">
        <v>14</v>
      </c>
      <c r="E1028" s="8">
        <v>0.22828300000000001</v>
      </c>
      <c r="F1028" s="8">
        <v>171947435</v>
      </c>
      <c r="G1028" s="8">
        <v>3</v>
      </c>
      <c r="H1028" s="8" t="s">
        <v>425</v>
      </c>
      <c r="I1028" s="9" t="s">
        <v>426</v>
      </c>
      <c r="J1028" s="60">
        <v>-2.9287299999999999E-2</v>
      </c>
      <c r="K1028" s="61">
        <v>5.2684899999999998E-3</v>
      </c>
      <c r="L1028" s="62">
        <v>2.6999799999999999E-8</v>
      </c>
      <c r="M1028" s="60">
        <v>99380</v>
      </c>
    </row>
    <row r="1029" spans="1:13" hidden="1" x14ac:dyDescent="0.2">
      <c r="A1029" s="8" t="s">
        <v>267</v>
      </c>
      <c r="B1029" s="8" t="s">
        <v>100</v>
      </c>
      <c r="C1029" s="8" t="s">
        <v>26</v>
      </c>
      <c r="D1029" s="8" t="s">
        <v>45</v>
      </c>
      <c r="E1029" s="8">
        <v>0.49687700000000001</v>
      </c>
      <c r="F1029" s="8">
        <v>49218060</v>
      </c>
      <c r="G1029" s="8">
        <v>19</v>
      </c>
      <c r="H1029" s="8" t="s">
        <v>1454</v>
      </c>
      <c r="I1029" s="9" t="s">
        <v>1455</v>
      </c>
      <c r="J1029" s="60">
        <v>2.2948400000000001E-2</v>
      </c>
      <c r="K1029" s="61">
        <v>4.1262199999999999E-3</v>
      </c>
      <c r="L1029" s="62">
        <v>2.7E-8</v>
      </c>
      <c r="M1029" s="60">
        <v>115082</v>
      </c>
    </row>
    <row r="1030" spans="1:13" hidden="1" x14ac:dyDescent="0.2">
      <c r="A1030" s="8" t="s">
        <v>267</v>
      </c>
      <c r="B1030" s="8" t="s">
        <v>72</v>
      </c>
      <c r="C1030" s="8" t="s">
        <v>15</v>
      </c>
      <c r="D1030" s="8" t="s">
        <v>14</v>
      </c>
      <c r="E1030" s="8">
        <v>0.22828300000000001</v>
      </c>
      <c r="F1030" s="8">
        <v>171947435</v>
      </c>
      <c r="G1030" s="8">
        <v>3</v>
      </c>
      <c r="H1030" s="8" t="s">
        <v>425</v>
      </c>
      <c r="I1030" s="9" t="s">
        <v>426</v>
      </c>
      <c r="J1030" s="60">
        <v>-2.9287299999999999E-2</v>
      </c>
      <c r="K1030" s="61">
        <v>5.2684899999999998E-3</v>
      </c>
      <c r="L1030" s="62">
        <v>2.7E-8</v>
      </c>
      <c r="M1030" s="60">
        <v>99380</v>
      </c>
    </row>
    <row r="1031" spans="1:13" hidden="1" x14ac:dyDescent="0.2">
      <c r="A1031" s="8" t="s">
        <v>267</v>
      </c>
      <c r="B1031" s="8" t="s">
        <v>132</v>
      </c>
      <c r="C1031" s="8" t="s">
        <v>14</v>
      </c>
      <c r="D1031" s="8" t="s">
        <v>45</v>
      </c>
      <c r="E1031" s="8">
        <v>0.42247000000000001</v>
      </c>
      <c r="F1031" s="8">
        <v>135837906</v>
      </c>
      <c r="G1031" s="8">
        <v>2</v>
      </c>
      <c r="H1031" s="8" t="s">
        <v>733</v>
      </c>
      <c r="I1031" s="9" t="s">
        <v>734</v>
      </c>
      <c r="J1031" s="60">
        <v>-2.2293500000000001E-2</v>
      </c>
      <c r="K1031" s="61">
        <v>4.0084500000000002E-3</v>
      </c>
      <c r="L1031" s="62">
        <v>2.7E-8</v>
      </c>
      <c r="M1031" s="60">
        <v>5959</v>
      </c>
    </row>
    <row r="1032" spans="1:13" hidden="1" x14ac:dyDescent="0.2">
      <c r="A1032" s="8" t="s">
        <v>267</v>
      </c>
      <c r="B1032" s="8" t="s">
        <v>132</v>
      </c>
      <c r="C1032" s="8" t="s">
        <v>14</v>
      </c>
      <c r="D1032" s="8" t="s">
        <v>45</v>
      </c>
      <c r="E1032" s="8">
        <v>0.27904200000000001</v>
      </c>
      <c r="F1032" s="8">
        <v>135837906</v>
      </c>
      <c r="G1032" s="8">
        <v>2</v>
      </c>
      <c r="H1032" s="8" t="s">
        <v>724</v>
      </c>
      <c r="I1032" s="9" t="s">
        <v>725</v>
      </c>
      <c r="J1032" s="60">
        <v>1.34468E-2</v>
      </c>
      <c r="K1032" s="61">
        <v>2.4199E-3</v>
      </c>
      <c r="L1032" s="62">
        <v>2.7E-8</v>
      </c>
      <c r="M1032" s="60">
        <v>408112</v>
      </c>
    </row>
    <row r="1033" spans="1:13" hidden="1" x14ac:dyDescent="0.2">
      <c r="A1033" s="8" t="s">
        <v>289</v>
      </c>
      <c r="B1033" s="8" t="s">
        <v>72</v>
      </c>
      <c r="C1033" s="8" t="s">
        <v>15</v>
      </c>
      <c r="D1033" s="8" t="s">
        <v>14</v>
      </c>
      <c r="E1033" s="8">
        <v>0.22828300000000001</v>
      </c>
      <c r="F1033" s="8">
        <v>171947435</v>
      </c>
      <c r="G1033" s="8">
        <v>3</v>
      </c>
      <c r="H1033" s="8" t="s">
        <v>425</v>
      </c>
      <c r="I1033" s="9" t="s">
        <v>426</v>
      </c>
      <c r="J1033" s="60">
        <v>-2.9287299999999999E-2</v>
      </c>
      <c r="K1033" s="61">
        <v>5.2684899999999998E-3</v>
      </c>
      <c r="L1033" s="62">
        <v>2.7E-8</v>
      </c>
      <c r="M1033" s="60">
        <v>99380</v>
      </c>
    </row>
    <row r="1034" spans="1:13" hidden="1" x14ac:dyDescent="0.2">
      <c r="A1034" s="8" t="s">
        <v>288</v>
      </c>
      <c r="B1034" s="8" t="s">
        <v>100</v>
      </c>
      <c r="C1034" t="s">
        <v>26</v>
      </c>
      <c r="D1034" t="s">
        <v>45</v>
      </c>
      <c r="E1034" s="8">
        <v>0.49687700000000001</v>
      </c>
      <c r="F1034" s="8">
        <v>49218060</v>
      </c>
      <c r="G1034" s="8">
        <v>19</v>
      </c>
      <c r="H1034" s="8" t="s">
        <v>1454</v>
      </c>
      <c r="I1034" s="9" t="s">
        <v>1455</v>
      </c>
      <c r="J1034" s="60">
        <v>2.2948400000000001E-2</v>
      </c>
      <c r="K1034" s="61">
        <v>4.1262199999999999E-3</v>
      </c>
      <c r="L1034" s="62">
        <v>2.7E-8</v>
      </c>
      <c r="M1034" s="60">
        <v>115082</v>
      </c>
    </row>
    <row r="1035" spans="1:13" hidden="1" x14ac:dyDescent="0.2">
      <c r="A1035" s="8" t="s">
        <v>267</v>
      </c>
      <c r="B1035" s="8" t="s">
        <v>132</v>
      </c>
      <c r="C1035" s="8" t="s">
        <v>14</v>
      </c>
      <c r="D1035" s="8" t="s">
        <v>45</v>
      </c>
      <c r="E1035" s="8">
        <v>0.28420600000000001</v>
      </c>
      <c r="F1035" s="8">
        <v>135837906</v>
      </c>
      <c r="G1035" s="8">
        <v>2</v>
      </c>
      <c r="H1035" s="8" t="s">
        <v>601</v>
      </c>
      <c r="I1035" s="9" t="s">
        <v>602</v>
      </c>
      <c r="J1035" s="60">
        <v>1.04727E-2</v>
      </c>
      <c r="K1035" s="61">
        <v>1.8855E-3</v>
      </c>
      <c r="L1035" s="62">
        <v>2.7999999999999999E-8</v>
      </c>
      <c r="M1035" s="60">
        <v>421986</v>
      </c>
    </row>
    <row r="1036" spans="1:13" x14ac:dyDescent="0.2">
      <c r="A1036" s="8" t="s">
        <v>267</v>
      </c>
      <c r="B1036" s="8" t="s">
        <v>135</v>
      </c>
      <c r="C1036" s="8" t="s">
        <v>26</v>
      </c>
      <c r="D1036" s="8" t="s">
        <v>45</v>
      </c>
      <c r="E1036" s="8">
        <v>0.74132200000000004</v>
      </c>
      <c r="F1036" s="8">
        <v>136616754</v>
      </c>
      <c r="G1036" s="8">
        <v>2</v>
      </c>
      <c r="H1036" s="8" t="s">
        <v>741</v>
      </c>
      <c r="I1036" s="9" t="s">
        <v>742</v>
      </c>
      <c r="J1036" s="82">
        <v>-1.2849599999999999E-2</v>
      </c>
      <c r="K1036" s="83">
        <v>2.3654499999999998E-3</v>
      </c>
      <c r="L1036" s="82">
        <v>2.9000000000000002E-8</v>
      </c>
      <c r="M1036" s="82">
        <v>513859</v>
      </c>
    </row>
    <row r="1037" spans="1:13" x14ac:dyDescent="0.2">
      <c r="A1037" s="8" t="s">
        <v>267</v>
      </c>
      <c r="B1037" s="8" t="s">
        <v>135</v>
      </c>
      <c r="C1037" s="8" t="s">
        <v>26</v>
      </c>
      <c r="D1037" s="8" t="s">
        <v>45</v>
      </c>
      <c r="E1037" s="8">
        <v>0.73884799999999995</v>
      </c>
      <c r="F1037" s="8">
        <v>136616754</v>
      </c>
      <c r="G1037" s="8">
        <v>2</v>
      </c>
      <c r="H1037" s="8" t="s">
        <v>743</v>
      </c>
      <c r="I1037" s="9" t="s">
        <v>744</v>
      </c>
      <c r="J1037" s="82">
        <v>-1.30405E-2</v>
      </c>
      <c r="K1037" s="83">
        <v>2.3509899999999999E-3</v>
      </c>
      <c r="L1037" s="82">
        <v>2.9000000000000002E-8</v>
      </c>
      <c r="M1037" s="82" t="s">
        <v>150</v>
      </c>
    </row>
    <row r="1038" spans="1:13" hidden="1" x14ac:dyDescent="0.2">
      <c r="A1038" s="8" t="s">
        <v>267</v>
      </c>
      <c r="B1038" s="8" t="s">
        <v>100</v>
      </c>
      <c r="C1038" s="8" t="s">
        <v>26</v>
      </c>
      <c r="D1038" s="8" t="s">
        <v>45</v>
      </c>
      <c r="E1038" s="8">
        <v>0.49785800000000002</v>
      </c>
      <c r="F1038" s="8">
        <v>49218060</v>
      </c>
      <c r="G1038" s="8">
        <v>19</v>
      </c>
      <c r="H1038" s="8" t="s">
        <v>1456</v>
      </c>
      <c r="I1038" s="9" t="s">
        <v>1457</v>
      </c>
      <c r="J1038" s="60">
        <v>4.9971700000000004E-3</v>
      </c>
      <c r="K1038" s="61">
        <v>9.0061999999999998E-4</v>
      </c>
      <c r="L1038" s="62">
        <v>2.9000000000000002E-8</v>
      </c>
      <c r="M1038" s="60">
        <v>462933</v>
      </c>
    </row>
    <row r="1039" spans="1:13" hidden="1" x14ac:dyDescent="0.2">
      <c r="A1039" s="8" t="s">
        <v>267</v>
      </c>
      <c r="B1039" s="8" t="s">
        <v>100</v>
      </c>
      <c r="C1039" s="8" t="s">
        <v>26</v>
      </c>
      <c r="D1039" s="8" t="s">
        <v>45</v>
      </c>
      <c r="E1039" s="8">
        <v>0.49689800000000001</v>
      </c>
      <c r="F1039" s="8">
        <v>49218060</v>
      </c>
      <c r="G1039" s="8">
        <v>19</v>
      </c>
      <c r="H1039" s="8" t="s">
        <v>1458</v>
      </c>
      <c r="I1039" s="9" t="s">
        <v>1459</v>
      </c>
      <c r="J1039" s="60">
        <v>2.2868699999999999E-2</v>
      </c>
      <c r="K1039" s="61">
        <v>4.1157700000000004E-3</v>
      </c>
      <c r="L1039" s="62">
        <v>2.9000000000000002E-8</v>
      </c>
      <c r="M1039" s="60" t="s">
        <v>150</v>
      </c>
    </row>
    <row r="1040" spans="1:13" hidden="1" x14ac:dyDescent="0.2">
      <c r="A1040" s="8" t="s">
        <v>288</v>
      </c>
      <c r="B1040" s="8" t="s">
        <v>100</v>
      </c>
      <c r="C1040" t="s">
        <v>26</v>
      </c>
      <c r="D1040" t="s">
        <v>45</v>
      </c>
      <c r="E1040" s="8">
        <v>0.49689800000000001</v>
      </c>
      <c r="F1040" s="8">
        <v>49218060</v>
      </c>
      <c r="G1040" s="8">
        <v>19</v>
      </c>
      <c r="H1040" s="8" t="s">
        <v>1458</v>
      </c>
      <c r="I1040" s="9" t="s">
        <v>1459</v>
      </c>
      <c r="J1040" s="60">
        <v>2.2868699999999999E-2</v>
      </c>
      <c r="K1040" s="61">
        <v>4.1157700000000004E-3</v>
      </c>
      <c r="L1040" s="62">
        <v>2.9000000000000002E-8</v>
      </c>
      <c r="M1040" s="60" t="s">
        <v>150</v>
      </c>
    </row>
    <row r="1041" spans="1:13" hidden="1" x14ac:dyDescent="0.2">
      <c r="A1041" s="8" t="s">
        <v>288</v>
      </c>
      <c r="B1041" s="8" t="s">
        <v>100</v>
      </c>
      <c r="C1041" t="s">
        <v>26</v>
      </c>
      <c r="D1041" t="s">
        <v>45</v>
      </c>
      <c r="E1041" s="8">
        <v>0.49785800000000002</v>
      </c>
      <c r="F1041" s="8">
        <v>49218060</v>
      </c>
      <c r="G1041" s="8">
        <v>19</v>
      </c>
      <c r="H1041" s="8" t="s">
        <v>1456</v>
      </c>
      <c r="I1041" s="9" t="s">
        <v>1457</v>
      </c>
      <c r="J1041" s="60">
        <v>4.9971700000000004E-3</v>
      </c>
      <c r="K1041" s="61">
        <v>9.0062300000000003E-4</v>
      </c>
      <c r="L1041" s="62">
        <v>2.9000000000000002E-8</v>
      </c>
      <c r="M1041" s="60">
        <v>462933</v>
      </c>
    </row>
    <row r="1042" spans="1:13" x14ac:dyDescent="0.2">
      <c r="A1042" s="8" t="s">
        <v>267</v>
      </c>
      <c r="B1042" s="8" t="s">
        <v>135</v>
      </c>
      <c r="C1042" s="8" t="s">
        <v>26</v>
      </c>
      <c r="D1042" s="8" t="s">
        <v>45</v>
      </c>
      <c r="E1042" s="8">
        <v>0.58730800000000005</v>
      </c>
      <c r="F1042" s="8">
        <v>136616754</v>
      </c>
      <c r="G1042" s="8">
        <v>2</v>
      </c>
      <c r="H1042" s="8" t="s">
        <v>745</v>
      </c>
      <c r="I1042" s="9" t="s">
        <v>746</v>
      </c>
      <c r="J1042" s="82">
        <v>2.05731E-2</v>
      </c>
      <c r="K1042" s="83">
        <v>3.7107199999999998E-3</v>
      </c>
      <c r="L1042" s="82">
        <v>2.9999999999999997E-8</v>
      </c>
      <c r="M1042" s="82">
        <v>5959</v>
      </c>
    </row>
    <row r="1043" spans="1:13" hidden="1" x14ac:dyDescent="0.2">
      <c r="A1043" s="8" t="s">
        <v>267</v>
      </c>
      <c r="B1043" s="8" t="s">
        <v>100</v>
      </c>
      <c r="C1043" s="8" t="s">
        <v>26</v>
      </c>
      <c r="D1043" s="8" t="s">
        <v>45</v>
      </c>
      <c r="E1043" s="8">
        <v>0.49690699999999999</v>
      </c>
      <c r="F1043" s="8">
        <v>49218060</v>
      </c>
      <c r="G1043" s="8">
        <v>19</v>
      </c>
      <c r="H1043" s="8" t="s">
        <v>1460</v>
      </c>
      <c r="I1043" s="9" t="s">
        <v>1461</v>
      </c>
      <c r="J1043" s="60">
        <v>2.2688099999999999E-2</v>
      </c>
      <c r="K1043" s="61">
        <v>4.0921200000000003E-3</v>
      </c>
      <c r="L1043" s="62">
        <v>2.9999999999999997E-8</v>
      </c>
      <c r="M1043" s="60">
        <v>115006</v>
      </c>
    </row>
    <row r="1044" spans="1:13" hidden="1" x14ac:dyDescent="0.2">
      <c r="A1044" s="8" t="s">
        <v>267</v>
      </c>
      <c r="B1044" s="8" t="s">
        <v>100</v>
      </c>
      <c r="C1044" s="8" t="s">
        <v>26</v>
      </c>
      <c r="D1044" s="8" t="s">
        <v>45</v>
      </c>
      <c r="E1044" s="8">
        <v>0.49686799999999998</v>
      </c>
      <c r="F1044" s="8">
        <v>49218060</v>
      </c>
      <c r="G1044" s="8">
        <v>19</v>
      </c>
      <c r="H1044" s="8" t="s">
        <v>1462</v>
      </c>
      <c r="I1044" s="9" t="s">
        <v>1463</v>
      </c>
      <c r="J1044" s="60">
        <v>2.2874100000000001E-2</v>
      </c>
      <c r="K1044" s="61">
        <v>4.0602600000000004E-3</v>
      </c>
      <c r="L1044" s="62">
        <v>2.9999999999999997E-8</v>
      </c>
      <c r="M1044" s="60" t="s">
        <v>150</v>
      </c>
    </row>
    <row r="1045" spans="1:13" hidden="1" x14ac:dyDescent="0.2">
      <c r="A1045" s="8" t="s">
        <v>288</v>
      </c>
      <c r="B1045" s="8" t="s">
        <v>100</v>
      </c>
      <c r="C1045" t="s">
        <v>26</v>
      </c>
      <c r="D1045" t="s">
        <v>45</v>
      </c>
      <c r="E1045" s="8">
        <v>0.49686799999999998</v>
      </c>
      <c r="F1045" s="8">
        <v>49218060</v>
      </c>
      <c r="G1045" s="8">
        <v>19</v>
      </c>
      <c r="H1045" s="8" t="s">
        <v>1462</v>
      </c>
      <c r="I1045" s="9" t="s">
        <v>1463</v>
      </c>
      <c r="J1045" s="60">
        <v>2.2874100000000001E-2</v>
      </c>
      <c r="K1045" s="61">
        <v>4.0602600000000004E-3</v>
      </c>
      <c r="L1045" s="62">
        <v>2.9999999999999997E-8</v>
      </c>
      <c r="M1045" s="60" t="s">
        <v>150</v>
      </c>
    </row>
    <row r="1046" spans="1:13" hidden="1" x14ac:dyDescent="0.2">
      <c r="A1046" s="8" t="s">
        <v>288</v>
      </c>
      <c r="B1046" s="8" t="s">
        <v>100</v>
      </c>
      <c r="C1046" t="s">
        <v>26</v>
      </c>
      <c r="D1046" t="s">
        <v>45</v>
      </c>
      <c r="E1046" s="8">
        <v>0.49690699999999999</v>
      </c>
      <c r="F1046" s="8">
        <v>49218060</v>
      </c>
      <c r="G1046" s="8">
        <v>19</v>
      </c>
      <c r="H1046" s="8" t="s">
        <v>1460</v>
      </c>
      <c r="I1046" s="9" t="s">
        <v>1461</v>
      </c>
      <c r="J1046" s="60">
        <v>2.2688099999999999E-2</v>
      </c>
      <c r="K1046" s="61">
        <v>4.0921200000000003E-3</v>
      </c>
      <c r="L1046" s="62">
        <v>2.9999999999999997E-8</v>
      </c>
      <c r="M1046" s="60">
        <v>115006</v>
      </c>
    </row>
    <row r="1047" spans="1:13" hidden="1" x14ac:dyDescent="0.2">
      <c r="A1047" s="8" t="s">
        <v>267</v>
      </c>
      <c r="B1047" s="8" t="s">
        <v>100</v>
      </c>
      <c r="C1047" s="8" t="s">
        <v>26</v>
      </c>
      <c r="D1047" s="8" t="s">
        <v>45</v>
      </c>
      <c r="E1047" s="8" t="s">
        <v>150</v>
      </c>
      <c r="F1047" s="8">
        <v>49218060</v>
      </c>
      <c r="G1047" s="8">
        <v>19</v>
      </c>
      <c r="H1047" s="8" t="s">
        <v>1128</v>
      </c>
      <c r="I1047" s="9" t="s">
        <v>1464</v>
      </c>
      <c r="J1047" s="60">
        <v>9.0700000000000003E-2</v>
      </c>
      <c r="K1047" s="61">
        <v>1.6400000000000001E-2</v>
      </c>
      <c r="L1047" s="62">
        <v>3.1200000000000001E-8</v>
      </c>
      <c r="M1047" s="60">
        <v>40266</v>
      </c>
    </row>
    <row r="1048" spans="1:13" hidden="1" x14ac:dyDescent="0.2">
      <c r="A1048" s="8" t="s">
        <v>288</v>
      </c>
      <c r="B1048" s="8" t="s">
        <v>100</v>
      </c>
      <c r="C1048" t="s">
        <v>26</v>
      </c>
      <c r="D1048" t="s">
        <v>45</v>
      </c>
      <c r="E1048" s="8" t="s">
        <v>150</v>
      </c>
      <c r="F1048" s="8">
        <v>49218060</v>
      </c>
      <c r="G1048" s="8">
        <v>19</v>
      </c>
      <c r="H1048" s="8" t="s">
        <v>1128</v>
      </c>
      <c r="I1048" s="9" t="s">
        <v>1464</v>
      </c>
      <c r="J1048" s="60">
        <v>9.0700000000000003E-2</v>
      </c>
      <c r="K1048" s="61">
        <v>1.6400000000000001E-2</v>
      </c>
      <c r="L1048" s="62">
        <v>3.1200000000000001E-8</v>
      </c>
      <c r="M1048" s="60">
        <v>40266</v>
      </c>
    </row>
    <row r="1049" spans="1:13" x14ac:dyDescent="0.2">
      <c r="A1049" s="8" t="s">
        <v>267</v>
      </c>
      <c r="B1049" s="8" t="s">
        <v>135</v>
      </c>
      <c r="C1049" s="8" t="s">
        <v>26</v>
      </c>
      <c r="D1049" s="8" t="s">
        <v>45</v>
      </c>
      <c r="E1049" s="8">
        <v>0.73867700000000003</v>
      </c>
      <c r="F1049" s="8">
        <v>136616754</v>
      </c>
      <c r="G1049" s="8">
        <v>2</v>
      </c>
      <c r="H1049" s="8" t="s">
        <v>726</v>
      </c>
      <c r="I1049" s="9" t="s">
        <v>747</v>
      </c>
      <c r="J1049" s="82">
        <v>-2.4449499999999999E-2</v>
      </c>
      <c r="K1049" s="83">
        <v>4.4196799999999996E-3</v>
      </c>
      <c r="L1049" s="82">
        <v>3.2000000000000002E-8</v>
      </c>
      <c r="M1049" s="82">
        <v>115082</v>
      </c>
    </row>
    <row r="1050" spans="1:13" hidden="1" x14ac:dyDescent="0.2">
      <c r="A1050" s="8" t="s">
        <v>267</v>
      </c>
      <c r="B1050" s="8" t="s">
        <v>100</v>
      </c>
      <c r="C1050" s="8" t="s">
        <v>26</v>
      </c>
      <c r="D1050" s="8" t="s">
        <v>45</v>
      </c>
      <c r="E1050" s="8">
        <v>0.49686799999999998</v>
      </c>
      <c r="F1050" s="8">
        <v>49218060</v>
      </c>
      <c r="G1050" s="8">
        <v>19</v>
      </c>
      <c r="H1050" s="8" t="s">
        <v>1465</v>
      </c>
      <c r="I1050" s="9" t="s">
        <v>1466</v>
      </c>
      <c r="J1050" s="60">
        <v>2.3507299999999998E-2</v>
      </c>
      <c r="K1050" s="61">
        <v>4.1067200000000003E-3</v>
      </c>
      <c r="L1050" s="62">
        <v>3.2000000000000002E-8</v>
      </c>
      <c r="M1050" s="60" t="s">
        <v>150</v>
      </c>
    </row>
    <row r="1051" spans="1:13" hidden="1" x14ac:dyDescent="0.2">
      <c r="A1051" s="8" t="s">
        <v>288</v>
      </c>
      <c r="B1051" s="8" t="s">
        <v>100</v>
      </c>
      <c r="C1051" t="s">
        <v>26</v>
      </c>
      <c r="D1051" t="s">
        <v>45</v>
      </c>
      <c r="E1051" s="8">
        <v>0.49686799999999998</v>
      </c>
      <c r="F1051" s="8">
        <v>49218060</v>
      </c>
      <c r="G1051" s="8">
        <v>19</v>
      </c>
      <c r="H1051" s="8" t="s">
        <v>1465</v>
      </c>
      <c r="I1051" s="9" t="s">
        <v>1466</v>
      </c>
      <c r="J1051" s="60">
        <v>2.3507299999999998E-2</v>
      </c>
      <c r="K1051" s="61">
        <v>4.1067200000000003E-3</v>
      </c>
      <c r="L1051" s="62">
        <v>3.2000000000000002E-8</v>
      </c>
      <c r="M1051" s="60" t="s">
        <v>150</v>
      </c>
    </row>
    <row r="1052" spans="1:13" hidden="1" x14ac:dyDescent="0.2">
      <c r="A1052" s="8" t="s">
        <v>267</v>
      </c>
      <c r="B1052" s="8" t="s">
        <v>132</v>
      </c>
      <c r="C1052" s="8" t="s">
        <v>14</v>
      </c>
      <c r="D1052" s="8" t="s">
        <v>45</v>
      </c>
      <c r="E1052" s="8">
        <v>0.44115399999999999</v>
      </c>
      <c r="F1052" s="8">
        <v>135837906</v>
      </c>
      <c r="G1052" s="8">
        <v>2</v>
      </c>
      <c r="H1052" s="8" t="s">
        <v>1945</v>
      </c>
      <c r="I1052" s="9" t="s">
        <v>1946</v>
      </c>
      <c r="J1052" s="60">
        <v>-6.6188999999999998E-2</v>
      </c>
      <c r="K1052" s="61">
        <v>1.19738E-2</v>
      </c>
      <c r="L1052" s="62">
        <v>3.2399999999999999E-8</v>
      </c>
      <c r="M1052" s="60">
        <v>3831</v>
      </c>
    </row>
    <row r="1053" spans="1:13" hidden="1" x14ac:dyDescent="0.2">
      <c r="A1053" s="8" t="s">
        <v>267</v>
      </c>
      <c r="B1053" s="8" t="s">
        <v>132</v>
      </c>
      <c r="C1053" s="8" t="s">
        <v>14</v>
      </c>
      <c r="D1053" s="8" t="s">
        <v>45</v>
      </c>
      <c r="E1053" s="8">
        <v>0.26552900000000002</v>
      </c>
      <c r="F1053" s="8">
        <v>135837906</v>
      </c>
      <c r="G1053" s="8">
        <v>2</v>
      </c>
      <c r="H1053" s="8" t="s">
        <v>711</v>
      </c>
      <c r="I1053" s="9" t="s">
        <v>712</v>
      </c>
      <c r="J1053" s="60">
        <v>2.6154500000000001E-3</v>
      </c>
      <c r="K1053" s="61">
        <v>4.7314999999999998E-4</v>
      </c>
      <c r="L1053" s="62">
        <v>3.25E-8</v>
      </c>
      <c r="M1053" s="60">
        <v>360806</v>
      </c>
    </row>
    <row r="1054" spans="1:13" x14ac:dyDescent="0.2">
      <c r="A1054" s="8" t="s">
        <v>267</v>
      </c>
      <c r="B1054" s="8" t="s">
        <v>135</v>
      </c>
      <c r="C1054" s="8" t="s">
        <v>26</v>
      </c>
      <c r="D1054" s="8" t="s">
        <v>45</v>
      </c>
      <c r="E1054" s="8">
        <v>0.73868100000000003</v>
      </c>
      <c r="F1054" s="8">
        <v>136616754</v>
      </c>
      <c r="G1054" s="8">
        <v>2</v>
      </c>
      <c r="H1054" s="8" t="s">
        <v>748</v>
      </c>
      <c r="I1054" s="9" t="s">
        <v>749</v>
      </c>
      <c r="J1054" s="82">
        <v>2.5439199999999999E-2</v>
      </c>
      <c r="K1054" s="83">
        <v>4.60846E-3</v>
      </c>
      <c r="L1054" s="82">
        <v>3.4E-8</v>
      </c>
      <c r="M1054" s="82" t="s">
        <v>150</v>
      </c>
    </row>
    <row r="1055" spans="1:13" hidden="1" x14ac:dyDescent="0.2">
      <c r="A1055" s="8" t="s">
        <v>287</v>
      </c>
      <c r="B1055" s="8" t="s">
        <v>42</v>
      </c>
      <c r="C1055" t="s">
        <v>45</v>
      </c>
      <c r="D1055" t="s">
        <v>26</v>
      </c>
      <c r="E1055" s="8">
        <v>0.288267</v>
      </c>
      <c r="F1055" s="8">
        <v>111688387</v>
      </c>
      <c r="G1055" s="8">
        <v>9</v>
      </c>
      <c r="H1055" s="8" t="s">
        <v>1011</v>
      </c>
      <c r="I1055" s="9" t="s">
        <v>1012</v>
      </c>
      <c r="J1055" s="60">
        <v>-1.14E-2</v>
      </c>
      <c r="K1055" s="61">
        <v>2.0999999999999999E-3</v>
      </c>
      <c r="L1055" s="62">
        <v>3.4900000000000001E-8</v>
      </c>
      <c r="M1055" s="60">
        <v>344104</v>
      </c>
    </row>
    <row r="1056" spans="1:13" hidden="1" x14ac:dyDescent="0.2">
      <c r="A1056" s="8" t="s">
        <v>267</v>
      </c>
      <c r="B1056" s="8" t="s">
        <v>132</v>
      </c>
      <c r="C1056" s="8" t="s">
        <v>14</v>
      </c>
      <c r="D1056" s="8" t="s">
        <v>45</v>
      </c>
      <c r="E1056" s="8">
        <v>0.28367900000000001</v>
      </c>
      <c r="F1056" s="8">
        <v>135837906</v>
      </c>
      <c r="G1056" s="8">
        <v>2</v>
      </c>
      <c r="H1056" s="8" t="s">
        <v>743</v>
      </c>
      <c r="I1056" s="9" t="s">
        <v>744</v>
      </c>
      <c r="J1056" s="60">
        <v>1.24882E-2</v>
      </c>
      <c r="K1056" s="61">
        <v>2.2655900000000001E-3</v>
      </c>
      <c r="L1056" s="62">
        <v>3.5000000000000002E-8</v>
      </c>
      <c r="M1056" s="60" t="s">
        <v>150</v>
      </c>
    </row>
    <row r="1057" spans="1:13" hidden="1" x14ac:dyDescent="0.2">
      <c r="A1057" s="8" t="s">
        <v>287</v>
      </c>
      <c r="B1057" s="8" t="s">
        <v>42</v>
      </c>
      <c r="C1057" t="s">
        <v>45</v>
      </c>
      <c r="D1057" t="s">
        <v>26</v>
      </c>
      <c r="E1057" s="8">
        <v>0.28949799999999998</v>
      </c>
      <c r="F1057" s="8">
        <v>111688387</v>
      </c>
      <c r="G1057" s="8">
        <v>9</v>
      </c>
      <c r="H1057" s="8" t="s">
        <v>399</v>
      </c>
      <c r="I1057" s="9" t="s">
        <v>409</v>
      </c>
      <c r="J1057" s="60">
        <v>-7.9988999999999998E-3</v>
      </c>
      <c r="K1057" s="61">
        <v>1.7247300000000001E-3</v>
      </c>
      <c r="L1057" s="62">
        <v>3.5000000000000002E-8</v>
      </c>
      <c r="M1057" s="60">
        <v>673878</v>
      </c>
    </row>
    <row r="1058" spans="1:13" hidden="1" x14ac:dyDescent="0.2">
      <c r="A1058" s="8" t="s">
        <v>226</v>
      </c>
      <c r="B1058" t="s">
        <v>84</v>
      </c>
      <c r="C1058" t="s">
        <v>14</v>
      </c>
      <c r="D1058" t="s">
        <v>15</v>
      </c>
      <c r="E1058" t="s">
        <v>150</v>
      </c>
      <c r="F1058">
        <v>14324623</v>
      </c>
      <c r="G1058" s="8">
        <v>4</v>
      </c>
      <c r="H1058" t="s">
        <v>339</v>
      </c>
      <c r="I1058" t="s">
        <v>340</v>
      </c>
      <c r="J1058" s="67">
        <v>-7.7515100000000003E-2</v>
      </c>
      <c r="K1058" s="61">
        <v>1.39665E-2</v>
      </c>
      <c r="L1058" s="62">
        <v>3.5454400000000003E-8</v>
      </c>
      <c r="M1058" s="60">
        <v>14306</v>
      </c>
    </row>
    <row r="1059" spans="1:13" hidden="1" x14ac:dyDescent="0.2">
      <c r="A1059" s="8" t="s">
        <v>267</v>
      </c>
      <c r="B1059" s="8" t="s">
        <v>132</v>
      </c>
      <c r="C1059" s="8" t="s">
        <v>14</v>
      </c>
      <c r="D1059" s="8" t="s">
        <v>45</v>
      </c>
      <c r="E1059" s="8">
        <v>0.44115399999999999</v>
      </c>
      <c r="F1059" s="8">
        <v>135837906</v>
      </c>
      <c r="G1059" s="8">
        <v>2</v>
      </c>
      <c r="H1059" s="8" t="s">
        <v>1947</v>
      </c>
      <c r="I1059" s="9" t="s">
        <v>1948</v>
      </c>
      <c r="J1059" s="60">
        <v>-6.5991900000000006E-2</v>
      </c>
      <c r="K1059" s="61">
        <v>1.1973900000000001E-2</v>
      </c>
      <c r="L1059" s="62">
        <v>3.5600000000000001E-8</v>
      </c>
      <c r="M1059" s="60">
        <v>25151</v>
      </c>
    </row>
    <row r="1060" spans="1:13" hidden="1" x14ac:dyDescent="0.2">
      <c r="A1060" s="8" t="s">
        <v>287</v>
      </c>
      <c r="B1060" s="8" t="s">
        <v>106</v>
      </c>
      <c r="C1060" t="s">
        <v>15</v>
      </c>
      <c r="D1060" t="s">
        <v>14</v>
      </c>
      <c r="E1060" s="8" t="s">
        <v>150</v>
      </c>
      <c r="F1060" s="8">
        <v>79110160</v>
      </c>
      <c r="G1060" s="8">
        <v>9</v>
      </c>
      <c r="H1060" s="8" t="s">
        <v>2034</v>
      </c>
      <c r="I1060" s="9" t="s">
        <v>2035</v>
      </c>
      <c r="J1060" s="60">
        <v>-0.16897400000000001</v>
      </c>
      <c r="K1060" s="61">
        <v>2.9697600000000001E-2</v>
      </c>
      <c r="L1060" s="62">
        <v>3.5700000000000002E-8</v>
      </c>
      <c r="M1060" s="60">
        <v>14306</v>
      </c>
    </row>
    <row r="1061" spans="1:13" hidden="1" x14ac:dyDescent="0.2">
      <c r="A1061" s="8" t="s">
        <v>267</v>
      </c>
      <c r="B1061" s="8" t="s">
        <v>132</v>
      </c>
      <c r="C1061" s="8" t="s">
        <v>14</v>
      </c>
      <c r="D1061" s="8" t="s">
        <v>45</v>
      </c>
      <c r="E1061" s="8">
        <v>0.283968</v>
      </c>
      <c r="F1061" s="8">
        <v>135837906</v>
      </c>
      <c r="G1061" s="8">
        <v>2</v>
      </c>
      <c r="H1061" s="8" t="s">
        <v>661</v>
      </c>
      <c r="I1061" s="9" t="s">
        <v>662</v>
      </c>
      <c r="J1061" s="60">
        <v>-1.1752E-2</v>
      </c>
      <c r="K1061" s="61">
        <v>2.1325300000000001E-3</v>
      </c>
      <c r="L1061" s="62">
        <v>3.5999999999999998E-8</v>
      </c>
      <c r="M1061" s="60">
        <v>454757</v>
      </c>
    </row>
    <row r="1062" spans="1:13" x14ac:dyDescent="0.2">
      <c r="A1062" s="8" t="s">
        <v>267</v>
      </c>
      <c r="B1062" s="8" t="s">
        <v>135</v>
      </c>
      <c r="C1062" s="8" t="s">
        <v>26</v>
      </c>
      <c r="D1062" s="8" t="s">
        <v>45</v>
      </c>
      <c r="E1062" s="8">
        <v>0.58730800000000005</v>
      </c>
      <c r="F1062" s="8">
        <v>136616754</v>
      </c>
      <c r="G1062" s="8">
        <v>2</v>
      </c>
      <c r="H1062" s="8" t="s">
        <v>750</v>
      </c>
      <c r="I1062" s="9" t="s">
        <v>751</v>
      </c>
      <c r="J1062" s="82">
        <v>9.7258899999999992E-3</v>
      </c>
      <c r="K1062" s="83">
        <v>1.7665999999999999E-3</v>
      </c>
      <c r="L1062" s="82">
        <v>3.7E-8</v>
      </c>
      <c r="M1062" s="82">
        <v>5959</v>
      </c>
    </row>
    <row r="1063" spans="1:13" x14ac:dyDescent="0.2">
      <c r="A1063" s="8" t="s">
        <v>267</v>
      </c>
      <c r="B1063" s="8" t="s">
        <v>135</v>
      </c>
      <c r="C1063" s="8" t="s">
        <v>26</v>
      </c>
      <c r="D1063" s="8" t="s">
        <v>45</v>
      </c>
      <c r="E1063" s="8" t="s">
        <v>150</v>
      </c>
      <c r="F1063" s="8">
        <v>136616754</v>
      </c>
      <c r="G1063" s="8">
        <v>2</v>
      </c>
      <c r="H1063" s="8" t="s">
        <v>752</v>
      </c>
      <c r="I1063" s="9" t="s">
        <v>753</v>
      </c>
      <c r="J1063" s="82">
        <v>1.16405E-2</v>
      </c>
      <c r="K1063" s="83">
        <v>2.1151E-3</v>
      </c>
      <c r="L1063" s="82">
        <v>3.7200000000000002E-8</v>
      </c>
      <c r="M1063" s="82">
        <v>389404</v>
      </c>
    </row>
    <row r="1064" spans="1:13" hidden="1" x14ac:dyDescent="0.2">
      <c r="A1064" s="8" t="s">
        <v>267</v>
      </c>
      <c r="B1064" s="8" t="s">
        <v>100</v>
      </c>
      <c r="C1064" s="8" t="s">
        <v>26</v>
      </c>
      <c r="D1064" s="8" t="s">
        <v>45</v>
      </c>
      <c r="E1064" s="8">
        <v>0.49785800000000002</v>
      </c>
      <c r="F1064" s="8">
        <v>49218060</v>
      </c>
      <c r="G1064" s="8">
        <v>19</v>
      </c>
      <c r="H1064" s="8" t="s">
        <v>1467</v>
      </c>
      <c r="I1064" s="9" t="s">
        <v>1468</v>
      </c>
      <c r="J1064" s="60">
        <v>3.6054699999999999E-3</v>
      </c>
      <c r="K1064" s="61">
        <v>6.5636999999999998E-4</v>
      </c>
      <c r="L1064" s="62">
        <v>3.8999999999999998E-8</v>
      </c>
      <c r="M1064" s="60">
        <v>462933</v>
      </c>
    </row>
    <row r="1065" spans="1:13" hidden="1" x14ac:dyDescent="0.2">
      <c r="A1065" s="8" t="s">
        <v>267</v>
      </c>
      <c r="B1065" s="8" t="s">
        <v>100</v>
      </c>
      <c r="C1065" s="8" t="s">
        <v>26</v>
      </c>
      <c r="D1065" s="8" t="s">
        <v>45</v>
      </c>
      <c r="E1065" s="8">
        <v>0.49785800000000002</v>
      </c>
      <c r="F1065" s="8">
        <v>49218060</v>
      </c>
      <c r="G1065" s="8">
        <v>19</v>
      </c>
      <c r="H1065" s="8" t="s">
        <v>1469</v>
      </c>
      <c r="I1065" s="9" t="s">
        <v>1470</v>
      </c>
      <c r="J1065" s="60">
        <v>2.4636800000000002E-3</v>
      </c>
      <c r="K1065" s="61">
        <v>4.4816000000000002E-4</v>
      </c>
      <c r="L1065" s="62">
        <v>3.8999999999999998E-8</v>
      </c>
      <c r="M1065" s="60">
        <v>463010</v>
      </c>
    </row>
    <row r="1066" spans="1:13" hidden="1" x14ac:dyDescent="0.2">
      <c r="A1066" s="8" t="s">
        <v>267</v>
      </c>
      <c r="B1066" s="8" t="s">
        <v>100</v>
      </c>
      <c r="C1066" s="8" t="s">
        <v>26</v>
      </c>
      <c r="D1066" s="8" t="s">
        <v>45</v>
      </c>
      <c r="E1066" s="8">
        <v>0.50053099999999995</v>
      </c>
      <c r="F1066" s="8">
        <v>49218060</v>
      </c>
      <c r="G1066" s="8">
        <v>19</v>
      </c>
      <c r="H1066" s="8" t="s">
        <v>399</v>
      </c>
      <c r="I1066" s="9" t="s">
        <v>400</v>
      </c>
      <c r="J1066" s="60">
        <v>-9.1000000000000004E-3</v>
      </c>
      <c r="K1066" s="61">
        <v>1.6999999999999999E-3</v>
      </c>
      <c r="L1066" s="62">
        <v>3.8999999999999998E-8</v>
      </c>
      <c r="M1066" s="60">
        <v>360388</v>
      </c>
    </row>
    <row r="1067" spans="1:13" hidden="1" x14ac:dyDescent="0.2">
      <c r="A1067" s="8" t="s">
        <v>267</v>
      </c>
      <c r="B1067" s="8" t="s">
        <v>132</v>
      </c>
      <c r="C1067" s="8" t="s">
        <v>14</v>
      </c>
      <c r="D1067" s="8" t="s">
        <v>45</v>
      </c>
      <c r="E1067" s="8">
        <v>0.44115399999999999</v>
      </c>
      <c r="F1067" s="8">
        <v>135837906</v>
      </c>
      <c r="G1067" s="8">
        <v>2</v>
      </c>
      <c r="H1067" s="8" t="s">
        <v>1949</v>
      </c>
      <c r="I1067" s="9" t="s">
        <v>1950</v>
      </c>
      <c r="J1067" s="60">
        <v>-6.5800700000000004E-2</v>
      </c>
      <c r="K1067" s="61">
        <v>1.1974E-2</v>
      </c>
      <c r="L1067" s="62">
        <v>3.8999999999999998E-8</v>
      </c>
      <c r="M1067" s="60">
        <v>25191</v>
      </c>
    </row>
    <row r="1068" spans="1:13" hidden="1" x14ac:dyDescent="0.2">
      <c r="A1068" s="8" t="s">
        <v>288</v>
      </c>
      <c r="B1068" s="8" t="s">
        <v>100</v>
      </c>
      <c r="C1068" t="s">
        <v>26</v>
      </c>
      <c r="D1068" t="s">
        <v>45</v>
      </c>
      <c r="E1068" s="8">
        <v>0.49785800000000002</v>
      </c>
      <c r="F1068" s="8">
        <v>49218060</v>
      </c>
      <c r="G1068" s="8">
        <v>19</v>
      </c>
      <c r="H1068" s="8" t="s">
        <v>1467</v>
      </c>
      <c r="I1068" s="9" t="s">
        <v>1468</v>
      </c>
      <c r="J1068" s="60">
        <v>3.6054699999999999E-3</v>
      </c>
      <c r="K1068" s="61">
        <v>6.5636600000000002E-4</v>
      </c>
      <c r="L1068" s="62">
        <v>3.8999999999999998E-8</v>
      </c>
      <c r="M1068" s="60">
        <v>462933</v>
      </c>
    </row>
    <row r="1069" spans="1:13" hidden="1" x14ac:dyDescent="0.2">
      <c r="A1069" s="8" t="s">
        <v>288</v>
      </c>
      <c r="B1069" s="8" t="s">
        <v>100</v>
      </c>
      <c r="C1069" t="s">
        <v>26</v>
      </c>
      <c r="D1069" t="s">
        <v>45</v>
      </c>
      <c r="E1069" s="8">
        <v>0.49785800000000002</v>
      </c>
      <c r="F1069" s="8">
        <v>49218060</v>
      </c>
      <c r="G1069" s="8">
        <v>19</v>
      </c>
      <c r="H1069" s="8" t="s">
        <v>1469</v>
      </c>
      <c r="I1069" s="9" t="s">
        <v>1470</v>
      </c>
      <c r="J1069" s="60">
        <v>2.4636800000000002E-3</v>
      </c>
      <c r="K1069" s="61">
        <v>4.4815499999999999E-4</v>
      </c>
      <c r="L1069" s="62">
        <v>3.8999999999999998E-8</v>
      </c>
      <c r="M1069" s="60">
        <v>463010</v>
      </c>
    </row>
    <row r="1070" spans="1:13" hidden="1" x14ac:dyDescent="0.2">
      <c r="A1070" s="8" t="s">
        <v>288</v>
      </c>
      <c r="B1070" s="8" t="s">
        <v>100</v>
      </c>
      <c r="C1070" t="s">
        <v>26</v>
      </c>
      <c r="D1070" t="s">
        <v>45</v>
      </c>
      <c r="E1070" s="8">
        <v>0.50053099999999995</v>
      </c>
      <c r="F1070" s="8">
        <v>49218060</v>
      </c>
      <c r="G1070" s="8">
        <v>19</v>
      </c>
      <c r="H1070" s="8" t="s">
        <v>399</v>
      </c>
      <c r="I1070" s="9" t="s">
        <v>400</v>
      </c>
      <c r="J1070" s="60">
        <v>-9.1000000000000004E-3</v>
      </c>
      <c r="K1070" s="61">
        <v>1.6999999999999999E-3</v>
      </c>
      <c r="L1070" s="62">
        <v>3.8999999999999998E-8</v>
      </c>
      <c r="M1070" s="60">
        <v>360388</v>
      </c>
    </row>
    <row r="1071" spans="1:13" hidden="1" x14ac:dyDescent="0.2">
      <c r="A1071" s="8" t="s">
        <v>233</v>
      </c>
      <c r="B1071" s="8" t="s">
        <v>69</v>
      </c>
      <c r="C1071" t="s">
        <v>15</v>
      </c>
      <c r="D1071" t="s">
        <v>14</v>
      </c>
      <c r="E1071" s="8" t="s">
        <v>150</v>
      </c>
      <c r="F1071" s="8">
        <v>17019559</v>
      </c>
      <c r="G1071" s="8">
        <v>10</v>
      </c>
      <c r="H1071" s="8" t="s">
        <v>1999</v>
      </c>
      <c r="I1071" s="9" t="s">
        <v>2000</v>
      </c>
      <c r="J1071" s="60">
        <v>9.2887999999999998E-2</v>
      </c>
      <c r="K1071" s="61">
        <v>1.7145400000000002E-2</v>
      </c>
      <c r="L1071" s="62">
        <v>3.9959500000000001E-8</v>
      </c>
      <c r="M1071" s="60">
        <v>14306</v>
      </c>
    </row>
    <row r="1072" spans="1:13" x14ac:dyDescent="0.2">
      <c r="A1072" s="8" t="s">
        <v>267</v>
      </c>
      <c r="B1072" s="8" t="s">
        <v>135</v>
      </c>
      <c r="C1072" s="8" t="s">
        <v>26</v>
      </c>
      <c r="D1072" s="8" t="s">
        <v>45</v>
      </c>
      <c r="E1072" s="8">
        <v>0.75722199999999995</v>
      </c>
      <c r="F1072" s="8">
        <v>136616754</v>
      </c>
      <c r="G1072" s="8">
        <v>2</v>
      </c>
      <c r="H1072" s="8" t="s">
        <v>754</v>
      </c>
      <c r="I1072" s="9" t="s">
        <v>755</v>
      </c>
      <c r="J1072" s="82">
        <v>1.52E-2</v>
      </c>
      <c r="K1072" s="83">
        <v>2.8E-3</v>
      </c>
      <c r="L1072" s="82">
        <v>4.0000000000000001E-8</v>
      </c>
      <c r="M1072" s="82">
        <v>359983</v>
      </c>
    </row>
    <row r="1073" spans="1:13" hidden="1" x14ac:dyDescent="0.2">
      <c r="A1073" s="8" t="s">
        <v>267</v>
      </c>
      <c r="B1073" s="8" t="s">
        <v>132</v>
      </c>
      <c r="C1073" s="8" t="s">
        <v>14</v>
      </c>
      <c r="D1073" s="8" t="s">
        <v>45</v>
      </c>
      <c r="E1073" s="8">
        <v>0.26669999999999999</v>
      </c>
      <c r="F1073" s="8">
        <v>135837906</v>
      </c>
      <c r="G1073" s="8">
        <v>2</v>
      </c>
      <c r="H1073" s="8" t="s">
        <v>809</v>
      </c>
      <c r="I1073" s="9" t="s">
        <v>1951</v>
      </c>
      <c r="J1073" s="60">
        <v>-2.1000000000000001E-2</v>
      </c>
      <c r="K1073" s="61">
        <v>3.8E-3</v>
      </c>
      <c r="L1073" s="62">
        <v>4.0000000000000001E-8</v>
      </c>
      <c r="M1073" s="60">
        <v>221084</v>
      </c>
    </row>
    <row r="1074" spans="1:13" x14ac:dyDescent="0.2">
      <c r="A1074" s="8" t="s">
        <v>267</v>
      </c>
      <c r="B1074" s="8" t="s">
        <v>135</v>
      </c>
      <c r="C1074" s="8" t="s">
        <v>26</v>
      </c>
      <c r="D1074" s="8" t="s">
        <v>45</v>
      </c>
      <c r="E1074" s="8">
        <v>0.73867099999999997</v>
      </c>
      <c r="F1074" s="8">
        <v>136616754</v>
      </c>
      <c r="G1074" s="8">
        <v>2</v>
      </c>
      <c r="H1074" s="8" t="s">
        <v>702</v>
      </c>
      <c r="I1074" s="9" t="s">
        <v>756</v>
      </c>
      <c r="J1074" s="82">
        <v>-2.45223E-2</v>
      </c>
      <c r="K1074" s="83">
        <v>4.4679699999999999E-3</v>
      </c>
      <c r="L1074" s="82">
        <v>4.1000000000000003E-8</v>
      </c>
      <c r="M1074" s="82">
        <v>115006</v>
      </c>
    </row>
    <row r="1075" spans="1:13" hidden="1" x14ac:dyDescent="0.2">
      <c r="A1075" s="8" t="s">
        <v>267</v>
      </c>
      <c r="B1075" s="8" t="s">
        <v>100</v>
      </c>
      <c r="C1075" s="8" t="s">
        <v>26</v>
      </c>
      <c r="D1075" s="8" t="s">
        <v>45</v>
      </c>
      <c r="E1075" s="8">
        <v>0.49785800000000002</v>
      </c>
      <c r="F1075" s="8">
        <v>49218060</v>
      </c>
      <c r="G1075" s="8">
        <v>19</v>
      </c>
      <c r="H1075" s="8" t="s">
        <v>1471</v>
      </c>
      <c r="I1075" s="9" t="s">
        <v>1472</v>
      </c>
      <c r="J1075" s="60">
        <v>9.1203099999999995E-3</v>
      </c>
      <c r="K1075" s="61">
        <v>1.6618200000000001E-3</v>
      </c>
      <c r="L1075" s="62">
        <v>4.1000000000000003E-8</v>
      </c>
      <c r="M1075" s="60">
        <v>462933</v>
      </c>
    </row>
    <row r="1076" spans="1:13" hidden="1" x14ac:dyDescent="0.2">
      <c r="A1076" s="8" t="s">
        <v>267</v>
      </c>
      <c r="B1076" s="8" t="s">
        <v>132</v>
      </c>
      <c r="C1076" s="8" t="s">
        <v>14</v>
      </c>
      <c r="D1076" s="8" t="s">
        <v>45</v>
      </c>
      <c r="E1076" s="8">
        <v>0.42247000000000001</v>
      </c>
      <c r="F1076" s="8">
        <v>135837906</v>
      </c>
      <c r="G1076" s="8">
        <v>2</v>
      </c>
      <c r="H1076" s="8" t="s">
        <v>784</v>
      </c>
      <c r="I1076" s="9" t="s">
        <v>785</v>
      </c>
      <c r="J1076" s="60">
        <v>-7.5530899999999998E-2</v>
      </c>
      <c r="K1076" s="61">
        <v>1.37699E-2</v>
      </c>
      <c r="L1076" s="62">
        <v>4.1000000000000003E-8</v>
      </c>
      <c r="M1076" s="60">
        <v>5959</v>
      </c>
    </row>
    <row r="1077" spans="1:13" hidden="1" x14ac:dyDescent="0.2">
      <c r="A1077" s="8" t="s">
        <v>288</v>
      </c>
      <c r="B1077" s="8" t="s">
        <v>100</v>
      </c>
      <c r="C1077" t="s">
        <v>26</v>
      </c>
      <c r="D1077" t="s">
        <v>45</v>
      </c>
      <c r="E1077" s="8">
        <v>0.49785800000000002</v>
      </c>
      <c r="F1077" s="8">
        <v>49218060</v>
      </c>
      <c r="G1077" s="8">
        <v>19</v>
      </c>
      <c r="H1077" s="8" t="s">
        <v>1471</v>
      </c>
      <c r="I1077" s="9" t="s">
        <v>1472</v>
      </c>
      <c r="J1077" s="60">
        <v>9.1203099999999995E-3</v>
      </c>
      <c r="K1077" s="61">
        <v>1.6618200000000001E-3</v>
      </c>
      <c r="L1077" s="62">
        <v>4.1000000000000003E-8</v>
      </c>
      <c r="M1077" s="60">
        <v>462933</v>
      </c>
    </row>
    <row r="1078" spans="1:13" hidden="1" x14ac:dyDescent="0.2">
      <c r="A1078" s="8" t="s">
        <v>267</v>
      </c>
      <c r="B1078" s="8" t="s">
        <v>100</v>
      </c>
      <c r="C1078" s="8" t="s">
        <v>26</v>
      </c>
      <c r="D1078" s="8" t="s">
        <v>45</v>
      </c>
      <c r="E1078" s="8">
        <v>0.49687700000000001</v>
      </c>
      <c r="F1078" s="8">
        <v>49218060</v>
      </c>
      <c r="G1078" s="8">
        <v>19</v>
      </c>
      <c r="H1078" s="8" t="s">
        <v>1473</v>
      </c>
      <c r="I1078" s="9" t="s">
        <v>1474</v>
      </c>
      <c r="J1078" s="60">
        <v>2.1894199999999999E-2</v>
      </c>
      <c r="K1078" s="61">
        <v>3.9930299999999998E-3</v>
      </c>
      <c r="L1078" s="62">
        <v>4.1999999999999999E-8</v>
      </c>
      <c r="M1078" s="60">
        <v>115082</v>
      </c>
    </row>
    <row r="1079" spans="1:13" hidden="1" x14ac:dyDescent="0.2">
      <c r="A1079" s="8" t="s">
        <v>288</v>
      </c>
      <c r="B1079" s="8" t="s">
        <v>100</v>
      </c>
      <c r="C1079" t="s">
        <v>26</v>
      </c>
      <c r="D1079" t="s">
        <v>45</v>
      </c>
      <c r="E1079" s="8">
        <v>0.49687700000000001</v>
      </c>
      <c r="F1079" s="8">
        <v>49218060</v>
      </c>
      <c r="G1079" s="8">
        <v>19</v>
      </c>
      <c r="H1079" s="8" t="s">
        <v>1473</v>
      </c>
      <c r="I1079" s="9" t="s">
        <v>1474</v>
      </c>
      <c r="J1079" s="60">
        <v>2.1894199999999999E-2</v>
      </c>
      <c r="K1079" s="61">
        <v>3.9930299999999998E-3</v>
      </c>
      <c r="L1079" s="62">
        <v>4.1999999999999999E-8</v>
      </c>
      <c r="M1079" s="60">
        <v>115082</v>
      </c>
    </row>
    <row r="1080" spans="1:13" hidden="1" x14ac:dyDescent="0.2">
      <c r="A1080" s="8" t="s">
        <v>267</v>
      </c>
      <c r="B1080" s="8" t="s">
        <v>132</v>
      </c>
      <c r="C1080" s="8" t="s">
        <v>14</v>
      </c>
      <c r="D1080" s="8" t="s">
        <v>45</v>
      </c>
      <c r="E1080" s="8">
        <v>0.42247000000000001</v>
      </c>
      <c r="F1080" s="8">
        <v>135837906</v>
      </c>
      <c r="G1080" s="8">
        <v>2</v>
      </c>
      <c r="H1080" s="8" t="s">
        <v>778</v>
      </c>
      <c r="I1080" s="9" t="s">
        <v>779</v>
      </c>
      <c r="J1080" s="60">
        <v>-6.7644800000000005E-2</v>
      </c>
      <c r="K1080" s="61">
        <v>1.2359999999999999E-2</v>
      </c>
      <c r="L1080" s="62">
        <v>4.3999999999999997E-8</v>
      </c>
      <c r="M1080" s="60">
        <v>5959</v>
      </c>
    </row>
    <row r="1081" spans="1:13" x14ac:dyDescent="0.2">
      <c r="A1081" s="8" t="s">
        <v>267</v>
      </c>
      <c r="B1081" s="8" t="s">
        <v>135</v>
      </c>
      <c r="C1081" s="8" t="s">
        <v>26</v>
      </c>
      <c r="D1081" s="8" t="s">
        <v>45</v>
      </c>
      <c r="E1081" s="8">
        <v>0.73867099999999997</v>
      </c>
      <c r="F1081" s="8">
        <v>136616754</v>
      </c>
      <c r="G1081" s="8">
        <v>2</v>
      </c>
      <c r="H1081" s="8" t="s">
        <v>748</v>
      </c>
      <c r="I1081" s="9" t="s">
        <v>757</v>
      </c>
      <c r="J1081" s="82">
        <v>2.5174700000000001E-2</v>
      </c>
      <c r="K1081" s="83">
        <v>4.6037300000000003E-3</v>
      </c>
      <c r="L1081" s="82">
        <v>4.4999999999999999E-8</v>
      </c>
      <c r="M1081" s="82">
        <v>115006</v>
      </c>
    </row>
    <row r="1082" spans="1:13" hidden="1" x14ac:dyDescent="0.2">
      <c r="A1082" s="8" t="s">
        <v>267</v>
      </c>
      <c r="B1082" s="8" t="s">
        <v>100</v>
      </c>
      <c r="C1082" s="8" t="s">
        <v>26</v>
      </c>
      <c r="D1082" s="8" t="s">
        <v>45</v>
      </c>
      <c r="E1082" s="8">
        <v>0.49778800000000001</v>
      </c>
      <c r="F1082" s="8">
        <v>49218060</v>
      </c>
      <c r="G1082" s="8">
        <v>19</v>
      </c>
      <c r="H1082" s="8" t="s">
        <v>429</v>
      </c>
      <c r="I1082" s="9" t="s">
        <v>430</v>
      </c>
      <c r="J1082" s="60">
        <v>-6.7834000000000002E-3</v>
      </c>
      <c r="K1082" s="61">
        <v>1.23993E-3</v>
      </c>
      <c r="L1082" s="62">
        <v>4.4999999999999999E-8</v>
      </c>
      <c r="M1082" s="60">
        <v>454463</v>
      </c>
    </row>
    <row r="1083" spans="1:13" hidden="1" x14ac:dyDescent="0.2">
      <c r="A1083" s="8" t="s">
        <v>267</v>
      </c>
      <c r="B1083" s="8" t="s">
        <v>100</v>
      </c>
      <c r="C1083" s="8" t="s">
        <v>26</v>
      </c>
      <c r="D1083" s="8" t="s">
        <v>45</v>
      </c>
      <c r="E1083" s="8">
        <v>0.49686799999999998</v>
      </c>
      <c r="F1083" s="8">
        <v>49218060</v>
      </c>
      <c r="G1083" s="8">
        <v>19</v>
      </c>
      <c r="H1083" s="8" t="s">
        <v>1426</v>
      </c>
      <c r="I1083" s="9" t="s">
        <v>1475</v>
      </c>
      <c r="J1083" s="60">
        <v>2.3222E-2</v>
      </c>
      <c r="K1083" s="61">
        <v>4.0948399999999998E-3</v>
      </c>
      <c r="L1083" s="62">
        <v>4.4999999999999999E-8</v>
      </c>
      <c r="M1083" s="60" t="s">
        <v>150</v>
      </c>
    </row>
    <row r="1084" spans="1:13" hidden="1" x14ac:dyDescent="0.2">
      <c r="A1084" s="8" t="s">
        <v>288</v>
      </c>
      <c r="B1084" s="8" t="s">
        <v>100</v>
      </c>
      <c r="C1084" t="s">
        <v>26</v>
      </c>
      <c r="D1084" t="s">
        <v>45</v>
      </c>
      <c r="E1084" s="8">
        <v>0.49686799999999998</v>
      </c>
      <c r="F1084" s="8">
        <v>49218060</v>
      </c>
      <c r="G1084" s="8">
        <v>19</v>
      </c>
      <c r="H1084" s="8" t="s">
        <v>1426</v>
      </c>
      <c r="I1084" s="9" t="s">
        <v>1475</v>
      </c>
      <c r="J1084" s="60">
        <v>2.3222E-2</v>
      </c>
      <c r="K1084" s="61">
        <v>4.0948399999999998E-3</v>
      </c>
      <c r="L1084" s="62">
        <v>4.4999999999999999E-8</v>
      </c>
      <c r="M1084" s="60" t="s">
        <v>150</v>
      </c>
    </row>
    <row r="1085" spans="1:13" hidden="1" x14ac:dyDescent="0.2">
      <c r="A1085" s="8" t="s">
        <v>288</v>
      </c>
      <c r="B1085" s="8" t="s">
        <v>100</v>
      </c>
      <c r="C1085" t="s">
        <v>26</v>
      </c>
      <c r="D1085" t="s">
        <v>45</v>
      </c>
      <c r="E1085" s="8">
        <v>0.49778800000000001</v>
      </c>
      <c r="F1085" s="8">
        <v>49218060</v>
      </c>
      <c r="G1085" s="8">
        <v>19</v>
      </c>
      <c r="H1085" s="8" t="s">
        <v>429</v>
      </c>
      <c r="I1085" s="9" t="s">
        <v>430</v>
      </c>
      <c r="J1085" s="60">
        <v>-6.7833499999999996E-3</v>
      </c>
      <c r="K1085" s="61">
        <v>1.23993E-3</v>
      </c>
      <c r="L1085" s="62">
        <v>4.4999999999999999E-8</v>
      </c>
      <c r="M1085" s="60">
        <v>454463</v>
      </c>
    </row>
    <row r="1086" spans="1:13" hidden="1" x14ac:dyDescent="0.2">
      <c r="A1086" s="8" t="s">
        <v>267</v>
      </c>
      <c r="B1086" s="8" t="s">
        <v>100</v>
      </c>
      <c r="C1086" s="8" t="s">
        <v>26</v>
      </c>
      <c r="D1086" s="8" t="s">
        <v>45</v>
      </c>
      <c r="E1086" s="8">
        <v>0.49687700000000001</v>
      </c>
      <c r="F1086" s="8">
        <v>49218060</v>
      </c>
      <c r="G1086" s="8">
        <v>19</v>
      </c>
      <c r="H1086" s="8" t="s">
        <v>1476</v>
      </c>
      <c r="I1086" s="9" t="s">
        <v>1477</v>
      </c>
      <c r="J1086" s="60">
        <v>2.2424599999999999E-2</v>
      </c>
      <c r="K1086" s="61">
        <v>4.1023800000000001E-3</v>
      </c>
      <c r="L1086" s="62">
        <v>4.6000000000000002E-8</v>
      </c>
      <c r="M1086" s="60">
        <v>115082</v>
      </c>
    </row>
    <row r="1087" spans="1:13" hidden="1" x14ac:dyDescent="0.2">
      <c r="A1087" s="8" t="s">
        <v>267</v>
      </c>
      <c r="B1087" s="8" t="s">
        <v>132</v>
      </c>
      <c r="C1087" s="8" t="s">
        <v>14</v>
      </c>
      <c r="D1087" s="8" t="s">
        <v>45</v>
      </c>
      <c r="E1087" s="8">
        <v>0.28287699999999999</v>
      </c>
      <c r="F1087" s="8">
        <v>135837906</v>
      </c>
      <c r="G1087" s="8">
        <v>2</v>
      </c>
      <c r="H1087" s="8" t="s">
        <v>758</v>
      </c>
      <c r="I1087" s="9" t="s">
        <v>759</v>
      </c>
      <c r="J1087" s="60">
        <v>-1.0621999999999999E-2</v>
      </c>
      <c r="K1087" s="61">
        <v>1.94308E-3</v>
      </c>
      <c r="L1087" s="62">
        <v>4.6000000000000002E-8</v>
      </c>
      <c r="M1087" s="60">
        <v>441640</v>
      </c>
    </row>
    <row r="1088" spans="1:13" hidden="1" x14ac:dyDescent="0.2">
      <c r="A1088" s="8" t="s">
        <v>288</v>
      </c>
      <c r="B1088" s="8" t="s">
        <v>100</v>
      </c>
      <c r="C1088" t="s">
        <v>26</v>
      </c>
      <c r="D1088" t="s">
        <v>45</v>
      </c>
      <c r="E1088" s="8">
        <v>0.49687700000000001</v>
      </c>
      <c r="F1088" s="8">
        <v>49218060</v>
      </c>
      <c r="G1088" s="8">
        <v>19</v>
      </c>
      <c r="H1088" s="8" t="s">
        <v>1476</v>
      </c>
      <c r="I1088" s="9" t="s">
        <v>1477</v>
      </c>
      <c r="J1088" s="60">
        <v>2.2424599999999999E-2</v>
      </c>
      <c r="K1088" s="61">
        <v>4.1023800000000001E-3</v>
      </c>
      <c r="L1088" s="62">
        <v>4.6000000000000002E-8</v>
      </c>
      <c r="M1088" s="60">
        <v>115082</v>
      </c>
    </row>
    <row r="1089" spans="1:13" hidden="1" x14ac:dyDescent="0.2">
      <c r="A1089" s="8" t="s">
        <v>267</v>
      </c>
      <c r="B1089" s="8" t="s">
        <v>132</v>
      </c>
      <c r="C1089" s="8" t="s">
        <v>14</v>
      </c>
      <c r="D1089" s="8" t="s">
        <v>45</v>
      </c>
      <c r="E1089" s="8" t="s">
        <v>150</v>
      </c>
      <c r="F1089" s="8">
        <v>135837906</v>
      </c>
      <c r="G1089" s="8">
        <v>2</v>
      </c>
      <c r="H1089" s="8" t="s">
        <v>611</v>
      </c>
      <c r="I1089" s="9" t="s">
        <v>612</v>
      </c>
      <c r="J1089" s="60">
        <v>-1.2862699999999999E-2</v>
      </c>
      <c r="K1089" s="61">
        <v>2.3556699999999998E-3</v>
      </c>
      <c r="L1089" s="62">
        <v>4.7500000000000002E-8</v>
      </c>
      <c r="M1089" s="60">
        <v>388490</v>
      </c>
    </row>
    <row r="1090" spans="1:13" hidden="1" x14ac:dyDescent="0.2">
      <c r="A1090" s="8" t="s">
        <v>267</v>
      </c>
      <c r="B1090" s="8" t="s">
        <v>100</v>
      </c>
      <c r="C1090" s="8" t="s">
        <v>26</v>
      </c>
      <c r="D1090" s="8" t="s">
        <v>45</v>
      </c>
      <c r="E1090" s="8">
        <v>0.49687700000000001</v>
      </c>
      <c r="F1090" s="8">
        <v>49218060</v>
      </c>
      <c r="G1090" s="8">
        <v>19</v>
      </c>
      <c r="H1090" s="8" t="s">
        <v>1478</v>
      </c>
      <c r="I1090" s="9" t="s">
        <v>1479</v>
      </c>
      <c r="J1090" s="60">
        <v>2.2568999999999999E-2</v>
      </c>
      <c r="K1090" s="61">
        <v>4.1341299999999997E-3</v>
      </c>
      <c r="L1090" s="62">
        <v>4.8E-8</v>
      </c>
      <c r="M1090" s="60">
        <v>115082</v>
      </c>
    </row>
    <row r="1091" spans="1:13" hidden="1" x14ac:dyDescent="0.2">
      <c r="A1091" s="8" t="s">
        <v>288</v>
      </c>
      <c r="B1091" s="8" t="s">
        <v>100</v>
      </c>
      <c r="C1091" t="s">
        <v>26</v>
      </c>
      <c r="D1091" t="s">
        <v>45</v>
      </c>
      <c r="E1091" s="8">
        <v>0.49687700000000001</v>
      </c>
      <c r="F1091" s="8">
        <v>49218060</v>
      </c>
      <c r="G1091" s="8">
        <v>19</v>
      </c>
      <c r="H1091" s="8" t="s">
        <v>1478</v>
      </c>
      <c r="I1091" s="9" t="s">
        <v>1479</v>
      </c>
      <c r="J1091" s="60">
        <v>2.2568999999999999E-2</v>
      </c>
      <c r="K1091" s="61">
        <v>4.1341299999999997E-3</v>
      </c>
      <c r="L1091" s="62">
        <v>4.8E-8</v>
      </c>
      <c r="M1091" s="60">
        <v>115082</v>
      </c>
    </row>
    <row r="1092" spans="1:13" hidden="1" x14ac:dyDescent="0.2">
      <c r="A1092" s="8" t="s">
        <v>264</v>
      </c>
      <c r="B1092" s="8" t="s">
        <v>72</v>
      </c>
      <c r="C1092" t="s">
        <v>15</v>
      </c>
      <c r="D1092" t="s">
        <v>14</v>
      </c>
      <c r="E1092" s="8" t="s">
        <v>150</v>
      </c>
      <c r="F1092" s="8">
        <v>171947435</v>
      </c>
      <c r="G1092" s="8">
        <v>3</v>
      </c>
      <c r="H1092" s="8" t="s">
        <v>427</v>
      </c>
      <c r="I1092" s="9" t="s">
        <v>428</v>
      </c>
      <c r="J1092" s="60">
        <v>0.12561</v>
      </c>
      <c r="K1092" s="61">
        <v>2.3005299999999999E-2</v>
      </c>
      <c r="L1092" s="62">
        <v>4.8793300000000002E-8</v>
      </c>
      <c r="M1092" s="60">
        <v>14306</v>
      </c>
    </row>
    <row r="1093" spans="1:13" hidden="1" x14ac:dyDescent="0.2">
      <c r="A1093" s="8" t="s">
        <v>267</v>
      </c>
      <c r="B1093" s="8" t="s">
        <v>72</v>
      </c>
      <c r="C1093" s="8" t="s">
        <v>15</v>
      </c>
      <c r="D1093" s="8" t="s">
        <v>14</v>
      </c>
      <c r="E1093" s="8" t="s">
        <v>150</v>
      </c>
      <c r="F1093" s="8">
        <v>171947435</v>
      </c>
      <c r="G1093" s="8">
        <v>3</v>
      </c>
      <c r="H1093" s="8" t="s">
        <v>427</v>
      </c>
      <c r="I1093" s="9" t="s">
        <v>428</v>
      </c>
      <c r="J1093" s="60">
        <v>0.12561</v>
      </c>
      <c r="K1093" s="61">
        <v>2.3005299999999999E-2</v>
      </c>
      <c r="L1093" s="62">
        <v>4.88E-8</v>
      </c>
      <c r="M1093" s="60">
        <v>14306</v>
      </c>
    </row>
    <row r="1094" spans="1:13" hidden="1" x14ac:dyDescent="0.2">
      <c r="A1094" s="8" t="s">
        <v>289</v>
      </c>
      <c r="B1094" s="8" t="s">
        <v>72</v>
      </c>
      <c r="C1094" s="8" t="s">
        <v>15</v>
      </c>
      <c r="D1094" s="8" t="s">
        <v>14</v>
      </c>
      <c r="E1094" s="8" t="s">
        <v>150</v>
      </c>
      <c r="F1094" s="8">
        <v>171947435</v>
      </c>
      <c r="G1094" s="8">
        <v>3</v>
      </c>
      <c r="H1094" s="8" t="s">
        <v>427</v>
      </c>
      <c r="I1094" s="9" t="s">
        <v>428</v>
      </c>
      <c r="J1094" s="60">
        <v>0.12561</v>
      </c>
      <c r="K1094" s="61">
        <v>2.3005299999999999E-2</v>
      </c>
      <c r="L1094" s="62">
        <v>4.88E-8</v>
      </c>
      <c r="M1094" s="60">
        <v>14306</v>
      </c>
    </row>
    <row r="1095" spans="1:13" hidden="1" x14ac:dyDescent="0.2">
      <c r="A1095" s="8" t="s">
        <v>267</v>
      </c>
      <c r="B1095" s="8" t="s">
        <v>100</v>
      </c>
      <c r="C1095" s="8" t="s">
        <v>26</v>
      </c>
      <c r="D1095" s="8" t="s">
        <v>45</v>
      </c>
      <c r="E1095" s="8">
        <v>0.49687700000000001</v>
      </c>
      <c r="F1095" s="8">
        <v>49218060</v>
      </c>
      <c r="G1095" s="8">
        <v>19</v>
      </c>
      <c r="H1095" s="8" t="s">
        <v>1480</v>
      </c>
      <c r="I1095" s="9" t="s">
        <v>1481</v>
      </c>
      <c r="J1095" s="60">
        <v>2.2609400000000002E-2</v>
      </c>
      <c r="K1095" s="61">
        <v>4.1443799999999996E-3</v>
      </c>
      <c r="L1095" s="62">
        <v>4.9000000000000002E-8</v>
      </c>
      <c r="M1095" s="60">
        <v>115082</v>
      </c>
    </row>
    <row r="1096" spans="1:13" hidden="1" x14ac:dyDescent="0.2">
      <c r="A1096" s="8" t="s">
        <v>267</v>
      </c>
      <c r="B1096" s="8" t="s">
        <v>100</v>
      </c>
      <c r="C1096" s="8" t="s">
        <v>26</v>
      </c>
      <c r="D1096" s="8" t="s">
        <v>45</v>
      </c>
      <c r="E1096" s="8">
        <v>0.49687700000000001</v>
      </c>
      <c r="F1096" s="8">
        <v>49218060</v>
      </c>
      <c r="G1096" s="8">
        <v>19</v>
      </c>
      <c r="H1096" s="8" t="s">
        <v>1482</v>
      </c>
      <c r="I1096" s="9" t="s">
        <v>1483</v>
      </c>
      <c r="J1096" s="60">
        <v>2.2432000000000001E-2</v>
      </c>
      <c r="K1096" s="61">
        <v>4.1129599999999997E-3</v>
      </c>
      <c r="L1096" s="62">
        <v>4.9000000000000002E-8</v>
      </c>
      <c r="M1096" s="60">
        <v>115082</v>
      </c>
    </row>
    <row r="1097" spans="1:13" hidden="1" x14ac:dyDescent="0.2">
      <c r="A1097" s="8" t="s">
        <v>267</v>
      </c>
      <c r="B1097" s="8" t="s">
        <v>72</v>
      </c>
      <c r="C1097" s="8" t="s">
        <v>15</v>
      </c>
      <c r="D1097" s="8" t="s">
        <v>14</v>
      </c>
      <c r="E1097" s="8">
        <v>0.226047</v>
      </c>
      <c r="F1097" s="8">
        <v>171947435</v>
      </c>
      <c r="G1097" s="8">
        <v>3</v>
      </c>
      <c r="H1097" s="8" t="s">
        <v>429</v>
      </c>
      <c r="I1097" s="9" t="s">
        <v>430</v>
      </c>
      <c r="J1097" s="60">
        <v>8.0308700000000007E-3</v>
      </c>
      <c r="K1097" s="61">
        <v>1.4725300000000001E-3</v>
      </c>
      <c r="L1097" s="62">
        <v>4.9000000000000002E-8</v>
      </c>
      <c r="M1097" s="60">
        <v>454463</v>
      </c>
    </row>
    <row r="1098" spans="1:13" hidden="1" x14ac:dyDescent="0.2">
      <c r="A1098" s="8" t="s">
        <v>289</v>
      </c>
      <c r="B1098" s="8" t="s">
        <v>72</v>
      </c>
      <c r="C1098" s="8" t="s">
        <v>15</v>
      </c>
      <c r="D1098" s="8" t="s">
        <v>14</v>
      </c>
      <c r="E1098" s="8">
        <v>0.226047</v>
      </c>
      <c r="F1098" s="8">
        <v>171947435</v>
      </c>
      <c r="G1098" s="8">
        <v>3</v>
      </c>
      <c r="H1098" s="8" t="s">
        <v>429</v>
      </c>
      <c r="I1098" s="9" t="s">
        <v>430</v>
      </c>
      <c r="J1098" s="60">
        <v>8.0308700000000007E-3</v>
      </c>
      <c r="K1098" s="61">
        <v>1.4725300000000001E-3</v>
      </c>
      <c r="L1098" s="62">
        <v>4.9000000000000002E-8</v>
      </c>
      <c r="M1098" s="60">
        <v>454463</v>
      </c>
    </row>
    <row r="1099" spans="1:13" hidden="1" x14ac:dyDescent="0.2">
      <c r="A1099" s="8" t="s">
        <v>288</v>
      </c>
      <c r="B1099" s="8" t="s">
        <v>100</v>
      </c>
      <c r="C1099" t="s">
        <v>26</v>
      </c>
      <c r="D1099" t="s">
        <v>45</v>
      </c>
      <c r="E1099" s="8">
        <v>0.49687700000000001</v>
      </c>
      <c r="F1099" s="8">
        <v>49218060</v>
      </c>
      <c r="G1099" s="8">
        <v>19</v>
      </c>
      <c r="H1099" s="8" t="s">
        <v>1480</v>
      </c>
      <c r="I1099" s="9" t="s">
        <v>1481</v>
      </c>
      <c r="J1099" s="60">
        <v>2.2609400000000002E-2</v>
      </c>
      <c r="K1099" s="61">
        <v>4.1443799999999996E-3</v>
      </c>
      <c r="L1099" s="62">
        <v>4.9000000000000002E-8</v>
      </c>
      <c r="M1099" s="60">
        <v>115082</v>
      </c>
    </row>
    <row r="1100" spans="1:13" hidden="1" x14ac:dyDescent="0.2">
      <c r="A1100" s="8" t="s">
        <v>288</v>
      </c>
      <c r="B1100" s="8" t="s">
        <v>100</v>
      </c>
      <c r="C1100" t="s">
        <v>26</v>
      </c>
      <c r="D1100" t="s">
        <v>45</v>
      </c>
      <c r="E1100" s="8">
        <v>0.49687700000000001</v>
      </c>
      <c r="F1100" s="8">
        <v>49218060</v>
      </c>
      <c r="G1100" s="8">
        <v>19</v>
      </c>
      <c r="H1100" s="8" t="s">
        <v>1482</v>
      </c>
      <c r="I1100" s="9" t="s">
        <v>1483</v>
      </c>
      <c r="J1100" s="60">
        <v>2.2432000000000001E-2</v>
      </c>
      <c r="K1100" s="61">
        <v>4.1129599999999997E-3</v>
      </c>
      <c r="L1100" s="62">
        <v>4.9000000000000002E-8</v>
      </c>
      <c r="M1100" s="60">
        <v>115082</v>
      </c>
    </row>
    <row r="1101" spans="1:13" hidden="1" x14ac:dyDescent="0.2">
      <c r="A1101" s="8" t="s">
        <v>264</v>
      </c>
      <c r="B1101" s="8" t="s">
        <v>72</v>
      </c>
      <c r="C1101" t="s">
        <v>15</v>
      </c>
      <c r="D1101" t="s">
        <v>14</v>
      </c>
      <c r="E1101" s="8">
        <v>0.226047</v>
      </c>
      <c r="F1101" s="8">
        <v>171947435</v>
      </c>
      <c r="G1101" s="8">
        <v>3</v>
      </c>
      <c r="H1101" s="8" t="s">
        <v>429</v>
      </c>
      <c r="I1101" s="9" t="s">
        <v>430</v>
      </c>
      <c r="J1101" s="60">
        <v>8.0308700000000007E-3</v>
      </c>
      <c r="K1101" s="61">
        <v>1.4725300000000001E-3</v>
      </c>
      <c r="L1101" s="62">
        <v>4.9000399999999997E-8</v>
      </c>
      <c r="M1101" s="60">
        <v>454463</v>
      </c>
    </row>
    <row r="1102" spans="1:13" hidden="1" x14ac:dyDescent="0.2">
      <c r="A1102" s="8" t="s">
        <v>287</v>
      </c>
      <c r="B1102" s="8" t="s">
        <v>106</v>
      </c>
      <c r="C1102" t="s">
        <v>15</v>
      </c>
      <c r="D1102" t="s">
        <v>14</v>
      </c>
      <c r="E1102" s="8">
        <v>0.74497999999999998</v>
      </c>
      <c r="F1102" s="8">
        <v>79110160</v>
      </c>
      <c r="G1102" s="8">
        <v>9</v>
      </c>
      <c r="H1102" s="8" t="s">
        <v>2036</v>
      </c>
      <c r="I1102" s="9" t="s">
        <v>2037</v>
      </c>
      <c r="J1102" s="60">
        <v>7.4296899999999999E-2</v>
      </c>
      <c r="K1102" s="61">
        <v>1.36405E-2</v>
      </c>
      <c r="L1102" s="62">
        <v>5.1300000000000003E-8</v>
      </c>
      <c r="M1102" s="60">
        <v>4866</v>
      </c>
    </row>
    <row r="1103" spans="1:13" hidden="1" x14ac:dyDescent="0.2">
      <c r="A1103" s="8" t="s">
        <v>287</v>
      </c>
      <c r="B1103" s="8" t="s">
        <v>42</v>
      </c>
      <c r="C1103" t="s">
        <v>45</v>
      </c>
      <c r="D1103" t="s">
        <v>26</v>
      </c>
      <c r="E1103" s="8">
        <v>0.28949799999999998</v>
      </c>
      <c r="F1103" s="8">
        <v>111688387</v>
      </c>
      <c r="G1103" s="8">
        <v>9</v>
      </c>
      <c r="H1103" s="8" t="s">
        <v>2013</v>
      </c>
      <c r="I1103" s="9" t="s">
        <v>2014</v>
      </c>
      <c r="J1103" s="60">
        <v>5.8959200000000003E-2</v>
      </c>
      <c r="K1103" s="61">
        <v>1.09893E-2</v>
      </c>
      <c r="L1103" s="62">
        <v>5.2000000000000002E-8</v>
      </c>
      <c r="M1103" s="60">
        <v>461457</v>
      </c>
    </row>
    <row r="1104" spans="1:13" hidden="1" x14ac:dyDescent="0.2">
      <c r="A1104" s="8" t="s">
        <v>267</v>
      </c>
      <c r="B1104" s="8" t="s">
        <v>132</v>
      </c>
      <c r="C1104" s="8" t="s">
        <v>14</v>
      </c>
      <c r="D1104" s="8" t="s">
        <v>45</v>
      </c>
      <c r="E1104" s="8">
        <v>0.42247000000000001</v>
      </c>
      <c r="F1104" s="8">
        <v>135837906</v>
      </c>
      <c r="G1104" s="8">
        <v>2</v>
      </c>
      <c r="H1104" s="8" t="s">
        <v>745</v>
      </c>
      <c r="I1104" s="9" t="s">
        <v>746</v>
      </c>
      <c r="J1104" s="60">
        <v>-2.0013599999999999E-2</v>
      </c>
      <c r="K1104" s="61">
        <v>3.6773600000000002E-3</v>
      </c>
      <c r="L1104" s="62">
        <v>5.2999999999999998E-8</v>
      </c>
      <c r="M1104" s="60">
        <v>5959</v>
      </c>
    </row>
    <row r="1105" spans="1:13" hidden="1" x14ac:dyDescent="0.2">
      <c r="A1105" s="8" t="s">
        <v>264</v>
      </c>
      <c r="B1105" s="8" t="s">
        <v>72</v>
      </c>
      <c r="C1105" t="s">
        <v>15</v>
      </c>
      <c r="D1105" t="s">
        <v>14</v>
      </c>
      <c r="E1105" s="8">
        <v>0.2258</v>
      </c>
      <c r="F1105" s="8">
        <v>171947435</v>
      </c>
      <c r="G1105" s="8">
        <v>3</v>
      </c>
      <c r="H1105" s="8" t="s">
        <v>431</v>
      </c>
      <c r="I1105" s="9" t="s">
        <v>432</v>
      </c>
      <c r="J1105" s="60">
        <v>1.23E-2</v>
      </c>
      <c r="K1105" s="61">
        <v>2.3E-3</v>
      </c>
      <c r="L1105" s="62">
        <v>5.3679699999999999E-8</v>
      </c>
      <c r="M1105" s="60">
        <v>450243</v>
      </c>
    </row>
    <row r="1106" spans="1:13" hidden="1" x14ac:dyDescent="0.2">
      <c r="A1106" s="8" t="s">
        <v>267</v>
      </c>
      <c r="B1106" s="8" t="s">
        <v>72</v>
      </c>
      <c r="C1106" s="8" t="s">
        <v>15</v>
      </c>
      <c r="D1106" s="8" t="s">
        <v>14</v>
      </c>
      <c r="E1106" s="8">
        <v>0.2258</v>
      </c>
      <c r="F1106" s="8">
        <v>171947435</v>
      </c>
      <c r="G1106" s="8">
        <v>3</v>
      </c>
      <c r="H1106" s="8" t="s">
        <v>431</v>
      </c>
      <c r="I1106" s="9" t="s">
        <v>432</v>
      </c>
      <c r="J1106" s="60">
        <v>1.23E-2</v>
      </c>
      <c r="K1106" s="61">
        <v>2.3E-3</v>
      </c>
      <c r="L1106" s="62">
        <v>5.3699999999999998E-8</v>
      </c>
      <c r="M1106" s="60">
        <v>450243</v>
      </c>
    </row>
    <row r="1107" spans="1:13" hidden="1" x14ac:dyDescent="0.2">
      <c r="A1107" s="8" t="s">
        <v>289</v>
      </c>
      <c r="B1107" s="8" t="s">
        <v>72</v>
      </c>
      <c r="C1107" s="8" t="s">
        <v>15</v>
      </c>
      <c r="D1107" s="8" t="s">
        <v>14</v>
      </c>
      <c r="E1107" s="8">
        <v>0.2258</v>
      </c>
      <c r="F1107" s="8">
        <v>171947435</v>
      </c>
      <c r="G1107" s="8">
        <v>3</v>
      </c>
      <c r="H1107" s="8" t="s">
        <v>431</v>
      </c>
      <c r="I1107" s="9" t="s">
        <v>432</v>
      </c>
      <c r="J1107" s="60">
        <v>1.23E-2</v>
      </c>
      <c r="K1107" s="61">
        <v>2.3E-3</v>
      </c>
      <c r="L1107" s="62">
        <v>5.3699999999999998E-8</v>
      </c>
      <c r="M1107" s="60">
        <v>450243</v>
      </c>
    </row>
    <row r="1108" spans="1:13" x14ac:dyDescent="0.2">
      <c r="A1108" s="8" t="s">
        <v>267</v>
      </c>
      <c r="B1108" s="8" t="s">
        <v>135</v>
      </c>
      <c r="C1108" s="8" t="s">
        <v>26</v>
      </c>
      <c r="D1108" s="8" t="s">
        <v>45</v>
      </c>
      <c r="E1108" s="8">
        <v>0.73976799999999998</v>
      </c>
      <c r="F1108" s="8">
        <v>136616754</v>
      </c>
      <c r="G1108" s="8">
        <v>2</v>
      </c>
      <c r="H1108" s="8" t="s">
        <v>758</v>
      </c>
      <c r="I1108" s="9" t="s">
        <v>759</v>
      </c>
      <c r="J1108" s="82">
        <v>1.0966999999999999E-2</v>
      </c>
      <c r="K1108" s="83">
        <v>2.0171199999999999E-3</v>
      </c>
      <c r="L1108" s="82">
        <v>5.4E-8</v>
      </c>
      <c r="M1108" s="82">
        <v>441640</v>
      </c>
    </row>
    <row r="1109" spans="1:13" hidden="1" x14ac:dyDescent="0.2">
      <c r="A1109" s="8" t="s">
        <v>267</v>
      </c>
      <c r="B1109" s="8" t="s">
        <v>100</v>
      </c>
      <c r="C1109" s="8" t="s">
        <v>26</v>
      </c>
      <c r="D1109" s="8" t="s">
        <v>45</v>
      </c>
      <c r="E1109" s="8">
        <v>0.48427500000000001</v>
      </c>
      <c r="F1109" s="8">
        <v>49218060</v>
      </c>
      <c r="G1109" s="8">
        <v>19</v>
      </c>
      <c r="H1109" s="8" t="s">
        <v>1484</v>
      </c>
      <c r="I1109" s="9" t="s">
        <v>1485</v>
      </c>
      <c r="J1109" s="60">
        <v>1.06788E-2</v>
      </c>
      <c r="K1109" s="61">
        <v>2.03382E-3</v>
      </c>
      <c r="L1109" s="62">
        <v>5.4E-8</v>
      </c>
      <c r="M1109" s="60">
        <v>458349</v>
      </c>
    </row>
    <row r="1110" spans="1:13" hidden="1" x14ac:dyDescent="0.2">
      <c r="A1110" s="8" t="s">
        <v>267</v>
      </c>
      <c r="B1110" s="8" t="s">
        <v>100</v>
      </c>
      <c r="C1110" s="8" t="s">
        <v>26</v>
      </c>
      <c r="D1110" s="8" t="s">
        <v>45</v>
      </c>
      <c r="E1110" s="8">
        <v>0.49686799999999998</v>
      </c>
      <c r="F1110" s="8">
        <v>49218060</v>
      </c>
      <c r="G1110" s="8">
        <v>19</v>
      </c>
      <c r="H1110" s="8" t="s">
        <v>1486</v>
      </c>
      <c r="I1110" s="9" t="s">
        <v>1487</v>
      </c>
      <c r="J1110" s="60">
        <v>2.3426099999999998E-2</v>
      </c>
      <c r="K1110" s="61">
        <v>4.1433499999999996E-3</v>
      </c>
      <c r="L1110" s="62">
        <v>5.4E-8</v>
      </c>
      <c r="M1110" s="60" t="s">
        <v>150</v>
      </c>
    </row>
    <row r="1111" spans="1:13" hidden="1" x14ac:dyDescent="0.2">
      <c r="A1111" s="8" t="s">
        <v>288</v>
      </c>
      <c r="B1111" s="8" t="s">
        <v>100</v>
      </c>
      <c r="C1111" t="s">
        <v>26</v>
      </c>
      <c r="D1111" t="s">
        <v>45</v>
      </c>
      <c r="E1111" s="8">
        <v>0.49686799999999998</v>
      </c>
      <c r="F1111" s="8">
        <v>49218060</v>
      </c>
      <c r="G1111" s="8">
        <v>19</v>
      </c>
      <c r="H1111" s="8" t="s">
        <v>1486</v>
      </c>
      <c r="I1111" s="9" t="s">
        <v>1487</v>
      </c>
      <c r="J1111" s="60">
        <v>2.3426099999999998E-2</v>
      </c>
      <c r="K1111" s="61">
        <v>4.1433499999999996E-3</v>
      </c>
      <c r="L1111" s="62">
        <v>5.4E-8</v>
      </c>
      <c r="M1111" s="60" t="s">
        <v>150</v>
      </c>
    </row>
    <row r="1112" spans="1:13" hidden="1" x14ac:dyDescent="0.2">
      <c r="A1112" s="8" t="s">
        <v>288</v>
      </c>
      <c r="B1112" s="8" t="s">
        <v>100</v>
      </c>
      <c r="C1112" t="s">
        <v>26</v>
      </c>
      <c r="D1112" t="s">
        <v>45</v>
      </c>
      <c r="E1112" s="8">
        <v>0.48427500000000001</v>
      </c>
      <c r="F1112" s="8">
        <v>49218060</v>
      </c>
      <c r="G1112" s="8">
        <v>19</v>
      </c>
      <c r="H1112" s="8" t="s">
        <v>1484</v>
      </c>
      <c r="I1112" s="9" t="s">
        <v>1485</v>
      </c>
      <c r="J1112" s="60">
        <v>1.06788E-2</v>
      </c>
      <c r="K1112" s="61">
        <v>2.03382E-3</v>
      </c>
      <c r="L1112" s="62">
        <v>5.4E-8</v>
      </c>
      <c r="M1112" s="60">
        <v>458349</v>
      </c>
    </row>
    <row r="1113" spans="1:13" hidden="1" x14ac:dyDescent="0.2">
      <c r="A1113" s="8" t="s">
        <v>267</v>
      </c>
      <c r="B1113" s="8" t="s">
        <v>72</v>
      </c>
      <c r="C1113" s="8" t="s">
        <v>15</v>
      </c>
      <c r="D1113" s="8" t="s">
        <v>14</v>
      </c>
      <c r="E1113" s="8">
        <v>0.23</v>
      </c>
      <c r="F1113" s="8">
        <v>171947435</v>
      </c>
      <c r="G1113" s="8">
        <v>3</v>
      </c>
      <c r="H1113" s="8" t="s">
        <v>433</v>
      </c>
      <c r="I1113" s="9" t="s">
        <v>434</v>
      </c>
      <c r="J1113" s="60">
        <v>-2.4376000000000002</v>
      </c>
      <c r="K1113" s="61">
        <v>0.44840000000000002</v>
      </c>
      <c r="L1113" s="62">
        <v>5.4300000000000003E-8</v>
      </c>
      <c r="M1113" s="60">
        <v>17803</v>
      </c>
    </row>
    <row r="1114" spans="1:13" hidden="1" x14ac:dyDescent="0.2">
      <c r="A1114" s="8" t="s">
        <v>289</v>
      </c>
      <c r="B1114" s="8" t="s">
        <v>72</v>
      </c>
      <c r="C1114" s="8" t="s">
        <v>15</v>
      </c>
      <c r="D1114" s="8" t="s">
        <v>14</v>
      </c>
      <c r="E1114" s="8">
        <v>0.23</v>
      </c>
      <c r="F1114" s="8">
        <v>171947435</v>
      </c>
      <c r="G1114" s="8">
        <v>3</v>
      </c>
      <c r="H1114" s="8" t="s">
        <v>433</v>
      </c>
      <c r="I1114" s="9" t="s">
        <v>434</v>
      </c>
      <c r="J1114" s="60">
        <v>-2.4376000000000002</v>
      </c>
      <c r="K1114" s="61">
        <v>0.44840000000000002</v>
      </c>
      <c r="L1114" s="62">
        <v>5.4300000000000003E-8</v>
      </c>
      <c r="M1114" s="60">
        <v>17803</v>
      </c>
    </row>
    <row r="1115" spans="1:13" hidden="1" x14ac:dyDescent="0.2">
      <c r="A1115" s="8" t="s">
        <v>264</v>
      </c>
      <c r="B1115" s="8" t="s">
        <v>72</v>
      </c>
      <c r="C1115" t="s">
        <v>15</v>
      </c>
      <c r="D1115" t="s">
        <v>14</v>
      </c>
      <c r="E1115" s="8">
        <v>0.23</v>
      </c>
      <c r="F1115" s="8">
        <v>171947435</v>
      </c>
      <c r="G1115" s="8">
        <v>3</v>
      </c>
      <c r="H1115" s="8" t="s">
        <v>433</v>
      </c>
      <c r="I1115" s="9" t="s">
        <v>434</v>
      </c>
      <c r="J1115" s="60">
        <v>-2.4376000000000002</v>
      </c>
      <c r="K1115" s="61">
        <v>0.44840000000000002</v>
      </c>
      <c r="L1115" s="62">
        <v>5.4340000000000002E-8</v>
      </c>
      <c r="M1115" s="60">
        <v>17803</v>
      </c>
    </row>
    <row r="1116" spans="1:13" hidden="1" x14ac:dyDescent="0.2">
      <c r="A1116" s="8" t="s">
        <v>267</v>
      </c>
      <c r="B1116" s="8" t="s">
        <v>132</v>
      </c>
      <c r="C1116" s="8" t="s">
        <v>14</v>
      </c>
      <c r="D1116" s="8" t="s">
        <v>45</v>
      </c>
      <c r="E1116" s="8">
        <v>0.267204</v>
      </c>
      <c r="F1116" s="8">
        <v>135837906</v>
      </c>
      <c r="G1116" s="8">
        <v>2</v>
      </c>
      <c r="H1116" s="8" t="s">
        <v>613</v>
      </c>
      <c r="I1116" s="9" t="s">
        <v>690</v>
      </c>
      <c r="J1116" s="60">
        <v>-1.50721E-2</v>
      </c>
      <c r="K1116" s="61">
        <v>2.7761399999999999E-3</v>
      </c>
      <c r="L1116" s="62">
        <v>5.6699999999999998E-8</v>
      </c>
      <c r="M1116" s="60">
        <v>331093</v>
      </c>
    </row>
    <row r="1117" spans="1:13" hidden="1" x14ac:dyDescent="0.2">
      <c r="A1117" s="8" t="s">
        <v>267</v>
      </c>
      <c r="B1117" s="8" t="s">
        <v>100</v>
      </c>
      <c r="C1117" s="8" t="s">
        <v>26</v>
      </c>
      <c r="D1117" s="8" t="s">
        <v>45</v>
      </c>
      <c r="E1117" s="8">
        <v>0.49686799999999998</v>
      </c>
      <c r="F1117" s="8">
        <v>49218060</v>
      </c>
      <c r="G1117" s="8">
        <v>19</v>
      </c>
      <c r="H1117" s="8" t="s">
        <v>1488</v>
      </c>
      <c r="I1117" s="9" t="s">
        <v>1489</v>
      </c>
      <c r="J1117" s="60">
        <v>2.3044700000000001E-2</v>
      </c>
      <c r="K1117" s="61">
        <v>3.9822599999999996E-3</v>
      </c>
      <c r="L1117" s="62">
        <v>5.7000000000000001E-8</v>
      </c>
      <c r="M1117" s="60" t="s">
        <v>150</v>
      </c>
    </row>
    <row r="1118" spans="1:13" hidden="1" x14ac:dyDescent="0.2">
      <c r="A1118" s="8" t="s">
        <v>288</v>
      </c>
      <c r="B1118" s="8" t="s">
        <v>100</v>
      </c>
      <c r="C1118" t="s">
        <v>26</v>
      </c>
      <c r="D1118" t="s">
        <v>45</v>
      </c>
      <c r="E1118" s="8">
        <v>0.49686799999999998</v>
      </c>
      <c r="F1118" s="8">
        <v>49218060</v>
      </c>
      <c r="G1118" s="8">
        <v>19</v>
      </c>
      <c r="H1118" s="8" t="s">
        <v>1488</v>
      </c>
      <c r="I1118" s="9" t="s">
        <v>1489</v>
      </c>
      <c r="J1118" s="60">
        <v>2.3044700000000001E-2</v>
      </c>
      <c r="K1118" s="61">
        <v>3.9822599999999996E-3</v>
      </c>
      <c r="L1118" s="62">
        <v>5.7000000000000001E-8</v>
      </c>
      <c r="M1118" s="60" t="s">
        <v>150</v>
      </c>
    </row>
    <row r="1119" spans="1:13" x14ac:dyDescent="0.2">
      <c r="A1119" s="8" t="s">
        <v>267</v>
      </c>
      <c r="B1119" s="8" t="s">
        <v>135</v>
      </c>
      <c r="C1119" s="8" t="s">
        <v>26</v>
      </c>
      <c r="D1119" s="8" t="s">
        <v>45</v>
      </c>
      <c r="E1119" s="8">
        <v>0.73893399999999998</v>
      </c>
      <c r="F1119" s="8">
        <v>136616754</v>
      </c>
      <c r="G1119" s="8">
        <v>2</v>
      </c>
      <c r="H1119" s="8" t="s">
        <v>760</v>
      </c>
      <c r="I1119" s="9" t="s">
        <v>761</v>
      </c>
      <c r="J1119" s="82">
        <v>1.10156E-2</v>
      </c>
      <c r="K1119" s="83">
        <v>2.0318100000000002E-3</v>
      </c>
      <c r="L1119" s="82">
        <v>5.8999999999999999E-8</v>
      </c>
      <c r="M1119" s="82">
        <v>459416</v>
      </c>
    </row>
    <row r="1120" spans="1:13" x14ac:dyDescent="0.2">
      <c r="A1120" s="8" t="s">
        <v>267</v>
      </c>
      <c r="B1120" s="8" t="s">
        <v>135</v>
      </c>
      <c r="C1120" s="8" t="s">
        <v>26</v>
      </c>
      <c r="D1120" s="8" t="s">
        <v>45</v>
      </c>
      <c r="E1120" s="8" t="s">
        <v>150</v>
      </c>
      <c r="F1120" s="8">
        <v>136616754</v>
      </c>
      <c r="G1120" s="8">
        <v>2</v>
      </c>
      <c r="H1120" s="8" t="s">
        <v>762</v>
      </c>
      <c r="I1120" s="9" t="s">
        <v>763</v>
      </c>
      <c r="J1120" s="82">
        <v>1.02267E-2</v>
      </c>
      <c r="K1120" s="83">
        <v>1.8862900000000001E-3</v>
      </c>
      <c r="L1120" s="82">
        <v>5.91E-8</v>
      </c>
      <c r="M1120" s="82">
        <v>401772</v>
      </c>
    </row>
    <row r="1121" spans="1:13" hidden="1" x14ac:dyDescent="0.2">
      <c r="A1121" s="8" t="s">
        <v>267</v>
      </c>
      <c r="B1121" s="8" t="s">
        <v>100</v>
      </c>
      <c r="C1121" s="8" t="s">
        <v>26</v>
      </c>
      <c r="D1121" s="8" t="s">
        <v>45</v>
      </c>
      <c r="E1121" s="8">
        <v>0.49686799999999998</v>
      </c>
      <c r="F1121" s="8">
        <v>49218060</v>
      </c>
      <c r="G1121" s="8">
        <v>19</v>
      </c>
      <c r="H1121" s="8" t="s">
        <v>1490</v>
      </c>
      <c r="I1121" s="9" t="s">
        <v>1491</v>
      </c>
      <c r="J1121" s="60">
        <v>2.19238E-2</v>
      </c>
      <c r="K1121" s="61">
        <v>3.9918100000000001E-3</v>
      </c>
      <c r="L1121" s="62">
        <v>6.1999999999999999E-8</v>
      </c>
      <c r="M1121" s="60" t="s">
        <v>150</v>
      </c>
    </row>
    <row r="1122" spans="1:13" hidden="1" x14ac:dyDescent="0.2">
      <c r="A1122" s="8" t="s">
        <v>288</v>
      </c>
      <c r="B1122" s="8" t="s">
        <v>100</v>
      </c>
      <c r="C1122" t="s">
        <v>26</v>
      </c>
      <c r="D1122" t="s">
        <v>45</v>
      </c>
      <c r="E1122" s="8">
        <v>0.49686799999999998</v>
      </c>
      <c r="F1122" s="8">
        <v>49218060</v>
      </c>
      <c r="G1122" s="8">
        <v>19</v>
      </c>
      <c r="H1122" s="8" t="s">
        <v>1490</v>
      </c>
      <c r="I1122" s="9" t="s">
        <v>1491</v>
      </c>
      <c r="J1122" s="60">
        <v>2.19238E-2</v>
      </c>
      <c r="K1122" s="61">
        <v>3.9918100000000001E-3</v>
      </c>
      <c r="L1122" s="62">
        <v>6.1999999999999999E-8</v>
      </c>
      <c r="M1122" s="60" t="s">
        <v>150</v>
      </c>
    </row>
    <row r="1123" spans="1:13" x14ac:dyDescent="0.2">
      <c r="A1123" s="8" t="s">
        <v>267</v>
      </c>
      <c r="B1123" s="8" t="s">
        <v>135</v>
      </c>
      <c r="C1123" s="8" t="s">
        <v>26</v>
      </c>
      <c r="D1123" s="8" t="s">
        <v>45</v>
      </c>
      <c r="E1123" s="8">
        <v>0.75731000000000004</v>
      </c>
      <c r="F1123" s="8">
        <v>136616754</v>
      </c>
      <c r="G1123" s="8">
        <v>2</v>
      </c>
      <c r="H1123" s="8" t="s">
        <v>764</v>
      </c>
      <c r="I1123" s="9" t="s">
        <v>765</v>
      </c>
      <c r="J1123" s="82">
        <v>1.47E-2</v>
      </c>
      <c r="K1123" s="83">
        <v>2.7000000000000001E-3</v>
      </c>
      <c r="L1123" s="82">
        <v>6.2400000000000003E-8</v>
      </c>
      <c r="M1123" s="82">
        <v>342990</v>
      </c>
    </row>
    <row r="1124" spans="1:13" x14ac:dyDescent="0.2">
      <c r="A1124" s="8" t="s">
        <v>267</v>
      </c>
      <c r="B1124" s="8" t="s">
        <v>135</v>
      </c>
      <c r="C1124" s="8" t="s">
        <v>26</v>
      </c>
      <c r="D1124" s="8" t="s">
        <v>45</v>
      </c>
      <c r="E1124" s="8">
        <v>0.75731000000000004</v>
      </c>
      <c r="F1124" s="8">
        <v>136616754</v>
      </c>
      <c r="G1124" s="8">
        <v>2</v>
      </c>
      <c r="H1124" s="8" t="s">
        <v>766</v>
      </c>
      <c r="I1124" s="9" t="s">
        <v>767</v>
      </c>
      <c r="J1124" s="82">
        <v>1.4729000000000001E-2</v>
      </c>
      <c r="K1124" s="83">
        <v>2.7215999999999998E-3</v>
      </c>
      <c r="L1124" s="82">
        <v>6.2400000000000003E-8</v>
      </c>
      <c r="M1124" s="82">
        <v>342990</v>
      </c>
    </row>
    <row r="1125" spans="1:13" hidden="1" x14ac:dyDescent="0.2">
      <c r="A1125" s="8" t="s">
        <v>267</v>
      </c>
      <c r="B1125" s="8" t="s">
        <v>132</v>
      </c>
      <c r="C1125" s="8" t="s">
        <v>14</v>
      </c>
      <c r="D1125" s="8" t="s">
        <v>45</v>
      </c>
      <c r="E1125" s="8">
        <v>0.267204</v>
      </c>
      <c r="F1125" s="8">
        <v>135837906</v>
      </c>
      <c r="G1125" s="8">
        <v>2</v>
      </c>
      <c r="H1125" s="8" t="s">
        <v>590</v>
      </c>
      <c r="I1125" s="9" t="s">
        <v>651</v>
      </c>
      <c r="J1125" s="60">
        <v>-1.1790800000000001E-2</v>
      </c>
      <c r="K1125" s="61">
        <v>2.1791800000000002E-3</v>
      </c>
      <c r="L1125" s="62">
        <v>6.2800000000000006E-8</v>
      </c>
      <c r="M1125" s="60">
        <v>331275</v>
      </c>
    </row>
    <row r="1126" spans="1:13" x14ac:dyDescent="0.2">
      <c r="A1126" s="8" t="s">
        <v>267</v>
      </c>
      <c r="B1126" s="8" t="s">
        <v>135</v>
      </c>
      <c r="C1126" s="8" t="s">
        <v>26</v>
      </c>
      <c r="D1126" s="8" t="s">
        <v>45</v>
      </c>
      <c r="E1126" s="8">
        <v>0.43020000000000003</v>
      </c>
      <c r="F1126" s="8">
        <v>136616754</v>
      </c>
      <c r="G1126" s="8">
        <v>2</v>
      </c>
      <c r="H1126" s="8" t="s">
        <v>754</v>
      </c>
      <c r="I1126" s="9" t="s">
        <v>768</v>
      </c>
      <c r="J1126" s="82">
        <v>1.52E-2</v>
      </c>
      <c r="K1126" s="83">
        <v>2.81E-3</v>
      </c>
      <c r="L1126" s="82">
        <v>6.7000000000000004E-8</v>
      </c>
      <c r="M1126" s="82">
        <v>315347</v>
      </c>
    </row>
    <row r="1127" spans="1:13" hidden="1" x14ac:dyDescent="0.2">
      <c r="A1127" s="8" t="s">
        <v>267</v>
      </c>
      <c r="B1127" s="8" t="s">
        <v>100</v>
      </c>
      <c r="C1127" s="8" t="s">
        <v>26</v>
      </c>
      <c r="D1127" s="8" t="s">
        <v>45</v>
      </c>
      <c r="E1127" s="8">
        <v>0.49687700000000001</v>
      </c>
      <c r="F1127" s="8">
        <v>49218060</v>
      </c>
      <c r="G1127" s="8">
        <v>19</v>
      </c>
      <c r="H1127" s="8" t="s">
        <v>1492</v>
      </c>
      <c r="I1127" s="9" t="s">
        <v>1493</v>
      </c>
      <c r="J1127" s="60">
        <v>2.2078299999999999E-2</v>
      </c>
      <c r="K1127" s="61">
        <v>4.0937500000000002E-3</v>
      </c>
      <c r="L1127" s="62">
        <v>6.8999999999999996E-8</v>
      </c>
      <c r="M1127" s="60">
        <v>115082</v>
      </c>
    </row>
    <row r="1128" spans="1:13" hidden="1" x14ac:dyDescent="0.2">
      <c r="A1128" s="8" t="s">
        <v>288</v>
      </c>
      <c r="B1128" s="8" t="s">
        <v>100</v>
      </c>
      <c r="C1128" t="s">
        <v>26</v>
      </c>
      <c r="D1128" t="s">
        <v>45</v>
      </c>
      <c r="E1128" s="8">
        <v>0.49687700000000001</v>
      </c>
      <c r="F1128" s="8">
        <v>49218060</v>
      </c>
      <c r="G1128" s="8">
        <v>19</v>
      </c>
      <c r="H1128" s="8" t="s">
        <v>1492</v>
      </c>
      <c r="I1128" s="9" t="s">
        <v>1493</v>
      </c>
      <c r="J1128" s="60">
        <v>2.2078299999999999E-2</v>
      </c>
      <c r="K1128" s="61">
        <v>4.0937500000000002E-3</v>
      </c>
      <c r="L1128" s="62">
        <v>6.8999999999999996E-8</v>
      </c>
      <c r="M1128" s="60">
        <v>115082</v>
      </c>
    </row>
    <row r="1129" spans="1:13" hidden="1" x14ac:dyDescent="0.2">
      <c r="A1129" s="8" t="s">
        <v>267</v>
      </c>
      <c r="B1129" s="8" t="s">
        <v>132</v>
      </c>
      <c r="C1129" s="8" t="s">
        <v>14</v>
      </c>
      <c r="D1129" s="8" t="s">
        <v>45</v>
      </c>
      <c r="E1129" s="8">
        <v>0.28392000000000001</v>
      </c>
      <c r="F1129" s="8">
        <v>135837906</v>
      </c>
      <c r="G1129" s="8">
        <v>2</v>
      </c>
      <c r="H1129" s="8" t="s">
        <v>615</v>
      </c>
      <c r="I1129" s="9" t="s">
        <v>666</v>
      </c>
      <c r="J1129" s="60">
        <v>2.3270300000000001E-2</v>
      </c>
      <c r="K1129" s="61">
        <v>4.3189400000000003E-3</v>
      </c>
      <c r="L1129" s="62">
        <v>7.1E-8</v>
      </c>
      <c r="M1129" s="60">
        <v>115006</v>
      </c>
    </row>
    <row r="1130" spans="1:13" hidden="1" x14ac:dyDescent="0.2">
      <c r="A1130" s="8" t="s">
        <v>267</v>
      </c>
      <c r="B1130" s="8" t="s">
        <v>132</v>
      </c>
      <c r="C1130" s="8" t="s">
        <v>14</v>
      </c>
      <c r="D1130" s="8" t="s">
        <v>45</v>
      </c>
      <c r="E1130" s="8">
        <v>0.283912</v>
      </c>
      <c r="F1130" s="8">
        <v>135837906</v>
      </c>
      <c r="G1130" s="8">
        <v>2</v>
      </c>
      <c r="H1130" s="8" t="s">
        <v>633</v>
      </c>
      <c r="I1130" s="9" t="s">
        <v>634</v>
      </c>
      <c r="J1130" s="60">
        <v>-2.19244E-2</v>
      </c>
      <c r="K1130" s="61">
        <v>4.26845E-3</v>
      </c>
      <c r="L1130" s="62">
        <v>7.1E-8</v>
      </c>
      <c r="M1130" s="60" t="s">
        <v>150</v>
      </c>
    </row>
    <row r="1131" spans="1:13" x14ac:dyDescent="0.2">
      <c r="A1131" s="8" t="s">
        <v>267</v>
      </c>
      <c r="B1131" s="8" t="s">
        <v>135</v>
      </c>
      <c r="C1131" s="8" t="s">
        <v>26</v>
      </c>
      <c r="D1131" s="8" t="s">
        <v>45</v>
      </c>
      <c r="E1131" s="8">
        <v>0.73874799999999996</v>
      </c>
      <c r="F1131" s="8">
        <v>136616754</v>
      </c>
      <c r="G1131" s="8">
        <v>2</v>
      </c>
      <c r="H1131" s="8" t="s">
        <v>469</v>
      </c>
      <c r="I1131" s="9" t="s">
        <v>769</v>
      </c>
      <c r="J1131" s="82">
        <v>1.0512499999999999E-2</v>
      </c>
      <c r="K1131" s="83">
        <v>1.95309E-3</v>
      </c>
      <c r="L1131" s="82">
        <v>7.3000000000000005E-8</v>
      </c>
      <c r="M1131" s="82">
        <v>461632</v>
      </c>
    </row>
    <row r="1132" spans="1:13" hidden="1" x14ac:dyDescent="0.2">
      <c r="A1132" s="8" t="s">
        <v>267</v>
      </c>
      <c r="B1132" s="8" t="s">
        <v>100</v>
      </c>
      <c r="C1132" s="8" t="s">
        <v>26</v>
      </c>
      <c r="D1132" s="8" t="s">
        <v>45</v>
      </c>
      <c r="E1132" s="8">
        <v>0.49779200000000001</v>
      </c>
      <c r="F1132" s="8">
        <v>49218060</v>
      </c>
      <c r="G1132" s="8">
        <v>19</v>
      </c>
      <c r="H1132" s="8" t="s">
        <v>423</v>
      </c>
      <c r="I1132" s="9" t="s">
        <v>424</v>
      </c>
      <c r="J1132" s="60">
        <v>-6.6939E-3</v>
      </c>
      <c r="K1132" s="61">
        <v>1.2439300000000001E-3</v>
      </c>
      <c r="L1132" s="62">
        <v>7.4000000000000001E-8</v>
      </c>
      <c r="M1132" s="60">
        <v>454508</v>
      </c>
    </row>
    <row r="1133" spans="1:13" hidden="1" x14ac:dyDescent="0.2">
      <c r="A1133" s="8" t="s">
        <v>288</v>
      </c>
      <c r="B1133" s="8" t="s">
        <v>100</v>
      </c>
      <c r="C1133" t="s">
        <v>26</v>
      </c>
      <c r="D1133" t="s">
        <v>45</v>
      </c>
      <c r="E1133" s="8">
        <v>0.49779200000000001</v>
      </c>
      <c r="F1133" s="8">
        <v>49218060</v>
      </c>
      <c r="G1133" s="8">
        <v>19</v>
      </c>
      <c r="H1133" s="8" t="s">
        <v>423</v>
      </c>
      <c r="I1133" s="9" t="s">
        <v>424</v>
      </c>
      <c r="J1133" s="60">
        <v>-6.6939199999999999E-3</v>
      </c>
      <c r="K1133" s="61">
        <v>1.2439300000000001E-3</v>
      </c>
      <c r="L1133" s="62">
        <v>7.4000000000000001E-8</v>
      </c>
      <c r="M1133" s="60">
        <v>454508</v>
      </c>
    </row>
    <row r="1134" spans="1:13" hidden="1" x14ac:dyDescent="0.2">
      <c r="A1134" s="8" t="s">
        <v>267</v>
      </c>
      <c r="B1134" s="8" t="s">
        <v>100</v>
      </c>
      <c r="C1134" s="8" t="s">
        <v>26</v>
      </c>
      <c r="D1134" s="8" t="s">
        <v>45</v>
      </c>
      <c r="E1134" s="8">
        <v>0.49687700000000001</v>
      </c>
      <c r="F1134" s="8">
        <v>49218060</v>
      </c>
      <c r="G1134" s="8">
        <v>19</v>
      </c>
      <c r="H1134" s="8" t="s">
        <v>1494</v>
      </c>
      <c r="I1134" s="9" t="s">
        <v>1495</v>
      </c>
      <c r="J1134" s="60">
        <v>2.23001E-2</v>
      </c>
      <c r="K1134" s="61">
        <v>4.1459000000000001E-3</v>
      </c>
      <c r="L1134" s="62">
        <v>7.4999999999999997E-8</v>
      </c>
      <c r="M1134" s="60">
        <v>115082</v>
      </c>
    </row>
    <row r="1135" spans="1:13" hidden="1" x14ac:dyDescent="0.2">
      <c r="A1135" s="8" t="s">
        <v>267</v>
      </c>
      <c r="B1135" s="8" t="s">
        <v>100</v>
      </c>
      <c r="C1135" s="8" t="s">
        <v>26</v>
      </c>
      <c r="D1135" s="8" t="s">
        <v>45</v>
      </c>
      <c r="E1135" s="8">
        <v>0.49686799999999998</v>
      </c>
      <c r="F1135" s="8">
        <v>49218060</v>
      </c>
      <c r="G1135" s="8">
        <v>19</v>
      </c>
      <c r="H1135" s="8" t="s">
        <v>1496</v>
      </c>
      <c r="I1135" s="9" t="s">
        <v>1497</v>
      </c>
      <c r="J1135" s="60">
        <v>2.2986599999999999E-2</v>
      </c>
      <c r="K1135" s="61">
        <v>4.1269399999999999E-3</v>
      </c>
      <c r="L1135" s="62">
        <v>7.4999999999999997E-8</v>
      </c>
      <c r="M1135" s="60" t="s">
        <v>150</v>
      </c>
    </row>
    <row r="1136" spans="1:13" hidden="1" x14ac:dyDescent="0.2">
      <c r="A1136" s="8" t="s">
        <v>267</v>
      </c>
      <c r="B1136" s="8" t="s">
        <v>132</v>
      </c>
      <c r="C1136" s="8" t="s">
        <v>14</v>
      </c>
      <c r="D1136" s="8" t="s">
        <v>45</v>
      </c>
      <c r="E1136" s="8">
        <v>0.28392000000000001</v>
      </c>
      <c r="F1136" s="8">
        <v>135837906</v>
      </c>
      <c r="G1136" s="8">
        <v>2</v>
      </c>
      <c r="H1136" s="8" t="s">
        <v>738</v>
      </c>
      <c r="I1136" s="9" t="s">
        <v>739</v>
      </c>
      <c r="J1136" s="60">
        <v>2.3225300000000001E-2</v>
      </c>
      <c r="K1136" s="61">
        <v>4.3185400000000001E-3</v>
      </c>
      <c r="L1136" s="62">
        <v>7.4999999999999997E-8</v>
      </c>
      <c r="M1136" s="60">
        <v>115006</v>
      </c>
    </row>
    <row r="1137" spans="1:13" hidden="1" x14ac:dyDescent="0.2">
      <c r="A1137" s="8" t="s">
        <v>267</v>
      </c>
      <c r="B1137" s="8" t="s">
        <v>132</v>
      </c>
      <c r="C1137" s="8" t="s">
        <v>14</v>
      </c>
      <c r="D1137" s="8" t="s">
        <v>45</v>
      </c>
      <c r="E1137" s="8">
        <v>0.28391100000000002</v>
      </c>
      <c r="F1137" s="8">
        <v>135837906</v>
      </c>
      <c r="G1137" s="8">
        <v>2</v>
      </c>
      <c r="H1137" s="8" t="s">
        <v>748</v>
      </c>
      <c r="I1137" s="9" t="s">
        <v>749</v>
      </c>
      <c r="J1137" s="60">
        <v>-2.3884300000000001E-2</v>
      </c>
      <c r="K1137" s="61">
        <v>4.4402399999999998E-3</v>
      </c>
      <c r="L1137" s="62">
        <v>7.4999999999999997E-8</v>
      </c>
      <c r="M1137" s="60" t="s">
        <v>150</v>
      </c>
    </row>
    <row r="1138" spans="1:13" hidden="1" x14ac:dyDescent="0.2">
      <c r="A1138" s="8" t="s">
        <v>288</v>
      </c>
      <c r="B1138" s="8" t="s">
        <v>100</v>
      </c>
      <c r="C1138" t="s">
        <v>26</v>
      </c>
      <c r="D1138" t="s">
        <v>45</v>
      </c>
      <c r="E1138" s="8">
        <v>0.49686799999999998</v>
      </c>
      <c r="F1138" s="8">
        <v>49218060</v>
      </c>
      <c r="G1138" s="8">
        <v>19</v>
      </c>
      <c r="H1138" s="8" t="s">
        <v>1496</v>
      </c>
      <c r="I1138" s="9" t="s">
        <v>1497</v>
      </c>
      <c r="J1138" s="60">
        <v>2.2986599999999999E-2</v>
      </c>
      <c r="K1138" s="61">
        <v>4.1269399999999999E-3</v>
      </c>
      <c r="L1138" s="62">
        <v>7.4999999999999997E-8</v>
      </c>
      <c r="M1138" s="60" t="s">
        <v>150</v>
      </c>
    </row>
    <row r="1139" spans="1:13" hidden="1" x14ac:dyDescent="0.2">
      <c r="A1139" s="8" t="s">
        <v>288</v>
      </c>
      <c r="B1139" s="8" t="s">
        <v>100</v>
      </c>
      <c r="C1139" t="s">
        <v>26</v>
      </c>
      <c r="D1139" t="s">
        <v>45</v>
      </c>
      <c r="E1139" s="8">
        <v>0.49687700000000001</v>
      </c>
      <c r="F1139" s="8">
        <v>49218060</v>
      </c>
      <c r="G1139" s="8">
        <v>19</v>
      </c>
      <c r="H1139" s="8" t="s">
        <v>1494</v>
      </c>
      <c r="I1139" s="9" t="s">
        <v>1495</v>
      </c>
      <c r="J1139" s="60">
        <v>2.23001E-2</v>
      </c>
      <c r="K1139" s="61">
        <v>4.1459000000000001E-3</v>
      </c>
      <c r="L1139" s="62">
        <v>7.4999999999999997E-8</v>
      </c>
      <c r="M1139" s="60">
        <v>115082</v>
      </c>
    </row>
    <row r="1140" spans="1:13" hidden="1" x14ac:dyDescent="0.2">
      <c r="A1140" s="8" t="s">
        <v>267</v>
      </c>
      <c r="B1140" s="8" t="s">
        <v>72</v>
      </c>
      <c r="C1140" s="8" t="s">
        <v>15</v>
      </c>
      <c r="D1140" s="8" t="s">
        <v>14</v>
      </c>
      <c r="E1140" s="8" t="s">
        <v>150</v>
      </c>
      <c r="F1140" s="8">
        <v>171947435</v>
      </c>
      <c r="G1140" s="8">
        <v>3</v>
      </c>
      <c r="H1140" s="8" t="s">
        <v>435</v>
      </c>
      <c r="I1140" s="9" t="s">
        <v>436</v>
      </c>
      <c r="J1140" s="60">
        <v>0.13029299999999999</v>
      </c>
      <c r="K1140" s="61">
        <v>2.4223700000000001E-2</v>
      </c>
      <c r="L1140" s="62">
        <v>7.5100000000000004E-8</v>
      </c>
      <c r="M1140" s="60">
        <v>14306</v>
      </c>
    </row>
    <row r="1141" spans="1:13" hidden="1" x14ac:dyDescent="0.2">
      <c r="A1141" s="8" t="s">
        <v>289</v>
      </c>
      <c r="B1141" s="8" t="s">
        <v>72</v>
      </c>
      <c r="C1141" s="8" t="s">
        <v>15</v>
      </c>
      <c r="D1141" s="8" t="s">
        <v>14</v>
      </c>
      <c r="E1141" s="8" t="s">
        <v>150</v>
      </c>
      <c r="F1141" s="8">
        <v>171947435</v>
      </c>
      <c r="G1141" s="8">
        <v>3</v>
      </c>
      <c r="H1141" s="8" t="s">
        <v>435</v>
      </c>
      <c r="I1141" s="9" t="s">
        <v>436</v>
      </c>
      <c r="J1141" s="60">
        <v>0.13029299999999999</v>
      </c>
      <c r="K1141" s="61">
        <v>2.4223700000000001E-2</v>
      </c>
      <c r="L1141" s="62">
        <v>7.5100000000000004E-8</v>
      </c>
      <c r="M1141" s="60">
        <v>14306</v>
      </c>
    </row>
    <row r="1142" spans="1:13" hidden="1" x14ac:dyDescent="0.2">
      <c r="A1142" s="8" t="s">
        <v>264</v>
      </c>
      <c r="B1142" s="8" t="s">
        <v>72</v>
      </c>
      <c r="C1142" t="s">
        <v>15</v>
      </c>
      <c r="D1142" t="s">
        <v>14</v>
      </c>
      <c r="E1142" s="8" t="s">
        <v>150</v>
      </c>
      <c r="F1142" s="8">
        <v>171947435</v>
      </c>
      <c r="G1142" s="8">
        <v>3</v>
      </c>
      <c r="H1142" s="8" t="s">
        <v>435</v>
      </c>
      <c r="I1142" s="9" t="s">
        <v>436</v>
      </c>
      <c r="J1142" s="60">
        <v>0.13029299999999999</v>
      </c>
      <c r="K1142" s="61">
        <v>2.4223700000000001E-2</v>
      </c>
      <c r="L1142" s="62">
        <v>7.5106899999999993E-8</v>
      </c>
      <c r="M1142" s="60">
        <v>14306</v>
      </c>
    </row>
    <row r="1143" spans="1:13" hidden="1" x14ac:dyDescent="0.2">
      <c r="A1143" s="8" t="s">
        <v>267</v>
      </c>
      <c r="B1143" s="8" t="s">
        <v>132</v>
      </c>
      <c r="C1143" s="8" t="s">
        <v>14</v>
      </c>
      <c r="D1143" s="8" t="s">
        <v>45</v>
      </c>
      <c r="E1143" s="8">
        <v>0.28396199999999999</v>
      </c>
      <c r="F1143" s="8">
        <v>135837906</v>
      </c>
      <c r="G1143" s="8">
        <v>2</v>
      </c>
      <c r="H1143" s="8" t="s">
        <v>678</v>
      </c>
      <c r="I1143" s="9" t="s">
        <v>679</v>
      </c>
      <c r="J1143" s="60">
        <v>-1.14629E-2</v>
      </c>
      <c r="K1143" s="61">
        <v>2.1324999999999998E-3</v>
      </c>
      <c r="L1143" s="62">
        <v>7.6000000000000006E-8</v>
      </c>
      <c r="M1143" s="60">
        <v>454684</v>
      </c>
    </row>
    <row r="1144" spans="1:13" hidden="1" x14ac:dyDescent="0.2">
      <c r="A1144" s="8" t="s">
        <v>267</v>
      </c>
      <c r="B1144" s="8" t="s">
        <v>132</v>
      </c>
      <c r="C1144" s="8" t="s">
        <v>14</v>
      </c>
      <c r="D1144" s="8" t="s">
        <v>45</v>
      </c>
      <c r="E1144" s="8">
        <v>0.44115399999999999</v>
      </c>
      <c r="F1144" s="8">
        <v>135837906</v>
      </c>
      <c r="G1144" s="8">
        <v>2</v>
      </c>
      <c r="H1144" s="8" t="s">
        <v>1952</v>
      </c>
      <c r="I1144" s="9" t="s">
        <v>1953</v>
      </c>
      <c r="J1144" s="60">
        <v>-6.4304700000000006E-2</v>
      </c>
      <c r="K1144" s="61">
        <v>1.19746E-2</v>
      </c>
      <c r="L1144" s="62">
        <v>7.8600000000000002E-8</v>
      </c>
      <c r="M1144" s="60">
        <v>25191</v>
      </c>
    </row>
    <row r="1145" spans="1:13" hidden="1" x14ac:dyDescent="0.2">
      <c r="A1145" s="8" t="s">
        <v>264</v>
      </c>
      <c r="B1145" s="8" t="s">
        <v>72</v>
      </c>
      <c r="C1145" t="s">
        <v>15</v>
      </c>
      <c r="D1145" t="s">
        <v>14</v>
      </c>
      <c r="E1145" s="8">
        <v>0.22578500000000001</v>
      </c>
      <c r="F1145" s="8">
        <v>171947435</v>
      </c>
      <c r="G1145" s="8">
        <v>3</v>
      </c>
      <c r="H1145" s="8" t="s">
        <v>437</v>
      </c>
      <c r="I1145" s="9" t="s">
        <v>438</v>
      </c>
      <c r="J1145" s="60">
        <v>8.0472400000000006E-3</v>
      </c>
      <c r="K1145" s="61">
        <v>1.4497500000000001E-3</v>
      </c>
      <c r="L1145" s="62">
        <v>8.0999100000000002E-8</v>
      </c>
      <c r="M1145" s="60">
        <v>534045</v>
      </c>
    </row>
    <row r="1146" spans="1:13" hidden="1" x14ac:dyDescent="0.2">
      <c r="A1146" s="8" t="s">
        <v>267</v>
      </c>
      <c r="B1146" s="8" t="s">
        <v>100</v>
      </c>
      <c r="C1146" s="8" t="s">
        <v>26</v>
      </c>
      <c r="D1146" s="8" t="s">
        <v>45</v>
      </c>
      <c r="E1146" s="8">
        <v>0.49686799999999998</v>
      </c>
      <c r="F1146" s="8">
        <v>49218060</v>
      </c>
      <c r="G1146" s="8">
        <v>19</v>
      </c>
      <c r="H1146" s="8" t="s">
        <v>1413</v>
      </c>
      <c r="I1146" s="9" t="s">
        <v>1498</v>
      </c>
      <c r="J1146" s="60">
        <v>2.35146E-2</v>
      </c>
      <c r="K1146" s="61">
        <v>4.1243800000000004E-3</v>
      </c>
      <c r="L1146" s="62">
        <v>8.0999999999999997E-8</v>
      </c>
      <c r="M1146" s="60" t="s">
        <v>150</v>
      </c>
    </row>
    <row r="1147" spans="1:13" hidden="1" x14ac:dyDescent="0.2">
      <c r="A1147" s="8" t="s">
        <v>267</v>
      </c>
      <c r="B1147" s="8" t="s">
        <v>72</v>
      </c>
      <c r="C1147" s="8" t="s">
        <v>15</v>
      </c>
      <c r="D1147" s="8" t="s">
        <v>14</v>
      </c>
      <c r="E1147" s="8">
        <v>0.22578500000000001</v>
      </c>
      <c r="F1147" s="8">
        <v>171947435</v>
      </c>
      <c r="G1147" s="8">
        <v>3</v>
      </c>
      <c r="H1147" s="8" t="s">
        <v>437</v>
      </c>
      <c r="I1147" s="9" t="s">
        <v>438</v>
      </c>
      <c r="J1147" s="60">
        <v>8.0472400000000006E-3</v>
      </c>
      <c r="K1147" s="61">
        <v>1.4497500000000001E-3</v>
      </c>
      <c r="L1147" s="62">
        <v>8.0999999999999997E-8</v>
      </c>
      <c r="M1147" s="60">
        <v>534045</v>
      </c>
    </row>
    <row r="1148" spans="1:13" hidden="1" x14ac:dyDescent="0.2">
      <c r="A1148" s="8" t="s">
        <v>267</v>
      </c>
      <c r="B1148" s="8" t="s">
        <v>132</v>
      </c>
      <c r="C1148" s="8" t="s">
        <v>14</v>
      </c>
      <c r="D1148" s="8" t="s">
        <v>45</v>
      </c>
      <c r="E1148" s="8">
        <v>0.28118300000000002</v>
      </c>
      <c r="F1148" s="8">
        <v>135837906</v>
      </c>
      <c r="G1148" s="8">
        <v>2</v>
      </c>
      <c r="H1148" s="8" t="s">
        <v>663</v>
      </c>
      <c r="I1148" s="9" t="s">
        <v>1954</v>
      </c>
      <c r="J1148" s="60">
        <v>-1.0775099999999999E-2</v>
      </c>
      <c r="K1148" s="61">
        <v>2.1797000000000001E-3</v>
      </c>
      <c r="L1148" s="62">
        <v>8.0999999999999997E-8</v>
      </c>
      <c r="M1148" s="60">
        <v>445305</v>
      </c>
    </row>
    <row r="1149" spans="1:13" hidden="1" x14ac:dyDescent="0.2">
      <c r="A1149" s="8" t="s">
        <v>289</v>
      </c>
      <c r="B1149" s="8" t="s">
        <v>72</v>
      </c>
      <c r="C1149" s="8" t="s">
        <v>15</v>
      </c>
      <c r="D1149" s="8" t="s">
        <v>14</v>
      </c>
      <c r="E1149" s="8">
        <v>0.22578500000000001</v>
      </c>
      <c r="F1149" s="8">
        <v>171947435</v>
      </c>
      <c r="G1149" s="8">
        <v>3</v>
      </c>
      <c r="H1149" s="8" t="s">
        <v>437</v>
      </c>
      <c r="I1149" s="9" t="s">
        <v>438</v>
      </c>
      <c r="J1149" s="60">
        <v>8.0472400000000006E-3</v>
      </c>
      <c r="K1149" s="61">
        <v>1.4497500000000001E-3</v>
      </c>
      <c r="L1149" s="62">
        <v>8.0999999999999997E-8</v>
      </c>
      <c r="M1149" s="60">
        <v>534045</v>
      </c>
    </row>
    <row r="1150" spans="1:13" hidden="1" x14ac:dyDescent="0.2">
      <c r="A1150" s="8" t="s">
        <v>288</v>
      </c>
      <c r="B1150" s="8" t="s">
        <v>100</v>
      </c>
      <c r="C1150" t="s">
        <v>26</v>
      </c>
      <c r="D1150" t="s">
        <v>45</v>
      </c>
      <c r="E1150" s="8">
        <v>0.49686799999999998</v>
      </c>
      <c r="F1150" s="8">
        <v>49218060</v>
      </c>
      <c r="G1150" s="8">
        <v>19</v>
      </c>
      <c r="H1150" s="8" t="s">
        <v>1413</v>
      </c>
      <c r="I1150" s="9" t="s">
        <v>1498</v>
      </c>
      <c r="J1150" s="60">
        <v>2.35146E-2</v>
      </c>
      <c r="K1150" s="61">
        <v>4.1243800000000004E-3</v>
      </c>
      <c r="L1150" s="62">
        <v>8.0999999999999997E-8</v>
      </c>
      <c r="M1150" s="60" t="s">
        <v>150</v>
      </c>
    </row>
    <row r="1151" spans="1:13" x14ac:dyDescent="0.2">
      <c r="A1151" s="8" t="s">
        <v>267</v>
      </c>
      <c r="B1151" s="8" t="s">
        <v>135</v>
      </c>
      <c r="C1151" s="8" t="s">
        <v>26</v>
      </c>
      <c r="D1151" s="8" t="s">
        <v>45</v>
      </c>
      <c r="E1151" s="8">
        <v>0.58730800000000005</v>
      </c>
      <c r="F1151" s="8">
        <v>136616754</v>
      </c>
      <c r="G1151" s="8">
        <v>2</v>
      </c>
      <c r="H1151" s="8" t="s">
        <v>770</v>
      </c>
      <c r="I1151" s="9" t="s">
        <v>771</v>
      </c>
      <c r="J1151" s="82">
        <v>5.69775E-2</v>
      </c>
      <c r="K1151" s="83">
        <v>1.06272E-2</v>
      </c>
      <c r="L1151" s="82">
        <v>8.3000000000000002E-8</v>
      </c>
      <c r="M1151" s="82">
        <v>5959</v>
      </c>
    </row>
    <row r="1152" spans="1:13" hidden="1" x14ac:dyDescent="0.2">
      <c r="A1152" s="8" t="s">
        <v>267</v>
      </c>
      <c r="B1152" s="8" t="s">
        <v>100</v>
      </c>
      <c r="C1152" s="8" t="s">
        <v>26</v>
      </c>
      <c r="D1152" s="8" t="s">
        <v>45</v>
      </c>
      <c r="E1152" s="8">
        <v>0.41839999999999999</v>
      </c>
      <c r="F1152" s="8">
        <v>49218060</v>
      </c>
      <c r="G1152" s="8">
        <v>19</v>
      </c>
      <c r="H1152" s="8" t="s">
        <v>1499</v>
      </c>
      <c r="I1152" s="9" t="s">
        <v>1500</v>
      </c>
      <c r="J1152" s="60">
        <v>-0.129</v>
      </c>
      <c r="K1152" s="61">
        <v>2.4E-2</v>
      </c>
      <c r="L1152" s="62">
        <v>8.3599999999999994E-8</v>
      </c>
      <c r="M1152" s="60">
        <v>3394</v>
      </c>
    </row>
    <row r="1153" spans="1:13" hidden="1" x14ac:dyDescent="0.2">
      <c r="A1153" s="8" t="s">
        <v>288</v>
      </c>
      <c r="B1153" s="8" t="s">
        <v>100</v>
      </c>
      <c r="C1153" t="s">
        <v>26</v>
      </c>
      <c r="D1153" t="s">
        <v>45</v>
      </c>
      <c r="E1153" s="8">
        <v>0.41839999999999999</v>
      </c>
      <c r="F1153" s="8">
        <v>49218060</v>
      </c>
      <c r="G1153" s="8">
        <v>19</v>
      </c>
      <c r="H1153" s="8" t="s">
        <v>1499</v>
      </c>
      <c r="I1153" s="9" t="s">
        <v>1500</v>
      </c>
      <c r="J1153" s="60">
        <v>-0.129</v>
      </c>
      <c r="K1153" s="61">
        <v>2.4E-2</v>
      </c>
      <c r="L1153" s="62">
        <v>8.3599999999999994E-8</v>
      </c>
      <c r="M1153" s="60">
        <v>3394</v>
      </c>
    </row>
    <row r="1154" spans="1:13" hidden="1" x14ac:dyDescent="0.2">
      <c r="A1154" s="8" t="s">
        <v>267</v>
      </c>
      <c r="B1154" s="8" t="s">
        <v>132</v>
      </c>
      <c r="C1154" s="8" t="s">
        <v>14</v>
      </c>
      <c r="D1154" s="8" t="s">
        <v>45</v>
      </c>
      <c r="E1154" s="8">
        <v>0.28392000000000001</v>
      </c>
      <c r="F1154" s="8">
        <v>135837906</v>
      </c>
      <c r="G1154" s="8">
        <v>2</v>
      </c>
      <c r="H1154" s="8" t="s">
        <v>748</v>
      </c>
      <c r="I1154" s="9" t="s">
        <v>757</v>
      </c>
      <c r="J1154" s="60">
        <v>-2.37652E-2</v>
      </c>
      <c r="K1154" s="61">
        <v>4.4356200000000004E-3</v>
      </c>
      <c r="L1154" s="62">
        <v>8.3999999999999998E-8</v>
      </c>
      <c r="M1154" s="60">
        <v>115006</v>
      </c>
    </row>
    <row r="1155" spans="1:13" hidden="1" x14ac:dyDescent="0.2">
      <c r="A1155" s="8" t="s">
        <v>267</v>
      </c>
      <c r="B1155" s="8" t="s">
        <v>132</v>
      </c>
      <c r="C1155" s="8" t="s">
        <v>14</v>
      </c>
      <c r="D1155" s="8" t="s">
        <v>45</v>
      </c>
      <c r="E1155" s="8">
        <v>0.26536999999999999</v>
      </c>
      <c r="F1155" s="8">
        <v>135837906</v>
      </c>
      <c r="G1155" s="8">
        <v>2</v>
      </c>
      <c r="H1155" s="8" t="s">
        <v>547</v>
      </c>
      <c r="I1155" s="9" t="s">
        <v>699</v>
      </c>
      <c r="J1155" s="60">
        <v>-1.4E-2</v>
      </c>
      <c r="K1155" s="61">
        <v>2.5999999999999999E-3</v>
      </c>
      <c r="L1155" s="62">
        <v>8.42E-8</v>
      </c>
      <c r="M1155" s="60">
        <v>344052</v>
      </c>
    </row>
    <row r="1156" spans="1:13" hidden="1" x14ac:dyDescent="0.2">
      <c r="A1156" s="8" t="s">
        <v>267</v>
      </c>
      <c r="B1156" s="8" t="s">
        <v>132</v>
      </c>
      <c r="C1156" s="8" t="s">
        <v>14</v>
      </c>
      <c r="D1156" s="8" t="s">
        <v>45</v>
      </c>
      <c r="E1156" s="8">
        <v>0.26536999999999999</v>
      </c>
      <c r="F1156" s="8">
        <v>135837906</v>
      </c>
      <c r="G1156" s="8">
        <v>2</v>
      </c>
      <c r="H1156" s="8" t="s">
        <v>700</v>
      </c>
      <c r="I1156" s="9" t="s">
        <v>701</v>
      </c>
      <c r="J1156" s="60">
        <v>-1.4012E-2</v>
      </c>
      <c r="K1156" s="61">
        <v>2.6151999999999998E-3</v>
      </c>
      <c r="L1156" s="62">
        <v>8.4299999999999994E-8</v>
      </c>
      <c r="M1156" s="60">
        <v>344052</v>
      </c>
    </row>
    <row r="1157" spans="1:13" hidden="1" x14ac:dyDescent="0.2">
      <c r="A1157" s="8" t="s">
        <v>267</v>
      </c>
      <c r="B1157" s="8" t="s">
        <v>128</v>
      </c>
      <c r="C1157" s="8" t="s">
        <v>26</v>
      </c>
      <c r="D1157" s="8" t="s">
        <v>15</v>
      </c>
      <c r="E1157" s="8" t="s">
        <v>150</v>
      </c>
      <c r="F1157" s="8">
        <v>1030320</v>
      </c>
      <c r="G1157" s="8">
        <v>19</v>
      </c>
      <c r="H1157" s="8" t="s">
        <v>654</v>
      </c>
      <c r="I1157" s="9" t="s">
        <v>655</v>
      </c>
      <c r="J1157" s="60">
        <v>1.19173E-2</v>
      </c>
      <c r="K1157" s="61">
        <v>2.2257800000000001E-3</v>
      </c>
      <c r="L1157" s="62">
        <v>8.5899999999999995E-8</v>
      </c>
      <c r="M1157" s="60">
        <v>395949</v>
      </c>
    </row>
    <row r="1158" spans="1:13" hidden="1" x14ac:dyDescent="0.2">
      <c r="A1158" s="8" t="s">
        <v>267</v>
      </c>
      <c r="B1158" s="8" t="s">
        <v>100</v>
      </c>
      <c r="C1158" s="8" t="s">
        <v>26</v>
      </c>
      <c r="D1158" s="8" t="s">
        <v>45</v>
      </c>
      <c r="E1158" s="8">
        <v>0.49687700000000001</v>
      </c>
      <c r="F1158" s="8">
        <v>49218060</v>
      </c>
      <c r="G1158" s="8">
        <v>19</v>
      </c>
      <c r="H1158" s="8" t="s">
        <v>1501</v>
      </c>
      <c r="I1158" s="9" t="s">
        <v>1502</v>
      </c>
      <c r="J1158" s="60">
        <v>2.1904900000000001E-2</v>
      </c>
      <c r="K1158" s="61">
        <v>4.0905200000000003E-3</v>
      </c>
      <c r="L1158" s="62">
        <v>8.6000000000000002E-8</v>
      </c>
      <c r="M1158" s="60">
        <v>115082</v>
      </c>
    </row>
    <row r="1159" spans="1:13" hidden="1" x14ac:dyDescent="0.2">
      <c r="A1159" s="8" t="s">
        <v>267</v>
      </c>
      <c r="B1159" s="8" t="s">
        <v>100</v>
      </c>
      <c r="C1159" s="8" t="s">
        <v>26</v>
      </c>
      <c r="D1159" s="8" t="s">
        <v>45</v>
      </c>
      <c r="E1159" s="8">
        <v>0.49804500000000002</v>
      </c>
      <c r="F1159" s="8">
        <v>49218060</v>
      </c>
      <c r="G1159" s="8">
        <v>19</v>
      </c>
      <c r="H1159" s="8" t="s">
        <v>1503</v>
      </c>
      <c r="I1159" s="9" t="s">
        <v>1504</v>
      </c>
      <c r="J1159" s="60">
        <v>-8.4630999999999994E-3</v>
      </c>
      <c r="K1159" s="61">
        <v>1.5809800000000001E-3</v>
      </c>
      <c r="L1159" s="62">
        <v>8.6000000000000002E-8</v>
      </c>
      <c r="M1159" s="60">
        <v>428117</v>
      </c>
    </row>
    <row r="1160" spans="1:13" hidden="1" x14ac:dyDescent="0.2">
      <c r="A1160" s="8" t="s">
        <v>288</v>
      </c>
      <c r="B1160" s="8" t="s">
        <v>100</v>
      </c>
      <c r="C1160" t="s">
        <v>26</v>
      </c>
      <c r="D1160" t="s">
        <v>45</v>
      </c>
      <c r="E1160" s="8">
        <v>0.49687700000000001</v>
      </c>
      <c r="F1160" s="8">
        <v>49218060</v>
      </c>
      <c r="G1160" s="8">
        <v>19</v>
      </c>
      <c r="H1160" s="8" t="s">
        <v>1501</v>
      </c>
      <c r="I1160" s="9" t="s">
        <v>1502</v>
      </c>
      <c r="J1160" s="60">
        <v>2.1904900000000001E-2</v>
      </c>
      <c r="K1160" s="61">
        <v>4.0905200000000003E-3</v>
      </c>
      <c r="L1160" s="62">
        <v>8.6000000000000002E-8</v>
      </c>
      <c r="M1160" s="60">
        <v>115082</v>
      </c>
    </row>
    <row r="1161" spans="1:13" hidden="1" x14ac:dyDescent="0.2">
      <c r="A1161" s="8" t="s">
        <v>288</v>
      </c>
      <c r="B1161" s="8" t="s">
        <v>100</v>
      </c>
      <c r="C1161" t="s">
        <v>26</v>
      </c>
      <c r="D1161" t="s">
        <v>45</v>
      </c>
      <c r="E1161" s="8">
        <v>0.49804500000000002</v>
      </c>
      <c r="F1161" s="8">
        <v>49218060</v>
      </c>
      <c r="G1161" s="8">
        <v>19</v>
      </c>
      <c r="H1161" s="8" t="s">
        <v>1503</v>
      </c>
      <c r="I1161" s="9" t="s">
        <v>1504</v>
      </c>
      <c r="J1161" s="60">
        <v>-8.4631199999999993E-3</v>
      </c>
      <c r="K1161" s="61">
        <v>1.5809800000000001E-3</v>
      </c>
      <c r="L1161" s="62">
        <v>8.6000000000000002E-8</v>
      </c>
      <c r="M1161" s="60">
        <v>428117</v>
      </c>
    </row>
    <row r="1162" spans="1:13" hidden="1" x14ac:dyDescent="0.2">
      <c r="A1162" s="8" t="s">
        <v>267</v>
      </c>
      <c r="B1162" s="8" t="s">
        <v>100</v>
      </c>
      <c r="C1162" s="8" t="s">
        <v>26</v>
      </c>
      <c r="D1162" s="8" t="s">
        <v>45</v>
      </c>
      <c r="E1162" s="8">
        <v>0.49823800000000001</v>
      </c>
      <c r="F1162" s="8">
        <v>49218060</v>
      </c>
      <c r="G1162" s="8">
        <v>19</v>
      </c>
      <c r="H1162" s="8" t="s">
        <v>966</v>
      </c>
      <c r="I1162" s="9" t="s">
        <v>1505</v>
      </c>
      <c r="J1162" s="60">
        <v>4.9203299999999997E-3</v>
      </c>
      <c r="K1162" s="61">
        <v>9.1912999999999999E-4</v>
      </c>
      <c r="L1162" s="62">
        <v>8.6400000000000006E-8</v>
      </c>
      <c r="M1162" s="60">
        <v>336138</v>
      </c>
    </row>
    <row r="1163" spans="1:13" hidden="1" x14ac:dyDescent="0.2">
      <c r="A1163" s="8" t="s">
        <v>288</v>
      </c>
      <c r="B1163" s="8" t="s">
        <v>100</v>
      </c>
      <c r="C1163" t="s">
        <v>26</v>
      </c>
      <c r="D1163" t="s">
        <v>45</v>
      </c>
      <c r="E1163" s="8">
        <v>0.49823800000000001</v>
      </c>
      <c r="F1163" s="8">
        <v>49218060</v>
      </c>
      <c r="G1163" s="8">
        <v>19</v>
      </c>
      <c r="H1163" s="8" t="s">
        <v>966</v>
      </c>
      <c r="I1163" s="9" t="s">
        <v>1505</v>
      </c>
      <c r="J1163" s="60">
        <v>4.9203299999999997E-3</v>
      </c>
      <c r="K1163" s="61">
        <v>9.1912700000000005E-4</v>
      </c>
      <c r="L1163" s="62">
        <v>8.6400000000000006E-8</v>
      </c>
      <c r="M1163" s="60">
        <v>336138</v>
      </c>
    </row>
    <row r="1164" spans="1:13" hidden="1" x14ac:dyDescent="0.2">
      <c r="A1164" s="8" t="s">
        <v>267</v>
      </c>
      <c r="B1164" s="8" t="s">
        <v>100</v>
      </c>
      <c r="C1164" s="8" t="s">
        <v>26</v>
      </c>
      <c r="D1164" s="8" t="s">
        <v>45</v>
      </c>
      <c r="E1164" s="8">
        <v>0.49845600000000001</v>
      </c>
      <c r="F1164" s="8">
        <v>49218060</v>
      </c>
      <c r="G1164" s="8">
        <v>19</v>
      </c>
      <c r="H1164" s="8" t="s">
        <v>363</v>
      </c>
      <c r="I1164" s="9" t="s">
        <v>364</v>
      </c>
      <c r="J1164" s="60">
        <v>1.15467E-2</v>
      </c>
      <c r="K1164" s="61">
        <v>2.15883E-3</v>
      </c>
      <c r="L1164" s="62">
        <v>8.9000000000000003E-8</v>
      </c>
      <c r="M1164" s="60">
        <v>408112</v>
      </c>
    </row>
    <row r="1165" spans="1:13" hidden="1" x14ac:dyDescent="0.2">
      <c r="A1165" s="8" t="s">
        <v>288</v>
      </c>
      <c r="B1165" s="8" t="s">
        <v>100</v>
      </c>
      <c r="C1165" t="s">
        <v>26</v>
      </c>
      <c r="D1165" t="s">
        <v>45</v>
      </c>
      <c r="E1165" s="8">
        <v>0.49845600000000001</v>
      </c>
      <c r="F1165" s="8">
        <v>49218060</v>
      </c>
      <c r="G1165" s="8">
        <v>19</v>
      </c>
      <c r="H1165" s="8" t="s">
        <v>363</v>
      </c>
      <c r="I1165" s="9" t="s">
        <v>364</v>
      </c>
      <c r="J1165" s="60">
        <v>1.15467E-2</v>
      </c>
      <c r="K1165" s="61">
        <v>2.15883E-3</v>
      </c>
      <c r="L1165" s="62">
        <v>8.9000000000000003E-8</v>
      </c>
      <c r="M1165" s="60">
        <v>408112</v>
      </c>
    </row>
    <row r="1166" spans="1:13" hidden="1" x14ac:dyDescent="0.2">
      <c r="A1166" s="8" t="s">
        <v>267</v>
      </c>
      <c r="B1166" s="8" t="s">
        <v>100</v>
      </c>
      <c r="C1166" s="8" t="s">
        <v>26</v>
      </c>
      <c r="D1166" s="8" t="s">
        <v>45</v>
      </c>
      <c r="E1166" s="8">
        <v>0.49734</v>
      </c>
      <c r="F1166" s="8">
        <v>49218060</v>
      </c>
      <c r="G1166" s="8">
        <v>19</v>
      </c>
      <c r="H1166" s="8" t="s">
        <v>1184</v>
      </c>
      <c r="I1166" s="9" t="s">
        <v>1506</v>
      </c>
      <c r="J1166" s="60">
        <v>-0.13189999999999999</v>
      </c>
      <c r="K1166" s="61">
        <v>2.47E-2</v>
      </c>
      <c r="L1166" s="62">
        <v>8.9099999999999997E-8</v>
      </c>
      <c r="M1166" s="60">
        <v>3301</v>
      </c>
    </row>
    <row r="1167" spans="1:13" hidden="1" x14ac:dyDescent="0.2">
      <c r="A1167" s="8" t="s">
        <v>288</v>
      </c>
      <c r="B1167" s="8" t="s">
        <v>100</v>
      </c>
      <c r="C1167" t="s">
        <v>26</v>
      </c>
      <c r="D1167" t="s">
        <v>45</v>
      </c>
      <c r="E1167" s="8">
        <v>0.49734</v>
      </c>
      <c r="F1167" s="8">
        <v>49218060</v>
      </c>
      <c r="G1167" s="8">
        <v>19</v>
      </c>
      <c r="H1167" s="8" t="s">
        <v>1184</v>
      </c>
      <c r="I1167" s="9" t="s">
        <v>1506</v>
      </c>
      <c r="J1167" s="60">
        <v>-0.13189999999999999</v>
      </c>
      <c r="K1167" s="61">
        <v>2.47E-2</v>
      </c>
      <c r="L1167" s="62">
        <v>8.9099999999999997E-8</v>
      </c>
      <c r="M1167" s="60">
        <v>3301</v>
      </c>
    </row>
    <row r="1168" spans="1:13" hidden="1" x14ac:dyDescent="0.2">
      <c r="A1168" s="8" t="s">
        <v>267</v>
      </c>
      <c r="B1168" s="8" t="s">
        <v>100</v>
      </c>
      <c r="C1168" s="8" t="s">
        <v>26</v>
      </c>
      <c r="D1168" s="8" t="s">
        <v>45</v>
      </c>
      <c r="E1168" s="8">
        <v>0.49689800000000001</v>
      </c>
      <c r="F1168" s="8">
        <v>49218060</v>
      </c>
      <c r="G1168" s="8">
        <v>19</v>
      </c>
      <c r="H1168" s="8" t="s">
        <v>1507</v>
      </c>
      <c r="I1168" s="9" t="s">
        <v>1508</v>
      </c>
      <c r="J1168" s="60">
        <v>2.2033400000000002E-2</v>
      </c>
      <c r="K1168" s="61">
        <v>4.1077199999999996E-3</v>
      </c>
      <c r="L1168" s="62">
        <v>8.9999999999999999E-8</v>
      </c>
      <c r="M1168" s="60" t="s">
        <v>150</v>
      </c>
    </row>
    <row r="1169" spans="1:13" hidden="1" x14ac:dyDescent="0.2">
      <c r="A1169" s="8" t="s">
        <v>288</v>
      </c>
      <c r="B1169" s="8" t="s">
        <v>100</v>
      </c>
      <c r="C1169" t="s">
        <v>26</v>
      </c>
      <c r="D1169" t="s">
        <v>45</v>
      </c>
      <c r="E1169" s="8">
        <v>0.49689800000000001</v>
      </c>
      <c r="F1169" s="8">
        <v>49218060</v>
      </c>
      <c r="G1169" s="8">
        <v>19</v>
      </c>
      <c r="H1169" s="8" t="s">
        <v>1507</v>
      </c>
      <c r="I1169" s="9" t="s">
        <v>1508</v>
      </c>
      <c r="J1169" s="60">
        <v>2.2033400000000002E-2</v>
      </c>
      <c r="K1169" s="61">
        <v>4.1077199999999996E-3</v>
      </c>
      <c r="L1169" s="62">
        <v>8.9999999999999999E-8</v>
      </c>
      <c r="M1169" s="60" t="s">
        <v>150</v>
      </c>
    </row>
    <row r="1170" spans="1:13" hidden="1" x14ac:dyDescent="0.2">
      <c r="A1170" s="8" t="s">
        <v>267</v>
      </c>
      <c r="B1170" s="8" t="s">
        <v>132</v>
      </c>
      <c r="C1170" s="8" t="s">
        <v>14</v>
      </c>
      <c r="D1170" s="8" t="s">
        <v>45</v>
      </c>
      <c r="E1170" s="8">
        <v>0.42247000000000001</v>
      </c>
      <c r="F1170" s="8">
        <v>135837906</v>
      </c>
      <c r="G1170" s="8">
        <v>2</v>
      </c>
      <c r="H1170" s="8" t="s">
        <v>780</v>
      </c>
      <c r="I1170" s="9" t="s">
        <v>781</v>
      </c>
      <c r="J1170" s="60">
        <v>-3.5740000000000001E-2</v>
      </c>
      <c r="K1170" s="61">
        <v>6.6914399999999999E-3</v>
      </c>
      <c r="L1170" s="62">
        <v>9.2000000000000003E-8</v>
      </c>
      <c r="M1170" s="60">
        <v>5959</v>
      </c>
    </row>
    <row r="1171" spans="1:13" hidden="1" x14ac:dyDescent="0.2">
      <c r="A1171" s="8" t="s">
        <v>267</v>
      </c>
      <c r="B1171" s="8" t="s">
        <v>100</v>
      </c>
      <c r="C1171" s="8" t="s">
        <v>26</v>
      </c>
      <c r="D1171" s="8" t="s">
        <v>45</v>
      </c>
      <c r="E1171" s="8">
        <v>0.49687700000000001</v>
      </c>
      <c r="F1171" s="8">
        <v>49218060</v>
      </c>
      <c r="G1171" s="8">
        <v>19</v>
      </c>
      <c r="H1171" s="8" t="s">
        <v>1509</v>
      </c>
      <c r="I1171" s="9" t="s">
        <v>1510</v>
      </c>
      <c r="J1171" s="60">
        <v>2.2138600000000001E-2</v>
      </c>
      <c r="K1171" s="61">
        <v>4.1469899999999997E-3</v>
      </c>
      <c r="L1171" s="62">
        <v>9.3999999999999995E-8</v>
      </c>
      <c r="M1171" s="60">
        <v>115082</v>
      </c>
    </row>
    <row r="1172" spans="1:13" hidden="1" x14ac:dyDescent="0.2">
      <c r="A1172" s="8" t="s">
        <v>288</v>
      </c>
      <c r="B1172" s="8" t="s">
        <v>100</v>
      </c>
      <c r="C1172" t="s">
        <v>26</v>
      </c>
      <c r="D1172" t="s">
        <v>45</v>
      </c>
      <c r="E1172" s="8">
        <v>0.49687700000000001</v>
      </c>
      <c r="F1172" s="8">
        <v>49218060</v>
      </c>
      <c r="G1172" s="8">
        <v>19</v>
      </c>
      <c r="H1172" s="8" t="s">
        <v>1509</v>
      </c>
      <c r="I1172" s="9" t="s">
        <v>1510</v>
      </c>
      <c r="J1172" s="60">
        <v>2.2138600000000001E-2</v>
      </c>
      <c r="K1172" s="61">
        <v>4.1469899999999997E-3</v>
      </c>
      <c r="L1172" s="62">
        <v>9.3999999999999995E-8</v>
      </c>
      <c r="M1172" s="60">
        <v>115082</v>
      </c>
    </row>
    <row r="1173" spans="1:13" x14ac:dyDescent="0.2">
      <c r="A1173" s="8" t="s">
        <v>267</v>
      </c>
      <c r="B1173" s="8" t="s">
        <v>135</v>
      </c>
      <c r="C1173" s="8" t="s">
        <v>26</v>
      </c>
      <c r="D1173" s="8" t="s">
        <v>45</v>
      </c>
      <c r="E1173" s="8">
        <v>0.75477099999999997</v>
      </c>
      <c r="F1173" s="8">
        <v>136616754</v>
      </c>
      <c r="G1173" s="8">
        <v>2</v>
      </c>
      <c r="H1173" s="8" t="s">
        <v>772</v>
      </c>
      <c r="I1173" s="9" t="s">
        <v>773</v>
      </c>
      <c r="J1173" s="82">
        <v>-0.110425</v>
      </c>
      <c r="K1173" s="83">
        <v>2.0696200000000001E-2</v>
      </c>
      <c r="L1173" s="82">
        <v>9.53E-8</v>
      </c>
      <c r="M1173" s="82">
        <v>7738</v>
      </c>
    </row>
    <row r="1174" spans="1:13" x14ac:dyDescent="0.2">
      <c r="A1174" s="8" t="s">
        <v>267</v>
      </c>
      <c r="B1174" s="8" t="s">
        <v>135</v>
      </c>
      <c r="C1174" s="8" t="s">
        <v>26</v>
      </c>
      <c r="D1174" s="8" t="s">
        <v>45</v>
      </c>
      <c r="E1174" s="8">
        <v>0.72645700000000002</v>
      </c>
      <c r="F1174" s="8">
        <v>136616754</v>
      </c>
      <c r="G1174" s="8">
        <v>2</v>
      </c>
      <c r="H1174" s="8" t="s">
        <v>774</v>
      </c>
      <c r="I1174" s="9" t="s">
        <v>775</v>
      </c>
      <c r="J1174" s="82">
        <v>3.2145699999999999E-2</v>
      </c>
      <c r="K1174" s="83">
        <v>6.02733E-3</v>
      </c>
      <c r="L1174" s="82">
        <v>9.5999999999999999E-8</v>
      </c>
      <c r="M1174" s="82">
        <v>64979</v>
      </c>
    </row>
    <row r="1175" spans="1:13" hidden="1" x14ac:dyDescent="0.2">
      <c r="A1175" s="8" t="s">
        <v>267</v>
      </c>
      <c r="B1175" s="8" t="s">
        <v>100</v>
      </c>
      <c r="C1175" s="8" t="s">
        <v>26</v>
      </c>
      <c r="D1175" s="8" t="s">
        <v>45</v>
      </c>
      <c r="E1175" s="8">
        <v>0.49690699999999999</v>
      </c>
      <c r="F1175" s="8">
        <v>49218060</v>
      </c>
      <c r="G1175" s="8">
        <v>19</v>
      </c>
      <c r="H1175" s="8" t="s">
        <v>1511</v>
      </c>
      <c r="I1175" s="9" t="s">
        <v>1512</v>
      </c>
      <c r="J1175" s="60">
        <v>2.1801399999999999E-2</v>
      </c>
      <c r="K1175" s="61">
        <v>4.0869299999999999E-3</v>
      </c>
      <c r="L1175" s="62">
        <v>9.5999999999999999E-8</v>
      </c>
      <c r="M1175" s="60">
        <v>115006</v>
      </c>
    </row>
    <row r="1176" spans="1:13" hidden="1" x14ac:dyDescent="0.2">
      <c r="A1176" s="8" t="s">
        <v>288</v>
      </c>
      <c r="B1176" s="8" t="s">
        <v>100</v>
      </c>
      <c r="C1176" t="s">
        <v>26</v>
      </c>
      <c r="D1176" t="s">
        <v>45</v>
      </c>
      <c r="E1176" s="8">
        <v>0.49690699999999999</v>
      </c>
      <c r="F1176" s="8">
        <v>49218060</v>
      </c>
      <c r="G1176" s="8">
        <v>19</v>
      </c>
      <c r="H1176" s="8" t="s">
        <v>1511</v>
      </c>
      <c r="I1176" s="9" t="s">
        <v>1512</v>
      </c>
      <c r="J1176" s="60">
        <v>2.1801399999999999E-2</v>
      </c>
      <c r="K1176" s="61">
        <v>4.0869299999999999E-3</v>
      </c>
      <c r="L1176" s="62">
        <v>9.5999999999999999E-8</v>
      </c>
      <c r="M1176" s="60">
        <v>115006</v>
      </c>
    </row>
    <row r="1177" spans="1:13" hidden="1" x14ac:dyDescent="0.2">
      <c r="A1177" s="8" t="s">
        <v>267</v>
      </c>
      <c r="B1177" s="8" t="s">
        <v>132</v>
      </c>
      <c r="C1177" s="8" t="s">
        <v>14</v>
      </c>
      <c r="D1177" s="8" t="s">
        <v>45</v>
      </c>
      <c r="E1177" s="8">
        <v>0.26731199999999999</v>
      </c>
      <c r="F1177" s="8">
        <v>135837906</v>
      </c>
      <c r="G1177" s="8">
        <v>2</v>
      </c>
      <c r="H1177" s="8" t="s">
        <v>709</v>
      </c>
      <c r="I1177" s="9" t="s">
        <v>710</v>
      </c>
      <c r="J1177" s="60">
        <v>1.45468E-2</v>
      </c>
      <c r="K1177" s="61">
        <v>2.7293899999999999E-3</v>
      </c>
      <c r="L1177" s="62">
        <v>9.8399999999999994E-8</v>
      </c>
      <c r="M1177" s="60" t="s">
        <v>150</v>
      </c>
    </row>
    <row r="1178" spans="1:13" x14ac:dyDescent="0.2">
      <c r="A1178" s="8" t="s">
        <v>267</v>
      </c>
      <c r="B1178" s="8" t="s">
        <v>135</v>
      </c>
      <c r="C1178" s="8" t="s">
        <v>26</v>
      </c>
      <c r="D1178" s="8" t="s">
        <v>45</v>
      </c>
      <c r="E1178" s="8">
        <v>0.73898299999999995</v>
      </c>
      <c r="F1178" s="8">
        <v>136616754</v>
      </c>
      <c r="G1178" s="8">
        <v>2</v>
      </c>
      <c r="H1178" s="8" t="s">
        <v>776</v>
      </c>
      <c r="I1178" s="9" t="s">
        <v>777</v>
      </c>
      <c r="J1178" s="82">
        <v>1.1588299999999999E-2</v>
      </c>
      <c r="K1178" s="83">
        <v>2.1775200000000001E-3</v>
      </c>
      <c r="L1178" s="82">
        <v>9.9999999999999995E-8</v>
      </c>
      <c r="M1178" s="82">
        <v>419314</v>
      </c>
    </row>
    <row r="1179" spans="1:13" hidden="1" x14ac:dyDescent="0.2">
      <c r="A1179" s="8" t="s">
        <v>267</v>
      </c>
      <c r="B1179" s="8" t="s">
        <v>100</v>
      </c>
      <c r="C1179" s="8" t="s">
        <v>26</v>
      </c>
      <c r="D1179" s="8" t="s">
        <v>45</v>
      </c>
      <c r="E1179" s="8">
        <v>0.49686799999999998</v>
      </c>
      <c r="F1179" s="8">
        <v>49218060</v>
      </c>
      <c r="G1179" s="8">
        <v>19</v>
      </c>
      <c r="H1179" s="8" t="s">
        <v>1513</v>
      </c>
      <c r="I1179" s="9" t="s">
        <v>1514</v>
      </c>
      <c r="J1179" s="60">
        <v>2.24899E-2</v>
      </c>
      <c r="K1179" s="61">
        <v>4.1128500000000004E-3</v>
      </c>
      <c r="L1179" s="62">
        <v>9.9999999999999995E-8</v>
      </c>
      <c r="M1179" s="60" t="s">
        <v>150</v>
      </c>
    </row>
    <row r="1180" spans="1:13" hidden="1" x14ac:dyDescent="0.2">
      <c r="A1180" s="8" t="s">
        <v>288</v>
      </c>
      <c r="B1180" s="8" t="s">
        <v>100</v>
      </c>
      <c r="C1180" t="s">
        <v>26</v>
      </c>
      <c r="D1180" t="s">
        <v>45</v>
      </c>
      <c r="E1180" s="8">
        <v>0.49686799999999998</v>
      </c>
      <c r="F1180" s="8">
        <v>49218060</v>
      </c>
      <c r="G1180" s="8">
        <v>19</v>
      </c>
      <c r="H1180" s="8" t="s">
        <v>1513</v>
      </c>
      <c r="I1180" s="9" t="s">
        <v>1514</v>
      </c>
      <c r="J1180" s="60">
        <v>2.24899E-2</v>
      </c>
      <c r="K1180" s="61">
        <v>4.1128500000000004E-3</v>
      </c>
      <c r="L1180" s="62">
        <v>9.9999999999999995E-8</v>
      </c>
      <c r="M1180" s="60" t="s">
        <v>150</v>
      </c>
    </row>
    <row r="1181" spans="1:13" hidden="1" x14ac:dyDescent="0.2">
      <c r="A1181" s="8" t="s">
        <v>267</v>
      </c>
      <c r="B1181" s="8" t="s">
        <v>100</v>
      </c>
      <c r="C1181" s="8" t="s">
        <v>26</v>
      </c>
      <c r="D1181" s="8" t="s">
        <v>45</v>
      </c>
      <c r="E1181" s="8" t="s">
        <v>150</v>
      </c>
      <c r="F1181" s="8">
        <v>49218060</v>
      </c>
      <c r="G1181" s="8">
        <v>19</v>
      </c>
      <c r="H1181" s="8" t="s">
        <v>1515</v>
      </c>
      <c r="I1181" s="9" t="s">
        <v>1516</v>
      </c>
      <c r="J1181" s="60">
        <v>-5.7933000000000004E-3</v>
      </c>
      <c r="K1181" s="61">
        <v>1.0892600000000001E-3</v>
      </c>
      <c r="L1181" s="62">
        <v>1.05E-7</v>
      </c>
      <c r="M1181" s="60">
        <v>318136</v>
      </c>
    </row>
    <row r="1182" spans="1:13" hidden="1" x14ac:dyDescent="0.2">
      <c r="A1182" s="8" t="s">
        <v>288</v>
      </c>
      <c r="B1182" s="8" t="s">
        <v>100</v>
      </c>
      <c r="C1182" t="s">
        <v>26</v>
      </c>
      <c r="D1182" t="s">
        <v>45</v>
      </c>
      <c r="E1182" s="8" t="s">
        <v>150</v>
      </c>
      <c r="F1182" s="8">
        <v>49218060</v>
      </c>
      <c r="G1182" s="8">
        <v>19</v>
      </c>
      <c r="H1182" s="8" t="s">
        <v>1515</v>
      </c>
      <c r="I1182" s="9" t="s">
        <v>1516</v>
      </c>
      <c r="J1182" s="60">
        <v>-5.7932699999999997E-3</v>
      </c>
      <c r="K1182" s="61">
        <v>1.0892600000000001E-3</v>
      </c>
      <c r="L1182" s="62">
        <v>1.05E-7</v>
      </c>
      <c r="M1182" s="60">
        <v>318136</v>
      </c>
    </row>
    <row r="1183" spans="1:13" hidden="1" x14ac:dyDescent="0.2">
      <c r="A1183" s="8" t="s">
        <v>267</v>
      </c>
      <c r="B1183" s="8" t="s">
        <v>132</v>
      </c>
      <c r="C1183" s="8" t="s">
        <v>14</v>
      </c>
      <c r="D1183" s="8" t="s">
        <v>45</v>
      </c>
      <c r="E1183" s="8">
        <v>0.267204</v>
      </c>
      <c r="F1183" s="8">
        <v>135837906</v>
      </c>
      <c r="G1183" s="8">
        <v>2</v>
      </c>
      <c r="H1183" s="8" t="s">
        <v>609</v>
      </c>
      <c r="I1183" s="9" t="s">
        <v>671</v>
      </c>
      <c r="J1183" s="60">
        <v>-1.17153E-2</v>
      </c>
      <c r="K1183" s="61">
        <v>2.2043599999999998E-3</v>
      </c>
      <c r="L1183" s="62">
        <v>1.0700000000000001E-7</v>
      </c>
      <c r="M1183" s="60">
        <v>331293</v>
      </c>
    </row>
    <row r="1184" spans="1:13" hidden="1" x14ac:dyDescent="0.2">
      <c r="A1184" s="8" t="s">
        <v>267</v>
      </c>
      <c r="B1184" s="8" t="s">
        <v>100</v>
      </c>
      <c r="C1184" s="8" t="s">
        <v>26</v>
      </c>
      <c r="D1184" s="8" t="s">
        <v>45</v>
      </c>
      <c r="E1184" s="8">
        <v>0.50053400000000003</v>
      </c>
      <c r="F1184" s="8">
        <v>49218060</v>
      </c>
      <c r="G1184" s="8">
        <v>19</v>
      </c>
      <c r="H1184" s="8" t="s">
        <v>1517</v>
      </c>
      <c r="I1184" s="9" t="s">
        <v>1518</v>
      </c>
      <c r="J1184" s="60">
        <v>1.36882E-3</v>
      </c>
      <c r="K1184" s="61">
        <v>2.5764000000000001E-4</v>
      </c>
      <c r="L1184" s="62">
        <v>1.08E-7</v>
      </c>
      <c r="M1184" s="60">
        <v>361194</v>
      </c>
    </row>
    <row r="1185" spans="1:13" hidden="1" x14ac:dyDescent="0.2">
      <c r="A1185" s="8" t="s">
        <v>288</v>
      </c>
      <c r="B1185" s="8" t="s">
        <v>100</v>
      </c>
      <c r="C1185" t="s">
        <v>26</v>
      </c>
      <c r="D1185" t="s">
        <v>45</v>
      </c>
      <c r="E1185" s="8">
        <v>0.50053400000000003</v>
      </c>
      <c r="F1185" s="8">
        <v>49218060</v>
      </c>
      <c r="G1185" s="8">
        <v>19</v>
      </c>
      <c r="H1185" s="8" t="s">
        <v>1517</v>
      </c>
      <c r="I1185" s="9" t="s">
        <v>1518</v>
      </c>
      <c r="J1185" s="60">
        <v>1.36882E-3</v>
      </c>
      <c r="K1185" s="61">
        <v>2.57643E-4</v>
      </c>
      <c r="L1185" s="62">
        <v>1.08E-7</v>
      </c>
      <c r="M1185" s="60">
        <v>361194</v>
      </c>
    </row>
    <row r="1186" spans="1:13" x14ac:dyDescent="0.2">
      <c r="A1186" s="8" t="s">
        <v>267</v>
      </c>
      <c r="B1186" s="8" t="s">
        <v>135</v>
      </c>
      <c r="C1186" s="8" t="s">
        <v>26</v>
      </c>
      <c r="D1186" s="8" t="s">
        <v>45</v>
      </c>
      <c r="E1186" s="8">
        <v>0.58730800000000005</v>
      </c>
      <c r="F1186" s="8">
        <v>136616754</v>
      </c>
      <c r="G1186" s="8">
        <v>2</v>
      </c>
      <c r="H1186" s="8" t="s">
        <v>778</v>
      </c>
      <c r="I1186" s="9" t="s">
        <v>779</v>
      </c>
      <c r="J1186" s="82">
        <v>6.6190499999999999E-2</v>
      </c>
      <c r="K1186" s="83">
        <v>1.2472199999999999E-2</v>
      </c>
      <c r="L1186" s="82">
        <v>1.1000000000000001E-7</v>
      </c>
      <c r="M1186" s="82">
        <v>5959</v>
      </c>
    </row>
    <row r="1187" spans="1:13" x14ac:dyDescent="0.2">
      <c r="A1187" s="8" t="s">
        <v>267</v>
      </c>
      <c r="B1187" s="8" t="s">
        <v>135</v>
      </c>
      <c r="C1187" s="8" t="s">
        <v>26</v>
      </c>
      <c r="D1187" s="8" t="s">
        <v>45</v>
      </c>
      <c r="E1187" s="8">
        <v>0.58730800000000005</v>
      </c>
      <c r="F1187" s="8">
        <v>136616754</v>
      </c>
      <c r="G1187" s="8">
        <v>2</v>
      </c>
      <c r="H1187" s="8" t="s">
        <v>780</v>
      </c>
      <c r="I1187" s="9" t="s">
        <v>781</v>
      </c>
      <c r="J1187" s="82">
        <v>3.5893000000000001E-2</v>
      </c>
      <c r="K1187" s="83">
        <v>6.7521500000000002E-3</v>
      </c>
      <c r="L1187" s="82">
        <v>1.1000000000000001E-7</v>
      </c>
      <c r="M1187" s="82">
        <v>5959</v>
      </c>
    </row>
    <row r="1188" spans="1:13" hidden="1" x14ac:dyDescent="0.2">
      <c r="A1188" s="8" t="s">
        <v>267</v>
      </c>
      <c r="B1188" s="8" t="s">
        <v>100</v>
      </c>
      <c r="C1188" s="8" t="s">
        <v>26</v>
      </c>
      <c r="D1188" s="8" t="s">
        <v>45</v>
      </c>
      <c r="E1188" s="8">
        <v>0.49686799999999998</v>
      </c>
      <c r="F1188" s="8">
        <v>49218060</v>
      </c>
      <c r="G1188" s="8">
        <v>19</v>
      </c>
      <c r="H1188" s="8" t="s">
        <v>1492</v>
      </c>
      <c r="I1188" s="9" t="s">
        <v>1519</v>
      </c>
      <c r="J1188" s="60">
        <v>2.22493E-2</v>
      </c>
      <c r="K1188" s="61">
        <v>4.0940400000000002E-3</v>
      </c>
      <c r="L1188" s="62">
        <v>1.1000000000000001E-7</v>
      </c>
      <c r="M1188" s="60" t="s">
        <v>150</v>
      </c>
    </row>
    <row r="1189" spans="1:13" hidden="1" x14ac:dyDescent="0.2">
      <c r="A1189" s="8" t="s">
        <v>267</v>
      </c>
      <c r="B1189" s="8" t="s">
        <v>100</v>
      </c>
      <c r="C1189" s="8" t="s">
        <v>26</v>
      </c>
      <c r="D1189" s="8" t="s">
        <v>45</v>
      </c>
      <c r="E1189" s="8">
        <v>0.49686799999999998</v>
      </c>
      <c r="F1189" s="8">
        <v>49218060</v>
      </c>
      <c r="G1189" s="8">
        <v>19</v>
      </c>
      <c r="H1189" s="8" t="s">
        <v>1520</v>
      </c>
      <c r="I1189" s="9" t="s">
        <v>1521</v>
      </c>
      <c r="J1189" s="60">
        <v>2.3359100000000001E-2</v>
      </c>
      <c r="K1189" s="61">
        <v>4.1306099999999998E-3</v>
      </c>
      <c r="L1189" s="62">
        <v>1.1000000000000001E-7</v>
      </c>
      <c r="M1189" s="60" t="s">
        <v>150</v>
      </c>
    </row>
    <row r="1190" spans="1:13" hidden="1" x14ac:dyDescent="0.2">
      <c r="A1190" s="8" t="s">
        <v>267</v>
      </c>
      <c r="B1190" s="8" t="s">
        <v>132</v>
      </c>
      <c r="C1190" s="8" t="s">
        <v>14</v>
      </c>
      <c r="D1190" s="8" t="s">
        <v>45</v>
      </c>
      <c r="E1190" s="8">
        <v>0.28396900000000003</v>
      </c>
      <c r="F1190" s="8">
        <v>135837906</v>
      </c>
      <c r="G1190" s="8">
        <v>2</v>
      </c>
      <c r="H1190" s="8" t="s">
        <v>707</v>
      </c>
      <c r="I1190" s="9" t="s">
        <v>708</v>
      </c>
      <c r="J1190" s="60">
        <v>-8.8135999999999996E-3</v>
      </c>
      <c r="K1190" s="61">
        <v>1.6606800000000001E-3</v>
      </c>
      <c r="L1190" s="62">
        <v>1.1000000000000001E-7</v>
      </c>
      <c r="M1190" s="60">
        <v>454789</v>
      </c>
    </row>
    <row r="1191" spans="1:13" hidden="1" x14ac:dyDescent="0.2">
      <c r="A1191" s="8" t="s">
        <v>267</v>
      </c>
      <c r="B1191" s="8" t="s">
        <v>132</v>
      </c>
      <c r="C1191" s="8" t="s">
        <v>14</v>
      </c>
      <c r="D1191" s="8" t="s">
        <v>45</v>
      </c>
      <c r="E1191" s="8">
        <v>0.28389900000000001</v>
      </c>
      <c r="F1191" s="8">
        <v>135837906</v>
      </c>
      <c r="G1191" s="8">
        <v>2</v>
      </c>
      <c r="H1191" s="8" t="s">
        <v>694</v>
      </c>
      <c r="I1191" s="9" t="s">
        <v>695</v>
      </c>
      <c r="J1191" s="60">
        <v>2.4101600000000001E-2</v>
      </c>
      <c r="K1191" s="61">
        <v>4.53236E-3</v>
      </c>
      <c r="L1191" s="62">
        <v>1.1000000000000001E-7</v>
      </c>
      <c r="M1191" s="60" t="s">
        <v>150</v>
      </c>
    </row>
    <row r="1192" spans="1:13" hidden="1" x14ac:dyDescent="0.2">
      <c r="A1192" s="8" t="s">
        <v>288</v>
      </c>
      <c r="B1192" s="8" t="s">
        <v>100</v>
      </c>
      <c r="C1192" t="s">
        <v>26</v>
      </c>
      <c r="D1192" t="s">
        <v>45</v>
      </c>
      <c r="E1192" s="8">
        <v>0.49686799999999998</v>
      </c>
      <c r="F1192" s="8">
        <v>49218060</v>
      </c>
      <c r="G1192" s="8">
        <v>19</v>
      </c>
      <c r="H1192" s="8" t="s">
        <v>1520</v>
      </c>
      <c r="I1192" s="9" t="s">
        <v>1521</v>
      </c>
      <c r="J1192" s="60">
        <v>2.3359100000000001E-2</v>
      </c>
      <c r="K1192" s="61">
        <v>4.1306099999999998E-3</v>
      </c>
      <c r="L1192" s="62">
        <v>1.1000000000000001E-7</v>
      </c>
      <c r="M1192" s="60" t="s">
        <v>150</v>
      </c>
    </row>
    <row r="1193" spans="1:13" hidden="1" x14ac:dyDescent="0.2">
      <c r="A1193" s="8" t="s">
        <v>288</v>
      </c>
      <c r="B1193" s="8" t="s">
        <v>100</v>
      </c>
      <c r="C1193" t="s">
        <v>26</v>
      </c>
      <c r="D1193" t="s">
        <v>45</v>
      </c>
      <c r="E1193" s="8">
        <v>0.49686799999999998</v>
      </c>
      <c r="F1193" s="8">
        <v>49218060</v>
      </c>
      <c r="G1193" s="8">
        <v>19</v>
      </c>
      <c r="H1193" s="8" t="s">
        <v>1492</v>
      </c>
      <c r="I1193" s="9" t="s">
        <v>1519</v>
      </c>
      <c r="J1193" s="60">
        <v>2.22493E-2</v>
      </c>
      <c r="K1193" s="61">
        <v>4.0940400000000002E-3</v>
      </c>
      <c r="L1193" s="62">
        <v>1.1000000000000001E-7</v>
      </c>
      <c r="M1193" s="60" t="s">
        <v>150</v>
      </c>
    </row>
    <row r="1194" spans="1:13" x14ac:dyDescent="0.2">
      <c r="A1194" s="8" t="s">
        <v>267</v>
      </c>
      <c r="B1194" s="8" t="s">
        <v>135</v>
      </c>
      <c r="C1194" s="8" t="s">
        <v>26</v>
      </c>
      <c r="D1194" s="8" t="s">
        <v>45</v>
      </c>
      <c r="E1194" s="8">
        <v>0.73860300000000001</v>
      </c>
      <c r="F1194" s="8">
        <v>136616754</v>
      </c>
      <c r="G1194" s="8">
        <v>2</v>
      </c>
      <c r="H1194" s="8" t="s">
        <v>469</v>
      </c>
      <c r="I1194" s="9" t="s">
        <v>782</v>
      </c>
      <c r="J1194" s="82">
        <v>1.04212E-2</v>
      </c>
      <c r="K1194" s="83">
        <v>1.9668400000000001E-3</v>
      </c>
      <c r="L1194" s="82">
        <v>1.1999999999999999E-7</v>
      </c>
      <c r="M1194" s="82">
        <v>454893</v>
      </c>
    </row>
    <row r="1195" spans="1:13" hidden="1" x14ac:dyDescent="0.2">
      <c r="A1195" s="8" t="s">
        <v>267</v>
      </c>
      <c r="B1195" s="8" t="s">
        <v>100</v>
      </c>
      <c r="C1195" s="8" t="s">
        <v>26</v>
      </c>
      <c r="D1195" s="8" t="s">
        <v>45</v>
      </c>
      <c r="E1195" s="8" t="s">
        <v>150</v>
      </c>
      <c r="F1195" s="8">
        <v>49218060</v>
      </c>
      <c r="G1195" s="8">
        <v>19</v>
      </c>
      <c r="H1195" s="8" t="s">
        <v>1522</v>
      </c>
      <c r="I1195" s="9" t="s">
        <v>1523</v>
      </c>
      <c r="J1195" s="60">
        <v>1.7999999999999999E-2</v>
      </c>
      <c r="K1195" s="61">
        <v>3.3999999999999998E-3</v>
      </c>
      <c r="L1195" s="62">
        <v>1.1999999999999999E-7</v>
      </c>
      <c r="M1195" s="60">
        <v>59774</v>
      </c>
    </row>
    <row r="1196" spans="1:13" hidden="1" x14ac:dyDescent="0.2">
      <c r="A1196" s="8" t="s">
        <v>267</v>
      </c>
      <c r="B1196" s="8" t="s">
        <v>100</v>
      </c>
      <c r="C1196" s="8" t="s">
        <v>26</v>
      </c>
      <c r="D1196" s="8" t="s">
        <v>45</v>
      </c>
      <c r="E1196" s="8">
        <v>0.49780099999999999</v>
      </c>
      <c r="F1196" s="8">
        <v>49218060</v>
      </c>
      <c r="G1196" s="8">
        <v>19</v>
      </c>
      <c r="H1196" s="8" t="s">
        <v>449</v>
      </c>
      <c r="I1196" s="9" t="s">
        <v>450</v>
      </c>
      <c r="J1196" s="60">
        <v>-6.6048000000000001E-3</v>
      </c>
      <c r="K1196" s="61">
        <v>1.24898E-3</v>
      </c>
      <c r="L1196" s="62">
        <v>1.1999999999999999E-7</v>
      </c>
      <c r="M1196" s="60">
        <v>454850</v>
      </c>
    </row>
    <row r="1197" spans="1:13" hidden="1" x14ac:dyDescent="0.2">
      <c r="A1197" s="8" t="s">
        <v>267</v>
      </c>
      <c r="B1197" s="8" t="s">
        <v>100</v>
      </c>
      <c r="C1197" s="8" t="s">
        <v>26</v>
      </c>
      <c r="D1197" s="8" t="s">
        <v>45</v>
      </c>
      <c r="E1197" s="8">
        <v>0.49686799999999998</v>
      </c>
      <c r="F1197" s="8">
        <v>49218060</v>
      </c>
      <c r="G1197" s="8">
        <v>19</v>
      </c>
      <c r="H1197" s="8" t="s">
        <v>1524</v>
      </c>
      <c r="I1197" s="9" t="s">
        <v>1525</v>
      </c>
      <c r="J1197" s="60">
        <v>2.27288E-2</v>
      </c>
      <c r="K1197" s="61">
        <v>4.1463799999999999E-3</v>
      </c>
      <c r="L1197" s="62">
        <v>1.1999999999999999E-7</v>
      </c>
      <c r="M1197" s="60" t="s">
        <v>150</v>
      </c>
    </row>
    <row r="1198" spans="1:13" hidden="1" x14ac:dyDescent="0.2">
      <c r="A1198" s="8" t="s">
        <v>267</v>
      </c>
      <c r="B1198" s="8" t="s">
        <v>132</v>
      </c>
      <c r="C1198" s="8" t="s">
        <v>14</v>
      </c>
      <c r="D1198" s="8" t="s">
        <v>45</v>
      </c>
      <c r="E1198" s="8">
        <v>0.42247000000000001</v>
      </c>
      <c r="F1198" s="8">
        <v>135837906</v>
      </c>
      <c r="G1198" s="8">
        <v>2</v>
      </c>
      <c r="H1198" s="8" t="s">
        <v>770</v>
      </c>
      <c r="I1198" s="9" t="s">
        <v>771</v>
      </c>
      <c r="J1198" s="60">
        <v>-5.5685499999999999E-2</v>
      </c>
      <c r="K1198" s="61">
        <v>1.05316E-2</v>
      </c>
      <c r="L1198" s="62">
        <v>1.1999999999999999E-7</v>
      </c>
      <c r="M1198" s="60">
        <v>5959</v>
      </c>
    </row>
    <row r="1199" spans="1:13" hidden="1" x14ac:dyDescent="0.2">
      <c r="A1199" s="8" t="s">
        <v>288</v>
      </c>
      <c r="B1199" s="8" t="s">
        <v>100</v>
      </c>
      <c r="C1199" t="s">
        <v>26</v>
      </c>
      <c r="D1199" t="s">
        <v>45</v>
      </c>
      <c r="E1199" s="8">
        <v>0.49686799999999998</v>
      </c>
      <c r="F1199" s="8">
        <v>49218060</v>
      </c>
      <c r="G1199" s="8">
        <v>19</v>
      </c>
      <c r="H1199" s="8" t="s">
        <v>1524</v>
      </c>
      <c r="I1199" s="9" t="s">
        <v>1525</v>
      </c>
      <c r="J1199" s="60">
        <v>2.27288E-2</v>
      </c>
      <c r="K1199" s="61">
        <v>4.1463799999999999E-3</v>
      </c>
      <c r="L1199" s="62">
        <v>1.1999999999999999E-7</v>
      </c>
      <c r="M1199" s="60" t="s">
        <v>150</v>
      </c>
    </row>
    <row r="1200" spans="1:13" hidden="1" x14ac:dyDescent="0.2">
      <c r="A1200" s="8" t="s">
        <v>288</v>
      </c>
      <c r="B1200" s="8" t="s">
        <v>100</v>
      </c>
      <c r="C1200" t="s">
        <v>26</v>
      </c>
      <c r="D1200" t="s">
        <v>45</v>
      </c>
      <c r="E1200" s="8" t="s">
        <v>150</v>
      </c>
      <c r="F1200" s="8">
        <v>49218060</v>
      </c>
      <c r="G1200" s="8">
        <v>19</v>
      </c>
      <c r="H1200" s="8" t="s">
        <v>1522</v>
      </c>
      <c r="I1200" s="9" t="s">
        <v>1523</v>
      </c>
      <c r="J1200" s="60">
        <v>1.7999999999999999E-2</v>
      </c>
      <c r="K1200" s="61">
        <v>3.3999999999999998E-3</v>
      </c>
      <c r="L1200" s="62">
        <v>1.1999999999999999E-7</v>
      </c>
      <c r="M1200" s="60">
        <v>59774</v>
      </c>
    </row>
    <row r="1201" spans="1:13" hidden="1" x14ac:dyDescent="0.2">
      <c r="A1201" s="8" t="s">
        <v>288</v>
      </c>
      <c r="B1201" s="8" t="s">
        <v>100</v>
      </c>
      <c r="C1201" t="s">
        <v>26</v>
      </c>
      <c r="D1201" t="s">
        <v>45</v>
      </c>
      <c r="E1201" s="8">
        <v>0.49780099999999999</v>
      </c>
      <c r="F1201" s="8">
        <v>49218060</v>
      </c>
      <c r="G1201" s="8">
        <v>19</v>
      </c>
      <c r="H1201" s="8" t="s">
        <v>449</v>
      </c>
      <c r="I1201" s="9" t="s">
        <v>450</v>
      </c>
      <c r="J1201" s="60">
        <v>-6.60482E-3</v>
      </c>
      <c r="K1201" s="61">
        <v>1.24898E-3</v>
      </c>
      <c r="L1201" s="62">
        <v>1.1999999999999999E-7</v>
      </c>
      <c r="M1201" s="60">
        <v>454850</v>
      </c>
    </row>
    <row r="1202" spans="1:13" hidden="1" x14ac:dyDescent="0.2">
      <c r="A1202" s="8" t="s">
        <v>267</v>
      </c>
      <c r="B1202" s="8" t="s">
        <v>100</v>
      </c>
      <c r="C1202" s="8" t="s">
        <v>26</v>
      </c>
      <c r="D1202" s="8" t="s">
        <v>45</v>
      </c>
      <c r="E1202" s="8">
        <v>0.50048000000000004</v>
      </c>
      <c r="F1202" s="8">
        <v>49218060</v>
      </c>
      <c r="G1202" s="8">
        <v>19</v>
      </c>
      <c r="H1202" s="8" t="s">
        <v>1176</v>
      </c>
      <c r="I1202" s="9" t="s">
        <v>1526</v>
      </c>
      <c r="J1202" s="60">
        <v>5.5266999999999997E-2</v>
      </c>
      <c r="K1202" s="61">
        <v>1.0444999999999999E-2</v>
      </c>
      <c r="L1202" s="62">
        <v>1.2200000000000001E-7</v>
      </c>
      <c r="M1202" s="60">
        <v>342829</v>
      </c>
    </row>
    <row r="1203" spans="1:13" hidden="1" x14ac:dyDescent="0.2">
      <c r="A1203" s="8" t="s">
        <v>267</v>
      </c>
      <c r="B1203" s="8" t="s">
        <v>132</v>
      </c>
      <c r="C1203" s="8" t="s">
        <v>14</v>
      </c>
      <c r="D1203" s="8" t="s">
        <v>45</v>
      </c>
      <c r="E1203" s="8">
        <v>0.44115399999999999</v>
      </c>
      <c r="F1203" s="8">
        <v>135837906</v>
      </c>
      <c r="G1203" s="8">
        <v>2</v>
      </c>
      <c r="H1203" s="8" t="s">
        <v>1955</v>
      </c>
      <c r="I1203" s="9" t="s">
        <v>1956</v>
      </c>
      <c r="J1203" s="60">
        <v>-6.3354599999999997E-2</v>
      </c>
      <c r="K1203" s="61">
        <v>1.19749E-2</v>
      </c>
      <c r="L1203" s="62">
        <v>1.2200000000000001E-7</v>
      </c>
      <c r="M1203" s="60">
        <v>25191</v>
      </c>
    </row>
    <row r="1204" spans="1:13" hidden="1" x14ac:dyDescent="0.2">
      <c r="A1204" s="8" t="s">
        <v>288</v>
      </c>
      <c r="B1204" s="8" t="s">
        <v>100</v>
      </c>
      <c r="C1204" t="s">
        <v>26</v>
      </c>
      <c r="D1204" t="s">
        <v>45</v>
      </c>
      <c r="E1204" s="8">
        <v>0.50048000000000004</v>
      </c>
      <c r="F1204" s="8">
        <v>49218060</v>
      </c>
      <c r="G1204" s="8">
        <v>19</v>
      </c>
      <c r="H1204" s="8" t="s">
        <v>1176</v>
      </c>
      <c r="I1204" s="9" t="s">
        <v>1526</v>
      </c>
      <c r="J1204" s="60">
        <v>5.5266999999999997E-2</v>
      </c>
      <c r="K1204" s="61">
        <v>1.0444999999999999E-2</v>
      </c>
      <c r="L1204" s="62">
        <v>1.2200000000000001E-7</v>
      </c>
      <c r="M1204" s="60">
        <v>342829</v>
      </c>
    </row>
    <row r="1205" spans="1:13" hidden="1" x14ac:dyDescent="0.2">
      <c r="A1205" s="8" t="s">
        <v>267</v>
      </c>
      <c r="B1205" s="8" t="s">
        <v>100</v>
      </c>
      <c r="C1205" s="8" t="s">
        <v>26</v>
      </c>
      <c r="D1205" s="8" t="s">
        <v>45</v>
      </c>
      <c r="E1205" s="8">
        <v>0.50053999999999998</v>
      </c>
      <c r="F1205" s="8">
        <v>49218060</v>
      </c>
      <c r="G1205" s="8">
        <v>19</v>
      </c>
      <c r="H1205" s="8" t="s">
        <v>982</v>
      </c>
      <c r="I1205" s="9" t="s">
        <v>1527</v>
      </c>
      <c r="J1205" s="60">
        <v>-1.27566E-2</v>
      </c>
      <c r="K1205" s="61">
        <v>2.4136399999999999E-3</v>
      </c>
      <c r="L1205" s="62">
        <v>1.2599999999999999E-7</v>
      </c>
      <c r="M1205" s="60">
        <v>344729</v>
      </c>
    </row>
    <row r="1206" spans="1:13" hidden="1" x14ac:dyDescent="0.2">
      <c r="A1206" s="8" t="s">
        <v>267</v>
      </c>
      <c r="B1206" s="8" t="s">
        <v>132</v>
      </c>
      <c r="C1206" s="8" t="s">
        <v>14</v>
      </c>
      <c r="D1206" s="8" t="s">
        <v>45</v>
      </c>
      <c r="E1206" s="8" t="s">
        <v>150</v>
      </c>
      <c r="F1206" s="8">
        <v>135837906</v>
      </c>
      <c r="G1206" s="8">
        <v>2</v>
      </c>
      <c r="H1206" s="8" t="s">
        <v>813</v>
      </c>
      <c r="I1206" s="9" t="s">
        <v>814</v>
      </c>
      <c r="J1206" s="60">
        <v>1.2562800000000001E-2</v>
      </c>
      <c r="K1206" s="61">
        <v>2.3773900000000001E-3</v>
      </c>
      <c r="L1206" s="62">
        <v>1.2599999999999999E-7</v>
      </c>
      <c r="M1206" s="60">
        <v>388022</v>
      </c>
    </row>
    <row r="1207" spans="1:13" hidden="1" x14ac:dyDescent="0.2">
      <c r="A1207" s="8" t="s">
        <v>288</v>
      </c>
      <c r="B1207" s="8" t="s">
        <v>100</v>
      </c>
      <c r="C1207" t="s">
        <v>26</v>
      </c>
      <c r="D1207" t="s">
        <v>45</v>
      </c>
      <c r="E1207" s="8">
        <v>0.50053999999999998</v>
      </c>
      <c r="F1207" s="8">
        <v>49218060</v>
      </c>
      <c r="G1207" s="8">
        <v>19</v>
      </c>
      <c r="H1207" s="8" t="s">
        <v>982</v>
      </c>
      <c r="I1207" s="9" t="s">
        <v>1527</v>
      </c>
      <c r="J1207" s="60">
        <v>-1.27566E-2</v>
      </c>
      <c r="K1207" s="61">
        <v>2.4136399999999999E-3</v>
      </c>
      <c r="L1207" s="62">
        <v>1.2599999999999999E-7</v>
      </c>
      <c r="M1207" s="60">
        <v>344729</v>
      </c>
    </row>
    <row r="1208" spans="1:13" hidden="1" x14ac:dyDescent="0.2">
      <c r="A1208" s="8" t="s">
        <v>267</v>
      </c>
      <c r="B1208" s="8" t="s">
        <v>100</v>
      </c>
      <c r="C1208" s="8" t="s">
        <v>26</v>
      </c>
      <c r="D1208" s="8" t="s">
        <v>45</v>
      </c>
      <c r="E1208" s="8">
        <v>0.41839999999999999</v>
      </c>
      <c r="F1208" s="8">
        <v>49218060</v>
      </c>
      <c r="G1208" s="8">
        <v>19</v>
      </c>
      <c r="H1208" s="8" t="s">
        <v>1528</v>
      </c>
      <c r="I1208" s="9" t="s">
        <v>1529</v>
      </c>
      <c r="J1208" s="60">
        <v>0.12720000000000001</v>
      </c>
      <c r="K1208" s="61">
        <v>2.4E-2</v>
      </c>
      <c r="L1208" s="62">
        <v>1.2700000000000001E-7</v>
      </c>
      <c r="M1208" s="60">
        <v>3394</v>
      </c>
    </row>
    <row r="1209" spans="1:13" hidden="1" x14ac:dyDescent="0.2">
      <c r="A1209" s="8" t="s">
        <v>288</v>
      </c>
      <c r="B1209" s="8" t="s">
        <v>100</v>
      </c>
      <c r="C1209" t="s">
        <v>26</v>
      </c>
      <c r="D1209" t="s">
        <v>45</v>
      </c>
      <c r="E1209" s="8">
        <v>0.41839999999999999</v>
      </c>
      <c r="F1209" s="8">
        <v>49218060</v>
      </c>
      <c r="G1209" s="8">
        <v>19</v>
      </c>
      <c r="H1209" s="8" t="s">
        <v>1528</v>
      </c>
      <c r="I1209" s="9" t="s">
        <v>1529</v>
      </c>
      <c r="J1209" s="60">
        <v>0.12720000000000001</v>
      </c>
      <c r="K1209" s="61">
        <v>2.4E-2</v>
      </c>
      <c r="L1209" s="62">
        <v>1.2700000000000001E-7</v>
      </c>
      <c r="M1209" s="60">
        <v>3394</v>
      </c>
    </row>
    <row r="1210" spans="1:13" hidden="1" x14ac:dyDescent="0.2">
      <c r="A1210" s="8" t="s">
        <v>267</v>
      </c>
      <c r="B1210" s="8" t="s">
        <v>100</v>
      </c>
      <c r="C1210" s="8" t="s">
        <v>26</v>
      </c>
      <c r="D1210" s="8" t="s">
        <v>45</v>
      </c>
      <c r="E1210" s="8">
        <v>0.48932399999999998</v>
      </c>
      <c r="F1210" s="8">
        <v>49218060</v>
      </c>
      <c r="G1210" s="8">
        <v>19</v>
      </c>
      <c r="H1210" s="8" t="s">
        <v>1530</v>
      </c>
      <c r="I1210" s="9" t="s">
        <v>1531</v>
      </c>
      <c r="J1210" s="60">
        <v>-9.8829999999999994E-3</v>
      </c>
      <c r="K1210" s="61">
        <v>1.8699999999999999E-3</v>
      </c>
      <c r="L1210" s="62">
        <v>1.2800000000000001E-7</v>
      </c>
      <c r="M1210" s="60">
        <v>562259</v>
      </c>
    </row>
    <row r="1211" spans="1:13" hidden="1" x14ac:dyDescent="0.2">
      <c r="A1211" s="8" t="s">
        <v>267</v>
      </c>
      <c r="B1211" s="8" t="s">
        <v>132</v>
      </c>
      <c r="C1211" s="8" t="s">
        <v>14</v>
      </c>
      <c r="D1211" s="8" t="s">
        <v>45</v>
      </c>
      <c r="E1211" s="8">
        <v>0.267204</v>
      </c>
      <c r="F1211" s="8">
        <v>135837906</v>
      </c>
      <c r="G1211" s="8">
        <v>2</v>
      </c>
      <c r="H1211" s="8" t="s">
        <v>626</v>
      </c>
      <c r="I1211" s="9" t="s">
        <v>693</v>
      </c>
      <c r="J1211" s="60">
        <v>-1.4209400000000001E-2</v>
      </c>
      <c r="K1211" s="61">
        <v>2.6904099999999999E-3</v>
      </c>
      <c r="L1211" s="62">
        <v>1.2800000000000001E-7</v>
      </c>
      <c r="M1211" s="60">
        <v>330762</v>
      </c>
    </row>
    <row r="1212" spans="1:13" hidden="1" x14ac:dyDescent="0.2">
      <c r="A1212" s="8" t="s">
        <v>288</v>
      </c>
      <c r="B1212" s="8" t="s">
        <v>100</v>
      </c>
      <c r="C1212" t="s">
        <v>26</v>
      </c>
      <c r="D1212" t="s">
        <v>45</v>
      </c>
      <c r="E1212" s="8">
        <v>0.48932399999999998</v>
      </c>
      <c r="F1212" s="8">
        <v>49218060</v>
      </c>
      <c r="G1212" s="8">
        <v>19</v>
      </c>
      <c r="H1212" s="8" t="s">
        <v>1530</v>
      </c>
      <c r="I1212" s="9" t="s">
        <v>1531</v>
      </c>
      <c r="J1212" s="60">
        <v>-9.8829999999999994E-3</v>
      </c>
      <c r="K1212" s="61">
        <v>1.8699999999999999E-3</v>
      </c>
      <c r="L1212" s="62">
        <v>1.2800000000000001E-7</v>
      </c>
      <c r="M1212" s="60">
        <v>562259</v>
      </c>
    </row>
    <row r="1213" spans="1:13" hidden="1" x14ac:dyDescent="0.2">
      <c r="A1213" s="8" t="s">
        <v>267</v>
      </c>
      <c r="B1213" s="8" t="s">
        <v>100</v>
      </c>
      <c r="C1213" s="8" t="s">
        <v>26</v>
      </c>
      <c r="D1213" s="8" t="s">
        <v>45</v>
      </c>
      <c r="E1213" s="8">
        <v>0.49687700000000001</v>
      </c>
      <c r="F1213" s="8">
        <v>49218060</v>
      </c>
      <c r="G1213" s="8">
        <v>19</v>
      </c>
      <c r="H1213" s="8" t="s">
        <v>1532</v>
      </c>
      <c r="I1213" s="9" t="s">
        <v>1533</v>
      </c>
      <c r="J1213" s="60">
        <v>2.1889599999999999E-2</v>
      </c>
      <c r="K1213" s="61">
        <v>4.1419500000000001E-3</v>
      </c>
      <c r="L1213" s="62">
        <v>1.3E-7</v>
      </c>
      <c r="M1213" s="60">
        <v>115082</v>
      </c>
    </row>
    <row r="1214" spans="1:13" hidden="1" x14ac:dyDescent="0.2">
      <c r="A1214" s="8" t="s">
        <v>267</v>
      </c>
      <c r="B1214" s="8" t="s">
        <v>100</v>
      </c>
      <c r="C1214" s="8" t="s">
        <v>26</v>
      </c>
      <c r="D1214" s="8" t="s">
        <v>45</v>
      </c>
      <c r="E1214" s="8">
        <v>0.49686799999999998</v>
      </c>
      <c r="F1214" s="8">
        <v>49218060</v>
      </c>
      <c r="G1214" s="8">
        <v>19</v>
      </c>
      <c r="H1214" s="8" t="s">
        <v>1534</v>
      </c>
      <c r="I1214" s="9" t="s">
        <v>1535</v>
      </c>
      <c r="J1214" s="60">
        <v>2.2630000000000001E-2</v>
      </c>
      <c r="K1214" s="61">
        <v>4.13833E-3</v>
      </c>
      <c r="L1214" s="62">
        <v>1.3E-7</v>
      </c>
      <c r="M1214" s="60" t="s">
        <v>150</v>
      </c>
    </row>
    <row r="1215" spans="1:13" hidden="1" x14ac:dyDescent="0.2">
      <c r="A1215" s="8" t="s">
        <v>267</v>
      </c>
      <c r="B1215" s="8" t="s">
        <v>132</v>
      </c>
      <c r="C1215" s="8" t="s">
        <v>14</v>
      </c>
      <c r="D1215" s="8" t="s">
        <v>45</v>
      </c>
      <c r="E1215" s="8">
        <v>0.42247000000000001</v>
      </c>
      <c r="F1215" s="8">
        <v>135837906</v>
      </c>
      <c r="G1215" s="8">
        <v>2</v>
      </c>
      <c r="H1215" s="8" t="s">
        <v>750</v>
      </c>
      <c r="I1215" s="9" t="s">
        <v>751</v>
      </c>
      <c r="J1215" s="60">
        <v>-9.2429999999999995E-3</v>
      </c>
      <c r="K1215" s="61">
        <v>1.7507200000000001E-3</v>
      </c>
      <c r="L1215" s="62">
        <v>1.3E-7</v>
      </c>
      <c r="M1215" s="60">
        <v>5959</v>
      </c>
    </row>
    <row r="1216" spans="1:13" hidden="1" x14ac:dyDescent="0.2">
      <c r="A1216" s="8" t="s">
        <v>288</v>
      </c>
      <c r="B1216" s="8" t="s">
        <v>100</v>
      </c>
      <c r="C1216" t="s">
        <v>26</v>
      </c>
      <c r="D1216" t="s">
        <v>45</v>
      </c>
      <c r="E1216" s="8">
        <v>0.49686799999999998</v>
      </c>
      <c r="F1216" s="8">
        <v>49218060</v>
      </c>
      <c r="G1216" s="8">
        <v>19</v>
      </c>
      <c r="H1216" s="8" t="s">
        <v>1534</v>
      </c>
      <c r="I1216" s="9" t="s">
        <v>1535</v>
      </c>
      <c r="J1216" s="60">
        <v>2.2630000000000001E-2</v>
      </c>
      <c r="K1216" s="61">
        <v>4.13833E-3</v>
      </c>
      <c r="L1216" s="62">
        <v>1.3E-7</v>
      </c>
      <c r="M1216" s="60" t="s">
        <v>150</v>
      </c>
    </row>
    <row r="1217" spans="1:13" hidden="1" x14ac:dyDescent="0.2">
      <c r="A1217" s="8" t="s">
        <v>288</v>
      </c>
      <c r="B1217" s="8" t="s">
        <v>100</v>
      </c>
      <c r="C1217" t="s">
        <v>26</v>
      </c>
      <c r="D1217" t="s">
        <v>45</v>
      </c>
      <c r="E1217" s="8">
        <v>0.49687700000000001</v>
      </c>
      <c r="F1217" s="8">
        <v>49218060</v>
      </c>
      <c r="G1217" s="8">
        <v>19</v>
      </c>
      <c r="H1217" s="8" t="s">
        <v>1532</v>
      </c>
      <c r="I1217" s="9" t="s">
        <v>1533</v>
      </c>
      <c r="J1217" s="60">
        <v>2.1889599999999999E-2</v>
      </c>
      <c r="K1217" s="61">
        <v>4.1419500000000001E-3</v>
      </c>
      <c r="L1217" s="62">
        <v>1.3E-7</v>
      </c>
      <c r="M1217" s="60">
        <v>115082</v>
      </c>
    </row>
    <row r="1218" spans="1:13" hidden="1" x14ac:dyDescent="0.2">
      <c r="A1218" s="8" t="s">
        <v>267</v>
      </c>
      <c r="B1218" s="8" t="s">
        <v>100</v>
      </c>
      <c r="C1218" s="8" t="s">
        <v>26</v>
      </c>
      <c r="D1218" s="8" t="s">
        <v>45</v>
      </c>
      <c r="E1218" s="8" t="s">
        <v>150</v>
      </c>
      <c r="F1218" s="8">
        <v>49218060</v>
      </c>
      <c r="G1218" s="8">
        <v>19</v>
      </c>
      <c r="H1218" s="8" t="s">
        <v>1536</v>
      </c>
      <c r="I1218" s="9" t="s">
        <v>1537</v>
      </c>
      <c r="J1218" s="60">
        <v>-2.9337E-3</v>
      </c>
      <c r="K1218" s="61">
        <v>5.5639000000000003E-4</v>
      </c>
      <c r="L1218" s="62">
        <v>1.3400000000000001E-7</v>
      </c>
      <c r="M1218" s="60">
        <v>312220</v>
      </c>
    </row>
    <row r="1219" spans="1:13" hidden="1" x14ac:dyDescent="0.2">
      <c r="A1219" s="8" t="s">
        <v>288</v>
      </c>
      <c r="B1219" s="8" t="s">
        <v>100</v>
      </c>
      <c r="C1219" t="s">
        <v>26</v>
      </c>
      <c r="D1219" t="s">
        <v>45</v>
      </c>
      <c r="E1219" s="8" t="s">
        <v>150</v>
      </c>
      <c r="F1219" s="8">
        <v>49218060</v>
      </c>
      <c r="G1219" s="8">
        <v>19</v>
      </c>
      <c r="H1219" s="8" t="s">
        <v>1536</v>
      </c>
      <c r="I1219" s="9" t="s">
        <v>1537</v>
      </c>
      <c r="J1219" s="60">
        <v>-2.9336700000000002E-3</v>
      </c>
      <c r="K1219" s="61">
        <v>5.5639399999999999E-4</v>
      </c>
      <c r="L1219" s="62">
        <v>1.3400000000000001E-7</v>
      </c>
      <c r="M1219" s="60">
        <v>312220</v>
      </c>
    </row>
    <row r="1220" spans="1:13" hidden="1" x14ac:dyDescent="0.2">
      <c r="A1220" s="8" t="s">
        <v>267</v>
      </c>
      <c r="B1220" s="8" t="s">
        <v>132</v>
      </c>
      <c r="C1220" s="8" t="s">
        <v>14</v>
      </c>
      <c r="D1220" s="8" t="s">
        <v>45</v>
      </c>
      <c r="E1220" s="8">
        <v>0.29866700000000002</v>
      </c>
      <c r="F1220" s="8">
        <v>135837906</v>
      </c>
      <c r="G1220" s="8">
        <v>2</v>
      </c>
      <c r="H1220" s="8" t="s">
        <v>724</v>
      </c>
      <c r="I1220" s="9" t="s">
        <v>737</v>
      </c>
      <c r="J1220" s="60">
        <v>1.1096999999999999E-2</v>
      </c>
      <c r="K1220" s="61">
        <v>2.1029999999999998E-3</v>
      </c>
      <c r="L1220" s="62">
        <v>1.35E-7</v>
      </c>
      <c r="M1220" s="60">
        <v>531774</v>
      </c>
    </row>
    <row r="1221" spans="1:13" x14ac:dyDescent="0.2">
      <c r="A1221" s="8" t="s">
        <v>267</v>
      </c>
      <c r="B1221" s="8" t="s">
        <v>135</v>
      </c>
      <c r="C1221" s="8" t="s">
        <v>26</v>
      </c>
      <c r="D1221" s="8" t="s">
        <v>45</v>
      </c>
      <c r="E1221" s="8">
        <v>0.757664</v>
      </c>
      <c r="F1221" s="8">
        <v>136616754</v>
      </c>
      <c r="G1221" s="8">
        <v>2</v>
      </c>
      <c r="H1221" s="8" t="s">
        <v>601</v>
      </c>
      <c r="I1221" s="9" t="s">
        <v>783</v>
      </c>
      <c r="J1221" s="82">
        <v>-1.29859E-2</v>
      </c>
      <c r="K1221" s="83">
        <v>2.4653499999999998E-3</v>
      </c>
      <c r="L1221" s="82">
        <v>1.3799999999999999E-7</v>
      </c>
      <c r="M1221" s="82">
        <v>307638</v>
      </c>
    </row>
    <row r="1222" spans="1:13" hidden="1" x14ac:dyDescent="0.2">
      <c r="A1222" s="8" t="s">
        <v>267</v>
      </c>
      <c r="B1222" s="8" t="s">
        <v>100</v>
      </c>
      <c r="C1222" s="8" t="s">
        <v>26</v>
      </c>
      <c r="D1222" s="8" t="s">
        <v>45</v>
      </c>
      <c r="E1222" s="8" t="s">
        <v>150</v>
      </c>
      <c r="F1222" s="8">
        <v>49218060</v>
      </c>
      <c r="G1222" s="8">
        <v>19</v>
      </c>
      <c r="H1222" s="8" t="s">
        <v>1538</v>
      </c>
      <c r="I1222" s="9" t="s">
        <v>1539</v>
      </c>
      <c r="J1222" s="60">
        <v>4.1157499999999996E-3</v>
      </c>
      <c r="K1222" s="61">
        <v>7.8131000000000001E-4</v>
      </c>
      <c r="L1222" s="62">
        <v>1.3799999999999999E-7</v>
      </c>
      <c r="M1222" s="60">
        <v>433186</v>
      </c>
    </row>
    <row r="1223" spans="1:13" hidden="1" x14ac:dyDescent="0.2">
      <c r="A1223" s="8" t="s">
        <v>288</v>
      </c>
      <c r="B1223" s="8" t="s">
        <v>100</v>
      </c>
      <c r="C1223" t="s">
        <v>26</v>
      </c>
      <c r="D1223" t="s">
        <v>45</v>
      </c>
      <c r="E1223" s="8" t="s">
        <v>150</v>
      </c>
      <c r="F1223" s="8">
        <v>49218060</v>
      </c>
      <c r="G1223" s="8">
        <v>19</v>
      </c>
      <c r="H1223" s="8" t="s">
        <v>1538</v>
      </c>
      <c r="I1223" s="9" t="s">
        <v>1539</v>
      </c>
      <c r="J1223" s="60">
        <v>4.1157499999999996E-3</v>
      </c>
      <c r="K1223" s="61">
        <v>7.8130599999999995E-4</v>
      </c>
      <c r="L1223" s="62">
        <v>1.3799999999999999E-7</v>
      </c>
      <c r="M1223" s="60">
        <v>433186</v>
      </c>
    </row>
    <row r="1224" spans="1:13" x14ac:dyDescent="0.2">
      <c r="A1224" s="8" t="s">
        <v>267</v>
      </c>
      <c r="B1224" s="8" t="s">
        <v>135</v>
      </c>
      <c r="C1224" s="8" t="s">
        <v>26</v>
      </c>
      <c r="D1224" s="8" t="s">
        <v>45</v>
      </c>
      <c r="E1224" s="8">
        <v>0.58730800000000005</v>
      </c>
      <c r="F1224" s="8">
        <v>136616754</v>
      </c>
      <c r="G1224" s="8">
        <v>2</v>
      </c>
      <c r="H1224" s="8" t="s">
        <v>784</v>
      </c>
      <c r="I1224" s="9" t="s">
        <v>785</v>
      </c>
      <c r="J1224" s="82">
        <v>7.3132199999999994E-2</v>
      </c>
      <c r="K1224" s="83">
        <v>1.3894800000000001E-2</v>
      </c>
      <c r="L1224" s="82">
        <v>1.4000000000000001E-7</v>
      </c>
      <c r="M1224" s="82">
        <v>5959</v>
      </c>
    </row>
    <row r="1225" spans="1:13" hidden="1" x14ac:dyDescent="0.2">
      <c r="A1225" s="8" t="s">
        <v>267</v>
      </c>
      <c r="B1225" s="8" t="s">
        <v>100</v>
      </c>
      <c r="C1225" s="8" t="s">
        <v>26</v>
      </c>
      <c r="D1225" s="8" t="s">
        <v>45</v>
      </c>
      <c r="E1225" s="8">
        <v>0.484267</v>
      </c>
      <c r="F1225" s="8">
        <v>49218060</v>
      </c>
      <c r="G1225" s="8">
        <v>19</v>
      </c>
      <c r="H1225" s="8" t="s">
        <v>1540</v>
      </c>
      <c r="I1225" s="9" t="s">
        <v>1541</v>
      </c>
      <c r="J1225" s="60">
        <v>-1.01172E-2</v>
      </c>
      <c r="K1225" s="61">
        <v>1.99234E-3</v>
      </c>
      <c r="L1225" s="62">
        <v>1.4000000000000001E-7</v>
      </c>
      <c r="M1225" s="60">
        <v>436944</v>
      </c>
    </row>
    <row r="1226" spans="1:13" hidden="1" x14ac:dyDescent="0.2">
      <c r="A1226" s="8" t="s">
        <v>267</v>
      </c>
      <c r="B1226" s="8" t="s">
        <v>100</v>
      </c>
      <c r="C1226" s="8" t="s">
        <v>26</v>
      </c>
      <c r="D1226" s="8" t="s">
        <v>45</v>
      </c>
      <c r="E1226" s="8">
        <v>0.49686799999999998</v>
      </c>
      <c r="F1226" s="8">
        <v>49218060</v>
      </c>
      <c r="G1226" s="8">
        <v>19</v>
      </c>
      <c r="H1226" s="8" t="s">
        <v>1542</v>
      </c>
      <c r="I1226" s="9" t="s">
        <v>1543</v>
      </c>
      <c r="J1226" s="60">
        <v>2.2453500000000001E-2</v>
      </c>
      <c r="K1226" s="61">
        <v>4.1029100000000004E-3</v>
      </c>
      <c r="L1226" s="62">
        <v>1.4000000000000001E-7</v>
      </c>
      <c r="M1226" s="60" t="s">
        <v>150</v>
      </c>
    </row>
    <row r="1227" spans="1:13" hidden="1" x14ac:dyDescent="0.2">
      <c r="A1227" s="8" t="s">
        <v>267</v>
      </c>
      <c r="B1227" s="8" t="s">
        <v>132</v>
      </c>
      <c r="C1227" s="8" t="s">
        <v>14</v>
      </c>
      <c r="D1227" s="8" t="s">
        <v>45</v>
      </c>
      <c r="E1227" s="8">
        <v>0.28390300000000002</v>
      </c>
      <c r="F1227" s="8">
        <v>135837906</v>
      </c>
      <c r="G1227" s="8">
        <v>2</v>
      </c>
      <c r="H1227" s="8" t="s">
        <v>705</v>
      </c>
      <c r="I1227" s="9" t="s">
        <v>706</v>
      </c>
      <c r="J1227" s="60">
        <v>2.38487E-2</v>
      </c>
      <c r="K1227" s="61">
        <v>4.5275300000000001E-3</v>
      </c>
      <c r="L1227" s="62">
        <v>1.4000000000000001E-7</v>
      </c>
      <c r="M1227" s="60">
        <v>115050</v>
      </c>
    </row>
    <row r="1228" spans="1:13" hidden="1" x14ac:dyDescent="0.2">
      <c r="A1228" s="8" t="s">
        <v>267</v>
      </c>
      <c r="B1228" s="8" t="s">
        <v>132</v>
      </c>
      <c r="C1228" s="8" t="s">
        <v>14</v>
      </c>
      <c r="D1228" s="8" t="s">
        <v>45</v>
      </c>
      <c r="E1228" s="8">
        <v>0.28361599999999998</v>
      </c>
      <c r="F1228" s="8">
        <v>135837906</v>
      </c>
      <c r="G1228" s="8">
        <v>2</v>
      </c>
      <c r="H1228" s="8" t="s">
        <v>798</v>
      </c>
      <c r="I1228" s="9" t="s">
        <v>799</v>
      </c>
      <c r="J1228" s="60">
        <v>1.1866700000000001E-2</v>
      </c>
      <c r="K1228" s="61">
        <v>2.25421E-3</v>
      </c>
      <c r="L1228" s="62">
        <v>1.4000000000000001E-7</v>
      </c>
      <c r="M1228" s="60" t="s">
        <v>150</v>
      </c>
    </row>
    <row r="1229" spans="1:13" hidden="1" x14ac:dyDescent="0.2">
      <c r="A1229" s="8" t="s">
        <v>288</v>
      </c>
      <c r="B1229" s="8" t="s">
        <v>100</v>
      </c>
      <c r="C1229" t="s">
        <v>26</v>
      </c>
      <c r="D1229" t="s">
        <v>45</v>
      </c>
      <c r="E1229" s="8">
        <v>0.49686799999999998</v>
      </c>
      <c r="F1229" s="8">
        <v>49218060</v>
      </c>
      <c r="G1229" s="8">
        <v>19</v>
      </c>
      <c r="H1229" s="8" t="s">
        <v>1542</v>
      </c>
      <c r="I1229" s="9" t="s">
        <v>1543</v>
      </c>
      <c r="J1229" s="60">
        <v>2.2453500000000001E-2</v>
      </c>
      <c r="K1229" s="61">
        <v>4.1029100000000004E-3</v>
      </c>
      <c r="L1229" s="62">
        <v>1.4000000000000001E-7</v>
      </c>
      <c r="M1229" s="60" t="s">
        <v>150</v>
      </c>
    </row>
    <row r="1230" spans="1:13" hidden="1" x14ac:dyDescent="0.2">
      <c r="A1230" s="8" t="s">
        <v>288</v>
      </c>
      <c r="B1230" s="8" t="s">
        <v>100</v>
      </c>
      <c r="C1230" t="s">
        <v>26</v>
      </c>
      <c r="D1230" t="s">
        <v>45</v>
      </c>
      <c r="E1230" s="8">
        <v>0.484267</v>
      </c>
      <c r="F1230" s="8">
        <v>49218060</v>
      </c>
      <c r="G1230" s="8">
        <v>19</v>
      </c>
      <c r="H1230" s="8" t="s">
        <v>1540</v>
      </c>
      <c r="I1230" s="9" t="s">
        <v>1541</v>
      </c>
      <c r="J1230" s="60">
        <v>-1.01172E-2</v>
      </c>
      <c r="K1230" s="61">
        <v>1.99234E-3</v>
      </c>
      <c r="L1230" s="62">
        <v>1.4000000000000001E-7</v>
      </c>
      <c r="M1230" s="60">
        <v>436944</v>
      </c>
    </row>
    <row r="1231" spans="1:13" hidden="1" x14ac:dyDescent="0.2">
      <c r="A1231" s="8" t="s">
        <v>267</v>
      </c>
      <c r="B1231" s="8" t="s">
        <v>100</v>
      </c>
      <c r="C1231" s="8" t="s">
        <v>26</v>
      </c>
      <c r="D1231" s="8" t="s">
        <v>45</v>
      </c>
      <c r="E1231" s="8">
        <v>0.49686799999999998</v>
      </c>
      <c r="F1231" s="8">
        <v>49218060</v>
      </c>
      <c r="G1231" s="8">
        <v>19</v>
      </c>
      <c r="H1231" s="8" t="s">
        <v>1544</v>
      </c>
      <c r="I1231" s="9" t="s">
        <v>1545</v>
      </c>
      <c r="J1231" s="60">
        <v>2.1951600000000002E-2</v>
      </c>
      <c r="K1231" s="61">
        <v>4.0900600000000004E-3</v>
      </c>
      <c r="L1231" s="62">
        <v>1.4999999999999999E-7</v>
      </c>
      <c r="M1231" s="60" t="s">
        <v>150</v>
      </c>
    </row>
    <row r="1232" spans="1:13" hidden="1" x14ac:dyDescent="0.2">
      <c r="A1232" s="8" t="s">
        <v>288</v>
      </c>
      <c r="B1232" s="8" t="s">
        <v>100</v>
      </c>
      <c r="C1232" t="s">
        <v>26</v>
      </c>
      <c r="D1232" t="s">
        <v>45</v>
      </c>
      <c r="E1232" s="8">
        <v>0.49686799999999998</v>
      </c>
      <c r="F1232" s="8">
        <v>49218060</v>
      </c>
      <c r="G1232" s="8">
        <v>19</v>
      </c>
      <c r="H1232" s="8" t="s">
        <v>1544</v>
      </c>
      <c r="I1232" s="9" t="s">
        <v>1545</v>
      </c>
      <c r="J1232" s="60">
        <v>2.1951600000000002E-2</v>
      </c>
      <c r="K1232" s="61">
        <v>4.0900600000000004E-3</v>
      </c>
      <c r="L1232" s="62">
        <v>1.4999999999999999E-7</v>
      </c>
      <c r="M1232" s="60" t="s">
        <v>150</v>
      </c>
    </row>
    <row r="1233" spans="1:13" hidden="1" x14ac:dyDescent="0.2">
      <c r="A1233" s="8" t="s">
        <v>267</v>
      </c>
      <c r="B1233" s="8" t="s">
        <v>100</v>
      </c>
      <c r="C1233" s="8" t="s">
        <v>26</v>
      </c>
      <c r="D1233" s="8" t="s">
        <v>45</v>
      </c>
      <c r="E1233" s="8">
        <v>0.50053400000000003</v>
      </c>
      <c r="F1233" s="8">
        <v>49218060</v>
      </c>
      <c r="G1233" s="8">
        <v>19</v>
      </c>
      <c r="H1233" s="8" t="s">
        <v>1546</v>
      </c>
      <c r="I1233" s="9" t="s">
        <v>1547</v>
      </c>
      <c r="J1233" s="60">
        <v>1.3987800000000001E-3</v>
      </c>
      <c r="K1233" s="61">
        <v>2.6634E-4</v>
      </c>
      <c r="L1233" s="62">
        <v>1.5099999999999999E-7</v>
      </c>
      <c r="M1233" s="60">
        <v>361194</v>
      </c>
    </row>
    <row r="1234" spans="1:13" hidden="1" x14ac:dyDescent="0.2">
      <c r="A1234" s="8" t="s">
        <v>288</v>
      </c>
      <c r="B1234" s="8" t="s">
        <v>100</v>
      </c>
      <c r="C1234" t="s">
        <v>26</v>
      </c>
      <c r="D1234" t="s">
        <v>45</v>
      </c>
      <c r="E1234" s="8">
        <v>0.50053400000000003</v>
      </c>
      <c r="F1234" s="8">
        <v>49218060</v>
      </c>
      <c r="G1234" s="8">
        <v>19</v>
      </c>
      <c r="H1234" s="8" t="s">
        <v>1546</v>
      </c>
      <c r="I1234" s="9" t="s">
        <v>1547</v>
      </c>
      <c r="J1234" s="60">
        <v>1.3987800000000001E-3</v>
      </c>
      <c r="K1234" s="61">
        <v>2.6634299999999999E-4</v>
      </c>
      <c r="L1234" s="62">
        <v>1.5099999999999999E-7</v>
      </c>
      <c r="M1234" s="60">
        <v>361194</v>
      </c>
    </row>
    <row r="1235" spans="1:13" x14ac:dyDescent="0.2">
      <c r="A1235" s="8" t="s">
        <v>267</v>
      </c>
      <c r="B1235" s="8" t="s">
        <v>135</v>
      </c>
      <c r="C1235" s="8" t="s">
        <v>26</v>
      </c>
      <c r="D1235" s="8" t="s">
        <v>45</v>
      </c>
      <c r="E1235" s="8">
        <v>0.75731999999999999</v>
      </c>
      <c r="F1235" s="8">
        <v>136616754</v>
      </c>
      <c r="G1235" s="8">
        <v>2</v>
      </c>
      <c r="H1235" s="8" t="s">
        <v>700</v>
      </c>
      <c r="I1235" s="9" t="s">
        <v>786</v>
      </c>
      <c r="J1235" s="82">
        <v>2.0077999999999999E-2</v>
      </c>
      <c r="K1235" s="83">
        <v>3.8286000000000001E-3</v>
      </c>
      <c r="L1235" s="82">
        <v>1.5699999999999999E-7</v>
      </c>
      <c r="M1235" s="82">
        <v>344052</v>
      </c>
    </row>
    <row r="1236" spans="1:13" x14ac:dyDescent="0.2">
      <c r="A1236" s="8" t="s">
        <v>267</v>
      </c>
      <c r="B1236" s="8" t="s">
        <v>135</v>
      </c>
      <c r="C1236" s="8" t="s">
        <v>26</v>
      </c>
      <c r="D1236" s="8" t="s">
        <v>45</v>
      </c>
      <c r="E1236" s="8">
        <v>0.74363900000000005</v>
      </c>
      <c r="F1236" s="8">
        <v>136616754</v>
      </c>
      <c r="G1236" s="8">
        <v>2</v>
      </c>
      <c r="H1236" s="8" t="s">
        <v>787</v>
      </c>
      <c r="I1236" s="9" t="s">
        <v>788</v>
      </c>
      <c r="J1236" s="82">
        <v>-2.1100799999999999E-2</v>
      </c>
      <c r="K1236" s="83">
        <v>4.0251599999999998E-3</v>
      </c>
      <c r="L1236" s="82">
        <v>1.6E-7</v>
      </c>
      <c r="M1236" s="82">
        <v>148653</v>
      </c>
    </row>
    <row r="1237" spans="1:13" hidden="1" x14ac:dyDescent="0.2">
      <c r="A1237" s="8" t="s">
        <v>267</v>
      </c>
      <c r="B1237" s="8" t="s">
        <v>100</v>
      </c>
      <c r="C1237" s="8" t="s">
        <v>26</v>
      </c>
      <c r="D1237" s="8" t="s">
        <v>45</v>
      </c>
      <c r="E1237" s="8">
        <v>0.49687700000000001</v>
      </c>
      <c r="F1237" s="8">
        <v>49218060</v>
      </c>
      <c r="G1237" s="8">
        <v>19</v>
      </c>
      <c r="H1237" s="8" t="s">
        <v>1548</v>
      </c>
      <c r="I1237" s="9" t="s">
        <v>1549</v>
      </c>
      <c r="J1237" s="60">
        <v>2.1622700000000002E-2</v>
      </c>
      <c r="K1237" s="61">
        <v>4.1303399999999997E-3</v>
      </c>
      <c r="L1237" s="62">
        <v>1.6E-7</v>
      </c>
      <c r="M1237" s="60">
        <v>115082</v>
      </c>
    </row>
    <row r="1238" spans="1:13" hidden="1" x14ac:dyDescent="0.2">
      <c r="A1238" s="8" t="s">
        <v>267</v>
      </c>
      <c r="B1238" s="8" t="s">
        <v>100</v>
      </c>
      <c r="C1238" s="8" t="s">
        <v>26</v>
      </c>
      <c r="D1238" s="8" t="s">
        <v>45</v>
      </c>
      <c r="E1238" s="8">
        <v>0.49784600000000001</v>
      </c>
      <c r="F1238" s="8">
        <v>49218060</v>
      </c>
      <c r="G1238" s="8">
        <v>19</v>
      </c>
      <c r="H1238" s="8" t="s">
        <v>809</v>
      </c>
      <c r="I1238" s="9" t="s">
        <v>810</v>
      </c>
      <c r="J1238" s="60">
        <v>-1.05016E-2</v>
      </c>
      <c r="K1238" s="61">
        <v>2.00286E-3</v>
      </c>
      <c r="L1238" s="62">
        <v>1.6E-7</v>
      </c>
      <c r="M1238" s="60">
        <v>462117</v>
      </c>
    </row>
    <row r="1239" spans="1:13" hidden="1" x14ac:dyDescent="0.2">
      <c r="A1239" s="8" t="s">
        <v>267</v>
      </c>
      <c r="B1239" s="8" t="s">
        <v>100</v>
      </c>
      <c r="C1239" s="8" t="s">
        <v>26</v>
      </c>
      <c r="D1239" s="8" t="s">
        <v>45</v>
      </c>
      <c r="E1239" s="8">
        <v>0.49784400000000001</v>
      </c>
      <c r="F1239" s="8">
        <v>49218060</v>
      </c>
      <c r="G1239" s="8">
        <v>19</v>
      </c>
      <c r="H1239" s="8" t="s">
        <v>361</v>
      </c>
      <c r="I1239" s="9" t="s">
        <v>362</v>
      </c>
      <c r="J1239" s="60">
        <v>2.1685099999999998E-3</v>
      </c>
      <c r="K1239" s="61">
        <v>4.1421999999999997E-4</v>
      </c>
      <c r="L1239" s="62">
        <v>1.6E-7</v>
      </c>
      <c r="M1239" s="60">
        <v>462280</v>
      </c>
    </row>
    <row r="1240" spans="1:13" hidden="1" x14ac:dyDescent="0.2">
      <c r="A1240" s="8" t="s">
        <v>267</v>
      </c>
      <c r="B1240" s="8" t="s">
        <v>100</v>
      </c>
      <c r="C1240" s="8" t="s">
        <v>26</v>
      </c>
      <c r="D1240" s="8" t="s">
        <v>45</v>
      </c>
      <c r="E1240" s="8">
        <v>0.49686799999999998</v>
      </c>
      <c r="F1240" s="8">
        <v>49218060</v>
      </c>
      <c r="G1240" s="8">
        <v>19</v>
      </c>
      <c r="H1240" s="8" t="s">
        <v>1550</v>
      </c>
      <c r="I1240" s="9" t="s">
        <v>1551</v>
      </c>
      <c r="J1240" s="60">
        <v>2.2468700000000001E-2</v>
      </c>
      <c r="K1240" s="61">
        <v>4.1482899999999998E-3</v>
      </c>
      <c r="L1240" s="62">
        <v>1.6E-7</v>
      </c>
      <c r="M1240" s="60" t="s">
        <v>150</v>
      </c>
    </row>
    <row r="1241" spans="1:13" hidden="1" x14ac:dyDescent="0.2">
      <c r="A1241" s="8" t="s">
        <v>233</v>
      </c>
      <c r="B1241" s="8" t="s">
        <v>69</v>
      </c>
      <c r="C1241" t="s">
        <v>15</v>
      </c>
      <c r="D1241" t="s">
        <v>14</v>
      </c>
      <c r="E1241" s="8">
        <v>0.16939799999999999</v>
      </c>
      <c r="F1241" s="8">
        <v>17019559</v>
      </c>
      <c r="G1241" s="8">
        <v>10</v>
      </c>
      <c r="H1241" s="8" t="s">
        <v>2001</v>
      </c>
      <c r="I1241" s="9" t="s">
        <v>2002</v>
      </c>
      <c r="J1241" s="60">
        <v>1.4861299999999999E-2</v>
      </c>
      <c r="K1241" s="61">
        <v>2.8371500000000001E-3</v>
      </c>
      <c r="L1241" s="62">
        <v>1.6E-7</v>
      </c>
      <c r="M1241" s="60">
        <v>408112</v>
      </c>
    </row>
    <row r="1242" spans="1:13" hidden="1" x14ac:dyDescent="0.2">
      <c r="A1242" s="8" t="s">
        <v>288</v>
      </c>
      <c r="B1242" s="8" t="s">
        <v>100</v>
      </c>
      <c r="C1242" t="s">
        <v>26</v>
      </c>
      <c r="D1242" t="s">
        <v>45</v>
      </c>
      <c r="E1242" s="8">
        <v>0.49686799999999998</v>
      </c>
      <c r="F1242" s="8">
        <v>49218060</v>
      </c>
      <c r="G1242" s="8">
        <v>19</v>
      </c>
      <c r="H1242" s="8" t="s">
        <v>1550</v>
      </c>
      <c r="I1242" s="9" t="s">
        <v>1551</v>
      </c>
      <c r="J1242" s="60">
        <v>2.2468700000000001E-2</v>
      </c>
      <c r="K1242" s="61">
        <v>4.1482899999999998E-3</v>
      </c>
      <c r="L1242" s="62">
        <v>1.6E-7</v>
      </c>
      <c r="M1242" s="60" t="s">
        <v>150</v>
      </c>
    </row>
    <row r="1243" spans="1:13" hidden="1" x14ac:dyDescent="0.2">
      <c r="A1243" s="8" t="s">
        <v>288</v>
      </c>
      <c r="B1243" s="8" t="s">
        <v>100</v>
      </c>
      <c r="C1243" t="s">
        <v>26</v>
      </c>
      <c r="D1243" t="s">
        <v>45</v>
      </c>
      <c r="E1243" s="8">
        <v>0.49687700000000001</v>
      </c>
      <c r="F1243" s="8">
        <v>49218060</v>
      </c>
      <c r="G1243" s="8">
        <v>19</v>
      </c>
      <c r="H1243" s="8" t="s">
        <v>1548</v>
      </c>
      <c r="I1243" s="9" t="s">
        <v>1549</v>
      </c>
      <c r="J1243" s="60">
        <v>2.1622700000000002E-2</v>
      </c>
      <c r="K1243" s="61">
        <v>4.1303399999999997E-3</v>
      </c>
      <c r="L1243" s="62">
        <v>1.6E-7</v>
      </c>
      <c r="M1243" s="60">
        <v>115082</v>
      </c>
    </row>
    <row r="1244" spans="1:13" hidden="1" x14ac:dyDescent="0.2">
      <c r="A1244" s="8" t="s">
        <v>288</v>
      </c>
      <c r="B1244" s="8" t="s">
        <v>100</v>
      </c>
      <c r="C1244" t="s">
        <v>26</v>
      </c>
      <c r="D1244" t="s">
        <v>45</v>
      </c>
      <c r="E1244" s="8">
        <v>0.49784400000000001</v>
      </c>
      <c r="F1244" s="8">
        <v>49218060</v>
      </c>
      <c r="G1244" s="8">
        <v>19</v>
      </c>
      <c r="H1244" s="8" t="s">
        <v>361</v>
      </c>
      <c r="I1244" s="9" t="s">
        <v>362</v>
      </c>
      <c r="J1244" s="60">
        <v>2.1685099999999998E-3</v>
      </c>
      <c r="K1244" s="61">
        <v>4.1422300000000002E-4</v>
      </c>
      <c r="L1244" s="62">
        <v>1.6E-7</v>
      </c>
      <c r="M1244" s="60">
        <v>462280</v>
      </c>
    </row>
    <row r="1245" spans="1:13" hidden="1" x14ac:dyDescent="0.2">
      <c r="A1245" s="8" t="s">
        <v>288</v>
      </c>
      <c r="B1245" s="8" t="s">
        <v>100</v>
      </c>
      <c r="C1245" t="s">
        <v>26</v>
      </c>
      <c r="D1245" t="s">
        <v>45</v>
      </c>
      <c r="E1245" s="8">
        <v>0.49784600000000001</v>
      </c>
      <c r="F1245" s="8">
        <v>49218060</v>
      </c>
      <c r="G1245" s="8">
        <v>19</v>
      </c>
      <c r="H1245" s="8" t="s">
        <v>809</v>
      </c>
      <c r="I1245" s="9" t="s">
        <v>810</v>
      </c>
      <c r="J1245" s="60">
        <v>-1.05016E-2</v>
      </c>
      <c r="K1245" s="61">
        <v>2.00286E-3</v>
      </c>
      <c r="L1245" s="62">
        <v>1.6E-7</v>
      </c>
      <c r="M1245" s="60">
        <v>462117</v>
      </c>
    </row>
    <row r="1246" spans="1:13" hidden="1" x14ac:dyDescent="0.2">
      <c r="A1246" s="8" t="s">
        <v>267</v>
      </c>
      <c r="B1246" s="8" t="s">
        <v>132</v>
      </c>
      <c r="C1246" s="8" t="s">
        <v>14</v>
      </c>
      <c r="D1246" s="8" t="s">
        <v>45</v>
      </c>
      <c r="E1246" s="8">
        <v>0.267204</v>
      </c>
      <c r="F1246" s="8">
        <v>135837906</v>
      </c>
      <c r="G1246" s="8">
        <v>2</v>
      </c>
      <c r="H1246" s="8" t="s">
        <v>661</v>
      </c>
      <c r="I1246" s="9" t="s">
        <v>704</v>
      </c>
      <c r="J1246" s="60">
        <v>-1.41406E-2</v>
      </c>
      <c r="K1246" s="61">
        <v>2.7015899999999998E-3</v>
      </c>
      <c r="L1246" s="62">
        <v>1.66E-7</v>
      </c>
      <c r="M1246" s="60">
        <v>331226</v>
      </c>
    </row>
    <row r="1247" spans="1:13" hidden="1" x14ac:dyDescent="0.2">
      <c r="A1247" s="8" t="s">
        <v>267</v>
      </c>
      <c r="B1247" s="8" t="s">
        <v>132</v>
      </c>
      <c r="C1247" s="8" t="s">
        <v>14</v>
      </c>
      <c r="D1247" s="8" t="s">
        <v>45</v>
      </c>
      <c r="E1247" s="8" t="s">
        <v>150</v>
      </c>
      <c r="F1247" s="8">
        <v>135837906</v>
      </c>
      <c r="G1247" s="8">
        <v>2</v>
      </c>
      <c r="H1247" s="8" t="s">
        <v>895</v>
      </c>
      <c r="I1247" s="9" t="s">
        <v>896</v>
      </c>
      <c r="J1247" s="60">
        <v>-4.9700000000000001E-2</v>
      </c>
      <c r="K1247" s="61">
        <v>9.4999999999999998E-3</v>
      </c>
      <c r="L1247" s="62">
        <v>1.68E-7</v>
      </c>
      <c r="M1247" s="60">
        <v>5662</v>
      </c>
    </row>
    <row r="1248" spans="1:13" hidden="1" x14ac:dyDescent="0.2">
      <c r="A1248" s="8" t="s">
        <v>267</v>
      </c>
      <c r="B1248" s="8" t="s">
        <v>132</v>
      </c>
      <c r="C1248" s="8" t="s">
        <v>14</v>
      </c>
      <c r="D1248" s="8" t="s">
        <v>45</v>
      </c>
      <c r="E1248" s="8">
        <v>0.267204</v>
      </c>
      <c r="F1248" s="8">
        <v>135837906</v>
      </c>
      <c r="G1248" s="8">
        <v>2</v>
      </c>
      <c r="H1248" s="8" t="s">
        <v>707</v>
      </c>
      <c r="I1248" s="9" t="s">
        <v>717</v>
      </c>
      <c r="J1248" s="60">
        <v>-1.0964099999999999E-2</v>
      </c>
      <c r="K1248" s="61">
        <v>2.0967799999999999E-3</v>
      </c>
      <c r="L1248" s="62">
        <v>1.7100000000000001E-7</v>
      </c>
      <c r="M1248" s="60">
        <v>331249</v>
      </c>
    </row>
    <row r="1249" spans="1:13" hidden="1" x14ac:dyDescent="0.2">
      <c r="A1249" s="8" t="s">
        <v>267</v>
      </c>
      <c r="B1249" s="8" t="s">
        <v>132</v>
      </c>
      <c r="C1249" s="8" t="s">
        <v>14</v>
      </c>
      <c r="D1249" s="8" t="s">
        <v>45</v>
      </c>
      <c r="E1249" s="8">
        <v>0.26669999999999999</v>
      </c>
      <c r="F1249" s="8">
        <v>135837906</v>
      </c>
      <c r="G1249" s="8">
        <v>2</v>
      </c>
      <c r="H1249" s="8" t="s">
        <v>984</v>
      </c>
      <c r="I1249" s="9" t="s">
        <v>1957</v>
      </c>
      <c r="J1249" s="60">
        <v>-1.9E-2</v>
      </c>
      <c r="K1249" s="61">
        <v>3.7000000000000002E-3</v>
      </c>
      <c r="L1249" s="62">
        <v>1.8E-7</v>
      </c>
      <c r="M1249" s="60">
        <v>226092</v>
      </c>
    </row>
    <row r="1250" spans="1:13" hidden="1" x14ac:dyDescent="0.2">
      <c r="A1250" s="8" t="s">
        <v>287</v>
      </c>
      <c r="B1250" s="8" t="s">
        <v>30</v>
      </c>
      <c r="C1250" t="s">
        <v>26</v>
      </c>
      <c r="D1250" t="s">
        <v>15</v>
      </c>
      <c r="E1250" s="8">
        <v>0.28325</v>
      </c>
      <c r="F1250" s="8">
        <v>96011248</v>
      </c>
      <c r="G1250" s="8">
        <v>13</v>
      </c>
      <c r="H1250" s="8" t="s">
        <v>2025</v>
      </c>
      <c r="I1250" s="9" t="s">
        <v>2026</v>
      </c>
      <c r="J1250" s="60">
        <v>6.8868299999999993E-2</v>
      </c>
      <c r="K1250" s="61">
        <v>1.31965E-2</v>
      </c>
      <c r="L1250" s="62">
        <v>1.8E-7</v>
      </c>
      <c r="M1250" s="60">
        <v>4465</v>
      </c>
    </row>
    <row r="1251" spans="1:13" hidden="1" x14ac:dyDescent="0.2">
      <c r="A1251" s="8" t="s">
        <v>264</v>
      </c>
      <c r="B1251" s="8" t="s">
        <v>72</v>
      </c>
      <c r="C1251" t="s">
        <v>15</v>
      </c>
      <c r="D1251" t="s">
        <v>14</v>
      </c>
      <c r="E1251" s="8">
        <v>0.22563</v>
      </c>
      <c r="F1251" s="8">
        <v>171947435</v>
      </c>
      <c r="G1251" s="8">
        <v>3</v>
      </c>
      <c r="H1251" s="8" t="s">
        <v>439</v>
      </c>
      <c r="I1251" s="9" t="s">
        <v>440</v>
      </c>
      <c r="J1251" s="60">
        <v>1.4042499999999999E-2</v>
      </c>
      <c r="K1251" s="61">
        <v>2.69806E-3</v>
      </c>
      <c r="L1251" s="62">
        <v>1.8999800000000001E-7</v>
      </c>
      <c r="M1251" s="60">
        <v>265753</v>
      </c>
    </row>
    <row r="1252" spans="1:13" hidden="1" x14ac:dyDescent="0.2">
      <c r="A1252" s="8" t="s">
        <v>267</v>
      </c>
      <c r="B1252" s="8" t="s">
        <v>100</v>
      </c>
      <c r="C1252" s="8" t="s">
        <v>26</v>
      </c>
      <c r="D1252" s="8" t="s">
        <v>45</v>
      </c>
      <c r="E1252" s="8">
        <v>0.49687700000000001</v>
      </c>
      <c r="F1252" s="8">
        <v>49218060</v>
      </c>
      <c r="G1252" s="8">
        <v>19</v>
      </c>
      <c r="H1252" s="8" t="s">
        <v>1552</v>
      </c>
      <c r="I1252" s="9" t="s">
        <v>1553</v>
      </c>
      <c r="J1252" s="60">
        <v>2.1382600000000002E-2</v>
      </c>
      <c r="K1252" s="61">
        <v>4.1073400000000001E-3</v>
      </c>
      <c r="L1252" s="62">
        <v>1.9000000000000001E-7</v>
      </c>
      <c r="M1252" s="60">
        <v>115082</v>
      </c>
    </row>
    <row r="1253" spans="1:13" hidden="1" x14ac:dyDescent="0.2">
      <c r="A1253" s="8" t="s">
        <v>267</v>
      </c>
      <c r="B1253" s="8" t="s">
        <v>72</v>
      </c>
      <c r="C1253" s="8" t="s">
        <v>15</v>
      </c>
      <c r="D1253" s="8" t="s">
        <v>14</v>
      </c>
      <c r="E1253" s="8">
        <v>0.22563</v>
      </c>
      <c r="F1253" s="8">
        <v>171947435</v>
      </c>
      <c r="G1253" s="8">
        <v>3</v>
      </c>
      <c r="H1253" s="8" t="s">
        <v>439</v>
      </c>
      <c r="I1253" s="9" t="s">
        <v>440</v>
      </c>
      <c r="J1253" s="60">
        <v>1.4042499999999999E-2</v>
      </c>
      <c r="K1253" s="61">
        <v>2.69806E-3</v>
      </c>
      <c r="L1253" s="62">
        <v>1.9000000000000001E-7</v>
      </c>
      <c r="M1253" s="60">
        <v>265753</v>
      </c>
    </row>
    <row r="1254" spans="1:13" hidden="1" x14ac:dyDescent="0.2">
      <c r="A1254" s="8" t="s">
        <v>289</v>
      </c>
      <c r="B1254" s="8" t="s">
        <v>72</v>
      </c>
      <c r="C1254" s="8" t="s">
        <v>15</v>
      </c>
      <c r="D1254" s="8" t="s">
        <v>14</v>
      </c>
      <c r="E1254" s="8">
        <v>0.22563</v>
      </c>
      <c r="F1254" s="8">
        <v>171947435</v>
      </c>
      <c r="G1254" s="8">
        <v>3</v>
      </c>
      <c r="H1254" s="8" t="s">
        <v>439</v>
      </c>
      <c r="I1254" s="9" t="s">
        <v>440</v>
      </c>
      <c r="J1254" s="60">
        <v>1.4042499999999999E-2</v>
      </c>
      <c r="K1254" s="61">
        <v>2.69806E-3</v>
      </c>
      <c r="L1254" s="62">
        <v>1.9000000000000001E-7</v>
      </c>
      <c r="M1254" s="60">
        <v>265753</v>
      </c>
    </row>
    <row r="1255" spans="1:13" hidden="1" x14ac:dyDescent="0.2">
      <c r="A1255" s="8" t="s">
        <v>288</v>
      </c>
      <c r="B1255" s="8" t="s">
        <v>100</v>
      </c>
      <c r="C1255" t="s">
        <v>26</v>
      </c>
      <c r="D1255" t="s">
        <v>45</v>
      </c>
      <c r="E1255" s="8">
        <v>0.49687700000000001</v>
      </c>
      <c r="F1255" s="8">
        <v>49218060</v>
      </c>
      <c r="G1255" s="8">
        <v>19</v>
      </c>
      <c r="H1255" s="8" t="s">
        <v>1552</v>
      </c>
      <c r="I1255" s="9" t="s">
        <v>1553</v>
      </c>
      <c r="J1255" s="60">
        <v>2.1382600000000002E-2</v>
      </c>
      <c r="K1255" s="61">
        <v>4.1073400000000001E-3</v>
      </c>
      <c r="L1255" s="62">
        <v>1.9000000000000001E-7</v>
      </c>
      <c r="M1255" s="60">
        <v>115082</v>
      </c>
    </row>
    <row r="1256" spans="1:13" hidden="1" x14ac:dyDescent="0.2">
      <c r="A1256" s="8" t="s">
        <v>267</v>
      </c>
      <c r="B1256" s="8" t="s">
        <v>100</v>
      </c>
      <c r="C1256" s="8" t="s">
        <v>26</v>
      </c>
      <c r="D1256" s="8" t="s">
        <v>45</v>
      </c>
      <c r="E1256" s="8">
        <v>0.497</v>
      </c>
      <c r="F1256" s="8">
        <v>49218060</v>
      </c>
      <c r="G1256" s="8">
        <v>19</v>
      </c>
      <c r="H1256" s="8" t="s">
        <v>990</v>
      </c>
      <c r="I1256" s="9" t="s">
        <v>991</v>
      </c>
      <c r="J1256" s="60">
        <v>-1.32E-2</v>
      </c>
      <c r="K1256" s="61">
        <v>2.5000000000000001E-3</v>
      </c>
      <c r="L1256" s="62">
        <v>1.92E-7</v>
      </c>
      <c r="M1256" s="60">
        <v>321047</v>
      </c>
    </row>
    <row r="1257" spans="1:13" hidden="1" x14ac:dyDescent="0.2">
      <c r="A1257" s="8" t="s">
        <v>288</v>
      </c>
      <c r="B1257" s="8" t="s">
        <v>100</v>
      </c>
      <c r="C1257" t="s">
        <v>26</v>
      </c>
      <c r="D1257" t="s">
        <v>45</v>
      </c>
      <c r="E1257" s="8">
        <v>0.497</v>
      </c>
      <c r="F1257" s="8">
        <v>49218060</v>
      </c>
      <c r="G1257" s="8">
        <v>19</v>
      </c>
      <c r="H1257" s="8" t="s">
        <v>990</v>
      </c>
      <c r="I1257" s="9" t="s">
        <v>991</v>
      </c>
      <c r="J1257" s="60">
        <v>-1.32E-2</v>
      </c>
      <c r="K1257" s="61">
        <v>2.5000000000000001E-3</v>
      </c>
      <c r="L1257" s="62">
        <v>1.92E-7</v>
      </c>
      <c r="M1257" s="60">
        <v>321047</v>
      </c>
    </row>
    <row r="1258" spans="1:13" hidden="1" x14ac:dyDescent="0.2">
      <c r="A1258" s="8" t="s">
        <v>267</v>
      </c>
      <c r="B1258" s="8" t="s">
        <v>100</v>
      </c>
      <c r="C1258" s="8" t="s">
        <v>26</v>
      </c>
      <c r="D1258" s="8" t="s">
        <v>45</v>
      </c>
      <c r="E1258" s="8">
        <v>0.60599999999999998</v>
      </c>
      <c r="F1258" s="8">
        <v>49218060</v>
      </c>
      <c r="G1258" s="8">
        <v>19</v>
      </c>
      <c r="H1258" s="8" t="s">
        <v>1554</v>
      </c>
      <c r="I1258" s="9" t="s">
        <v>1555</v>
      </c>
      <c r="J1258" s="60">
        <v>0.213365</v>
      </c>
      <c r="K1258" s="61">
        <v>4.0245900000000001E-2</v>
      </c>
      <c r="L1258" s="62">
        <v>1.9299999999999999E-7</v>
      </c>
      <c r="M1258" s="60">
        <v>1301</v>
      </c>
    </row>
    <row r="1259" spans="1:13" hidden="1" x14ac:dyDescent="0.2">
      <c r="A1259" s="8" t="s">
        <v>288</v>
      </c>
      <c r="B1259" s="8" t="s">
        <v>100</v>
      </c>
      <c r="C1259" t="s">
        <v>26</v>
      </c>
      <c r="D1259" t="s">
        <v>45</v>
      </c>
      <c r="E1259" s="8">
        <v>0.60599999999999998</v>
      </c>
      <c r="F1259" s="8">
        <v>49218060</v>
      </c>
      <c r="G1259" s="8">
        <v>19</v>
      </c>
      <c r="H1259" s="8" t="s">
        <v>1554</v>
      </c>
      <c r="I1259" s="9" t="s">
        <v>1555</v>
      </c>
      <c r="J1259" s="60">
        <v>0.213365</v>
      </c>
      <c r="K1259" s="61">
        <v>4.0245900000000001E-2</v>
      </c>
      <c r="L1259" s="62">
        <v>1.9299999999999999E-7</v>
      </c>
      <c r="M1259" s="60">
        <v>1301</v>
      </c>
    </row>
    <row r="1260" spans="1:13" x14ac:dyDescent="0.2">
      <c r="A1260" s="8" t="s">
        <v>267</v>
      </c>
      <c r="B1260" s="8" t="s">
        <v>135</v>
      </c>
      <c r="C1260" s="8" t="s">
        <v>26</v>
      </c>
      <c r="D1260" s="8" t="s">
        <v>45</v>
      </c>
      <c r="E1260" s="8">
        <v>0.73867700000000003</v>
      </c>
      <c r="F1260" s="8">
        <v>136616754</v>
      </c>
      <c r="G1260" s="8">
        <v>2</v>
      </c>
      <c r="H1260" s="8" t="s">
        <v>731</v>
      </c>
      <c r="I1260" s="9" t="s">
        <v>789</v>
      </c>
      <c r="J1260" s="82">
        <v>-2.1501099999999999E-2</v>
      </c>
      <c r="K1260" s="83">
        <v>4.1363399999999996E-3</v>
      </c>
      <c r="L1260" s="82">
        <v>1.9999999999999999E-7</v>
      </c>
      <c r="M1260" s="82">
        <v>115082</v>
      </c>
    </row>
    <row r="1261" spans="1:13" hidden="1" x14ac:dyDescent="0.2">
      <c r="A1261" s="8" t="s">
        <v>267</v>
      </c>
      <c r="B1261" s="8" t="s">
        <v>100</v>
      </c>
      <c r="C1261" s="8" t="s">
        <v>26</v>
      </c>
      <c r="D1261" s="8" t="s">
        <v>45</v>
      </c>
      <c r="E1261" s="8">
        <v>0.49823800000000001</v>
      </c>
      <c r="F1261" s="8">
        <v>49218060</v>
      </c>
      <c r="G1261" s="8">
        <v>19</v>
      </c>
      <c r="H1261" s="8" t="s">
        <v>1277</v>
      </c>
      <c r="I1261" s="9" t="s">
        <v>1556</v>
      </c>
      <c r="J1261" s="60">
        <v>7.0754900000000003E-3</v>
      </c>
      <c r="K1261" s="61">
        <v>1.3612699999999999E-3</v>
      </c>
      <c r="L1261" s="62">
        <v>2.0200000000000001E-7</v>
      </c>
      <c r="M1261" s="60">
        <v>83529</v>
      </c>
    </row>
    <row r="1262" spans="1:13" hidden="1" x14ac:dyDescent="0.2">
      <c r="A1262" s="8" t="s">
        <v>288</v>
      </c>
      <c r="B1262" s="8" t="s">
        <v>100</v>
      </c>
      <c r="C1262" t="s">
        <v>26</v>
      </c>
      <c r="D1262" t="s">
        <v>45</v>
      </c>
      <c r="E1262" s="8">
        <v>0.49823800000000001</v>
      </c>
      <c r="F1262" s="8">
        <v>49218060</v>
      </c>
      <c r="G1262" s="8">
        <v>19</v>
      </c>
      <c r="H1262" s="8" t="s">
        <v>1277</v>
      </c>
      <c r="I1262" s="9" t="s">
        <v>1556</v>
      </c>
      <c r="J1262" s="60">
        <v>7.0754900000000003E-3</v>
      </c>
      <c r="K1262" s="61">
        <v>1.3612699999999999E-3</v>
      </c>
      <c r="L1262" s="62">
        <v>2.0200000000000001E-7</v>
      </c>
      <c r="M1262" s="60">
        <v>83529</v>
      </c>
    </row>
    <row r="1263" spans="1:13" hidden="1" x14ac:dyDescent="0.2">
      <c r="A1263" s="8" t="s">
        <v>267</v>
      </c>
      <c r="B1263" s="8" t="s">
        <v>132</v>
      </c>
      <c r="C1263" s="8" t="s">
        <v>14</v>
      </c>
      <c r="D1263" s="8" t="s">
        <v>45</v>
      </c>
      <c r="E1263" s="8">
        <v>0.44115399999999999</v>
      </c>
      <c r="F1263" s="8">
        <v>135837906</v>
      </c>
      <c r="G1263" s="8">
        <v>2</v>
      </c>
      <c r="H1263" s="8" t="s">
        <v>1958</v>
      </c>
      <c r="I1263" s="9" t="s">
        <v>1959</v>
      </c>
      <c r="J1263" s="60">
        <v>-6.2150999999999998E-2</v>
      </c>
      <c r="K1263" s="61">
        <v>1.1975400000000001E-2</v>
      </c>
      <c r="L1263" s="62">
        <v>2.1E-7</v>
      </c>
      <c r="M1263" s="60">
        <v>24977</v>
      </c>
    </row>
    <row r="1264" spans="1:13" x14ac:dyDescent="0.2">
      <c r="A1264" s="8" t="s">
        <v>267</v>
      </c>
      <c r="B1264" s="8" t="s">
        <v>135</v>
      </c>
      <c r="C1264" s="8" t="s">
        <v>26</v>
      </c>
      <c r="D1264" s="8" t="s">
        <v>45</v>
      </c>
      <c r="E1264" s="8" t="s">
        <v>150</v>
      </c>
      <c r="F1264" s="8">
        <v>136616754</v>
      </c>
      <c r="G1264" s="8">
        <v>2</v>
      </c>
      <c r="H1264" s="8" t="s">
        <v>790</v>
      </c>
      <c r="I1264" s="9" t="s">
        <v>791</v>
      </c>
      <c r="J1264" s="82">
        <v>1.2762600000000001E-2</v>
      </c>
      <c r="K1264" s="83">
        <v>2.45941E-3</v>
      </c>
      <c r="L1264" s="82">
        <v>2.11E-7</v>
      </c>
      <c r="M1264" s="82">
        <v>407609</v>
      </c>
    </row>
    <row r="1265" spans="1:13" hidden="1" x14ac:dyDescent="0.2">
      <c r="A1265" s="8" t="s">
        <v>287</v>
      </c>
      <c r="B1265" s="8" t="s">
        <v>106</v>
      </c>
      <c r="C1265" t="s">
        <v>15</v>
      </c>
      <c r="D1265" t="s">
        <v>14</v>
      </c>
      <c r="E1265" s="8">
        <v>0.74497999999999998</v>
      </c>
      <c r="F1265" s="8">
        <v>79110160</v>
      </c>
      <c r="G1265" s="8">
        <v>9</v>
      </c>
      <c r="H1265" s="8" t="s">
        <v>2038</v>
      </c>
      <c r="I1265" s="9" t="s">
        <v>2039</v>
      </c>
      <c r="J1265" s="60">
        <v>7.0755899999999997E-2</v>
      </c>
      <c r="K1265" s="61">
        <v>1.3641800000000001E-2</v>
      </c>
      <c r="L1265" s="62">
        <v>2.1400000000000001E-7</v>
      </c>
      <c r="M1265" s="60">
        <v>3831</v>
      </c>
    </row>
    <row r="1266" spans="1:13" hidden="1" x14ac:dyDescent="0.2">
      <c r="A1266" s="8" t="s">
        <v>264</v>
      </c>
      <c r="B1266" s="8" t="s">
        <v>72</v>
      </c>
      <c r="C1266" t="s">
        <v>15</v>
      </c>
      <c r="D1266" t="s">
        <v>14</v>
      </c>
      <c r="E1266" s="8">
        <v>0.226052</v>
      </c>
      <c r="F1266" s="8">
        <v>171947435</v>
      </c>
      <c r="G1266" s="8">
        <v>3</v>
      </c>
      <c r="H1266" s="8" t="s">
        <v>441</v>
      </c>
      <c r="I1266" s="9" t="s">
        <v>442</v>
      </c>
      <c r="J1266" s="60">
        <v>7.6417500000000001E-3</v>
      </c>
      <c r="K1266" s="61">
        <v>1.4756599999999999E-3</v>
      </c>
      <c r="L1266" s="62">
        <v>2.1999900000000001E-7</v>
      </c>
      <c r="M1266" s="60">
        <v>454753</v>
      </c>
    </row>
    <row r="1267" spans="1:13" hidden="1" x14ac:dyDescent="0.2">
      <c r="A1267" s="8" t="s">
        <v>267</v>
      </c>
      <c r="B1267" s="8" t="s">
        <v>100</v>
      </c>
      <c r="C1267" s="8" t="s">
        <v>26</v>
      </c>
      <c r="D1267" s="8" t="s">
        <v>45</v>
      </c>
      <c r="E1267" s="8">
        <v>0.48427700000000001</v>
      </c>
      <c r="F1267" s="8">
        <v>49218060</v>
      </c>
      <c r="G1267" s="8">
        <v>19</v>
      </c>
      <c r="H1267" s="8" t="s">
        <v>1557</v>
      </c>
      <c r="I1267" s="9" t="s">
        <v>1558</v>
      </c>
      <c r="J1267" s="60">
        <v>1.01595E-2</v>
      </c>
      <c r="K1267" s="61">
        <v>2.0342400000000001E-3</v>
      </c>
      <c r="L1267" s="62">
        <v>2.2000000000000001E-7</v>
      </c>
      <c r="M1267" s="60">
        <v>437660</v>
      </c>
    </row>
    <row r="1268" spans="1:13" hidden="1" x14ac:dyDescent="0.2">
      <c r="A1268" s="8" t="s">
        <v>267</v>
      </c>
      <c r="B1268" s="8" t="s">
        <v>100</v>
      </c>
      <c r="C1268" s="8" t="s">
        <v>26</v>
      </c>
      <c r="D1268" s="8" t="s">
        <v>45</v>
      </c>
      <c r="E1268" s="8">
        <v>0.49686799999999998</v>
      </c>
      <c r="F1268" s="8">
        <v>49218060</v>
      </c>
      <c r="G1268" s="8">
        <v>19</v>
      </c>
      <c r="H1268" s="8" t="s">
        <v>1559</v>
      </c>
      <c r="I1268" s="9" t="s">
        <v>1560</v>
      </c>
      <c r="J1268" s="60">
        <v>2.2286199999999999E-2</v>
      </c>
      <c r="K1268" s="61">
        <v>4.1484800000000004E-3</v>
      </c>
      <c r="L1268" s="62">
        <v>2.2000000000000001E-7</v>
      </c>
      <c r="M1268" s="60" t="s">
        <v>150</v>
      </c>
    </row>
    <row r="1269" spans="1:13" hidden="1" x14ac:dyDescent="0.2">
      <c r="A1269" s="8" t="s">
        <v>267</v>
      </c>
      <c r="B1269" s="8" t="s">
        <v>72</v>
      </c>
      <c r="C1269" s="8" t="s">
        <v>15</v>
      </c>
      <c r="D1269" s="8" t="s">
        <v>14</v>
      </c>
      <c r="E1269" s="8">
        <v>0.226052</v>
      </c>
      <c r="F1269" s="8">
        <v>171947435</v>
      </c>
      <c r="G1269" s="8">
        <v>3</v>
      </c>
      <c r="H1269" s="8" t="s">
        <v>441</v>
      </c>
      <c r="I1269" s="9" t="s">
        <v>442</v>
      </c>
      <c r="J1269" s="60">
        <v>7.6417500000000001E-3</v>
      </c>
      <c r="K1269" s="61">
        <v>1.4756599999999999E-3</v>
      </c>
      <c r="L1269" s="62">
        <v>2.2000000000000001E-7</v>
      </c>
      <c r="M1269" s="60">
        <v>454753</v>
      </c>
    </row>
    <row r="1270" spans="1:13" hidden="1" x14ac:dyDescent="0.2">
      <c r="A1270" s="8" t="s">
        <v>289</v>
      </c>
      <c r="B1270" s="8" t="s">
        <v>72</v>
      </c>
      <c r="C1270" s="8" t="s">
        <v>15</v>
      </c>
      <c r="D1270" s="8" t="s">
        <v>14</v>
      </c>
      <c r="E1270" s="8">
        <v>0.226052</v>
      </c>
      <c r="F1270" s="8">
        <v>171947435</v>
      </c>
      <c r="G1270" s="8">
        <v>3</v>
      </c>
      <c r="H1270" s="8" t="s">
        <v>441</v>
      </c>
      <c r="I1270" s="9" t="s">
        <v>442</v>
      </c>
      <c r="J1270" s="60">
        <v>7.6417500000000001E-3</v>
      </c>
      <c r="K1270" s="61">
        <v>1.4756599999999999E-3</v>
      </c>
      <c r="L1270" s="62">
        <v>2.2000000000000001E-7</v>
      </c>
      <c r="M1270" s="60">
        <v>454753</v>
      </c>
    </row>
    <row r="1271" spans="1:13" hidden="1" x14ac:dyDescent="0.2">
      <c r="A1271" s="8" t="s">
        <v>288</v>
      </c>
      <c r="B1271" s="8" t="s">
        <v>100</v>
      </c>
      <c r="C1271" t="s">
        <v>26</v>
      </c>
      <c r="D1271" t="s">
        <v>45</v>
      </c>
      <c r="E1271" s="8">
        <v>0.49686799999999998</v>
      </c>
      <c r="F1271" s="8">
        <v>49218060</v>
      </c>
      <c r="G1271" s="8">
        <v>19</v>
      </c>
      <c r="H1271" s="8" t="s">
        <v>1559</v>
      </c>
      <c r="I1271" s="9" t="s">
        <v>1560</v>
      </c>
      <c r="J1271" s="60">
        <v>2.2286199999999999E-2</v>
      </c>
      <c r="K1271" s="61">
        <v>4.1484800000000004E-3</v>
      </c>
      <c r="L1271" s="62">
        <v>2.2000000000000001E-7</v>
      </c>
      <c r="M1271" s="60" t="s">
        <v>150</v>
      </c>
    </row>
    <row r="1272" spans="1:13" hidden="1" x14ac:dyDescent="0.2">
      <c r="A1272" s="8" t="s">
        <v>288</v>
      </c>
      <c r="B1272" s="8" t="s">
        <v>100</v>
      </c>
      <c r="C1272" t="s">
        <v>26</v>
      </c>
      <c r="D1272" t="s">
        <v>45</v>
      </c>
      <c r="E1272" s="8">
        <v>0.48427700000000001</v>
      </c>
      <c r="F1272" s="8">
        <v>49218060</v>
      </c>
      <c r="G1272" s="8">
        <v>19</v>
      </c>
      <c r="H1272" s="8" t="s">
        <v>1557</v>
      </c>
      <c r="I1272" s="9" t="s">
        <v>1558</v>
      </c>
      <c r="J1272" s="60">
        <v>1.01595E-2</v>
      </c>
      <c r="K1272" s="61">
        <v>2.0342400000000001E-3</v>
      </c>
      <c r="L1272" s="62">
        <v>2.2000000000000001E-7</v>
      </c>
      <c r="M1272" s="60">
        <v>437660</v>
      </c>
    </row>
    <row r="1273" spans="1:13" hidden="1" x14ac:dyDescent="0.2">
      <c r="A1273" s="8" t="s">
        <v>267</v>
      </c>
      <c r="B1273" s="8" t="s">
        <v>132</v>
      </c>
      <c r="C1273" s="8" t="s">
        <v>14</v>
      </c>
      <c r="D1273" s="8" t="s">
        <v>45</v>
      </c>
      <c r="E1273" s="8">
        <v>0.44115399999999999</v>
      </c>
      <c r="F1273" s="8">
        <v>135837906</v>
      </c>
      <c r="G1273" s="8">
        <v>2</v>
      </c>
      <c r="H1273" s="8" t="s">
        <v>1960</v>
      </c>
      <c r="I1273" s="9" t="s">
        <v>1961</v>
      </c>
      <c r="J1273" s="60">
        <v>-6.2035100000000003E-2</v>
      </c>
      <c r="K1273" s="61">
        <v>1.1975400000000001E-2</v>
      </c>
      <c r="L1273" s="62">
        <v>2.22E-7</v>
      </c>
      <c r="M1273" s="60">
        <v>24853</v>
      </c>
    </row>
    <row r="1274" spans="1:13" hidden="1" x14ac:dyDescent="0.2">
      <c r="A1274" s="8" t="s">
        <v>267</v>
      </c>
      <c r="B1274" s="8" t="s">
        <v>100</v>
      </c>
      <c r="C1274" s="8" t="s">
        <v>26</v>
      </c>
      <c r="D1274" s="8" t="s">
        <v>45</v>
      </c>
      <c r="E1274" s="8">
        <v>0.50036999999999998</v>
      </c>
      <c r="F1274" s="8">
        <v>49218060</v>
      </c>
      <c r="G1274" s="8">
        <v>19</v>
      </c>
      <c r="H1274" s="8" t="s">
        <v>1561</v>
      </c>
      <c r="I1274" s="9" t="s">
        <v>1562</v>
      </c>
      <c r="J1274" s="60">
        <v>3.1600000000000003E-2</v>
      </c>
      <c r="K1274" s="61">
        <v>6.1000000000000004E-3</v>
      </c>
      <c r="L1274" s="62">
        <v>2.2399999999999999E-7</v>
      </c>
      <c r="M1274" s="60">
        <v>237530</v>
      </c>
    </row>
    <row r="1275" spans="1:13" hidden="1" x14ac:dyDescent="0.2">
      <c r="A1275" s="8" t="s">
        <v>288</v>
      </c>
      <c r="B1275" s="8" t="s">
        <v>100</v>
      </c>
      <c r="C1275" t="s">
        <v>26</v>
      </c>
      <c r="D1275" t="s">
        <v>45</v>
      </c>
      <c r="E1275" s="8">
        <v>0.50036999999999998</v>
      </c>
      <c r="F1275" s="8">
        <v>49218060</v>
      </c>
      <c r="G1275" s="8">
        <v>19</v>
      </c>
      <c r="H1275" s="8" t="s">
        <v>1561</v>
      </c>
      <c r="I1275" s="9" t="s">
        <v>1562</v>
      </c>
      <c r="J1275" s="60">
        <v>3.1600000000000003E-2</v>
      </c>
      <c r="K1275" s="61">
        <v>6.1000000000000004E-3</v>
      </c>
      <c r="L1275" s="62">
        <v>2.2399999999999999E-7</v>
      </c>
      <c r="M1275" s="60">
        <v>237530</v>
      </c>
    </row>
    <row r="1276" spans="1:13" x14ac:dyDescent="0.2">
      <c r="A1276" s="8" t="s">
        <v>267</v>
      </c>
      <c r="B1276" s="8" t="s">
        <v>135</v>
      </c>
      <c r="C1276" s="8" t="s">
        <v>26</v>
      </c>
      <c r="D1276" s="8" t="s">
        <v>45</v>
      </c>
      <c r="E1276" s="8" t="s">
        <v>150</v>
      </c>
      <c r="F1276" s="8">
        <v>136616754</v>
      </c>
      <c r="G1276" s="8">
        <v>2</v>
      </c>
      <c r="H1276" s="8" t="s">
        <v>792</v>
      </c>
      <c r="I1276" s="9" t="s">
        <v>793</v>
      </c>
      <c r="J1276" s="82">
        <v>1.1029199999999999E-2</v>
      </c>
      <c r="K1276" s="83">
        <v>2.1303899999999998E-3</v>
      </c>
      <c r="L1276" s="82">
        <v>2.2499999999999999E-7</v>
      </c>
      <c r="M1276" s="82">
        <v>396625</v>
      </c>
    </row>
    <row r="1277" spans="1:13" x14ac:dyDescent="0.2">
      <c r="A1277" s="8" t="s">
        <v>267</v>
      </c>
      <c r="B1277" s="8" t="s">
        <v>135</v>
      </c>
      <c r="C1277" s="8" t="s">
        <v>26</v>
      </c>
      <c r="D1277" s="8" t="s">
        <v>45</v>
      </c>
      <c r="E1277" s="8">
        <v>0.58730800000000005</v>
      </c>
      <c r="F1277" s="8">
        <v>136616754</v>
      </c>
      <c r="G1277" s="8">
        <v>2</v>
      </c>
      <c r="H1277" s="8" t="s">
        <v>794</v>
      </c>
      <c r="I1277" s="9" t="s">
        <v>795</v>
      </c>
      <c r="J1277" s="82">
        <v>7.2227699999999999E-3</v>
      </c>
      <c r="K1277" s="83">
        <v>1.39616E-3</v>
      </c>
      <c r="L1277" s="82">
        <v>2.2999999999999999E-7</v>
      </c>
      <c r="M1277" s="82">
        <v>5959</v>
      </c>
    </row>
    <row r="1278" spans="1:13" x14ac:dyDescent="0.2">
      <c r="A1278" s="8" t="s">
        <v>267</v>
      </c>
      <c r="B1278" s="8" t="s">
        <v>135</v>
      </c>
      <c r="C1278" s="8" t="s">
        <v>26</v>
      </c>
      <c r="D1278" s="8" t="s">
        <v>45</v>
      </c>
      <c r="E1278" s="8">
        <v>0.73764200000000002</v>
      </c>
      <c r="F1278" s="8">
        <v>136616754</v>
      </c>
      <c r="G1278" s="8">
        <v>2</v>
      </c>
      <c r="H1278" s="8" t="s">
        <v>796</v>
      </c>
      <c r="I1278" s="9" t="s">
        <v>797</v>
      </c>
      <c r="J1278" s="82">
        <v>-7.6654999999999996E-3</v>
      </c>
      <c r="K1278" s="83">
        <v>1.4811399999999999E-3</v>
      </c>
      <c r="L1278" s="82">
        <v>2.2999999999999999E-7</v>
      </c>
      <c r="M1278" s="82">
        <v>235645</v>
      </c>
    </row>
    <row r="1279" spans="1:13" hidden="1" x14ac:dyDescent="0.2">
      <c r="A1279" s="8" t="s">
        <v>267</v>
      </c>
      <c r="B1279" s="8" t="s">
        <v>100</v>
      </c>
      <c r="C1279" s="8" t="s">
        <v>26</v>
      </c>
      <c r="D1279" s="8" t="s">
        <v>45</v>
      </c>
      <c r="E1279" s="8">
        <v>0.49687700000000001</v>
      </c>
      <c r="F1279" s="8">
        <v>49218060</v>
      </c>
      <c r="G1279" s="8">
        <v>19</v>
      </c>
      <c r="H1279" s="8" t="s">
        <v>1563</v>
      </c>
      <c r="I1279" s="9" t="s">
        <v>1564</v>
      </c>
      <c r="J1279" s="60">
        <v>2.1376599999999999E-2</v>
      </c>
      <c r="K1279" s="61">
        <v>4.1336899999999998E-3</v>
      </c>
      <c r="L1279" s="62">
        <v>2.2999999999999999E-7</v>
      </c>
      <c r="M1279" s="60">
        <v>115082</v>
      </c>
    </row>
    <row r="1280" spans="1:13" hidden="1" x14ac:dyDescent="0.2">
      <c r="A1280" s="8" t="s">
        <v>267</v>
      </c>
      <c r="B1280" s="8" t="s">
        <v>100</v>
      </c>
      <c r="C1280" s="8" t="s">
        <v>26</v>
      </c>
      <c r="D1280" s="8" t="s">
        <v>45</v>
      </c>
      <c r="E1280" s="8">
        <v>0.49785800000000002</v>
      </c>
      <c r="F1280" s="8">
        <v>49218060</v>
      </c>
      <c r="G1280" s="8">
        <v>19</v>
      </c>
      <c r="H1280" s="8" t="s">
        <v>1565</v>
      </c>
      <c r="I1280" s="9" t="s">
        <v>1566</v>
      </c>
      <c r="J1280" s="60">
        <v>3.4574800000000002E-3</v>
      </c>
      <c r="K1280" s="61">
        <v>6.6806000000000005E-4</v>
      </c>
      <c r="L1280" s="62">
        <v>2.2999999999999999E-7</v>
      </c>
      <c r="M1280" s="60">
        <v>463010</v>
      </c>
    </row>
    <row r="1281" spans="1:13" hidden="1" x14ac:dyDescent="0.2">
      <c r="A1281" s="8" t="s">
        <v>288</v>
      </c>
      <c r="B1281" s="8" t="s">
        <v>100</v>
      </c>
      <c r="C1281" t="s">
        <v>26</v>
      </c>
      <c r="D1281" t="s">
        <v>45</v>
      </c>
      <c r="E1281" s="8">
        <v>0.49687700000000001</v>
      </c>
      <c r="F1281" s="8">
        <v>49218060</v>
      </c>
      <c r="G1281" s="8">
        <v>19</v>
      </c>
      <c r="H1281" s="8" t="s">
        <v>1563</v>
      </c>
      <c r="I1281" s="9" t="s">
        <v>1564</v>
      </c>
      <c r="J1281" s="60">
        <v>2.1376599999999999E-2</v>
      </c>
      <c r="K1281" s="61">
        <v>4.1336899999999998E-3</v>
      </c>
      <c r="L1281" s="62">
        <v>2.2999999999999999E-7</v>
      </c>
      <c r="M1281" s="60">
        <v>115082</v>
      </c>
    </row>
    <row r="1282" spans="1:13" hidden="1" x14ac:dyDescent="0.2">
      <c r="A1282" s="8" t="s">
        <v>288</v>
      </c>
      <c r="B1282" s="8" t="s">
        <v>100</v>
      </c>
      <c r="C1282" t="s">
        <v>26</v>
      </c>
      <c r="D1282" t="s">
        <v>45</v>
      </c>
      <c r="E1282" s="8">
        <v>0.49785800000000002</v>
      </c>
      <c r="F1282" s="8">
        <v>49218060</v>
      </c>
      <c r="G1282" s="8">
        <v>19</v>
      </c>
      <c r="H1282" s="8" t="s">
        <v>1565</v>
      </c>
      <c r="I1282" s="9" t="s">
        <v>1566</v>
      </c>
      <c r="J1282" s="60">
        <v>3.4574800000000002E-3</v>
      </c>
      <c r="K1282" s="61">
        <v>6.6805800000000002E-4</v>
      </c>
      <c r="L1282" s="62">
        <v>2.2999999999999999E-7</v>
      </c>
      <c r="M1282" s="60">
        <v>463010</v>
      </c>
    </row>
    <row r="1283" spans="1:13" hidden="1" x14ac:dyDescent="0.2">
      <c r="A1283" s="8" t="s">
        <v>267</v>
      </c>
      <c r="B1283" s="8" t="s">
        <v>100</v>
      </c>
      <c r="C1283" s="8" t="s">
        <v>26</v>
      </c>
      <c r="D1283" s="8" t="s">
        <v>45</v>
      </c>
      <c r="E1283" s="8" t="s">
        <v>150</v>
      </c>
      <c r="F1283" s="8">
        <v>49218060</v>
      </c>
      <c r="G1283" s="8">
        <v>19</v>
      </c>
      <c r="H1283" s="8" t="s">
        <v>1567</v>
      </c>
      <c r="I1283" s="9" t="s">
        <v>1568</v>
      </c>
      <c r="J1283" s="60">
        <v>5.1097499999999997E-3</v>
      </c>
      <c r="K1283" s="61">
        <v>9.8876999999999993E-4</v>
      </c>
      <c r="L1283" s="62">
        <v>2.3699999999999999E-7</v>
      </c>
      <c r="M1283" s="60">
        <v>175549</v>
      </c>
    </row>
    <row r="1284" spans="1:13" hidden="1" x14ac:dyDescent="0.2">
      <c r="A1284" s="8" t="s">
        <v>288</v>
      </c>
      <c r="B1284" s="8" t="s">
        <v>100</v>
      </c>
      <c r="C1284" t="s">
        <v>26</v>
      </c>
      <c r="D1284" t="s">
        <v>45</v>
      </c>
      <c r="E1284" s="8" t="s">
        <v>150</v>
      </c>
      <c r="F1284" s="8">
        <v>49218060</v>
      </c>
      <c r="G1284" s="8">
        <v>19</v>
      </c>
      <c r="H1284" s="8" t="s">
        <v>1567</v>
      </c>
      <c r="I1284" s="9" t="s">
        <v>1568</v>
      </c>
      <c r="J1284" s="60">
        <v>5.1097499999999997E-3</v>
      </c>
      <c r="K1284" s="61">
        <v>9.8877199999999996E-4</v>
      </c>
      <c r="L1284" s="62">
        <v>2.3699999999999999E-7</v>
      </c>
      <c r="M1284" s="60">
        <v>175549</v>
      </c>
    </row>
    <row r="1285" spans="1:13" hidden="1" x14ac:dyDescent="0.2">
      <c r="A1285" s="8" t="s">
        <v>267</v>
      </c>
      <c r="B1285" s="8" t="s">
        <v>132</v>
      </c>
      <c r="C1285" s="8" t="s">
        <v>14</v>
      </c>
      <c r="D1285" s="8" t="s">
        <v>45</v>
      </c>
      <c r="E1285" s="8">
        <v>0.28143899999999999</v>
      </c>
      <c r="F1285" s="8">
        <v>135837906</v>
      </c>
      <c r="G1285" s="8">
        <v>2</v>
      </c>
      <c r="H1285" s="8" t="s">
        <v>656</v>
      </c>
      <c r="I1285" s="9" t="s">
        <v>657</v>
      </c>
      <c r="J1285" s="60">
        <v>1.0149999999999999E-2</v>
      </c>
      <c r="K1285" s="61">
        <v>1.9661499999999998E-3</v>
      </c>
      <c r="L1285" s="62">
        <v>2.3999999999999998E-7</v>
      </c>
      <c r="M1285" s="60">
        <v>345665</v>
      </c>
    </row>
    <row r="1286" spans="1:13" hidden="1" x14ac:dyDescent="0.2">
      <c r="A1286" s="8" t="s">
        <v>267</v>
      </c>
      <c r="B1286" s="8" t="s">
        <v>132</v>
      </c>
      <c r="C1286" s="8" t="s">
        <v>14</v>
      </c>
      <c r="D1286" s="8" t="s">
        <v>45</v>
      </c>
      <c r="E1286" s="8">
        <v>0.26669999999999999</v>
      </c>
      <c r="F1286" s="8">
        <v>135837906</v>
      </c>
      <c r="G1286" s="8">
        <v>2</v>
      </c>
      <c r="H1286" s="8" t="s">
        <v>984</v>
      </c>
      <c r="I1286" s="9" t="s">
        <v>1962</v>
      </c>
      <c r="J1286" s="60">
        <v>-1.9E-2</v>
      </c>
      <c r="K1286" s="61">
        <v>3.5999999999999999E-3</v>
      </c>
      <c r="L1286" s="62">
        <v>2.3999999999999998E-7</v>
      </c>
      <c r="M1286" s="60">
        <v>237674</v>
      </c>
    </row>
    <row r="1287" spans="1:13" hidden="1" x14ac:dyDescent="0.2">
      <c r="A1287" s="8" t="s">
        <v>267</v>
      </c>
      <c r="B1287" s="8" t="s">
        <v>132</v>
      </c>
      <c r="C1287" s="8" t="s">
        <v>14</v>
      </c>
      <c r="D1287" s="8" t="s">
        <v>45</v>
      </c>
      <c r="E1287" s="8">
        <v>0.28391499999999997</v>
      </c>
      <c r="F1287" s="8">
        <v>135837906</v>
      </c>
      <c r="G1287" s="8">
        <v>2</v>
      </c>
      <c r="H1287" s="8" t="s">
        <v>633</v>
      </c>
      <c r="I1287" s="9" t="s">
        <v>672</v>
      </c>
      <c r="J1287" s="60">
        <v>-2.20209E-2</v>
      </c>
      <c r="K1287" s="61">
        <v>4.2672099999999996E-3</v>
      </c>
      <c r="L1287" s="62">
        <v>2.4999999999999999E-7</v>
      </c>
      <c r="M1287" s="60">
        <v>115082</v>
      </c>
    </row>
    <row r="1288" spans="1:13" hidden="1" x14ac:dyDescent="0.2">
      <c r="A1288" s="8" t="s">
        <v>267</v>
      </c>
      <c r="B1288" s="8" t="s">
        <v>132</v>
      </c>
      <c r="C1288" s="8" t="s">
        <v>14</v>
      </c>
      <c r="D1288" s="8" t="s">
        <v>45</v>
      </c>
      <c r="E1288" s="8">
        <v>0.28143200000000002</v>
      </c>
      <c r="F1288" s="8">
        <v>135837906</v>
      </c>
      <c r="G1288" s="8">
        <v>2</v>
      </c>
      <c r="H1288" s="8" t="s">
        <v>680</v>
      </c>
      <c r="I1288" s="9" t="s">
        <v>681</v>
      </c>
      <c r="J1288" s="60">
        <v>9.9786100000000006E-3</v>
      </c>
      <c r="K1288" s="61">
        <v>1.9347800000000001E-3</v>
      </c>
      <c r="L1288" s="62">
        <v>2.4999999999999999E-7</v>
      </c>
      <c r="M1288" s="60" t="s">
        <v>150</v>
      </c>
    </row>
    <row r="1289" spans="1:13" hidden="1" x14ac:dyDescent="0.2">
      <c r="A1289" s="8" t="s">
        <v>267</v>
      </c>
      <c r="B1289" s="8" t="s">
        <v>100</v>
      </c>
      <c r="C1289" s="8" t="s">
        <v>26</v>
      </c>
      <c r="D1289" s="8" t="s">
        <v>45</v>
      </c>
      <c r="E1289" s="8">
        <v>0.49823800000000001</v>
      </c>
      <c r="F1289" s="8">
        <v>49218060</v>
      </c>
      <c r="G1289" s="8">
        <v>19</v>
      </c>
      <c r="H1289" s="8" t="s">
        <v>1569</v>
      </c>
      <c r="I1289" s="9" t="s">
        <v>1570</v>
      </c>
      <c r="J1289" s="60">
        <v>5.5327400000000004E-3</v>
      </c>
      <c r="K1289" s="61">
        <v>1.0728999999999999E-3</v>
      </c>
      <c r="L1289" s="62">
        <v>2.5100000000000001E-7</v>
      </c>
      <c r="M1289" s="60">
        <v>337159</v>
      </c>
    </row>
    <row r="1290" spans="1:13" hidden="1" x14ac:dyDescent="0.2">
      <c r="A1290" s="8" t="s">
        <v>288</v>
      </c>
      <c r="B1290" s="8" t="s">
        <v>100</v>
      </c>
      <c r="C1290" t="s">
        <v>26</v>
      </c>
      <c r="D1290" t="s">
        <v>45</v>
      </c>
      <c r="E1290" s="8">
        <v>0.49823800000000001</v>
      </c>
      <c r="F1290" s="8">
        <v>49218060</v>
      </c>
      <c r="G1290" s="8">
        <v>19</v>
      </c>
      <c r="H1290" s="8" t="s">
        <v>1569</v>
      </c>
      <c r="I1290" s="9" t="s">
        <v>1570</v>
      </c>
      <c r="J1290" s="60">
        <v>5.5327400000000004E-3</v>
      </c>
      <c r="K1290" s="61">
        <v>1.0728999999999999E-3</v>
      </c>
      <c r="L1290" s="62">
        <v>2.5100000000000001E-7</v>
      </c>
      <c r="M1290" s="60">
        <v>337159</v>
      </c>
    </row>
    <row r="1291" spans="1:13" hidden="1" x14ac:dyDescent="0.2">
      <c r="A1291" s="8" t="s">
        <v>267</v>
      </c>
      <c r="B1291" s="8" t="s">
        <v>100</v>
      </c>
      <c r="C1291" s="8" t="s">
        <v>26</v>
      </c>
      <c r="D1291" s="8" t="s">
        <v>45</v>
      </c>
      <c r="E1291" s="8">
        <v>0.49687700000000001</v>
      </c>
      <c r="F1291" s="8">
        <v>49218060</v>
      </c>
      <c r="G1291" s="8">
        <v>19</v>
      </c>
      <c r="H1291" s="8" t="s">
        <v>1571</v>
      </c>
      <c r="I1291" s="9" t="s">
        <v>1572</v>
      </c>
      <c r="J1291" s="60">
        <v>2.1344800000000001E-2</v>
      </c>
      <c r="K1291" s="61">
        <v>4.14285E-3</v>
      </c>
      <c r="L1291" s="62">
        <v>2.6E-7</v>
      </c>
      <c r="M1291" s="60">
        <v>115082</v>
      </c>
    </row>
    <row r="1292" spans="1:13" hidden="1" x14ac:dyDescent="0.2">
      <c r="A1292" s="8" t="s">
        <v>267</v>
      </c>
      <c r="B1292" s="8" t="s">
        <v>132</v>
      </c>
      <c r="C1292" s="8" t="s">
        <v>14</v>
      </c>
      <c r="D1292" s="8" t="s">
        <v>45</v>
      </c>
      <c r="E1292" s="8">
        <v>0.28396700000000002</v>
      </c>
      <c r="F1292" s="8">
        <v>135837906</v>
      </c>
      <c r="G1292" s="8">
        <v>2</v>
      </c>
      <c r="H1292" s="8" t="s">
        <v>691</v>
      </c>
      <c r="I1292" s="9" t="s">
        <v>692</v>
      </c>
      <c r="J1292" s="60">
        <v>-8.5079999999999999E-3</v>
      </c>
      <c r="K1292" s="61">
        <v>1.6513599999999999E-3</v>
      </c>
      <c r="L1292" s="62">
        <v>2.6E-7</v>
      </c>
      <c r="M1292" s="60">
        <v>454724</v>
      </c>
    </row>
    <row r="1293" spans="1:13" hidden="1" x14ac:dyDescent="0.2">
      <c r="A1293" s="8" t="s">
        <v>288</v>
      </c>
      <c r="B1293" s="8" t="s">
        <v>100</v>
      </c>
      <c r="C1293" t="s">
        <v>26</v>
      </c>
      <c r="D1293" t="s">
        <v>45</v>
      </c>
      <c r="E1293" s="8">
        <v>0.49687700000000001</v>
      </c>
      <c r="F1293" s="8">
        <v>49218060</v>
      </c>
      <c r="G1293" s="8">
        <v>19</v>
      </c>
      <c r="H1293" s="8" t="s">
        <v>1571</v>
      </c>
      <c r="I1293" s="9" t="s">
        <v>1572</v>
      </c>
      <c r="J1293" s="60">
        <v>2.1344800000000001E-2</v>
      </c>
      <c r="K1293" s="61">
        <v>4.14285E-3</v>
      </c>
      <c r="L1293" s="62">
        <v>2.6E-7</v>
      </c>
      <c r="M1293" s="60">
        <v>115082</v>
      </c>
    </row>
    <row r="1294" spans="1:13" hidden="1" x14ac:dyDescent="0.2">
      <c r="A1294" s="8" t="s">
        <v>267</v>
      </c>
      <c r="B1294" s="8" t="s">
        <v>100</v>
      </c>
      <c r="C1294" s="8" t="s">
        <v>26</v>
      </c>
      <c r="D1294" s="8" t="s">
        <v>45</v>
      </c>
      <c r="E1294" s="8" t="s">
        <v>150</v>
      </c>
      <c r="F1294" s="8">
        <v>49218060</v>
      </c>
      <c r="G1294" s="8">
        <v>19</v>
      </c>
      <c r="H1294" s="8" t="s">
        <v>743</v>
      </c>
      <c r="I1294" s="9" t="s">
        <v>1573</v>
      </c>
      <c r="J1294" s="60">
        <v>2.6599999999999999E-2</v>
      </c>
      <c r="K1294" s="61">
        <v>5.1999999999999998E-3</v>
      </c>
      <c r="L1294" s="62">
        <v>2.6100000000000002E-7</v>
      </c>
      <c r="M1294" s="60">
        <v>70814</v>
      </c>
    </row>
    <row r="1295" spans="1:13" hidden="1" x14ac:dyDescent="0.2">
      <c r="A1295" s="8" t="s">
        <v>288</v>
      </c>
      <c r="B1295" s="8" t="s">
        <v>100</v>
      </c>
      <c r="C1295" t="s">
        <v>26</v>
      </c>
      <c r="D1295" t="s">
        <v>45</v>
      </c>
      <c r="E1295" s="8" t="s">
        <v>150</v>
      </c>
      <c r="F1295" s="8">
        <v>49218060</v>
      </c>
      <c r="G1295" s="8">
        <v>19</v>
      </c>
      <c r="H1295" s="8" t="s">
        <v>743</v>
      </c>
      <c r="I1295" s="9" t="s">
        <v>1573</v>
      </c>
      <c r="J1295" s="60">
        <v>2.6599999999999999E-2</v>
      </c>
      <c r="K1295" s="61">
        <v>5.1999999999999998E-3</v>
      </c>
      <c r="L1295" s="62">
        <v>2.6100000000000002E-7</v>
      </c>
      <c r="M1295" s="60">
        <v>70814</v>
      </c>
    </row>
    <row r="1296" spans="1:13" hidden="1" x14ac:dyDescent="0.2">
      <c r="A1296" s="8" t="s">
        <v>287</v>
      </c>
      <c r="B1296" s="8" t="s">
        <v>30</v>
      </c>
      <c r="C1296" t="s">
        <v>26</v>
      </c>
      <c r="D1296" t="s">
        <v>15</v>
      </c>
      <c r="E1296" s="8">
        <v>0.295929</v>
      </c>
      <c r="F1296" s="8">
        <v>96011248</v>
      </c>
      <c r="G1296" s="8">
        <v>13</v>
      </c>
      <c r="H1296" s="8" t="s">
        <v>1099</v>
      </c>
      <c r="I1296" s="9" t="s">
        <v>1211</v>
      </c>
      <c r="J1296" s="60">
        <v>1.3141E-2</v>
      </c>
      <c r="K1296" s="61">
        <v>2.5533999999999999E-3</v>
      </c>
      <c r="L1296" s="62">
        <v>2.6600000000000003E-7</v>
      </c>
      <c r="M1296" s="60">
        <v>350474</v>
      </c>
    </row>
    <row r="1297" spans="1:13" hidden="1" x14ac:dyDescent="0.2">
      <c r="A1297" s="8" t="s">
        <v>267</v>
      </c>
      <c r="B1297" s="8" t="s">
        <v>132</v>
      </c>
      <c r="C1297" s="8" t="s">
        <v>14</v>
      </c>
      <c r="D1297" s="8" t="s">
        <v>45</v>
      </c>
      <c r="E1297" s="8">
        <v>0.267204</v>
      </c>
      <c r="F1297" s="8">
        <v>135837906</v>
      </c>
      <c r="G1297" s="8">
        <v>2</v>
      </c>
      <c r="H1297" s="8" t="s">
        <v>678</v>
      </c>
      <c r="I1297" s="9" t="s">
        <v>715</v>
      </c>
      <c r="J1297" s="60">
        <v>-1.3896800000000001E-2</v>
      </c>
      <c r="K1297" s="61">
        <v>2.7023500000000001E-3</v>
      </c>
      <c r="L1297" s="62">
        <v>2.7099999999999998E-7</v>
      </c>
      <c r="M1297" s="60">
        <v>331164</v>
      </c>
    </row>
    <row r="1298" spans="1:13" hidden="1" x14ac:dyDescent="0.2">
      <c r="A1298" s="8" t="s">
        <v>267</v>
      </c>
      <c r="B1298" s="8" t="s">
        <v>100</v>
      </c>
      <c r="C1298" s="8" t="s">
        <v>26</v>
      </c>
      <c r="D1298" s="8" t="s">
        <v>45</v>
      </c>
      <c r="E1298" s="8" t="s">
        <v>150</v>
      </c>
      <c r="F1298" s="8">
        <v>49218060</v>
      </c>
      <c r="G1298" s="8">
        <v>19</v>
      </c>
      <c r="H1298" s="8" t="s">
        <v>1574</v>
      </c>
      <c r="I1298" s="9" t="s">
        <v>1575</v>
      </c>
      <c r="J1298" s="60">
        <v>4.1723200000000002E-2</v>
      </c>
      <c r="K1298" s="61">
        <v>8.1148999999999995E-3</v>
      </c>
      <c r="L1298" s="62">
        <v>2.72E-7</v>
      </c>
      <c r="M1298" s="60">
        <v>407746</v>
      </c>
    </row>
    <row r="1299" spans="1:13" hidden="1" x14ac:dyDescent="0.2">
      <c r="A1299" s="8" t="s">
        <v>288</v>
      </c>
      <c r="B1299" s="8" t="s">
        <v>100</v>
      </c>
      <c r="C1299" t="s">
        <v>26</v>
      </c>
      <c r="D1299" t="s">
        <v>45</v>
      </c>
      <c r="E1299" s="8" t="s">
        <v>150</v>
      </c>
      <c r="F1299" s="8">
        <v>49218060</v>
      </c>
      <c r="G1299" s="8">
        <v>19</v>
      </c>
      <c r="H1299" s="8" t="s">
        <v>1574</v>
      </c>
      <c r="I1299" s="9" t="s">
        <v>1575</v>
      </c>
      <c r="J1299" s="60">
        <v>4.1723200000000002E-2</v>
      </c>
      <c r="K1299" s="61">
        <v>8.1148999999999995E-3</v>
      </c>
      <c r="L1299" s="62">
        <v>2.72E-7</v>
      </c>
      <c r="M1299" s="60">
        <v>407746</v>
      </c>
    </row>
    <row r="1300" spans="1:13" hidden="1" x14ac:dyDescent="0.2">
      <c r="A1300" s="8" t="s">
        <v>267</v>
      </c>
      <c r="B1300" s="8" t="s">
        <v>100</v>
      </c>
      <c r="C1300" s="8" t="s">
        <v>26</v>
      </c>
      <c r="D1300" s="8" t="s">
        <v>45</v>
      </c>
      <c r="E1300" s="8" t="s">
        <v>150</v>
      </c>
      <c r="F1300" s="8">
        <v>49218060</v>
      </c>
      <c r="G1300" s="8">
        <v>19</v>
      </c>
      <c r="H1300" s="8" t="s">
        <v>1576</v>
      </c>
      <c r="I1300" s="9" t="s">
        <v>1577</v>
      </c>
      <c r="J1300" s="60">
        <v>4.1719300000000001E-2</v>
      </c>
      <c r="K1300" s="61">
        <v>8.1146900000000008E-3</v>
      </c>
      <c r="L1300" s="62">
        <v>2.7300000000000002E-7</v>
      </c>
      <c r="M1300" s="60">
        <v>407746</v>
      </c>
    </row>
    <row r="1301" spans="1:13" hidden="1" x14ac:dyDescent="0.2">
      <c r="A1301" s="8" t="s">
        <v>288</v>
      </c>
      <c r="B1301" s="8" t="s">
        <v>100</v>
      </c>
      <c r="C1301" t="s">
        <v>26</v>
      </c>
      <c r="D1301" t="s">
        <v>45</v>
      </c>
      <c r="E1301" s="8" t="s">
        <v>150</v>
      </c>
      <c r="F1301" s="8">
        <v>49218060</v>
      </c>
      <c r="G1301" s="8">
        <v>19</v>
      </c>
      <c r="H1301" s="8" t="s">
        <v>1576</v>
      </c>
      <c r="I1301" s="9" t="s">
        <v>1577</v>
      </c>
      <c r="J1301" s="60">
        <v>4.1719300000000001E-2</v>
      </c>
      <c r="K1301" s="61">
        <v>8.1146900000000008E-3</v>
      </c>
      <c r="L1301" s="62">
        <v>2.7300000000000002E-7</v>
      </c>
      <c r="M1301" s="60">
        <v>407746</v>
      </c>
    </row>
    <row r="1302" spans="1:13" x14ac:dyDescent="0.2">
      <c r="A1302" s="8" t="s">
        <v>267</v>
      </c>
      <c r="B1302" s="8" t="s">
        <v>135</v>
      </c>
      <c r="C1302" s="8" t="s">
        <v>26</v>
      </c>
      <c r="D1302" s="8" t="s">
        <v>45</v>
      </c>
      <c r="E1302" s="8">
        <v>0.75722699999999998</v>
      </c>
      <c r="F1302" s="8">
        <v>136616754</v>
      </c>
      <c r="G1302" s="8">
        <v>2</v>
      </c>
      <c r="H1302" s="8" t="s">
        <v>469</v>
      </c>
      <c r="I1302" s="9" t="s">
        <v>470</v>
      </c>
      <c r="J1302" s="82">
        <v>1.26E-2</v>
      </c>
      <c r="K1302" s="83">
        <v>2.5000000000000001E-3</v>
      </c>
      <c r="L1302" s="82">
        <v>2.7399999999999999E-7</v>
      </c>
      <c r="M1302" s="82">
        <v>360116</v>
      </c>
    </row>
    <row r="1303" spans="1:13" hidden="1" x14ac:dyDescent="0.2">
      <c r="A1303" s="8" t="s">
        <v>267</v>
      </c>
      <c r="B1303" s="8" t="s">
        <v>128</v>
      </c>
      <c r="C1303" s="8" t="s">
        <v>26</v>
      </c>
      <c r="D1303" s="8" t="s">
        <v>15</v>
      </c>
      <c r="E1303" s="8">
        <v>0.30015399999999998</v>
      </c>
      <c r="F1303" s="8">
        <v>1030320</v>
      </c>
      <c r="G1303" s="8">
        <v>19</v>
      </c>
      <c r="H1303" s="8" t="s">
        <v>1827</v>
      </c>
      <c r="I1303" s="9" t="s">
        <v>1828</v>
      </c>
      <c r="J1303" s="60">
        <v>-1.34615E-2</v>
      </c>
      <c r="K1303" s="61">
        <v>2.61919E-3</v>
      </c>
      <c r="L1303" s="62">
        <v>2.7599999999999998E-7</v>
      </c>
      <c r="M1303" s="60">
        <v>349861</v>
      </c>
    </row>
    <row r="1304" spans="1:13" hidden="1" x14ac:dyDescent="0.2">
      <c r="A1304" s="8" t="s">
        <v>267</v>
      </c>
      <c r="B1304" s="8" t="s">
        <v>132</v>
      </c>
      <c r="C1304" s="8" t="s">
        <v>14</v>
      </c>
      <c r="D1304" s="8" t="s">
        <v>45</v>
      </c>
      <c r="E1304" s="8">
        <v>0.267204</v>
      </c>
      <c r="F1304" s="8">
        <v>135837906</v>
      </c>
      <c r="G1304" s="8">
        <v>2</v>
      </c>
      <c r="H1304" s="8" t="s">
        <v>555</v>
      </c>
      <c r="I1304" s="9" t="s">
        <v>658</v>
      </c>
      <c r="J1304" s="60">
        <v>1.14994E-2</v>
      </c>
      <c r="K1304" s="61">
        <v>2.2377500000000002E-3</v>
      </c>
      <c r="L1304" s="62">
        <v>2.7700000000000001E-7</v>
      </c>
      <c r="M1304" s="60">
        <v>307638</v>
      </c>
    </row>
    <row r="1305" spans="1:13" hidden="1" x14ac:dyDescent="0.2">
      <c r="A1305" s="8" t="s">
        <v>267</v>
      </c>
      <c r="B1305" s="8" t="s">
        <v>100</v>
      </c>
      <c r="C1305" s="8" t="s">
        <v>26</v>
      </c>
      <c r="D1305" s="8" t="s">
        <v>45</v>
      </c>
      <c r="E1305" s="8">
        <v>0.49785800000000002</v>
      </c>
      <c r="F1305" s="8">
        <v>49218060</v>
      </c>
      <c r="G1305" s="8">
        <v>19</v>
      </c>
      <c r="H1305" s="8" t="s">
        <v>1578</v>
      </c>
      <c r="I1305" s="9" t="s">
        <v>1579</v>
      </c>
      <c r="J1305" s="60">
        <v>1.1873599999999999E-3</v>
      </c>
      <c r="K1305" s="61">
        <v>2.3107999999999999E-4</v>
      </c>
      <c r="L1305" s="62">
        <v>2.8000000000000002E-7</v>
      </c>
      <c r="M1305" s="60">
        <v>463010</v>
      </c>
    </row>
    <row r="1306" spans="1:13" hidden="1" x14ac:dyDescent="0.2">
      <c r="A1306" s="8" t="s">
        <v>267</v>
      </c>
      <c r="B1306" s="8" t="s">
        <v>100</v>
      </c>
      <c r="C1306" s="8" t="s">
        <v>26</v>
      </c>
      <c r="D1306" s="8" t="s">
        <v>45</v>
      </c>
      <c r="E1306" s="8">
        <v>0.49787399999999998</v>
      </c>
      <c r="F1306" s="8">
        <v>49218060</v>
      </c>
      <c r="G1306" s="8">
        <v>19</v>
      </c>
      <c r="H1306" s="8" t="s">
        <v>1580</v>
      </c>
      <c r="I1306" s="9" t="s">
        <v>1581</v>
      </c>
      <c r="J1306" s="60">
        <v>-7.5391E-3</v>
      </c>
      <c r="K1306" s="61">
        <v>1.4682300000000001E-3</v>
      </c>
      <c r="L1306" s="62">
        <v>2.8000000000000002E-7</v>
      </c>
      <c r="M1306" s="60">
        <v>460006</v>
      </c>
    </row>
    <row r="1307" spans="1:13" hidden="1" x14ac:dyDescent="0.2">
      <c r="A1307" s="8" t="s">
        <v>288</v>
      </c>
      <c r="B1307" s="8" t="s">
        <v>100</v>
      </c>
      <c r="C1307" t="s">
        <v>26</v>
      </c>
      <c r="D1307" t="s">
        <v>45</v>
      </c>
      <c r="E1307" s="8">
        <v>0.49785800000000002</v>
      </c>
      <c r="F1307" s="8">
        <v>49218060</v>
      </c>
      <c r="G1307" s="8">
        <v>19</v>
      </c>
      <c r="H1307" s="8" t="s">
        <v>1578</v>
      </c>
      <c r="I1307" s="9" t="s">
        <v>1579</v>
      </c>
      <c r="J1307" s="60">
        <v>1.1873599999999999E-3</v>
      </c>
      <c r="K1307" s="61">
        <v>2.3108300000000001E-4</v>
      </c>
      <c r="L1307" s="62">
        <v>2.8000000000000002E-7</v>
      </c>
      <c r="M1307" s="60">
        <v>463010</v>
      </c>
    </row>
    <row r="1308" spans="1:13" hidden="1" x14ac:dyDescent="0.2">
      <c r="A1308" s="8" t="s">
        <v>288</v>
      </c>
      <c r="B1308" s="8" t="s">
        <v>100</v>
      </c>
      <c r="C1308" t="s">
        <v>26</v>
      </c>
      <c r="D1308" t="s">
        <v>45</v>
      </c>
      <c r="E1308" s="8">
        <v>0.49787399999999998</v>
      </c>
      <c r="F1308" s="8">
        <v>49218060</v>
      </c>
      <c r="G1308" s="8">
        <v>19</v>
      </c>
      <c r="H1308" s="8" t="s">
        <v>1580</v>
      </c>
      <c r="I1308" s="9" t="s">
        <v>1581</v>
      </c>
      <c r="J1308" s="60">
        <v>-7.5391E-3</v>
      </c>
      <c r="K1308" s="61">
        <v>1.4682300000000001E-3</v>
      </c>
      <c r="L1308" s="62">
        <v>2.8000000000000002E-7</v>
      </c>
      <c r="M1308" s="60">
        <v>460006</v>
      </c>
    </row>
    <row r="1309" spans="1:13" hidden="1" x14ac:dyDescent="0.2">
      <c r="A1309" s="8" t="s">
        <v>267</v>
      </c>
      <c r="B1309" s="8" t="s">
        <v>100</v>
      </c>
      <c r="C1309" s="8" t="s">
        <v>26</v>
      </c>
      <c r="D1309" s="8" t="s">
        <v>45</v>
      </c>
      <c r="E1309" s="8">
        <v>0.50054100000000001</v>
      </c>
      <c r="F1309" s="8">
        <v>49218060</v>
      </c>
      <c r="G1309" s="8">
        <v>19</v>
      </c>
      <c r="H1309" s="8" t="s">
        <v>1582</v>
      </c>
      <c r="I1309" s="9" t="s">
        <v>1583</v>
      </c>
      <c r="J1309" s="60">
        <v>1.24367E-2</v>
      </c>
      <c r="K1309" s="61">
        <v>2.42318E-3</v>
      </c>
      <c r="L1309" s="62">
        <v>2.8599999999999999E-7</v>
      </c>
      <c r="M1309" s="60">
        <v>344728</v>
      </c>
    </row>
    <row r="1310" spans="1:13" hidden="1" x14ac:dyDescent="0.2">
      <c r="A1310" s="8" t="s">
        <v>288</v>
      </c>
      <c r="B1310" s="8" t="s">
        <v>100</v>
      </c>
      <c r="C1310" t="s">
        <v>26</v>
      </c>
      <c r="D1310" t="s">
        <v>45</v>
      </c>
      <c r="E1310" s="8">
        <v>0.50054100000000001</v>
      </c>
      <c r="F1310" s="8">
        <v>49218060</v>
      </c>
      <c r="G1310" s="8">
        <v>19</v>
      </c>
      <c r="H1310" s="8" t="s">
        <v>1582</v>
      </c>
      <c r="I1310" s="9" t="s">
        <v>1583</v>
      </c>
      <c r="J1310" s="60">
        <v>1.24367E-2</v>
      </c>
      <c r="K1310" s="61">
        <v>2.42318E-3</v>
      </c>
      <c r="L1310" s="62">
        <v>2.8599999999999999E-7</v>
      </c>
      <c r="M1310" s="60">
        <v>344728</v>
      </c>
    </row>
    <row r="1311" spans="1:13" x14ac:dyDescent="0.2">
      <c r="A1311" s="8" t="s">
        <v>267</v>
      </c>
      <c r="B1311" s="8" t="s">
        <v>135</v>
      </c>
      <c r="C1311" s="8" t="s">
        <v>26</v>
      </c>
      <c r="D1311" s="8" t="s">
        <v>45</v>
      </c>
      <c r="E1311" s="8">
        <v>0.73888500000000001</v>
      </c>
      <c r="F1311" s="8">
        <v>136616754</v>
      </c>
      <c r="G1311" s="8">
        <v>2</v>
      </c>
      <c r="H1311" s="8" t="s">
        <v>798</v>
      </c>
      <c r="I1311" s="9" t="s">
        <v>799</v>
      </c>
      <c r="J1311" s="82">
        <v>-1.2002499999999999E-2</v>
      </c>
      <c r="K1311" s="83">
        <v>2.33914E-3</v>
      </c>
      <c r="L1311" s="82">
        <v>2.8999999999999998E-7</v>
      </c>
      <c r="M1311" s="82" t="s">
        <v>150</v>
      </c>
    </row>
    <row r="1312" spans="1:13" hidden="1" x14ac:dyDescent="0.2">
      <c r="A1312" s="8" t="s">
        <v>267</v>
      </c>
      <c r="B1312" s="8" t="s">
        <v>100</v>
      </c>
      <c r="C1312" s="8" t="s">
        <v>26</v>
      </c>
      <c r="D1312" s="8" t="s">
        <v>45</v>
      </c>
      <c r="E1312" s="8">
        <v>0.49780000000000002</v>
      </c>
      <c r="F1312" s="8">
        <v>49218060</v>
      </c>
      <c r="G1312" s="8">
        <v>19</v>
      </c>
      <c r="H1312" s="8" t="s">
        <v>437</v>
      </c>
      <c r="I1312" s="9" t="s">
        <v>453</v>
      </c>
      <c r="J1312" s="60">
        <v>-6.7409999999999996E-3</v>
      </c>
      <c r="K1312" s="61">
        <v>1.31347E-3</v>
      </c>
      <c r="L1312" s="62">
        <v>2.8999999999999998E-7</v>
      </c>
      <c r="M1312" s="60">
        <v>454874</v>
      </c>
    </row>
    <row r="1313" spans="1:13" hidden="1" x14ac:dyDescent="0.2">
      <c r="A1313" s="8" t="s">
        <v>288</v>
      </c>
      <c r="B1313" s="8" t="s">
        <v>100</v>
      </c>
      <c r="C1313" t="s">
        <v>26</v>
      </c>
      <c r="D1313" t="s">
        <v>45</v>
      </c>
      <c r="E1313" s="8">
        <v>0.49780000000000002</v>
      </c>
      <c r="F1313" s="8">
        <v>49218060</v>
      </c>
      <c r="G1313" s="8">
        <v>19</v>
      </c>
      <c r="H1313" s="8" t="s">
        <v>437</v>
      </c>
      <c r="I1313" s="9" t="s">
        <v>453</v>
      </c>
      <c r="J1313" s="60">
        <v>-6.7410300000000003E-3</v>
      </c>
      <c r="K1313" s="61">
        <v>1.31347E-3</v>
      </c>
      <c r="L1313" s="62">
        <v>2.8999999999999998E-7</v>
      </c>
      <c r="M1313" s="60">
        <v>454874</v>
      </c>
    </row>
    <row r="1314" spans="1:13" x14ac:dyDescent="0.2">
      <c r="A1314" s="8" t="s">
        <v>267</v>
      </c>
      <c r="B1314" s="8" t="s">
        <v>135</v>
      </c>
      <c r="C1314" s="8" t="s">
        <v>26</v>
      </c>
      <c r="D1314" s="8" t="s">
        <v>45</v>
      </c>
      <c r="E1314" s="8">
        <v>0.757664</v>
      </c>
      <c r="F1314" s="8">
        <v>136616754</v>
      </c>
      <c r="G1314" s="8">
        <v>2</v>
      </c>
      <c r="H1314" s="8" t="s">
        <v>800</v>
      </c>
      <c r="I1314" s="9" t="s">
        <v>801</v>
      </c>
      <c r="J1314" s="82">
        <v>-1.31412E-2</v>
      </c>
      <c r="K1314" s="83">
        <v>2.5636999999999999E-3</v>
      </c>
      <c r="L1314" s="82">
        <v>2.96E-7</v>
      </c>
      <c r="M1314" s="82">
        <v>255492</v>
      </c>
    </row>
    <row r="1315" spans="1:13" hidden="1" x14ac:dyDescent="0.2">
      <c r="A1315" s="8" t="s">
        <v>267</v>
      </c>
      <c r="B1315" s="8" t="s">
        <v>132</v>
      </c>
      <c r="C1315" s="8" t="s">
        <v>14</v>
      </c>
      <c r="D1315" s="8" t="s">
        <v>45</v>
      </c>
      <c r="E1315" s="8">
        <v>0.44115399999999999</v>
      </c>
      <c r="F1315" s="8">
        <v>135837906</v>
      </c>
      <c r="G1315" s="8">
        <v>2</v>
      </c>
      <c r="H1315" s="8" t="s">
        <v>1963</v>
      </c>
      <c r="I1315" s="9" t="s">
        <v>1964</v>
      </c>
      <c r="J1315" s="60">
        <v>-6.1383699999999999E-2</v>
      </c>
      <c r="K1315" s="61">
        <v>1.1975700000000001E-2</v>
      </c>
      <c r="L1315" s="62">
        <v>2.96E-7</v>
      </c>
      <c r="M1315" s="60">
        <v>25191</v>
      </c>
    </row>
    <row r="1316" spans="1:13" hidden="1" x14ac:dyDescent="0.2">
      <c r="A1316" s="8" t="s">
        <v>267</v>
      </c>
      <c r="B1316" s="8" t="s">
        <v>100</v>
      </c>
      <c r="C1316" s="8" t="s">
        <v>26</v>
      </c>
      <c r="D1316" s="8" t="s">
        <v>45</v>
      </c>
      <c r="E1316" s="8">
        <v>0.49686799999999998</v>
      </c>
      <c r="F1316" s="8">
        <v>49218060</v>
      </c>
      <c r="G1316" s="8">
        <v>19</v>
      </c>
      <c r="H1316" s="8" t="s">
        <v>1584</v>
      </c>
      <c r="I1316" s="9" t="s">
        <v>1585</v>
      </c>
      <c r="J1316" s="60">
        <v>2.0681999999999999E-2</v>
      </c>
      <c r="K1316" s="61">
        <v>4.0738700000000003E-3</v>
      </c>
      <c r="L1316" s="62">
        <v>2.9999999999999999E-7</v>
      </c>
      <c r="M1316" s="60" t="s">
        <v>150</v>
      </c>
    </row>
    <row r="1317" spans="1:13" hidden="1" x14ac:dyDescent="0.2">
      <c r="A1317" s="8" t="s">
        <v>267</v>
      </c>
      <c r="B1317" s="8" t="s">
        <v>132</v>
      </c>
      <c r="C1317" s="8" t="s">
        <v>14</v>
      </c>
      <c r="D1317" s="8" t="s">
        <v>45</v>
      </c>
      <c r="E1317" s="8">
        <v>0.28143200000000002</v>
      </c>
      <c r="F1317" s="8">
        <v>135837906</v>
      </c>
      <c r="G1317" s="8">
        <v>2</v>
      </c>
      <c r="H1317" s="8" t="s">
        <v>684</v>
      </c>
      <c r="I1317" s="9" t="s">
        <v>685</v>
      </c>
      <c r="J1317" s="60">
        <v>8.3576099999999997E-3</v>
      </c>
      <c r="K1317" s="61">
        <v>1.6307299999999999E-3</v>
      </c>
      <c r="L1317" s="62">
        <v>2.9999999999999999E-7</v>
      </c>
      <c r="M1317" s="60" t="s">
        <v>150</v>
      </c>
    </row>
    <row r="1318" spans="1:13" hidden="1" x14ac:dyDescent="0.2">
      <c r="A1318" s="8" t="s">
        <v>267</v>
      </c>
      <c r="B1318" s="8" t="s">
        <v>132</v>
      </c>
      <c r="C1318" s="8" t="s">
        <v>14</v>
      </c>
      <c r="D1318" s="8" t="s">
        <v>45</v>
      </c>
      <c r="E1318" s="8">
        <v>0.28143200000000002</v>
      </c>
      <c r="F1318" s="8">
        <v>135837906</v>
      </c>
      <c r="G1318" s="8">
        <v>2</v>
      </c>
      <c r="H1318" s="8" t="s">
        <v>682</v>
      </c>
      <c r="I1318" s="9" t="s">
        <v>683</v>
      </c>
      <c r="J1318" s="60">
        <v>8.3576099999999997E-3</v>
      </c>
      <c r="K1318" s="61">
        <v>1.6307299999999999E-3</v>
      </c>
      <c r="L1318" s="62">
        <v>2.9999999999999999E-7</v>
      </c>
      <c r="M1318" s="60" t="s">
        <v>150</v>
      </c>
    </row>
    <row r="1319" spans="1:13" hidden="1" x14ac:dyDescent="0.2">
      <c r="A1319" s="8" t="s">
        <v>288</v>
      </c>
      <c r="B1319" s="8" t="s">
        <v>100</v>
      </c>
      <c r="C1319" t="s">
        <v>26</v>
      </c>
      <c r="D1319" t="s">
        <v>45</v>
      </c>
      <c r="E1319" s="8">
        <v>0.49686799999999998</v>
      </c>
      <c r="F1319" s="8">
        <v>49218060</v>
      </c>
      <c r="G1319" s="8">
        <v>19</v>
      </c>
      <c r="H1319" s="8" t="s">
        <v>1584</v>
      </c>
      <c r="I1319" s="9" t="s">
        <v>1585</v>
      </c>
      <c r="J1319" s="60">
        <v>2.0681999999999999E-2</v>
      </c>
      <c r="K1319" s="61">
        <v>4.0738700000000003E-3</v>
      </c>
      <c r="L1319" s="62">
        <v>2.9999999999999999E-7</v>
      </c>
      <c r="M1319" s="60" t="s">
        <v>150</v>
      </c>
    </row>
    <row r="1320" spans="1:13" hidden="1" x14ac:dyDescent="0.2">
      <c r="A1320" s="8" t="s">
        <v>226</v>
      </c>
      <c r="B1320" t="s">
        <v>33</v>
      </c>
      <c r="C1320" t="s">
        <v>14</v>
      </c>
      <c r="D1320" t="s">
        <v>15</v>
      </c>
      <c r="E1320">
        <v>0.23383899999999999</v>
      </c>
      <c r="F1320">
        <v>41519430</v>
      </c>
      <c r="G1320" s="8">
        <v>6</v>
      </c>
      <c r="H1320" t="s">
        <v>363</v>
      </c>
      <c r="I1320" t="s">
        <v>364</v>
      </c>
      <c r="J1320" s="67">
        <v>-1.3442300000000001E-2</v>
      </c>
      <c r="K1320" s="61">
        <v>2.6262299999999998E-3</v>
      </c>
      <c r="L1320" s="62">
        <v>3.0999900000000002E-7</v>
      </c>
      <c r="M1320" s="60">
        <v>408112</v>
      </c>
    </row>
    <row r="1321" spans="1:13" x14ac:dyDescent="0.2">
      <c r="A1321" s="8" t="s">
        <v>267</v>
      </c>
      <c r="B1321" s="8" t="s">
        <v>135</v>
      </c>
      <c r="C1321" s="8" t="s">
        <v>26</v>
      </c>
      <c r="D1321" s="8" t="s">
        <v>45</v>
      </c>
      <c r="E1321" s="8">
        <v>0.58730800000000005</v>
      </c>
      <c r="F1321" s="8">
        <v>136616754</v>
      </c>
      <c r="G1321" s="8">
        <v>2</v>
      </c>
      <c r="H1321" s="8" t="s">
        <v>802</v>
      </c>
      <c r="I1321" s="9" t="s">
        <v>803</v>
      </c>
      <c r="J1321" s="82">
        <v>7.6209299999999994E-2</v>
      </c>
      <c r="K1321" s="83">
        <v>1.48912E-2</v>
      </c>
      <c r="L1321" s="82">
        <v>3.1E-7</v>
      </c>
      <c r="M1321" s="82">
        <v>5959</v>
      </c>
    </row>
    <row r="1322" spans="1:13" x14ac:dyDescent="0.2">
      <c r="A1322" s="8" t="s">
        <v>267</v>
      </c>
      <c r="B1322" s="8" t="s">
        <v>135</v>
      </c>
      <c r="C1322" s="8" t="s">
        <v>26</v>
      </c>
      <c r="D1322" s="8" t="s">
        <v>45</v>
      </c>
      <c r="E1322" s="8">
        <v>0.73868100000000003</v>
      </c>
      <c r="F1322" s="8">
        <v>136616754</v>
      </c>
      <c r="G1322" s="8">
        <v>2</v>
      </c>
      <c r="H1322" s="8" t="s">
        <v>804</v>
      </c>
      <c r="I1322" s="9" t="s">
        <v>805</v>
      </c>
      <c r="J1322" s="82">
        <v>2.1315500000000001E-2</v>
      </c>
      <c r="K1322" s="83">
        <v>4.4747700000000003E-3</v>
      </c>
      <c r="L1322" s="82">
        <v>3.1E-7</v>
      </c>
      <c r="M1322" s="82" t="s">
        <v>150</v>
      </c>
    </row>
    <row r="1323" spans="1:13" hidden="1" x14ac:dyDescent="0.2">
      <c r="A1323" s="8" t="s">
        <v>267</v>
      </c>
      <c r="B1323" s="8" t="s">
        <v>100</v>
      </c>
      <c r="C1323" s="8" t="s">
        <v>26</v>
      </c>
      <c r="D1323" s="8" t="s">
        <v>45</v>
      </c>
      <c r="E1323" s="8">
        <v>0.49687700000000001</v>
      </c>
      <c r="F1323" s="8">
        <v>49218060</v>
      </c>
      <c r="G1323" s="8">
        <v>19</v>
      </c>
      <c r="H1323" s="8" t="s">
        <v>1586</v>
      </c>
      <c r="I1323" s="9" t="s">
        <v>1587</v>
      </c>
      <c r="J1323" s="60">
        <v>2.1201299999999999E-2</v>
      </c>
      <c r="K1323" s="61">
        <v>4.1409400000000001E-3</v>
      </c>
      <c r="L1323" s="62">
        <v>3.1E-7</v>
      </c>
      <c r="M1323" s="60">
        <v>115082</v>
      </c>
    </row>
    <row r="1324" spans="1:13" hidden="1" x14ac:dyDescent="0.2">
      <c r="A1324" s="8" t="s">
        <v>287</v>
      </c>
      <c r="B1324" s="8" t="s">
        <v>33</v>
      </c>
      <c r="C1324" t="s">
        <v>14</v>
      </c>
      <c r="D1324" t="s">
        <v>15</v>
      </c>
      <c r="E1324" s="8">
        <v>0.23383899999999999</v>
      </c>
      <c r="F1324" s="8">
        <v>41519430</v>
      </c>
      <c r="G1324" s="8">
        <v>6</v>
      </c>
      <c r="H1324" s="8" t="s">
        <v>363</v>
      </c>
      <c r="I1324" s="9" t="s">
        <v>364</v>
      </c>
      <c r="J1324" s="60">
        <v>-1.3442300000000001E-2</v>
      </c>
      <c r="K1324" s="61">
        <v>2.6262299999999998E-3</v>
      </c>
      <c r="L1324" s="62">
        <v>3.1E-7</v>
      </c>
      <c r="M1324" s="60">
        <v>408112</v>
      </c>
    </row>
    <row r="1325" spans="1:13" hidden="1" x14ac:dyDescent="0.2">
      <c r="A1325" s="8" t="s">
        <v>288</v>
      </c>
      <c r="B1325" s="8" t="s">
        <v>100</v>
      </c>
      <c r="C1325" t="s">
        <v>26</v>
      </c>
      <c r="D1325" t="s">
        <v>45</v>
      </c>
      <c r="E1325" s="8">
        <v>0.49687700000000001</v>
      </c>
      <c r="F1325" s="8">
        <v>49218060</v>
      </c>
      <c r="G1325" s="8">
        <v>19</v>
      </c>
      <c r="H1325" s="8" t="s">
        <v>1586</v>
      </c>
      <c r="I1325" s="9" t="s">
        <v>1587</v>
      </c>
      <c r="J1325" s="60">
        <v>2.1201299999999999E-2</v>
      </c>
      <c r="K1325" s="61">
        <v>4.1409400000000001E-3</v>
      </c>
      <c r="L1325" s="62">
        <v>3.1E-7</v>
      </c>
      <c r="M1325" s="60">
        <v>115082</v>
      </c>
    </row>
    <row r="1326" spans="1:13" hidden="1" x14ac:dyDescent="0.2">
      <c r="A1326" s="8" t="s">
        <v>267</v>
      </c>
      <c r="B1326" s="8" t="s">
        <v>100</v>
      </c>
      <c r="C1326" s="8" t="s">
        <v>26</v>
      </c>
      <c r="D1326" s="8" t="s">
        <v>45</v>
      </c>
      <c r="E1326" s="8">
        <v>0.49893999999999999</v>
      </c>
      <c r="F1326" s="8">
        <v>49218060</v>
      </c>
      <c r="G1326" s="8">
        <v>19</v>
      </c>
      <c r="H1326" s="8" t="s">
        <v>1588</v>
      </c>
      <c r="I1326" s="9" t="s">
        <v>1589</v>
      </c>
      <c r="J1326" s="60">
        <v>1.1409600000000001E-2</v>
      </c>
      <c r="K1326" s="61">
        <v>2.2490499999999998E-3</v>
      </c>
      <c r="L1326" s="62">
        <v>3.2000000000000001E-7</v>
      </c>
      <c r="M1326" s="60">
        <v>389166</v>
      </c>
    </row>
    <row r="1327" spans="1:13" hidden="1" x14ac:dyDescent="0.2">
      <c r="A1327" s="8" t="s">
        <v>288</v>
      </c>
      <c r="B1327" s="8" t="s">
        <v>100</v>
      </c>
      <c r="C1327" t="s">
        <v>26</v>
      </c>
      <c r="D1327" t="s">
        <v>45</v>
      </c>
      <c r="E1327" s="8">
        <v>0.49893999999999999</v>
      </c>
      <c r="F1327" s="8">
        <v>49218060</v>
      </c>
      <c r="G1327" s="8">
        <v>19</v>
      </c>
      <c r="H1327" s="8" t="s">
        <v>1588</v>
      </c>
      <c r="I1327" s="9" t="s">
        <v>1589</v>
      </c>
      <c r="J1327" s="60">
        <v>1.1409600000000001E-2</v>
      </c>
      <c r="K1327" s="61">
        <v>2.2490499999999998E-3</v>
      </c>
      <c r="L1327" s="62">
        <v>3.2000000000000001E-7</v>
      </c>
      <c r="M1327" s="60">
        <v>389166</v>
      </c>
    </row>
    <row r="1328" spans="1:13" hidden="1" x14ac:dyDescent="0.2">
      <c r="A1328" s="8" t="s">
        <v>267</v>
      </c>
      <c r="B1328" s="8" t="s">
        <v>132</v>
      </c>
      <c r="C1328" s="8" t="s">
        <v>14</v>
      </c>
      <c r="D1328" s="8" t="s">
        <v>45</v>
      </c>
      <c r="E1328" s="8">
        <v>0.296709</v>
      </c>
      <c r="F1328" s="8">
        <v>135837906</v>
      </c>
      <c r="G1328" s="8">
        <v>2</v>
      </c>
      <c r="H1328" s="8" t="s">
        <v>815</v>
      </c>
      <c r="I1328" s="9" t="s">
        <v>851</v>
      </c>
      <c r="J1328" s="60">
        <v>1.0998000000000001E-2</v>
      </c>
      <c r="K1328" s="61">
        <v>2.153E-3</v>
      </c>
      <c r="L1328" s="62">
        <v>3.3000000000000002E-7</v>
      </c>
      <c r="M1328" s="60">
        <v>519288</v>
      </c>
    </row>
    <row r="1329" spans="1:13" hidden="1" x14ac:dyDescent="0.2">
      <c r="A1329" s="8" t="s">
        <v>267</v>
      </c>
      <c r="B1329" s="8" t="s">
        <v>132</v>
      </c>
      <c r="C1329" s="8" t="s">
        <v>14</v>
      </c>
      <c r="D1329" s="8" t="s">
        <v>45</v>
      </c>
      <c r="E1329" s="8">
        <v>0.296709</v>
      </c>
      <c r="F1329" s="8">
        <v>135837906</v>
      </c>
      <c r="G1329" s="8">
        <v>2</v>
      </c>
      <c r="H1329" s="8" t="s">
        <v>852</v>
      </c>
      <c r="I1329" s="9" t="s">
        <v>853</v>
      </c>
      <c r="J1329" s="60">
        <v>1.0998000000000001E-2</v>
      </c>
      <c r="K1329" s="61">
        <v>2.153E-3</v>
      </c>
      <c r="L1329" s="62">
        <v>3.3000000000000002E-7</v>
      </c>
      <c r="M1329" s="60">
        <v>517265</v>
      </c>
    </row>
    <row r="1330" spans="1:13" x14ac:dyDescent="0.2">
      <c r="A1330" s="8" t="s">
        <v>267</v>
      </c>
      <c r="B1330" s="8" t="s">
        <v>135</v>
      </c>
      <c r="C1330" s="8" t="s">
        <v>26</v>
      </c>
      <c r="D1330" s="8" t="s">
        <v>45</v>
      </c>
      <c r="E1330" s="8" t="s">
        <v>150</v>
      </c>
      <c r="F1330" s="8">
        <v>136616754</v>
      </c>
      <c r="G1330" s="8">
        <v>2</v>
      </c>
      <c r="H1330" s="8" t="s">
        <v>790</v>
      </c>
      <c r="I1330" s="9" t="s">
        <v>806</v>
      </c>
      <c r="J1330" s="82">
        <v>1.25497E-2</v>
      </c>
      <c r="K1330" s="83">
        <v>2.45904E-3</v>
      </c>
      <c r="L1330" s="82">
        <v>3.3299999999999998E-7</v>
      </c>
      <c r="M1330" s="82">
        <v>407609</v>
      </c>
    </row>
    <row r="1331" spans="1:13" x14ac:dyDescent="0.2">
      <c r="A1331" s="8" t="s">
        <v>267</v>
      </c>
      <c r="B1331" s="8" t="s">
        <v>135</v>
      </c>
      <c r="C1331" s="8" t="s">
        <v>26</v>
      </c>
      <c r="D1331" s="8" t="s">
        <v>45</v>
      </c>
      <c r="E1331" s="8">
        <v>0.73880199999999996</v>
      </c>
      <c r="F1331" s="8">
        <v>136616754</v>
      </c>
      <c r="G1331" s="8">
        <v>2</v>
      </c>
      <c r="H1331" s="8" t="s">
        <v>807</v>
      </c>
      <c r="I1331" s="9" t="s">
        <v>808</v>
      </c>
      <c r="J1331" s="82">
        <v>-8.5468000000000002E-3</v>
      </c>
      <c r="K1331" s="83">
        <v>1.6777000000000001E-3</v>
      </c>
      <c r="L1331" s="82">
        <v>3.4999999999999998E-7</v>
      </c>
      <c r="M1331" s="82">
        <v>461089</v>
      </c>
    </row>
    <row r="1332" spans="1:13" hidden="1" x14ac:dyDescent="0.2">
      <c r="A1332" s="8" t="s">
        <v>267</v>
      </c>
      <c r="B1332" s="8" t="s">
        <v>100</v>
      </c>
      <c r="C1332" s="8" t="s">
        <v>26</v>
      </c>
      <c r="D1332" s="8" t="s">
        <v>45</v>
      </c>
      <c r="E1332" s="8">
        <v>0.49686799999999998</v>
      </c>
      <c r="F1332" s="8">
        <v>49218060</v>
      </c>
      <c r="G1332" s="8">
        <v>19</v>
      </c>
      <c r="H1332" s="8" t="s">
        <v>1590</v>
      </c>
      <c r="I1332" s="9" t="s">
        <v>1591</v>
      </c>
      <c r="J1332" s="60">
        <v>2.1932799999999999E-2</v>
      </c>
      <c r="K1332" s="61">
        <v>4.1433399999999997E-3</v>
      </c>
      <c r="L1332" s="62">
        <v>3.4999999999999998E-7</v>
      </c>
      <c r="M1332" s="60" t="s">
        <v>150</v>
      </c>
    </row>
    <row r="1333" spans="1:13" hidden="1" x14ac:dyDescent="0.2">
      <c r="A1333" s="8" t="s">
        <v>267</v>
      </c>
      <c r="B1333" s="8" t="s">
        <v>132</v>
      </c>
      <c r="C1333" s="8" t="s">
        <v>14</v>
      </c>
      <c r="D1333" s="8" t="s">
        <v>45</v>
      </c>
      <c r="E1333" s="8">
        <v>0.42247000000000001</v>
      </c>
      <c r="F1333" s="8">
        <v>135837906</v>
      </c>
      <c r="G1333" s="8">
        <v>2</v>
      </c>
      <c r="H1333" s="8" t="s">
        <v>802</v>
      </c>
      <c r="I1333" s="9" t="s">
        <v>803</v>
      </c>
      <c r="J1333" s="60">
        <v>-7.5157500000000002E-2</v>
      </c>
      <c r="K1333" s="61">
        <v>1.4757299999999999E-2</v>
      </c>
      <c r="L1333" s="62">
        <v>3.4999999999999998E-7</v>
      </c>
      <c r="M1333" s="60">
        <v>5959</v>
      </c>
    </row>
    <row r="1334" spans="1:13" hidden="1" x14ac:dyDescent="0.2">
      <c r="A1334" s="8" t="s">
        <v>288</v>
      </c>
      <c r="B1334" s="8" t="s">
        <v>100</v>
      </c>
      <c r="C1334" t="s">
        <v>26</v>
      </c>
      <c r="D1334" t="s">
        <v>45</v>
      </c>
      <c r="E1334" s="8">
        <v>0.49686799999999998</v>
      </c>
      <c r="F1334" s="8">
        <v>49218060</v>
      </c>
      <c r="G1334" s="8">
        <v>19</v>
      </c>
      <c r="H1334" s="8" t="s">
        <v>1590</v>
      </c>
      <c r="I1334" s="9" t="s">
        <v>1591</v>
      </c>
      <c r="J1334" s="60">
        <v>2.1932799999999999E-2</v>
      </c>
      <c r="K1334" s="61">
        <v>4.1433399999999997E-3</v>
      </c>
      <c r="L1334" s="62">
        <v>3.4999999999999998E-7</v>
      </c>
      <c r="M1334" s="60" t="s">
        <v>150</v>
      </c>
    </row>
    <row r="1335" spans="1:13" x14ac:dyDescent="0.2">
      <c r="A1335" s="8" t="s">
        <v>267</v>
      </c>
      <c r="B1335" s="8" t="s">
        <v>135</v>
      </c>
      <c r="C1335" s="8" t="s">
        <v>26</v>
      </c>
      <c r="D1335" s="8" t="s">
        <v>45</v>
      </c>
      <c r="E1335" s="8">
        <v>0.73875599999999997</v>
      </c>
      <c r="F1335" s="8">
        <v>136616754</v>
      </c>
      <c r="G1335" s="8">
        <v>2</v>
      </c>
      <c r="H1335" s="8" t="s">
        <v>809</v>
      </c>
      <c r="I1335" s="9" t="s">
        <v>810</v>
      </c>
      <c r="J1335" s="82">
        <v>1.142E-2</v>
      </c>
      <c r="K1335" s="83">
        <v>2.2449700000000002E-3</v>
      </c>
      <c r="L1335" s="82">
        <v>3.5999999999999999E-7</v>
      </c>
      <c r="M1335" s="82">
        <v>462117</v>
      </c>
    </row>
    <row r="1336" spans="1:13" hidden="1" x14ac:dyDescent="0.2">
      <c r="A1336" s="8" t="s">
        <v>264</v>
      </c>
      <c r="B1336" s="8" t="s">
        <v>72</v>
      </c>
      <c r="C1336" t="s">
        <v>15</v>
      </c>
      <c r="D1336" t="s">
        <v>14</v>
      </c>
      <c r="E1336" s="8">
        <v>0.22819999999999999</v>
      </c>
      <c r="F1336" s="8">
        <v>171947435</v>
      </c>
      <c r="G1336" s="8">
        <v>3</v>
      </c>
      <c r="H1336" s="8" t="s">
        <v>443</v>
      </c>
      <c r="I1336" s="9" t="s">
        <v>444</v>
      </c>
      <c r="J1336" s="60">
        <v>-2.6856100000000001E-2</v>
      </c>
      <c r="K1336" s="61">
        <v>5.2832199999999999E-3</v>
      </c>
      <c r="L1336" s="62">
        <v>3.6999899999999998E-7</v>
      </c>
      <c r="M1336" s="60">
        <v>99071</v>
      </c>
    </row>
    <row r="1337" spans="1:13" x14ac:dyDescent="0.2">
      <c r="A1337" s="8" t="s">
        <v>267</v>
      </c>
      <c r="B1337" s="8" t="s">
        <v>135</v>
      </c>
      <c r="C1337" s="8" t="s">
        <v>26</v>
      </c>
      <c r="D1337" s="8" t="s">
        <v>45</v>
      </c>
      <c r="E1337" s="8">
        <v>0.73868100000000003</v>
      </c>
      <c r="F1337" s="8">
        <v>136616754</v>
      </c>
      <c r="G1337" s="8">
        <v>2</v>
      </c>
      <c r="H1337" s="8" t="s">
        <v>811</v>
      </c>
      <c r="I1337" s="9" t="s">
        <v>812</v>
      </c>
      <c r="J1337" s="82">
        <v>-2.3187300000000001E-2</v>
      </c>
      <c r="K1337" s="83">
        <v>4.5497200000000002E-3</v>
      </c>
      <c r="L1337" s="82">
        <v>3.7E-7</v>
      </c>
      <c r="M1337" s="82" t="s">
        <v>150</v>
      </c>
    </row>
    <row r="1338" spans="1:13" hidden="1" x14ac:dyDescent="0.2">
      <c r="A1338" s="8" t="s">
        <v>267</v>
      </c>
      <c r="B1338" s="8" t="s">
        <v>100</v>
      </c>
      <c r="C1338" s="8" t="s">
        <v>26</v>
      </c>
      <c r="D1338" s="8" t="s">
        <v>45</v>
      </c>
      <c r="E1338" s="8">
        <v>0.49823800000000001</v>
      </c>
      <c r="F1338" s="8">
        <v>49218060</v>
      </c>
      <c r="G1338" s="8">
        <v>19</v>
      </c>
      <c r="H1338" s="8" t="s">
        <v>1397</v>
      </c>
      <c r="I1338" s="9" t="s">
        <v>1592</v>
      </c>
      <c r="J1338" s="60">
        <v>-1.10692E-2</v>
      </c>
      <c r="K1338" s="61">
        <v>2.1773999999999999E-3</v>
      </c>
      <c r="L1338" s="62">
        <v>3.7E-7</v>
      </c>
      <c r="M1338" s="60">
        <v>307638</v>
      </c>
    </row>
    <row r="1339" spans="1:13" hidden="1" x14ac:dyDescent="0.2">
      <c r="A1339" s="8" t="s">
        <v>267</v>
      </c>
      <c r="B1339" s="8" t="s">
        <v>72</v>
      </c>
      <c r="C1339" s="8" t="s">
        <v>15</v>
      </c>
      <c r="D1339" s="8" t="s">
        <v>14</v>
      </c>
      <c r="E1339" s="8">
        <v>0.22819999999999999</v>
      </c>
      <c r="F1339" s="8">
        <v>171947435</v>
      </c>
      <c r="G1339" s="8">
        <v>3</v>
      </c>
      <c r="H1339" s="8" t="s">
        <v>443</v>
      </c>
      <c r="I1339" s="9" t="s">
        <v>444</v>
      </c>
      <c r="J1339" s="60">
        <v>-2.6856100000000001E-2</v>
      </c>
      <c r="K1339" s="61">
        <v>5.2832199999999999E-3</v>
      </c>
      <c r="L1339" s="62">
        <v>3.7E-7</v>
      </c>
      <c r="M1339" s="60">
        <v>99071</v>
      </c>
    </row>
    <row r="1340" spans="1:13" hidden="1" x14ac:dyDescent="0.2">
      <c r="A1340" s="8" t="s">
        <v>289</v>
      </c>
      <c r="B1340" s="8" t="s">
        <v>72</v>
      </c>
      <c r="C1340" s="8" t="s">
        <v>15</v>
      </c>
      <c r="D1340" s="8" t="s">
        <v>14</v>
      </c>
      <c r="E1340" s="8">
        <v>0.22819999999999999</v>
      </c>
      <c r="F1340" s="8">
        <v>171947435</v>
      </c>
      <c r="G1340" s="8">
        <v>3</v>
      </c>
      <c r="H1340" s="8" t="s">
        <v>443</v>
      </c>
      <c r="I1340" s="9" t="s">
        <v>444</v>
      </c>
      <c r="J1340" s="60">
        <v>-2.6856100000000001E-2</v>
      </c>
      <c r="K1340" s="61">
        <v>5.2832199999999999E-3</v>
      </c>
      <c r="L1340" s="62">
        <v>3.7E-7</v>
      </c>
      <c r="M1340" s="60">
        <v>99071</v>
      </c>
    </row>
    <row r="1341" spans="1:13" hidden="1" x14ac:dyDescent="0.2">
      <c r="A1341" s="8" t="s">
        <v>288</v>
      </c>
      <c r="B1341" s="8" t="s">
        <v>100</v>
      </c>
      <c r="C1341" t="s">
        <v>26</v>
      </c>
      <c r="D1341" t="s">
        <v>45</v>
      </c>
      <c r="E1341" s="8">
        <v>0.49823800000000001</v>
      </c>
      <c r="F1341" s="8">
        <v>49218060</v>
      </c>
      <c r="G1341" s="8">
        <v>19</v>
      </c>
      <c r="H1341" s="8" t="s">
        <v>1397</v>
      </c>
      <c r="I1341" s="9" t="s">
        <v>1592</v>
      </c>
      <c r="J1341" s="60">
        <v>-1.10692E-2</v>
      </c>
      <c r="K1341" s="61">
        <v>2.1773999999999999E-3</v>
      </c>
      <c r="L1341" s="62">
        <v>3.7E-7</v>
      </c>
      <c r="M1341" s="60">
        <v>307638</v>
      </c>
    </row>
    <row r="1342" spans="1:13" x14ac:dyDescent="0.2">
      <c r="A1342" s="8" t="s">
        <v>267</v>
      </c>
      <c r="B1342" s="8" t="s">
        <v>135</v>
      </c>
      <c r="C1342" s="8" t="s">
        <v>26</v>
      </c>
      <c r="D1342" s="8" t="s">
        <v>45</v>
      </c>
      <c r="E1342" s="8" t="s">
        <v>150</v>
      </c>
      <c r="F1342" s="8">
        <v>136616754</v>
      </c>
      <c r="G1342" s="8">
        <v>2</v>
      </c>
      <c r="H1342" s="8" t="s">
        <v>813</v>
      </c>
      <c r="I1342" s="9" t="s">
        <v>814</v>
      </c>
      <c r="J1342" s="82">
        <v>-1.26144E-2</v>
      </c>
      <c r="K1342" s="83">
        <v>2.4834700000000002E-3</v>
      </c>
      <c r="L1342" s="82">
        <v>3.7899999999999999E-7</v>
      </c>
      <c r="M1342" s="82">
        <v>388022</v>
      </c>
    </row>
    <row r="1343" spans="1:13" hidden="1" x14ac:dyDescent="0.2">
      <c r="A1343" s="8" t="s">
        <v>267</v>
      </c>
      <c r="B1343" s="8" t="s">
        <v>100</v>
      </c>
      <c r="C1343" s="8" t="s">
        <v>26</v>
      </c>
      <c r="D1343" s="8" t="s">
        <v>45</v>
      </c>
      <c r="E1343" s="8">
        <v>0.49399999999999999</v>
      </c>
      <c r="F1343" s="8">
        <v>49218060</v>
      </c>
      <c r="G1343" s="8">
        <v>19</v>
      </c>
      <c r="H1343" s="8" t="s">
        <v>1240</v>
      </c>
      <c r="I1343" s="9" t="s">
        <v>1593</v>
      </c>
      <c r="J1343" s="60">
        <v>-1.21E-2</v>
      </c>
      <c r="K1343" s="61">
        <v>2.3999999999999998E-3</v>
      </c>
      <c r="L1343" s="62">
        <v>3.9200000000000002E-7</v>
      </c>
      <c r="M1343" s="60">
        <v>321047</v>
      </c>
    </row>
    <row r="1344" spans="1:13" hidden="1" x14ac:dyDescent="0.2">
      <c r="A1344" s="8" t="s">
        <v>288</v>
      </c>
      <c r="B1344" s="8" t="s">
        <v>100</v>
      </c>
      <c r="C1344" t="s">
        <v>26</v>
      </c>
      <c r="D1344" t="s">
        <v>45</v>
      </c>
      <c r="E1344" s="8">
        <v>0.49399999999999999</v>
      </c>
      <c r="F1344" s="8">
        <v>49218060</v>
      </c>
      <c r="G1344" s="8">
        <v>19</v>
      </c>
      <c r="H1344" s="8" t="s">
        <v>1240</v>
      </c>
      <c r="I1344" s="9" t="s">
        <v>1593</v>
      </c>
      <c r="J1344" s="60">
        <v>-1.21E-2</v>
      </c>
      <c r="K1344" s="61">
        <v>2.3999999999999998E-3</v>
      </c>
      <c r="L1344" s="62">
        <v>3.9200000000000002E-7</v>
      </c>
      <c r="M1344" s="60">
        <v>321047</v>
      </c>
    </row>
    <row r="1345" spans="1:13" hidden="1" x14ac:dyDescent="0.2">
      <c r="A1345" s="8" t="s">
        <v>267</v>
      </c>
      <c r="B1345" s="8" t="s">
        <v>132</v>
      </c>
      <c r="C1345" s="8" t="s">
        <v>14</v>
      </c>
      <c r="D1345" s="8" t="s">
        <v>45</v>
      </c>
      <c r="E1345" s="8">
        <v>0.267204</v>
      </c>
      <c r="F1345" s="8">
        <v>135837906</v>
      </c>
      <c r="G1345" s="8">
        <v>2</v>
      </c>
      <c r="H1345" s="8" t="s">
        <v>603</v>
      </c>
      <c r="I1345" s="9" t="s">
        <v>677</v>
      </c>
      <c r="J1345" s="60">
        <v>-8.8532000000000003E-3</v>
      </c>
      <c r="K1345" s="61">
        <v>1.7462000000000001E-3</v>
      </c>
      <c r="L1345" s="62">
        <v>3.9799999999999999E-7</v>
      </c>
      <c r="M1345" s="60">
        <v>331296</v>
      </c>
    </row>
    <row r="1346" spans="1:13" hidden="1" x14ac:dyDescent="0.2">
      <c r="A1346" s="8" t="s">
        <v>267</v>
      </c>
      <c r="B1346" s="8" t="s">
        <v>100</v>
      </c>
      <c r="C1346" s="8" t="s">
        <v>26</v>
      </c>
      <c r="D1346" s="8" t="s">
        <v>45</v>
      </c>
      <c r="E1346" s="8">
        <v>0.49686799999999998</v>
      </c>
      <c r="F1346" s="8">
        <v>49218060</v>
      </c>
      <c r="G1346" s="8">
        <v>19</v>
      </c>
      <c r="H1346" s="8" t="s">
        <v>1594</v>
      </c>
      <c r="I1346" s="9" t="s">
        <v>1595</v>
      </c>
      <c r="J1346" s="60">
        <v>2.15242E-2</v>
      </c>
      <c r="K1346" s="61">
        <v>4.1160099999999998E-3</v>
      </c>
      <c r="L1346" s="62">
        <v>3.9999999999999998E-7</v>
      </c>
      <c r="M1346" s="60" t="s">
        <v>150</v>
      </c>
    </row>
    <row r="1347" spans="1:13" hidden="1" x14ac:dyDescent="0.2">
      <c r="A1347" s="8" t="s">
        <v>267</v>
      </c>
      <c r="B1347" s="8" t="s">
        <v>100</v>
      </c>
      <c r="C1347" s="8" t="s">
        <v>26</v>
      </c>
      <c r="D1347" s="8" t="s">
        <v>45</v>
      </c>
      <c r="E1347" s="8">
        <v>0.49686799999999998</v>
      </c>
      <c r="F1347" s="8">
        <v>49218060</v>
      </c>
      <c r="G1347" s="8">
        <v>19</v>
      </c>
      <c r="H1347" s="8" t="s">
        <v>1548</v>
      </c>
      <c r="I1347" s="9" t="s">
        <v>1596</v>
      </c>
      <c r="J1347" s="60">
        <v>2.1726499999999999E-2</v>
      </c>
      <c r="K1347" s="61">
        <v>4.1348699999999997E-3</v>
      </c>
      <c r="L1347" s="62">
        <v>3.9999999999999998E-7</v>
      </c>
      <c r="M1347" s="60" t="s">
        <v>150</v>
      </c>
    </row>
    <row r="1348" spans="1:13" hidden="1" x14ac:dyDescent="0.2">
      <c r="A1348" s="8" t="s">
        <v>267</v>
      </c>
      <c r="B1348" s="8" t="s">
        <v>132</v>
      </c>
      <c r="C1348" s="8" t="s">
        <v>14</v>
      </c>
      <c r="D1348" s="8" t="s">
        <v>45</v>
      </c>
      <c r="E1348" s="8">
        <v>0.42247000000000001</v>
      </c>
      <c r="F1348" s="8">
        <v>135837906</v>
      </c>
      <c r="G1348" s="8">
        <v>2</v>
      </c>
      <c r="H1348" s="8" t="s">
        <v>820</v>
      </c>
      <c r="I1348" s="9" t="s">
        <v>821</v>
      </c>
      <c r="J1348" s="60">
        <v>-3.7787399999999999E-2</v>
      </c>
      <c r="K1348" s="61">
        <v>7.4525700000000004E-3</v>
      </c>
      <c r="L1348" s="62">
        <v>3.9999999999999998E-7</v>
      </c>
      <c r="M1348" s="60">
        <v>5959</v>
      </c>
    </row>
    <row r="1349" spans="1:13" hidden="1" x14ac:dyDescent="0.2">
      <c r="A1349" s="8" t="s">
        <v>288</v>
      </c>
      <c r="B1349" s="8" t="s">
        <v>100</v>
      </c>
      <c r="C1349" t="s">
        <v>26</v>
      </c>
      <c r="D1349" t="s">
        <v>45</v>
      </c>
      <c r="E1349" s="8">
        <v>0.49686799999999998</v>
      </c>
      <c r="F1349" s="8">
        <v>49218060</v>
      </c>
      <c r="G1349" s="8">
        <v>19</v>
      </c>
      <c r="H1349" s="8" t="s">
        <v>1548</v>
      </c>
      <c r="I1349" s="9" t="s">
        <v>1596</v>
      </c>
      <c r="J1349" s="60">
        <v>2.1726499999999999E-2</v>
      </c>
      <c r="K1349" s="61">
        <v>4.1348699999999997E-3</v>
      </c>
      <c r="L1349" s="62">
        <v>3.9999999999999998E-7</v>
      </c>
      <c r="M1349" s="60" t="s">
        <v>150</v>
      </c>
    </row>
    <row r="1350" spans="1:13" hidden="1" x14ac:dyDescent="0.2">
      <c r="A1350" s="8" t="s">
        <v>288</v>
      </c>
      <c r="B1350" s="8" t="s">
        <v>100</v>
      </c>
      <c r="C1350" t="s">
        <v>26</v>
      </c>
      <c r="D1350" t="s">
        <v>45</v>
      </c>
      <c r="E1350" s="8">
        <v>0.49686799999999998</v>
      </c>
      <c r="F1350" s="8">
        <v>49218060</v>
      </c>
      <c r="G1350" s="8">
        <v>19</v>
      </c>
      <c r="H1350" s="8" t="s">
        <v>1594</v>
      </c>
      <c r="I1350" s="9" t="s">
        <v>1595</v>
      </c>
      <c r="J1350" s="60">
        <v>2.15242E-2</v>
      </c>
      <c r="K1350" s="61">
        <v>4.1160099999999998E-3</v>
      </c>
      <c r="L1350" s="62">
        <v>3.9999999999999998E-7</v>
      </c>
      <c r="M1350" s="60" t="s">
        <v>150</v>
      </c>
    </row>
    <row r="1351" spans="1:13" hidden="1" x14ac:dyDescent="0.2">
      <c r="A1351" s="8" t="s">
        <v>264</v>
      </c>
      <c r="B1351" s="8" t="s">
        <v>72</v>
      </c>
      <c r="C1351" t="s">
        <v>15</v>
      </c>
      <c r="D1351" t="s">
        <v>14</v>
      </c>
      <c r="E1351" s="8">
        <v>0.32969199999999999</v>
      </c>
      <c r="F1351" s="8">
        <v>171947435</v>
      </c>
      <c r="G1351" s="8">
        <v>3</v>
      </c>
      <c r="H1351" s="8" t="s">
        <v>420</v>
      </c>
      <c r="I1351" s="9" t="s">
        <v>445</v>
      </c>
      <c r="J1351" s="60">
        <v>-9.0049400000000002E-2</v>
      </c>
      <c r="K1351" s="61">
        <v>1.77696E-2</v>
      </c>
      <c r="L1351" s="62">
        <v>4.0281899999999998E-7</v>
      </c>
      <c r="M1351" s="60">
        <v>177351</v>
      </c>
    </row>
    <row r="1352" spans="1:13" hidden="1" x14ac:dyDescent="0.2">
      <c r="A1352" s="8" t="s">
        <v>267</v>
      </c>
      <c r="B1352" s="8" t="s">
        <v>72</v>
      </c>
      <c r="C1352" s="8" t="s">
        <v>15</v>
      </c>
      <c r="D1352" s="8" t="s">
        <v>14</v>
      </c>
      <c r="E1352" s="8">
        <v>0.32969199999999999</v>
      </c>
      <c r="F1352" s="8">
        <v>171947435</v>
      </c>
      <c r="G1352" s="8">
        <v>3</v>
      </c>
      <c r="H1352" s="8" t="s">
        <v>420</v>
      </c>
      <c r="I1352" s="9" t="s">
        <v>445</v>
      </c>
      <c r="J1352" s="60">
        <v>-9.0049400000000002E-2</v>
      </c>
      <c r="K1352" s="61">
        <v>1.77696E-2</v>
      </c>
      <c r="L1352" s="62">
        <v>4.03E-7</v>
      </c>
      <c r="M1352" s="60">
        <v>177351</v>
      </c>
    </row>
    <row r="1353" spans="1:13" hidden="1" x14ac:dyDescent="0.2">
      <c r="A1353" s="8" t="s">
        <v>289</v>
      </c>
      <c r="B1353" s="8" t="s">
        <v>72</v>
      </c>
      <c r="C1353" s="8" t="s">
        <v>15</v>
      </c>
      <c r="D1353" s="8" t="s">
        <v>14</v>
      </c>
      <c r="E1353" s="8">
        <v>0.32969199999999999</v>
      </c>
      <c r="F1353" s="8">
        <v>171947435</v>
      </c>
      <c r="G1353" s="8">
        <v>3</v>
      </c>
      <c r="H1353" s="8" t="s">
        <v>420</v>
      </c>
      <c r="I1353" s="9" t="s">
        <v>445</v>
      </c>
      <c r="J1353" s="60">
        <v>-9.0049400000000002E-2</v>
      </c>
      <c r="K1353" s="61">
        <v>1.77696E-2</v>
      </c>
      <c r="L1353" s="62">
        <v>4.03E-7</v>
      </c>
      <c r="M1353" s="60">
        <v>177351</v>
      </c>
    </row>
    <row r="1354" spans="1:13" hidden="1" x14ac:dyDescent="0.2">
      <c r="A1354" s="8" t="s">
        <v>267</v>
      </c>
      <c r="B1354" s="8" t="s">
        <v>100</v>
      </c>
      <c r="C1354" s="8" t="s">
        <v>26</v>
      </c>
      <c r="D1354" s="8" t="s">
        <v>45</v>
      </c>
      <c r="E1354" s="8">
        <v>0.60599999999999998</v>
      </c>
      <c r="F1354" s="8">
        <v>49218060</v>
      </c>
      <c r="G1354" s="8">
        <v>19</v>
      </c>
      <c r="H1354" s="8" t="s">
        <v>1597</v>
      </c>
      <c r="I1354" s="9" t="s">
        <v>1598</v>
      </c>
      <c r="J1354" s="60">
        <v>-0.20629700000000001</v>
      </c>
      <c r="K1354" s="61">
        <v>4.0028899999999999E-2</v>
      </c>
      <c r="L1354" s="62">
        <v>4.0699999999999998E-7</v>
      </c>
      <c r="M1354" s="60">
        <v>1323</v>
      </c>
    </row>
    <row r="1355" spans="1:13" hidden="1" x14ac:dyDescent="0.2">
      <c r="A1355" s="8" t="s">
        <v>288</v>
      </c>
      <c r="B1355" s="8" t="s">
        <v>100</v>
      </c>
      <c r="C1355" t="s">
        <v>26</v>
      </c>
      <c r="D1355" t="s">
        <v>45</v>
      </c>
      <c r="E1355" s="8">
        <v>0.60599999999999998</v>
      </c>
      <c r="F1355" s="8">
        <v>49218060</v>
      </c>
      <c r="G1355" s="8">
        <v>19</v>
      </c>
      <c r="H1355" s="8" t="s">
        <v>1597</v>
      </c>
      <c r="I1355" s="9" t="s">
        <v>1598</v>
      </c>
      <c r="J1355" s="60">
        <v>-0.20629700000000001</v>
      </c>
      <c r="K1355" s="61">
        <v>4.0028899999999999E-2</v>
      </c>
      <c r="L1355" s="62">
        <v>4.0699999999999998E-7</v>
      </c>
      <c r="M1355" s="60">
        <v>1323</v>
      </c>
    </row>
    <row r="1356" spans="1:13" hidden="1" x14ac:dyDescent="0.2">
      <c r="A1356" s="8" t="s">
        <v>267</v>
      </c>
      <c r="B1356" s="8" t="s">
        <v>132</v>
      </c>
      <c r="C1356" s="8" t="s">
        <v>14</v>
      </c>
      <c r="D1356" s="8" t="s">
        <v>45</v>
      </c>
      <c r="E1356" s="8">
        <v>0.44115399999999999</v>
      </c>
      <c r="F1356" s="8">
        <v>135837906</v>
      </c>
      <c r="G1356" s="8">
        <v>2</v>
      </c>
      <c r="H1356" s="8" t="s">
        <v>1965</v>
      </c>
      <c r="I1356" s="9" t="s">
        <v>1966</v>
      </c>
      <c r="J1356" s="60">
        <v>-6.06581E-2</v>
      </c>
      <c r="K1356" s="61">
        <v>1.1975899999999999E-2</v>
      </c>
      <c r="L1356" s="62">
        <v>4.08E-7</v>
      </c>
      <c r="M1356" s="60">
        <v>24977</v>
      </c>
    </row>
    <row r="1357" spans="1:13" hidden="1" x14ac:dyDescent="0.2">
      <c r="A1357" s="8" t="s">
        <v>267</v>
      </c>
      <c r="B1357" s="8" t="s">
        <v>100</v>
      </c>
      <c r="C1357" s="8" t="s">
        <v>26</v>
      </c>
      <c r="D1357" s="8" t="s">
        <v>45</v>
      </c>
      <c r="E1357" s="8">
        <v>0.49779899999999999</v>
      </c>
      <c r="F1357" s="8">
        <v>49218060</v>
      </c>
      <c r="G1357" s="8">
        <v>19</v>
      </c>
      <c r="H1357" s="8" t="s">
        <v>447</v>
      </c>
      <c r="I1357" s="9" t="s">
        <v>448</v>
      </c>
      <c r="J1357" s="60">
        <v>-6.3330000000000001E-3</v>
      </c>
      <c r="K1357" s="61">
        <v>1.2509999999999999E-3</v>
      </c>
      <c r="L1357" s="62">
        <v>4.0999999999999999E-7</v>
      </c>
      <c r="M1357" s="60">
        <v>454888</v>
      </c>
    </row>
    <row r="1358" spans="1:13" hidden="1" x14ac:dyDescent="0.2">
      <c r="A1358" s="8" t="s">
        <v>288</v>
      </c>
      <c r="B1358" s="8" t="s">
        <v>100</v>
      </c>
      <c r="C1358" t="s">
        <v>26</v>
      </c>
      <c r="D1358" t="s">
        <v>45</v>
      </c>
      <c r="E1358" s="8">
        <v>0.49779899999999999</v>
      </c>
      <c r="F1358" s="8">
        <v>49218060</v>
      </c>
      <c r="G1358" s="8">
        <v>19</v>
      </c>
      <c r="H1358" s="8" t="s">
        <v>447</v>
      </c>
      <c r="I1358" s="9" t="s">
        <v>448</v>
      </c>
      <c r="J1358" s="60">
        <v>-6.3330000000000001E-3</v>
      </c>
      <c r="K1358" s="61">
        <v>1.2509999999999999E-3</v>
      </c>
      <c r="L1358" s="62">
        <v>4.0999999999999999E-7</v>
      </c>
      <c r="M1358" s="60">
        <v>454888</v>
      </c>
    </row>
    <row r="1359" spans="1:13" hidden="1" x14ac:dyDescent="0.2">
      <c r="A1359" s="8" t="s">
        <v>267</v>
      </c>
      <c r="B1359" s="8" t="s">
        <v>100</v>
      </c>
      <c r="C1359" s="8" t="s">
        <v>26</v>
      </c>
      <c r="D1359" s="8" t="s">
        <v>45</v>
      </c>
      <c r="E1359" s="8">
        <v>0.49687700000000001</v>
      </c>
      <c r="F1359" s="8">
        <v>49218060</v>
      </c>
      <c r="G1359" s="8">
        <v>19</v>
      </c>
      <c r="H1359" s="8" t="s">
        <v>1599</v>
      </c>
      <c r="I1359" s="9" t="s">
        <v>1600</v>
      </c>
      <c r="J1359" s="60">
        <v>2.0562799999999999E-2</v>
      </c>
      <c r="K1359" s="61">
        <v>4.0638699999999998E-3</v>
      </c>
      <c r="L1359" s="62">
        <v>4.2E-7</v>
      </c>
      <c r="M1359" s="60">
        <v>115082</v>
      </c>
    </row>
    <row r="1360" spans="1:13" hidden="1" x14ac:dyDescent="0.2">
      <c r="A1360" s="8" t="s">
        <v>288</v>
      </c>
      <c r="B1360" s="8" t="s">
        <v>100</v>
      </c>
      <c r="C1360" t="s">
        <v>26</v>
      </c>
      <c r="D1360" t="s">
        <v>45</v>
      </c>
      <c r="E1360" s="8">
        <v>0.49687700000000001</v>
      </c>
      <c r="F1360" s="8">
        <v>49218060</v>
      </c>
      <c r="G1360" s="8">
        <v>19</v>
      </c>
      <c r="H1360" s="8" t="s">
        <v>1599</v>
      </c>
      <c r="I1360" s="9" t="s">
        <v>1600</v>
      </c>
      <c r="J1360" s="60">
        <v>2.0562799999999999E-2</v>
      </c>
      <c r="K1360" s="61">
        <v>4.0638699999999998E-3</v>
      </c>
      <c r="L1360" s="62">
        <v>4.2E-7</v>
      </c>
      <c r="M1360" s="60">
        <v>115082</v>
      </c>
    </row>
    <row r="1361" spans="1:13" hidden="1" x14ac:dyDescent="0.2">
      <c r="A1361" s="8" t="s">
        <v>264</v>
      </c>
      <c r="B1361" s="8" t="s">
        <v>72</v>
      </c>
      <c r="C1361" t="s">
        <v>15</v>
      </c>
      <c r="D1361" t="s">
        <v>14</v>
      </c>
      <c r="E1361" s="8">
        <v>0.2535</v>
      </c>
      <c r="F1361" s="8">
        <v>171947435</v>
      </c>
      <c r="G1361" s="8">
        <v>3</v>
      </c>
      <c r="H1361" s="8" t="s">
        <v>420</v>
      </c>
      <c r="I1361" s="9" t="s">
        <v>446</v>
      </c>
      <c r="J1361" s="60">
        <v>-9.7600000000000006E-2</v>
      </c>
      <c r="K1361" s="61">
        <v>1.9300000000000001E-2</v>
      </c>
      <c r="L1361" s="62">
        <v>4.2159899999999999E-7</v>
      </c>
      <c r="M1361" s="60" t="s">
        <v>150</v>
      </c>
    </row>
    <row r="1362" spans="1:13" hidden="1" x14ac:dyDescent="0.2">
      <c r="A1362" s="8" t="s">
        <v>267</v>
      </c>
      <c r="B1362" s="8" t="s">
        <v>72</v>
      </c>
      <c r="C1362" s="8" t="s">
        <v>15</v>
      </c>
      <c r="D1362" s="8" t="s">
        <v>14</v>
      </c>
      <c r="E1362" s="8">
        <v>0.2535</v>
      </c>
      <c r="F1362" s="8">
        <v>171947435</v>
      </c>
      <c r="G1362" s="8">
        <v>3</v>
      </c>
      <c r="H1362" s="8" t="s">
        <v>420</v>
      </c>
      <c r="I1362" s="9" t="s">
        <v>446</v>
      </c>
      <c r="J1362" s="60">
        <v>-9.7600000000000006E-2</v>
      </c>
      <c r="K1362" s="61">
        <v>1.9300000000000001E-2</v>
      </c>
      <c r="L1362" s="62">
        <v>4.2199999999999999E-7</v>
      </c>
      <c r="M1362" s="60" t="s">
        <v>150</v>
      </c>
    </row>
    <row r="1363" spans="1:13" hidden="1" x14ac:dyDescent="0.2">
      <c r="A1363" s="8" t="s">
        <v>289</v>
      </c>
      <c r="B1363" s="8" t="s">
        <v>72</v>
      </c>
      <c r="C1363" s="8" t="s">
        <v>15</v>
      </c>
      <c r="D1363" s="8" t="s">
        <v>14</v>
      </c>
      <c r="E1363" s="8">
        <v>0.2535</v>
      </c>
      <c r="F1363" s="8">
        <v>171947435</v>
      </c>
      <c r="G1363" s="8">
        <v>3</v>
      </c>
      <c r="H1363" s="8" t="s">
        <v>420</v>
      </c>
      <c r="I1363" s="9" t="s">
        <v>446</v>
      </c>
      <c r="J1363" s="60">
        <v>-9.7600000000000006E-2</v>
      </c>
      <c r="K1363" s="61">
        <v>1.9300000000000001E-2</v>
      </c>
      <c r="L1363" s="62">
        <v>4.2199999999999999E-7</v>
      </c>
      <c r="M1363" s="60" t="s">
        <v>150</v>
      </c>
    </row>
    <row r="1364" spans="1:13" hidden="1" x14ac:dyDescent="0.2">
      <c r="A1364" s="8" t="s">
        <v>267</v>
      </c>
      <c r="B1364" s="8" t="s">
        <v>100</v>
      </c>
      <c r="C1364" s="8" t="s">
        <v>26</v>
      </c>
      <c r="D1364" s="8" t="s">
        <v>45</v>
      </c>
      <c r="E1364" s="8">
        <v>0.48320299999999999</v>
      </c>
      <c r="F1364" s="8">
        <v>49218060</v>
      </c>
      <c r="G1364" s="8">
        <v>19</v>
      </c>
      <c r="H1364" s="8" t="s">
        <v>1601</v>
      </c>
      <c r="I1364" s="9" t="s">
        <v>1602</v>
      </c>
      <c r="J1364" s="60">
        <v>1.7412300000000001E-3</v>
      </c>
      <c r="K1364" s="61">
        <v>3.4079999999999999E-4</v>
      </c>
      <c r="L1364" s="62">
        <v>4.3000000000000001E-7</v>
      </c>
      <c r="M1364" s="60">
        <v>484598</v>
      </c>
    </row>
    <row r="1365" spans="1:13" hidden="1" x14ac:dyDescent="0.2">
      <c r="A1365" s="8" t="s">
        <v>288</v>
      </c>
      <c r="B1365" s="8" t="s">
        <v>100</v>
      </c>
      <c r="C1365" t="s">
        <v>26</v>
      </c>
      <c r="D1365" t="s">
        <v>45</v>
      </c>
      <c r="E1365" s="8">
        <v>0.48320299999999999</v>
      </c>
      <c r="F1365" s="8">
        <v>49218060</v>
      </c>
      <c r="G1365" s="8">
        <v>19</v>
      </c>
      <c r="H1365" s="8" t="s">
        <v>1601</v>
      </c>
      <c r="I1365" s="9" t="s">
        <v>1602</v>
      </c>
      <c r="J1365" s="60">
        <v>1.7412300000000001E-3</v>
      </c>
      <c r="K1365" s="61">
        <v>3.4080299999999998E-4</v>
      </c>
      <c r="L1365" s="62">
        <v>4.3000000000000001E-7</v>
      </c>
      <c r="M1365" s="60">
        <v>484598</v>
      </c>
    </row>
    <row r="1366" spans="1:13" hidden="1" x14ac:dyDescent="0.2">
      <c r="A1366" s="8" t="s">
        <v>267</v>
      </c>
      <c r="B1366" s="8" t="s">
        <v>128</v>
      </c>
      <c r="C1366" s="8" t="s">
        <v>26</v>
      </c>
      <c r="D1366" s="8" t="s">
        <v>15</v>
      </c>
      <c r="E1366" s="8">
        <v>0.30015500000000001</v>
      </c>
      <c r="F1366" s="8">
        <v>1030320</v>
      </c>
      <c r="G1366" s="8">
        <v>19</v>
      </c>
      <c r="H1366" s="8" t="s">
        <v>1829</v>
      </c>
      <c r="I1366" s="9" t="s">
        <v>1830</v>
      </c>
      <c r="J1366" s="60">
        <v>1.3223499999999999E-2</v>
      </c>
      <c r="K1366" s="61">
        <v>2.6164700000000001E-3</v>
      </c>
      <c r="L1366" s="62">
        <v>4.3300000000000003E-7</v>
      </c>
      <c r="M1366" s="60">
        <v>349856</v>
      </c>
    </row>
    <row r="1367" spans="1:13" hidden="1" x14ac:dyDescent="0.2">
      <c r="A1367" s="8" t="s">
        <v>267</v>
      </c>
      <c r="B1367" s="8" t="s">
        <v>100</v>
      </c>
      <c r="C1367" s="8" t="s">
        <v>26</v>
      </c>
      <c r="D1367" s="8" t="s">
        <v>45</v>
      </c>
      <c r="E1367" s="8">
        <v>0.49785800000000002</v>
      </c>
      <c r="F1367" s="8">
        <v>49218060</v>
      </c>
      <c r="G1367" s="8">
        <v>19</v>
      </c>
      <c r="H1367" s="8" t="s">
        <v>1603</v>
      </c>
      <c r="I1367" s="9" t="s">
        <v>1604</v>
      </c>
      <c r="J1367" s="60">
        <v>1.7912099999999999E-3</v>
      </c>
      <c r="K1367" s="61">
        <v>3.5466000000000002E-4</v>
      </c>
      <c r="L1367" s="62">
        <v>4.4000000000000002E-7</v>
      </c>
      <c r="M1367" s="60">
        <v>462933</v>
      </c>
    </row>
    <row r="1368" spans="1:13" hidden="1" x14ac:dyDescent="0.2">
      <c r="A1368" s="8" t="s">
        <v>288</v>
      </c>
      <c r="B1368" s="8" t="s">
        <v>100</v>
      </c>
      <c r="C1368" t="s">
        <v>26</v>
      </c>
      <c r="D1368" t="s">
        <v>45</v>
      </c>
      <c r="E1368" s="8">
        <v>0.49785800000000002</v>
      </c>
      <c r="F1368" s="8">
        <v>49218060</v>
      </c>
      <c r="G1368" s="8">
        <v>19</v>
      </c>
      <c r="H1368" s="8" t="s">
        <v>1603</v>
      </c>
      <c r="I1368" s="9" t="s">
        <v>1604</v>
      </c>
      <c r="J1368" s="60">
        <v>1.7912099999999999E-3</v>
      </c>
      <c r="K1368" s="61">
        <v>3.5465900000000001E-4</v>
      </c>
      <c r="L1368" s="62">
        <v>4.4000000000000002E-7</v>
      </c>
      <c r="M1368" s="60">
        <v>462933</v>
      </c>
    </row>
    <row r="1369" spans="1:13" hidden="1" x14ac:dyDescent="0.2">
      <c r="A1369" s="8" t="s">
        <v>267</v>
      </c>
      <c r="B1369" s="8" t="s">
        <v>132</v>
      </c>
      <c r="C1369" s="8" t="s">
        <v>14</v>
      </c>
      <c r="D1369" s="8" t="s">
        <v>45</v>
      </c>
      <c r="E1369" s="8">
        <v>0.28523300000000001</v>
      </c>
      <c r="F1369" s="8">
        <v>135837906</v>
      </c>
      <c r="G1369" s="8">
        <v>2</v>
      </c>
      <c r="H1369" s="8" t="s">
        <v>796</v>
      </c>
      <c r="I1369" s="9" t="s">
        <v>797</v>
      </c>
      <c r="J1369" s="60">
        <v>7.2007499999999997E-3</v>
      </c>
      <c r="K1369" s="61">
        <v>1.4274699999999999E-3</v>
      </c>
      <c r="L1369" s="62">
        <v>4.4999999999999998E-7</v>
      </c>
      <c r="M1369" s="60">
        <v>235645</v>
      </c>
    </row>
    <row r="1370" spans="1:13" hidden="1" x14ac:dyDescent="0.2">
      <c r="A1370" s="8" t="s">
        <v>267</v>
      </c>
      <c r="B1370" s="8" t="s">
        <v>132</v>
      </c>
      <c r="C1370" s="8" t="s">
        <v>14</v>
      </c>
      <c r="D1370" s="8" t="s">
        <v>45</v>
      </c>
      <c r="E1370" s="8">
        <v>0.267204</v>
      </c>
      <c r="F1370" s="8">
        <v>135837906</v>
      </c>
      <c r="G1370" s="8">
        <v>2</v>
      </c>
      <c r="H1370" s="8" t="s">
        <v>667</v>
      </c>
      <c r="I1370" s="9" t="s">
        <v>929</v>
      </c>
      <c r="J1370" s="60">
        <v>1.00345E-2</v>
      </c>
      <c r="K1370" s="61">
        <v>1.9888499999999999E-3</v>
      </c>
      <c r="L1370" s="62">
        <v>4.5299999999999999E-7</v>
      </c>
      <c r="M1370" s="60">
        <v>335821</v>
      </c>
    </row>
    <row r="1371" spans="1:13" hidden="1" x14ac:dyDescent="0.2">
      <c r="A1371" s="8" t="s">
        <v>267</v>
      </c>
      <c r="B1371" s="8" t="s">
        <v>100</v>
      </c>
      <c r="C1371" s="8" t="s">
        <v>26</v>
      </c>
      <c r="D1371" s="8" t="s">
        <v>45</v>
      </c>
      <c r="E1371" s="8">
        <v>0.49745200000000001</v>
      </c>
      <c r="F1371" s="8">
        <v>49218060</v>
      </c>
      <c r="G1371" s="8">
        <v>19</v>
      </c>
      <c r="H1371" s="8" t="s">
        <v>1605</v>
      </c>
      <c r="I1371" s="9" t="s">
        <v>1606</v>
      </c>
      <c r="J1371" s="60">
        <v>6.5650300000000003E-3</v>
      </c>
      <c r="K1371" s="61">
        <v>1.3028099999999999E-3</v>
      </c>
      <c r="L1371" s="62">
        <v>4.7E-7</v>
      </c>
      <c r="M1371" s="60">
        <v>209638</v>
      </c>
    </row>
    <row r="1372" spans="1:13" hidden="1" x14ac:dyDescent="0.2">
      <c r="A1372" s="8" t="s">
        <v>267</v>
      </c>
      <c r="B1372" s="8" t="s">
        <v>132</v>
      </c>
      <c r="C1372" s="8" t="s">
        <v>14</v>
      </c>
      <c r="D1372" s="8" t="s">
        <v>45</v>
      </c>
      <c r="E1372" s="8">
        <v>0.27903</v>
      </c>
      <c r="F1372" s="8">
        <v>135837906</v>
      </c>
      <c r="G1372" s="8">
        <v>2</v>
      </c>
      <c r="H1372" s="8" t="s">
        <v>848</v>
      </c>
      <c r="I1372" s="9" t="s">
        <v>849</v>
      </c>
      <c r="J1372" s="60">
        <v>1.2142699999999999E-2</v>
      </c>
      <c r="K1372" s="61">
        <v>2.4096899999999999E-3</v>
      </c>
      <c r="L1372" s="62">
        <v>4.7E-7</v>
      </c>
      <c r="M1372" s="60">
        <v>408112</v>
      </c>
    </row>
    <row r="1373" spans="1:13" hidden="1" x14ac:dyDescent="0.2">
      <c r="A1373" s="8" t="s">
        <v>288</v>
      </c>
      <c r="B1373" s="8" t="s">
        <v>100</v>
      </c>
      <c r="C1373" t="s">
        <v>26</v>
      </c>
      <c r="D1373" t="s">
        <v>45</v>
      </c>
      <c r="E1373" s="8">
        <v>0.49745200000000001</v>
      </c>
      <c r="F1373" s="8">
        <v>49218060</v>
      </c>
      <c r="G1373" s="8">
        <v>19</v>
      </c>
      <c r="H1373" s="8" t="s">
        <v>1605</v>
      </c>
      <c r="I1373" s="9" t="s">
        <v>1606</v>
      </c>
      <c r="J1373" s="60">
        <v>6.5650300000000003E-3</v>
      </c>
      <c r="K1373" s="61">
        <v>1.3028099999999999E-3</v>
      </c>
      <c r="L1373" s="62">
        <v>4.7E-7</v>
      </c>
      <c r="M1373" s="60">
        <v>209638</v>
      </c>
    </row>
    <row r="1374" spans="1:13" x14ac:dyDescent="0.2">
      <c r="A1374" s="8" t="s">
        <v>267</v>
      </c>
      <c r="B1374" s="8" t="s">
        <v>135</v>
      </c>
      <c r="C1374" s="8" t="s">
        <v>26</v>
      </c>
      <c r="D1374" s="8" t="s">
        <v>45</v>
      </c>
      <c r="E1374" s="8">
        <v>0.74370099999999995</v>
      </c>
      <c r="F1374" s="8">
        <v>136616754</v>
      </c>
      <c r="G1374" s="8">
        <v>2</v>
      </c>
      <c r="H1374" s="8" t="s">
        <v>815</v>
      </c>
      <c r="I1374" s="9" t="s">
        <v>816</v>
      </c>
      <c r="J1374" s="82">
        <v>-1.28209E-2</v>
      </c>
      <c r="K1374" s="83">
        <v>2.5467599999999999E-3</v>
      </c>
      <c r="L1374" s="82">
        <v>4.7999999999999996E-7</v>
      </c>
      <c r="M1374" s="82">
        <v>408112</v>
      </c>
    </row>
    <row r="1375" spans="1:13" hidden="1" x14ac:dyDescent="0.2">
      <c r="A1375" s="8" t="s">
        <v>267</v>
      </c>
      <c r="B1375" s="8" t="s">
        <v>128</v>
      </c>
      <c r="C1375" s="8" t="s">
        <v>26</v>
      </c>
      <c r="D1375" s="8" t="s">
        <v>15</v>
      </c>
      <c r="E1375" s="8">
        <v>0.30066999999999999</v>
      </c>
      <c r="F1375" s="8">
        <v>1030320</v>
      </c>
      <c r="G1375" s="8">
        <v>19</v>
      </c>
      <c r="H1375" s="8" t="s">
        <v>741</v>
      </c>
      <c r="I1375" s="9" t="s">
        <v>742</v>
      </c>
      <c r="J1375" s="60">
        <v>-1.00529E-2</v>
      </c>
      <c r="K1375" s="61">
        <v>2.1894900000000001E-3</v>
      </c>
      <c r="L1375" s="62">
        <v>4.7999999999999996E-7</v>
      </c>
      <c r="M1375" s="60">
        <v>513859</v>
      </c>
    </row>
    <row r="1376" spans="1:13" hidden="1" x14ac:dyDescent="0.2">
      <c r="A1376" s="8" t="s">
        <v>267</v>
      </c>
      <c r="B1376" s="8" t="s">
        <v>100</v>
      </c>
      <c r="C1376" s="8" t="s">
        <v>26</v>
      </c>
      <c r="D1376" s="8" t="s">
        <v>45</v>
      </c>
      <c r="E1376" s="8">
        <v>0.48420400000000002</v>
      </c>
      <c r="F1376" s="8">
        <v>49218060</v>
      </c>
      <c r="G1376" s="8">
        <v>19</v>
      </c>
      <c r="H1376" s="8" t="s">
        <v>367</v>
      </c>
      <c r="I1376" s="9" t="s">
        <v>1607</v>
      </c>
      <c r="J1376" s="60">
        <v>-8.9122000000000003E-3</v>
      </c>
      <c r="K1376" s="61">
        <v>1.8813E-3</v>
      </c>
      <c r="L1376" s="62">
        <v>4.8999999999999997E-7</v>
      </c>
      <c r="M1376" s="60">
        <v>444035</v>
      </c>
    </row>
    <row r="1377" spans="1:13" hidden="1" x14ac:dyDescent="0.2">
      <c r="A1377" s="8" t="s">
        <v>267</v>
      </c>
      <c r="B1377" s="8" t="s">
        <v>72</v>
      </c>
      <c r="C1377" s="8" t="s">
        <v>15</v>
      </c>
      <c r="D1377" s="8" t="s">
        <v>14</v>
      </c>
      <c r="E1377" s="8">
        <v>0.226051</v>
      </c>
      <c r="F1377" s="8">
        <v>171947435</v>
      </c>
      <c r="G1377" s="8">
        <v>3</v>
      </c>
      <c r="H1377" s="8" t="s">
        <v>447</v>
      </c>
      <c r="I1377" s="9" t="s">
        <v>448</v>
      </c>
      <c r="J1377" s="60">
        <v>7.47176E-3</v>
      </c>
      <c r="K1377" s="61">
        <v>1.48504E-3</v>
      </c>
      <c r="L1377" s="62">
        <v>4.8999999999999997E-7</v>
      </c>
      <c r="M1377" s="60">
        <v>454888</v>
      </c>
    </row>
    <row r="1378" spans="1:13" hidden="1" x14ac:dyDescent="0.2">
      <c r="A1378" s="8" t="s">
        <v>289</v>
      </c>
      <c r="B1378" s="8" t="s">
        <v>72</v>
      </c>
      <c r="C1378" s="8" t="s">
        <v>15</v>
      </c>
      <c r="D1378" s="8" t="s">
        <v>14</v>
      </c>
      <c r="E1378" s="8">
        <v>0.226051</v>
      </c>
      <c r="F1378" s="8">
        <v>171947435</v>
      </c>
      <c r="G1378" s="8">
        <v>3</v>
      </c>
      <c r="H1378" s="8" t="s">
        <v>447</v>
      </c>
      <c r="I1378" s="9" t="s">
        <v>448</v>
      </c>
      <c r="J1378" s="60">
        <v>7.47176E-3</v>
      </c>
      <c r="K1378" s="61">
        <v>1.48504E-3</v>
      </c>
      <c r="L1378" s="62">
        <v>4.8999999999999997E-7</v>
      </c>
      <c r="M1378" s="60">
        <v>454888</v>
      </c>
    </row>
    <row r="1379" spans="1:13" hidden="1" x14ac:dyDescent="0.2">
      <c r="A1379" s="8" t="s">
        <v>288</v>
      </c>
      <c r="B1379" s="8" t="s">
        <v>100</v>
      </c>
      <c r="C1379" t="s">
        <v>26</v>
      </c>
      <c r="D1379" t="s">
        <v>45</v>
      </c>
      <c r="E1379" s="8">
        <v>0.48420400000000002</v>
      </c>
      <c r="F1379" s="8">
        <v>49218060</v>
      </c>
      <c r="G1379" s="8">
        <v>19</v>
      </c>
      <c r="H1379" s="8" t="s">
        <v>367</v>
      </c>
      <c r="I1379" s="9" t="s">
        <v>1607</v>
      </c>
      <c r="J1379" s="60">
        <v>-8.9121800000000004E-3</v>
      </c>
      <c r="K1379" s="61">
        <v>1.8813E-3</v>
      </c>
      <c r="L1379" s="62">
        <v>4.8999999999999997E-7</v>
      </c>
      <c r="M1379" s="60">
        <v>444035</v>
      </c>
    </row>
    <row r="1380" spans="1:13" hidden="1" x14ac:dyDescent="0.2">
      <c r="A1380" s="8" t="s">
        <v>264</v>
      </c>
      <c r="B1380" s="8" t="s">
        <v>72</v>
      </c>
      <c r="C1380" t="s">
        <v>15</v>
      </c>
      <c r="D1380" t="s">
        <v>14</v>
      </c>
      <c r="E1380" s="8">
        <v>0.226051</v>
      </c>
      <c r="F1380" s="8">
        <v>171947435</v>
      </c>
      <c r="G1380" s="8">
        <v>3</v>
      </c>
      <c r="H1380" s="8" t="s">
        <v>447</v>
      </c>
      <c r="I1380" s="9" t="s">
        <v>448</v>
      </c>
      <c r="J1380" s="60">
        <v>7.47176E-3</v>
      </c>
      <c r="K1380" s="61">
        <v>1.48504E-3</v>
      </c>
      <c r="L1380" s="62">
        <v>4.9000399999999997E-7</v>
      </c>
      <c r="M1380" s="60">
        <v>454888</v>
      </c>
    </row>
    <row r="1381" spans="1:13" hidden="1" x14ac:dyDescent="0.2">
      <c r="A1381" s="8" t="s">
        <v>267</v>
      </c>
      <c r="B1381" s="8" t="s">
        <v>132</v>
      </c>
      <c r="C1381" s="8" t="s">
        <v>14</v>
      </c>
      <c r="D1381" s="8" t="s">
        <v>45</v>
      </c>
      <c r="E1381" s="8">
        <v>0.28391100000000002</v>
      </c>
      <c r="F1381" s="8">
        <v>135837906</v>
      </c>
      <c r="G1381" s="8">
        <v>2</v>
      </c>
      <c r="H1381" s="8" t="s">
        <v>702</v>
      </c>
      <c r="I1381" s="9" t="s">
        <v>703</v>
      </c>
      <c r="J1381" s="60">
        <v>2.01011E-2</v>
      </c>
      <c r="K1381" s="61">
        <v>4.3122100000000003E-3</v>
      </c>
      <c r="L1381" s="62">
        <v>5.0999999999999999E-7</v>
      </c>
      <c r="M1381" s="60" t="s">
        <v>150</v>
      </c>
    </row>
    <row r="1382" spans="1:13" hidden="1" x14ac:dyDescent="0.2">
      <c r="A1382" s="8" t="s">
        <v>267</v>
      </c>
      <c r="B1382" s="8" t="s">
        <v>132</v>
      </c>
      <c r="C1382" s="8" t="s">
        <v>14</v>
      </c>
      <c r="D1382" s="8" t="s">
        <v>45</v>
      </c>
      <c r="E1382" s="8">
        <v>0.267204</v>
      </c>
      <c r="F1382" s="8">
        <v>135837906</v>
      </c>
      <c r="G1382" s="8">
        <v>2</v>
      </c>
      <c r="H1382" s="8" t="s">
        <v>597</v>
      </c>
      <c r="I1382" s="9" t="s">
        <v>698</v>
      </c>
      <c r="J1382" s="60">
        <v>-8.6583000000000007E-3</v>
      </c>
      <c r="K1382" s="61">
        <v>1.7240599999999999E-3</v>
      </c>
      <c r="L1382" s="62">
        <v>5.1099999999999996E-7</v>
      </c>
      <c r="M1382" s="60">
        <v>331278</v>
      </c>
    </row>
    <row r="1383" spans="1:13" hidden="1" x14ac:dyDescent="0.2">
      <c r="A1383" s="8" t="s">
        <v>267</v>
      </c>
      <c r="B1383" s="8" t="s">
        <v>100</v>
      </c>
      <c r="C1383" s="8" t="s">
        <v>26</v>
      </c>
      <c r="D1383" s="8" t="s">
        <v>45</v>
      </c>
      <c r="E1383" s="8" t="s">
        <v>150</v>
      </c>
      <c r="F1383" s="8">
        <v>49218060</v>
      </c>
      <c r="G1383" s="8">
        <v>19</v>
      </c>
      <c r="H1383" s="8" t="s">
        <v>1608</v>
      </c>
      <c r="I1383" s="9" t="s">
        <v>1609</v>
      </c>
      <c r="J1383" s="60">
        <v>8.1299999999999997E-2</v>
      </c>
      <c r="K1383" s="61">
        <v>1.6199999999999999E-2</v>
      </c>
      <c r="L1383" s="62">
        <v>5.2200000000000004E-7</v>
      </c>
      <c r="M1383" s="60">
        <v>44161</v>
      </c>
    </row>
    <row r="1384" spans="1:13" hidden="1" x14ac:dyDescent="0.2">
      <c r="A1384" s="8" t="s">
        <v>288</v>
      </c>
      <c r="B1384" s="8" t="s">
        <v>100</v>
      </c>
      <c r="C1384" t="s">
        <v>26</v>
      </c>
      <c r="D1384" t="s">
        <v>45</v>
      </c>
      <c r="E1384" s="8" t="s">
        <v>150</v>
      </c>
      <c r="F1384" s="8">
        <v>49218060</v>
      </c>
      <c r="G1384" s="8">
        <v>19</v>
      </c>
      <c r="H1384" s="8" t="s">
        <v>1608</v>
      </c>
      <c r="I1384" s="9" t="s">
        <v>1609</v>
      </c>
      <c r="J1384" s="60">
        <v>8.1299999999999997E-2</v>
      </c>
      <c r="K1384" s="61">
        <v>1.6199999999999999E-2</v>
      </c>
      <c r="L1384" s="62">
        <v>5.2200000000000004E-7</v>
      </c>
      <c r="M1384" s="60">
        <v>44161</v>
      </c>
    </row>
    <row r="1385" spans="1:13" x14ac:dyDescent="0.2">
      <c r="A1385" s="8" t="s">
        <v>267</v>
      </c>
      <c r="B1385" s="8" t="s">
        <v>135</v>
      </c>
      <c r="C1385" s="8" t="s">
        <v>26</v>
      </c>
      <c r="D1385" s="8" t="s">
        <v>45</v>
      </c>
      <c r="E1385" s="8">
        <v>0.73867700000000003</v>
      </c>
      <c r="F1385" s="8">
        <v>136616754</v>
      </c>
      <c r="G1385" s="8">
        <v>2</v>
      </c>
      <c r="H1385" s="8" t="s">
        <v>811</v>
      </c>
      <c r="I1385" s="9" t="s">
        <v>817</v>
      </c>
      <c r="J1385" s="82">
        <v>-2.2714100000000001E-2</v>
      </c>
      <c r="K1385" s="83">
        <v>4.5289600000000003E-3</v>
      </c>
      <c r="L1385" s="82">
        <v>5.3000000000000001E-7</v>
      </c>
      <c r="M1385" s="82">
        <v>115082</v>
      </c>
    </row>
    <row r="1386" spans="1:13" hidden="1" x14ac:dyDescent="0.2">
      <c r="A1386" s="8" t="s">
        <v>267</v>
      </c>
      <c r="B1386" s="8" t="s">
        <v>100</v>
      </c>
      <c r="C1386" s="8" t="s">
        <v>26</v>
      </c>
      <c r="D1386" s="8" t="s">
        <v>45</v>
      </c>
      <c r="E1386" s="8">
        <v>0.49786000000000002</v>
      </c>
      <c r="F1386" s="8">
        <v>49218060</v>
      </c>
      <c r="G1386" s="8">
        <v>19</v>
      </c>
      <c r="H1386" s="8" t="s">
        <v>1610</v>
      </c>
      <c r="I1386" s="9" t="s">
        <v>1611</v>
      </c>
      <c r="J1386" s="60">
        <v>-4.7038999999999996E-3</v>
      </c>
      <c r="K1386" s="61">
        <v>9.3822999999999997E-4</v>
      </c>
      <c r="L1386" s="62">
        <v>5.3000000000000001E-7</v>
      </c>
      <c r="M1386" s="60">
        <v>461880</v>
      </c>
    </row>
    <row r="1387" spans="1:13" hidden="1" x14ac:dyDescent="0.2">
      <c r="A1387" s="8" t="s">
        <v>287</v>
      </c>
      <c r="B1387" s="8" t="s">
        <v>42</v>
      </c>
      <c r="C1387" t="s">
        <v>45</v>
      </c>
      <c r="D1387" t="s">
        <v>26</v>
      </c>
      <c r="E1387" s="8">
        <v>0.28948099999999999</v>
      </c>
      <c r="F1387" s="8">
        <v>111688387</v>
      </c>
      <c r="G1387" s="8">
        <v>9</v>
      </c>
      <c r="H1387" s="8" t="s">
        <v>1368</v>
      </c>
      <c r="I1387" s="9" t="s">
        <v>1369</v>
      </c>
      <c r="J1387" s="60">
        <v>-1.15464E-2</v>
      </c>
      <c r="K1387" s="61">
        <v>2.19155E-3</v>
      </c>
      <c r="L1387" s="62">
        <v>5.3000000000000001E-7</v>
      </c>
      <c r="M1387" s="60">
        <v>502773</v>
      </c>
    </row>
    <row r="1388" spans="1:13" hidden="1" x14ac:dyDescent="0.2">
      <c r="A1388" s="8" t="s">
        <v>288</v>
      </c>
      <c r="B1388" s="8" t="s">
        <v>100</v>
      </c>
      <c r="C1388" t="s">
        <v>26</v>
      </c>
      <c r="D1388" t="s">
        <v>45</v>
      </c>
      <c r="E1388" s="8">
        <v>0.49786000000000002</v>
      </c>
      <c r="F1388" s="8">
        <v>49218060</v>
      </c>
      <c r="G1388" s="8">
        <v>19</v>
      </c>
      <c r="H1388" s="8" t="s">
        <v>1610</v>
      </c>
      <c r="I1388" s="9" t="s">
        <v>1611</v>
      </c>
      <c r="J1388" s="60">
        <v>-4.7039200000000003E-3</v>
      </c>
      <c r="K1388" s="61">
        <v>9.3822700000000003E-4</v>
      </c>
      <c r="L1388" s="62">
        <v>5.3000000000000001E-7</v>
      </c>
      <c r="M1388" s="60">
        <v>461880</v>
      </c>
    </row>
    <row r="1389" spans="1:13" hidden="1" x14ac:dyDescent="0.2">
      <c r="A1389" s="8" t="s">
        <v>267</v>
      </c>
      <c r="B1389" s="8" t="s">
        <v>100</v>
      </c>
      <c r="C1389" s="8" t="s">
        <v>26</v>
      </c>
      <c r="D1389" s="8" t="s">
        <v>45</v>
      </c>
      <c r="E1389" s="8">
        <v>0.50053999999999998</v>
      </c>
      <c r="F1389" s="8">
        <v>49218060</v>
      </c>
      <c r="G1389" s="8">
        <v>19</v>
      </c>
      <c r="H1389" s="8" t="s">
        <v>1612</v>
      </c>
      <c r="I1389" s="9" t="s">
        <v>1613</v>
      </c>
      <c r="J1389" s="60">
        <v>1.21514E-2</v>
      </c>
      <c r="K1389" s="61">
        <v>2.42319E-3</v>
      </c>
      <c r="L1389" s="62">
        <v>5.3200000000000005E-7</v>
      </c>
      <c r="M1389" s="60">
        <v>344729</v>
      </c>
    </row>
    <row r="1390" spans="1:13" hidden="1" x14ac:dyDescent="0.2">
      <c r="A1390" s="8" t="s">
        <v>288</v>
      </c>
      <c r="B1390" s="8" t="s">
        <v>100</v>
      </c>
      <c r="C1390" t="s">
        <v>26</v>
      </c>
      <c r="D1390" t="s">
        <v>45</v>
      </c>
      <c r="E1390" s="8">
        <v>0.50053999999999998</v>
      </c>
      <c r="F1390" s="8">
        <v>49218060</v>
      </c>
      <c r="G1390" s="8">
        <v>19</v>
      </c>
      <c r="H1390" s="8" t="s">
        <v>1612</v>
      </c>
      <c r="I1390" s="9" t="s">
        <v>1613</v>
      </c>
      <c r="J1390" s="60">
        <v>1.21514E-2</v>
      </c>
      <c r="K1390" s="61">
        <v>2.42319E-3</v>
      </c>
      <c r="L1390" s="62">
        <v>5.3200000000000005E-7</v>
      </c>
      <c r="M1390" s="60">
        <v>344729</v>
      </c>
    </row>
    <row r="1391" spans="1:13" x14ac:dyDescent="0.2">
      <c r="A1391" s="8" t="s">
        <v>267</v>
      </c>
      <c r="B1391" s="8" t="s">
        <v>135</v>
      </c>
      <c r="C1391" s="8" t="s">
        <v>26</v>
      </c>
      <c r="D1391" s="8" t="s">
        <v>45</v>
      </c>
      <c r="E1391" s="8">
        <v>0.75724499999999995</v>
      </c>
      <c r="F1391" s="8">
        <v>136616754</v>
      </c>
      <c r="G1391" s="8">
        <v>2</v>
      </c>
      <c r="H1391" s="8" t="s">
        <v>818</v>
      </c>
      <c r="I1391" s="9" t="s">
        <v>819</v>
      </c>
      <c r="J1391" s="82">
        <v>1.20292E-2</v>
      </c>
      <c r="K1391" s="83">
        <v>2.4005400000000001E-3</v>
      </c>
      <c r="L1391" s="82">
        <v>5.4199999999999996E-7</v>
      </c>
      <c r="M1391" s="82">
        <v>361187</v>
      </c>
    </row>
    <row r="1392" spans="1:13" x14ac:dyDescent="0.2">
      <c r="A1392" s="8" t="s">
        <v>267</v>
      </c>
      <c r="B1392" s="8" t="s">
        <v>135</v>
      </c>
      <c r="C1392" s="8" t="s">
        <v>26</v>
      </c>
      <c r="D1392" s="8" t="s">
        <v>45</v>
      </c>
      <c r="E1392" s="8">
        <v>0.58730800000000005</v>
      </c>
      <c r="F1392" s="8">
        <v>136616754</v>
      </c>
      <c r="G1392" s="8">
        <v>2</v>
      </c>
      <c r="H1392" s="8" t="s">
        <v>820</v>
      </c>
      <c r="I1392" s="9" t="s">
        <v>821</v>
      </c>
      <c r="J1392" s="82">
        <v>3.7629799999999998E-2</v>
      </c>
      <c r="K1392" s="83">
        <v>7.5201799999999996E-3</v>
      </c>
      <c r="L1392" s="82">
        <v>5.6000000000000004E-7</v>
      </c>
      <c r="M1392" s="82">
        <v>5959</v>
      </c>
    </row>
    <row r="1393" spans="1:13" hidden="1" x14ac:dyDescent="0.2">
      <c r="A1393" s="8" t="s">
        <v>267</v>
      </c>
      <c r="B1393" s="8" t="s">
        <v>132</v>
      </c>
      <c r="C1393" s="8" t="s">
        <v>14</v>
      </c>
      <c r="D1393" s="8" t="s">
        <v>45</v>
      </c>
      <c r="E1393" s="8">
        <v>0.28143899999999999</v>
      </c>
      <c r="F1393" s="8">
        <v>135837906</v>
      </c>
      <c r="G1393" s="8">
        <v>2</v>
      </c>
      <c r="H1393" s="8" t="s">
        <v>686</v>
      </c>
      <c r="I1393" s="9" t="s">
        <v>687</v>
      </c>
      <c r="J1393" s="60">
        <v>1.04197E-2</v>
      </c>
      <c r="K1393" s="61">
        <v>2.0821799999999999E-3</v>
      </c>
      <c r="L1393" s="62">
        <v>5.6000000000000004E-7</v>
      </c>
      <c r="M1393" s="60">
        <v>345665</v>
      </c>
    </row>
    <row r="1394" spans="1:13" hidden="1" x14ac:dyDescent="0.2">
      <c r="A1394" s="8" t="s">
        <v>267</v>
      </c>
      <c r="B1394" s="8" t="s">
        <v>100</v>
      </c>
      <c r="C1394" s="8" t="s">
        <v>26</v>
      </c>
      <c r="D1394" s="8" t="s">
        <v>45</v>
      </c>
      <c r="E1394" s="8">
        <v>0.49823800000000001</v>
      </c>
      <c r="F1394" s="8">
        <v>49218060</v>
      </c>
      <c r="G1394" s="8">
        <v>19</v>
      </c>
      <c r="H1394" s="8" t="s">
        <v>412</v>
      </c>
      <c r="I1394" s="9" t="s">
        <v>418</v>
      </c>
      <c r="J1394" s="60">
        <v>-8.6934000000000004E-3</v>
      </c>
      <c r="K1394" s="61">
        <v>1.73763E-3</v>
      </c>
      <c r="L1394" s="62">
        <v>5.6499999999999999E-7</v>
      </c>
      <c r="M1394" s="60">
        <v>336474</v>
      </c>
    </row>
    <row r="1395" spans="1:13" hidden="1" x14ac:dyDescent="0.2">
      <c r="A1395" s="8" t="s">
        <v>288</v>
      </c>
      <c r="B1395" s="8" t="s">
        <v>100</v>
      </c>
      <c r="C1395" t="s">
        <v>26</v>
      </c>
      <c r="D1395" t="s">
        <v>45</v>
      </c>
      <c r="E1395" s="8">
        <v>0.49823800000000001</v>
      </c>
      <c r="F1395" s="8">
        <v>49218060</v>
      </c>
      <c r="G1395" s="8">
        <v>19</v>
      </c>
      <c r="H1395" s="8" t="s">
        <v>412</v>
      </c>
      <c r="I1395" s="9" t="s">
        <v>418</v>
      </c>
      <c r="J1395" s="60">
        <v>-8.6934100000000004E-3</v>
      </c>
      <c r="K1395" s="61">
        <v>1.73763E-3</v>
      </c>
      <c r="L1395" s="62">
        <v>5.6499999999999999E-7</v>
      </c>
      <c r="M1395" s="60">
        <v>336474</v>
      </c>
    </row>
    <row r="1396" spans="1:13" hidden="1" x14ac:dyDescent="0.2">
      <c r="A1396" s="8" t="s">
        <v>267</v>
      </c>
      <c r="B1396" s="8" t="s">
        <v>132</v>
      </c>
      <c r="C1396" s="8" t="s">
        <v>14</v>
      </c>
      <c r="D1396" s="8" t="s">
        <v>45</v>
      </c>
      <c r="E1396" s="8">
        <v>0.44115399999999999</v>
      </c>
      <c r="F1396" s="8">
        <v>135837906</v>
      </c>
      <c r="G1396" s="8">
        <v>2</v>
      </c>
      <c r="H1396" s="8" t="s">
        <v>1967</v>
      </c>
      <c r="I1396" s="9" t="s">
        <v>1968</v>
      </c>
      <c r="J1396" s="60">
        <v>-5.9897699999999998E-2</v>
      </c>
      <c r="K1396" s="61">
        <v>1.1976199999999999E-2</v>
      </c>
      <c r="L1396" s="62">
        <v>5.6899999999999997E-7</v>
      </c>
      <c r="M1396" s="60">
        <v>25191</v>
      </c>
    </row>
    <row r="1397" spans="1:13" hidden="1" x14ac:dyDescent="0.2">
      <c r="A1397" s="8" t="s">
        <v>267</v>
      </c>
      <c r="B1397" s="8" t="s">
        <v>100</v>
      </c>
      <c r="C1397" s="8" t="s">
        <v>26</v>
      </c>
      <c r="D1397" s="8" t="s">
        <v>45</v>
      </c>
      <c r="E1397" s="8" t="s">
        <v>150</v>
      </c>
      <c r="F1397" s="8">
        <v>49218060</v>
      </c>
      <c r="G1397" s="8">
        <v>19</v>
      </c>
      <c r="H1397" s="8" t="s">
        <v>1614</v>
      </c>
      <c r="I1397" s="9" t="s">
        <v>1615</v>
      </c>
      <c r="J1397" s="60">
        <v>-3.1649E-3</v>
      </c>
      <c r="K1397" s="61">
        <v>6.3365000000000003E-4</v>
      </c>
      <c r="L1397" s="62">
        <v>5.8899999999999999E-7</v>
      </c>
      <c r="M1397" s="60">
        <v>435417</v>
      </c>
    </row>
    <row r="1398" spans="1:13" hidden="1" x14ac:dyDescent="0.2">
      <c r="A1398" s="8" t="s">
        <v>288</v>
      </c>
      <c r="B1398" s="8" t="s">
        <v>100</v>
      </c>
      <c r="C1398" t="s">
        <v>26</v>
      </c>
      <c r="D1398" t="s">
        <v>45</v>
      </c>
      <c r="E1398" s="8" t="s">
        <v>150</v>
      </c>
      <c r="F1398" s="8">
        <v>49218060</v>
      </c>
      <c r="G1398" s="8">
        <v>19</v>
      </c>
      <c r="H1398" s="8" t="s">
        <v>1614</v>
      </c>
      <c r="I1398" s="9" t="s">
        <v>1615</v>
      </c>
      <c r="J1398" s="60">
        <v>-3.1648800000000001E-3</v>
      </c>
      <c r="K1398" s="61">
        <v>6.3365199999999996E-4</v>
      </c>
      <c r="L1398" s="62">
        <v>5.8899999999999999E-7</v>
      </c>
      <c r="M1398" s="60">
        <v>435417</v>
      </c>
    </row>
    <row r="1399" spans="1:13" x14ac:dyDescent="0.2">
      <c r="A1399" s="8" t="s">
        <v>267</v>
      </c>
      <c r="B1399" s="8" t="s">
        <v>135</v>
      </c>
      <c r="C1399" s="8" t="s">
        <v>26</v>
      </c>
      <c r="D1399" s="8" t="s">
        <v>45</v>
      </c>
      <c r="E1399" s="8">
        <v>0.73868100000000003</v>
      </c>
      <c r="F1399" s="8">
        <v>136616754</v>
      </c>
      <c r="G1399" s="8">
        <v>2</v>
      </c>
      <c r="H1399" s="8" t="s">
        <v>822</v>
      </c>
      <c r="I1399" s="9" t="s">
        <v>823</v>
      </c>
      <c r="J1399" s="82">
        <v>2.1732499999999998E-2</v>
      </c>
      <c r="K1399" s="83">
        <v>4.51718E-3</v>
      </c>
      <c r="L1399" s="82">
        <v>5.8999999999999996E-7</v>
      </c>
      <c r="M1399" s="82" t="s">
        <v>150</v>
      </c>
    </row>
    <row r="1400" spans="1:13" hidden="1" x14ac:dyDescent="0.2">
      <c r="A1400" s="8" t="s">
        <v>267</v>
      </c>
      <c r="B1400" s="8" t="s">
        <v>100</v>
      </c>
      <c r="C1400" s="8" t="s">
        <v>26</v>
      </c>
      <c r="D1400" s="8" t="s">
        <v>45</v>
      </c>
      <c r="E1400" s="8">
        <v>0.49829400000000001</v>
      </c>
      <c r="F1400" s="8">
        <v>49218060</v>
      </c>
      <c r="G1400" s="8">
        <v>19</v>
      </c>
      <c r="H1400" s="8" t="s">
        <v>1616</v>
      </c>
      <c r="I1400" s="9" t="s">
        <v>1617</v>
      </c>
      <c r="J1400" s="60">
        <v>-9.5925000000000003E-3</v>
      </c>
      <c r="K1400" s="61">
        <v>1.9409E-3</v>
      </c>
      <c r="L1400" s="62">
        <v>5.9999999999999997E-7</v>
      </c>
      <c r="M1400" s="60" t="s">
        <v>150</v>
      </c>
    </row>
    <row r="1401" spans="1:13" hidden="1" x14ac:dyDescent="0.2">
      <c r="A1401" s="8" t="s">
        <v>288</v>
      </c>
      <c r="B1401" s="8" t="s">
        <v>100</v>
      </c>
      <c r="C1401" t="s">
        <v>26</v>
      </c>
      <c r="D1401" t="s">
        <v>45</v>
      </c>
      <c r="E1401" s="8">
        <v>0.49829400000000001</v>
      </c>
      <c r="F1401" s="8">
        <v>49218060</v>
      </c>
      <c r="G1401" s="8">
        <v>19</v>
      </c>
      <c r="H1401" s="8" t="s">
        <v>1616</v>
      </c>
      <c r="I1401" s="9" t="s">
        <v>1617</v>
      </c>
      <c r="J1401" s="60">
        <v>-9.5925100000000003E-3</v>
      </c>
      <c r="K1401" s="61">
        <v>1.9409E-3</v>
      </c>
      <c r="L1401" s="62">
        <v>5.9999999999999997E-7</v>
      </c>
      <c r="M1401" s="60" t="s">
        <v>150</v>
      </c>
    </row>
    <row r="1402" spans="1:13" hidden="1" x14ac:dyDescent="0.2">
      <c r="A1402" s="8" t="s">
        <v>287</v>
      </c>
      <c r="B1402" s="8" t="s">
        <v>42</v>
      </c>
      <c r="C1402" t="s">
        <v>45</v>
      </c>
      <c r="D1402" t="s">
        <v>26</v>
      </c>
      <c r="E1402" s="8" t="s">
        <v>150</v>
      </c>
      <c r="F1402" s="8">
        <v>111688387</v>
      </c>
      <c r="G1402" s="8">
        <v>9</v>
      </c>
      <c r="H1402" s="8" t="s">
        <v>1009</v>
      </c>
      <c r="I1402" s="9" t="s">
        <v>1010</v>
      </c>
      <c r="J1402" s="60">
        <v>-1.0705599999999999E-2</v>
      </c>
      <c r="K1402" s="61">
        <v>2.1451E-3</v>
      </c>
      <c r="L1402" s="62">
        <v>6.0200000000000002E-7</v>
      </c>
      <c r="M1402" s="60">
        <v>389672</v>
      </c>
    </row>
    <row r="1403" spans="1:13" hidden="1" x14ac:dyDescent="0.2">
      <c r="A1403" s="8" t="s">
        <v>267</v>
      </c>
      <c r="B1403" s="8" t="s">
        <v>132</v>
      </c>
      <c r="C1403" s="8" t="s">
        <v>14</v>
      </c>
      <c r="D1403" s="8" t="s">
        <v>45</v>
      </c>
      <c r="E1403" s="8">
        <v>0.283636</v>
      </c>
      <c r="F1403" s="8">
        <v>135837906</v>
      </c>
      <c r="G1403" s="8">
        <v>2</v>
      </c>
      <c r="H1403" s="8" t="s">
        <v>628</v>
      </c>
      <c r="I1403" s="9" t="s">
        <v>629</v>
      </c>
      <c r="J1403" s="60">
        <v>1.08024E-2</v>
      </c>
      <c r="K1403" s="61">
        <v>2.1661100000000002E-3</v>
      </c>
      <c r="L1403" s="62">
        <v>6.0999999999999998E-7</v>
      </c>
      <c r="M1403" s="60">
        <v>452236</v>
      </c>
    </row>
    <row r="1404" spans="1:13" hidden="1" x14ac:dyDescent="0.2">
      <c r="A1404" s="8" t="s">
        <v>267</v>
      </c>
      <c r="B1404" s="8" t="s">
        <v>100</v>
      </c>
      <c r="C1404" s="8" t="s">
        <v>26</v>
      </c>
      <c r="D1404" s="8" t="s">
        <v>45</v>
      </c>
      <c r="E1404" s="8">
        <v>0.33910000000000001</v>
      </c>
      <c r="F1404" s="8">
        <v>49218060</v>
      </c>
      <c r="G1404" s="8">
        <v>19</v>
      </c>
      <c r="H1404" s="8" t="s">
        <v>1618</v>
      </c>
      <c r="I1404" s="9" t="s">
        <v>1619</v>
      </c>
      <c r="J1404" s="60">
        <v>0.1731</v>
      </c>
      <c r="K1404" s="61">
        <v>3.4700000000000002E-2</v>
      </c>
      <c r="L1404" s="62">
        <v>6.1399999999999997E-7</v>
      </c>
      <c r="M1404" s="60" t="s">
        <v>150</v>
      </c>
    </row>
    <row r="1405" spans="1:13" hidden="1" x14ac:dyDescent="0.2">
      <c r="A1405" s="8" t="s">
        <v>288</v>
      </c>
      <c r="B1405" s="8" t="s">
        <v>100</v>
      </c>
      <c r="C1405" t="s">
        <v>26</v>
      </c>
      <c r="D1405" t="s">
        <v>45</v>
      </c>
      <c r="E1405" s="8">
        <v>0.33910000000000001</v>
      </c>
      <c r="F1405" s="8">
        <v>49218060</v>
      </c>
      <c r="G1405" s="8">
        <v>19</v>
      </c>
      <c r="H1405" s="8" t="s">
        <v>1618</v>
      </c>
      <c r="I1405" s="9" t="s">
        <v>1619</v>
      </c>
      <c r="J1405" s="60">
        <v>0.1731</v>
      </c>
      <c r="K1405" s="61">
        <v>3.4700000000000002E-2</v>
      </c>
      <c r="L1405" s="62">
        <v>6.1399999999999997E-7</v>
      </c>
      <c r="M1405" s="60" t="s">
        <v>150</v>
      </c>
    </row>
    <row r="1406" spans="1:13" x14ac:dyDescent="0.2">
      <c r="A1406" s="8" t="s">
        <v>267</v>
      </c>
      <c r="B1406" s="8" t="s">
        <v>135</v>
      </c>
      <c r="C1406" s="8" t="s">
        <v>26</v>
      </c>
      <c r="D1406" s="8" t="s">
        <v>45</v>
      </c>
      <c r="E1406" s="8">
        <v>0.73868100000000003</v>
      </c>
      <c r="F1406" s="8">
        <v>136616754</v>
      </c>
      <c r="G1406" s="8">
        <v>2</v>
      </c>
      <c r="H1406" s="8" t="s">
        <v>824</v>
      </c>
      <c r="I1406" s="9" t="s">
        <v>825</v>
      </c>
      <c r="J1406" s="82">
        <v>-2.1620500000000001E-2</v>
      </c>
      <c r="K1406" s="83">
        <v>4.5673399999999996E-3</v>
      </c>
      <c r="L1406" s="82">
        <v>6.4000000000000001E-7</v>
      </c>
      <c r="M1406" s="82" t="s">
        <v>150</v>
      </c>
    </row>
    <row r="1407" spans="1:13" hidden="1" x14ac:dyDescent="0.2">
      <c r="A1407" s="8" t="s">
        <v>267</v>
      </c>
      <c r="B1407" s="8" t="s">
        <v>132</v>
      </c>
      <c r="C1407" s="8" t="s">
        <v>14</v>
      </c>
      <c r="D1407" s="8" t="s">
        <v>45</v>
      </c>
      <c r="E1407" s="8">
        <v>0.27902500000000002</v>
      </c>
      <c r="F1407" s="8">
        <v>135837906</v>
      </c>
      <c r="G1407" s="8">
        <v>2</v>
      </c>
      <c r="H1407" s="8" t="s">
        <v>815</v>
      </c>
      <c r="I1407" s="9" t="s">
        <v>816</v>
      </c>
      <c r="J1407" s="60">
        <v>1.2149800000000001E-2</v>
      </c>
      <c r="K1407" s="61">
        <v>2.4420900000000001E-3</v>
      </c>
      <c r="L1407" s="62">
        <v>6.5000000000000002E-7</v>
      </c>
      <c r="M1407" s="60">
        <v>408112</v>
      </c>
    </row>
    <row r="1408" spans="1:13" hidden="1" x14ac:dyDescent="0.2">
      <c r="A1408" s="8" t="s">
        <v>267</v>
      </c>
      <c r="B1408" s="8" t="s">
        <v>128</v>
      </c>
      <c r="C1408" s="8" t="s">
        <v>26</v>
      </c>
      <c r="D1408" s="8" t="s">
        <v>15</v>
      </c>
      <c r="E1408" s="8">
        <v>0.30280000000000001</v>
      </c>
      <c r="F1408" s="8">
        <v>1030320</v>
      </c>
      <c r="G1408" s="8">
        <v>19</v>
      </c>
      <c r="H1408" s="8" t="s">
        <v>1831</v>
      </c>
      <c r="I1408" s="9" t="s">
        <v>1832</v>
      </c>
      <c r="J1408" s="60">
        <v>1.951E-2</v>
      </c>
      <c r="K1408" s="61">
        <v>3.9237899999999999E-3</v>
      </c>
      <c r="L1408" s="62">
        <v>6.6199999999999997E-7</v>
      </c>
      <c r="M1408" s="60">
        <v>170143</v>
      </c>
    </row>
    <row r="1409" spans="1:13" hidden="1" x14ac:dyDescent="0.2">
      <c r="A1409" s="8" t="s">
        <v>267</v>
      </c>
      <c r="B1409" s="8" t="s">
        <v>100</v>
      </c>
      <c r="C1409" s="8" t="s">
        <v>26</v>
      </c>
      <c r="D1409" s="8" t="s">
        <v>45</v>
      </c>
      <c r="E1409" s="8">
        <v>0.49823800000000001</v>
      </c>
      <c r="F1409" s="8">
        <v>49218060</v>
      </c>
      <c r="G1409" s="8">
        <v>19</v>
      </c>
      <c r="H1409" s="8" t="s">
        <v>441</v>
      </c>
      <c r="I1409" s="9" t="s">
        <v>472</v>
      </c>
      <c r="J1409" s="60">
        <v>-7.5741000000000003E-3</v>
      </c>
      <c r="K1409" s="61">
        <v>1.52374E-3</v>
      </c>
      <c r="L1409" s="62">
        <v>6.6700000000000003E-7</v>
      </c>
      <c r="M1409" s="60">
        <v>331221</v>
      </c>
    </row>
    <row r="1410" spans="1:13" hidden="1" x14ac:dyDescent="0.2">
      <c r="A1410" s="8" t="s">
        <v>288</v>
      </c>
      <c r="B1410" s="8" t="s">
        <v>100</v>
      </c>
      <c r="C1410" t="s">
        <v>26</v>
      </c>
      <c r="D1410" t="s">
        <v>45</v>
      </c>
      <c r="E1410" s="8">
        <v>0.49823800000000001</v>
      </c>
      <c r="F1410" s="8">
        <v>49218060</v>
      </c>
      <c r="G1410" s="8">
        <v>19</v>
      </c>
      <c r="H1410" s="8" t="s">
        <v>441</v>
      </c>
      <c r="I1410" s="9" t="s">
        <v>472</v>
      </c>
      <c r="J1410" s="60">
        <v>-7.5741000000000003E-3</v>
      </c>
      <c r="K1410" s="61">
        <v>1.52374E-3</v>
      </c>
      <c r="L1410" s="62">
        <v>6.6700000000000003E-7</v>
      </c>
      <c r="M1410" s="60">
        <v>331221</v>
      </c>
    </row>
    <row r="1411" spans="1:13" x14ac:dyDescent="0.2">
      <c r="A1411" s="8" t="s">
        <v>267</v>
      </c>
      <c r="B1411" s="8" t="s">
        <v>135</v>
      </c>
      <c r="C1411" s="8" t="s">
        <v>26</v>
      </c>
      <c r="D1411" s="8" t="s">
        <v>45</v>
      </c>
      <c r="E1411" s="8">
        <v>0.757664</v>
      </c>
      <c r="F1411" s="8">
        <v>136616754</v>
      </c>
      <c r="G1411" s="8">
        <v>2</v>
      </c>
      <c r="H1411" s="8" t="s">
        <v>469</v>
      </c>
      <c r="I1411" s="9" t="s">
        <v>826</v>
      </c>
      <c r="J1411" s="82">
        <v>1.25053E-2</v>
      </c>
      <c r="K1411" s="83">
        <v>2.5165500000000002E-3</v>
      </c>
      <c r="L1411" s="82">
        <v>6.7299999999999995E-7</v>
      </c>
      <c r="M1411" s="82">
        <v>336227</v>
      </c>
    </row>
    <row r="1412" spans="1:13" hidden="1" x14ac:dyDescent="0.2">
      <c r="A1412" s="8" t="s">
        <v>267</v>
      </c>
      <c r="B1412" s="8" t="s">
        <v>100</v>
      </c>
      <c r="C1412" s="8" t="s">
        <v>26</v>
      </c>
      <c r="D1412" s="8" t="s">
        <v>45</v>
      </c>
      <c r="E1412" s="8" t="s">
        <v>150</v>
      </c>
      <c r="F1412" s="8">
        <v>49218060</v>
      </c>
      <c r="G1412" s="8">
        <v>19</v>
      </c>
      <c r="H1412" s="8" t="s">
        <v>932</v>
      </c>
      <c r="I1412" s="9" t="s">
        <v>933</v>
      </c>
      <c r="J1412" s="60">
        <v>-1.04902E-2</v>
      </c>
      <c r="K1412" s="61">
        <v>2.1117599999999999E-3</v>
      </c>
      <c r="L1412" s="62">
        <v>6.7800000000000001E-7</v>
      </c>
      <c r="M1412" s="60">
        <v>407662</v>
      </c>
    </row>
    <row r="1413" spans="1:13" hidden="1" x14ac:dyDescent="0.2">
      <c r="A1413" s="8" t="s">
        <v>288</v>
      </c>
      <c r="B1413" s="8" t="s">
        <v>100</v>
      </c>
      <c r="C1413" t="s">
        <v>26</v>
      </c>
      <c r="D1413" t="s">
        <v>45</v>
      </c>
      <c r="E1413" s="8" t="s">
        <v>150</v>
      </c>
      <c r="F1413" s="8">
        <v>49218060</v>
      </c>
      <c r="G1413" s="8">
        <v>19</v>
      </c>
      <c r="H1413" s="8" t="s">
        <v>932</v>
      </c>
      <c r="I1413" s="9" t="s">
        <v>933</v>
      </c>
      <c r="J1413" s="60">
        <v>-1.04902E-2</v>
      </c>
      <c r="K1413" s="61">
        <v>2.1117599999999999E-3</v>
      </c>
      <c r="L1413" s="62">
        <v>6.7800000000000001E-7</v>
      </c>
      <c r="M1413" s="60">
        <v>407662</v>
      </c>
    </row>
    <row r="1414" spans="1:13" hidden="1" x14ac:dyDescent="0.2">
      <c r="A1414" s="8" t="s">
        <v>267</v>
      </c>
      <c r="B1414" s="8" t="s">
        <v>132</v>
      </c>
      <c r="C1414" s="8" t="s">
        <v>14</v>
      </c>
      <c r="D1414" s="8" t="s">
        <v>45</v>
      </c>
      <c r="E1414" s="8" t="s">
        <v>150</v>
      </c>
      <c r="F1414" s="8">
        <v>135837906</v>
      </c>
      <c r="G1414" s="8">
        <v>2</v>
      </c>
      <c r="H1414" s="8" t="s">
        <v>621</v>
      </c>
      <c r="I1414" s="9" t="s">
        <v>622</v>
      </c>
      <c r="J1414" s="60">
        <v>1.40181E-2</v>
      </c>
      <c r="K1414" s="61">
        <v>2.8224399999999998E-3</v>
      </c>
      <c r="L1414" s="62">
        <v>6.8100000000000002E-7</v>
      </c>
      <c r="M1414" s="60">
        <v>438853</v>
      </c>
    </row>
    <row r="1415" spans="1:13" x14ac:dyDescent="0.2">
      <c r="A1415" s="8" t="s">
        <v>267</v>
      </c>
      <c r="B1415" s="8" t="s">
        <v>135</v>
      </c>
      <c r="C1415" s="8" t="s">
        <v>26</v>
      </c>
      <c r="D1415" s="8" t="s">
        <v>45</v>
      </c>
      <c r="E1415" s="8">
        <v>0.75736000000000003</v>
      </c>
      <c r="F1415" s="8">
        <v>136616754</v>
      </c>
      <c r="G1415" s="8">
        <v>2</v>
      </c>
      <c r="H1415" s="8" t="s">
        <v>827</v>
      </c>
      <c r="I1415" s="9" t="s">
        <v>828</v>
      </c>
      <c r="J1415" s="82">
        <v>1.2E-2</v>
      </c>
      <c r="K1415" s="83">
        <v>2.3999999999999998E-3</v>
      </c>
      <c r="L1415" s="82">
        <v>6.8599999999999998E-7</v>
      </c>
      <c r="M1415" s="82">
        <v>343836</v>
      </c>
    </row>
    <row r="1416" spans="1:13" x14ac:dyDescent="0.2">
      <c r="A1416" s="8" t="s">
        <v>267</v>
      </c>
      <c r="B1416" s="8" t="s">
        <v>135</v>
      </c>
      <c r="C1416" s="8" t="s">
        <v>26</v>
      </c>
      <c r="D1416" s="8" t="s">
        <v>45</v>
      </c>
      <c r="E1416" s="8">
        <v>0.75736000000000003</v>
      </c>
      <c r="F1416" s="8">
        <v>136616754</v>
      </c>
      <c r="G1416" s="8">
        <v>2</v>
      </c>
      <c r="H1416" s="8" t="s">
        <v>829</v>
      </c>
      <c r="I1416" s="9" t="s">
        <v>830</v>
      </c>
      <c r="J1416" s="82">
        <v>1.2015E-2</v>
      </c>
      <c r="K1416" s="83">
        <v>2.4198000000000002E-3</v>
      </c>
      <c r="L1416" s="82">
        <v>6.8700000000000005E-7</v>
      </c>
      <c r="M1416" s="82">
        <v>343836</v>
      </c>
    </row>
    <row r="1417" spans="1:13" hidden="1" x14ac:dyDescent="0.2">
      <c r="A1417" s="8" t="s">
        <v>267</v>
      </c>
      <c r="B1417" s="8" t="s">
        <v>100</v>
      </c>
      <c r="C1417" s="8" t="s">
        <v>26</v>
      </c>
      <c r="D1417" s="8" t="s">
        <v>45</v>
      </c>
      <c r="E1417" s="8">
        <v>0.49687700000000001</v>
      </c>
      <c r="F1417" s="8">
        <v>49218060</v>
      </c>
      <c r="G1417" s="8">
        <v>19</v>
      </c>
      <c r="H1417" s="8" t="s">
        <v>1620</v>
      </c>
      <c r="I1417" s="9" t="s">
        <v>1621</v>
      </c>
      <c r="J1417" s="60">
        <v>2.0271999999999998E-2</v>
      </c>
      <c r="K1417" s="61">
        <v>4.0870100000000003E-3</v>
      </c>
      <c r="L1417" s="62">
        <v>6.9999999999999997E-7</v>
      </c>
      <c r="M1417" s="60">
        <v>115082</v>
      </c>
    </row>
    <row r="1418" spans="1:13" hidden="1" x14ac:dyDescent="0.2">
      <c r="A1418" s="8" t="s">
        <v>288</v>
      </c>
      <c r="B1418" s="8" t="s">
        <v>100</v>
      </c>
      <c r="C1418" t="s">
        <v>26</v>
      </c>
      <c r="D1418" t="s">
        <v>45</v>
      </c>
      <c r="E1418" s="8">
        <v>0.49687700000000001</v>
      </c>
      <c r="F1418" s="8">
        <v>49218060</v>
      </c>
      <c r="G1418" s="8">
        <v>19</v>
      </c>
      <c r="H1418" s="8" t="s">
        <v>1620</v>
      </c>
      <c r="I1418" s="9" t="s">
        <v>1621</v>
      </c>
      <c r="J1418" s="60">
        <v>2.0271999999999998E-2</v>
      </c>
      <c r="K1418" s="61">
        <v>4.0870100000000003E-3</v>
      </c>
      <c r="L1418" s="62">
        <v>6.9999999999999997E-7</v>
      </c>
      <c r="M1418" s="60">
        <v>115082</v>
      </c>
    </row>
    <row r="1419" spans="1:13" x14ac:dyDescent="0.2">
      <c r="A1419" s="8" t="s">
        <v>267</v>
      </c>
      <c r="B1419" s="8" t="s">
        <v>135</v>
      </c>
      <c r="C1419" s="8" t="s">
        <v>26</v>
      </c>
      <c r="D1419" s="8" t="s">
        <v>45</v>
      </c>
      <c r="E1419" s="8">
        <v>0.58730800000000005</v>
      </c>
      <c r="F1419" s="8">
        <v>136616754</v>
      </c>
      <c r="G1419" s="8">
        <v>2</v>
      </c>
      <c r="H1419" s="8" t="s">
        <v>831</v>
      </c>
      <c r="I1419" s="9" t="s">
        <v>832</v>
      </c>
      <c r="J1419" s="82">
        <v>5.5320500000000002E-2</v>
      </c>
      <c r="K1419" s="83">
        <v>1.1158599999999999E-2</v>
      </c>
      <c r="L1419" s="82">
        <v>7.0999999999999998E-7</v>
      </c>
      <c r="M1419" s="82">
        <v>5959</v>
      </c>
    </row>
    <row r="1420" spans="1:13" hidden="1" x14ac:dyDescent="0.2">
      <c r="A1420" s="8" t="s">
        <v>267</v>
      </c>
      <c r="B1420" s="8" t="s">
        <v>100</v>
      </c>
      <c r="C1420" s="8" t="s">
        <v>26</v>
      </c>
      <c r="D1420" s="8" t="s">
        <v>45</v>
      </c>
      <c r="E1420" s="8">
        <v>0.49687199999999998</v>
      </c>
      <c r="F1420" s="8">
        <v>49218060</v>
      </c>
      <c r="G1420" s="8">
        <v>19</v>
      </c>
      <c r="H1420" s="8" t="s">
        <v>1622</v>
      </c>
      <c r="I1420" s="9" t="s">
        <v>1623</v>
      </c>
      <c r="J1420" s="60">
        <v>-1.9907299999999999E-2</v>
      </c>
      <c r="K1420" s="61">
        <v>4.0149900000000004E-3</v>
      </c>
      <c r="L1420" s="62">
        <v>7.0999999999999998E-7</v>
      </c>
      <c r="M1420" s="60">
        <v>115051</v>
      </c>
    </row>
    <row r="1421" spans="1:13" hidden="1" x14ac:dyDescent="0.2">
      <c r="A1421" s="8" t="s">
        <v>267</v>
      </c>
      <c r="B1421" s="8" t="s">
        <v>100</v>
      </c>
      <c r="C1421" s="8" t="s">
        <v>26</v>
      </c>
      <c r="D1421" s="8" t="s">
        <v>45</v>
      </c>
      <c r="E1421" s="8">
        <v>0.49686799999999998</v>
      </c>
      <c r="F1421" s="8">
        <v>49218060</v>
      </c>
      <c r="G1421" s="8">
        <v>19</v>
      </c>
      <c r="H1421" s="8" t="s">
        <v>1624</v>
      </c>
      <c r="I1421" s="9" t="s">
        <v>1625</v>
      </c>
      <c r="J1421" s="60">
        <v>2.1364399999999999E-2</v>
      </c>
      <c r="K1421" s="61">
        <v>4.1440599999999998E-3</v>
      </c>
      <c r="L1421" s="62">
        <v>7.0999999999999998E-7</v>
      </c>
      <c r="M1421" s="60" t="s">
        <v>150</v>
      </c>
    </row>
    <row r="1422" spans="1:13" hidden="1" x14ac:dyDescent="0.2">
      <c r="A1422" s="8" t="s">
        <v>288</v>
      </c>
      <c r="B1422" s="8" t="s">
        <v>100</v>
      </c>
      <c r="C1422" t="s">
        <v>26</v>
      </c>
      <c r="D1422" t="s">
        <v>45</v>
      </c>
      <c r="E1422" s="8">
        <v>0.49686799999999998</v>
      </c>
      <c r="F1422" s="8">
        <v>49218060</v>
      </c>
      <c r="G1422" s="8">
        <v>19</v>
      </c>
      <c r="H1422" s="8" t="s">
        <v>1624</v>
      </c>
      <c r="I1422" s="9" t="s">
        <v>1625</v>
      </c>
      <c r="J1422" s="60">
        <v>2.1364399999999999E-2</v>
      </c>
      <c r="K1422" s="61">
        <v>4.1440599999999998E-3</v>
      </c>
      <c r="L1422" s="62">
        <v>7.0999999999999998E-7</v>
      </c>
      <c r="M1422" s="60" t="s">
        <v>150</v>
      </c>
    </row>
    <row r="1423" spans="1:13" hidden="1" x14ac:dyDescent="0.2">
      <c r="A1423" s="8" t="s">
        <v>288</v>
      </c>
      <c r="B1423" s="8" t="s">
        <v>100</v>
      </c>
      <c r="C1423" t="s">
        <v>26</v>
      </c>
      <c r="D1423" t="s">
        <v>45</v>
      </c>
      <c r="E1423" s="8">
        <v>0.49687199999999998</v>
      </c>
      <c r="F1423" s="8">
        <v>49218060</v>
      </c>
      <c r="G1423" s="8">
        <v>19</v>
      </c>
      <c r="H1423" s="8" t="s">
        <v>1622</v>
      </c>
      <c r="I1423" s="9" t="s">
        <v>1623</v>
      </c>
      <c r="J1423" s="60">
        <v>-1.9907299999999999E-2</v>
      </c>
      <c r="K1423" s="61">
        <v>4.0149900000000004E-3</v>
      </c>
      <c r="L1423" s="62">
        <v>7.0999999999999998E-7</v>
      </c>
      <c r="M1423" s="60">
        <v>115051</v>
      </c>
    </row>
    <row r="1424" spans="1:13" hidden="1" x14ac:dyDescent="0.2">
      <c r="A1424" s="8" t="s">
        <v>267</v>
      </c>
      <c r="B1424" s="8" t="s">
        <v>100</v>
      </c>
      <c r="C1424" s="8" t="s">
        <v>26</v>
      </c>
      <c r="D1424" s="8" t="s">
        <v>45</v>
      </c>
      <c r="E1424" s="8">
        <v>0.49688199999999999</v>
      </c>
      <c r="F1424" s="8">
        <v>49218060</v>
      </c>
      <c r="G1424" s="8">
        <v>19</v>
      </c>
      <c r="H1424" s="8" t="s">
        <v>1626</v>
      </c>
      <c r="I1424" s="9" t="s">
        <v>1627</v>
      </c>
      <c r="J1424" s="60">
        <v>-1.97267E-2</v>
      </c>
      <c r="K1424" s="61">
        <v>3.9800699999999996E-3</v>
      </c>
      <c r="L1424" s="62">
        <v>7.1999999999999999E-7</v>
      </c>
      <c r="M1424" s="60">
        <v>115078</v>
      </c>
    </row>
    <row r="1425" spans="1:13" hidden="1" x14ac:dyDescent="0.2">
      <c r="A1425" s="8" t="s">
        <v>267</v>
      </c>
      <c r="B1425" s="8" t="s">
        <v>132</v>
      </c>
      <c r="C1425" s="8" t="s">
        <v>14</v>
      </c>
      <c r="D1425" s="8" t="s">
        <v>45</v>
      </c>
      <c r="E1425" s="8">
        <v>0.28384999999999999</v>
      </c>
      <c r="F1425" s="8">
        <v>135837906</v>
      </c>
      <c r="G1425" s="8">
        <v>2</v>
      </c>
      <c r="H1425" s="8" t="s">
        <v>696</v>
      </c>
      <c r="I1425" s="9" t="s">
        <v>697</v>
      </c>
      <c r="J1425" s="60">
        <v>-1.06295E-2</v>
      </c>
      <c r="K1425" s="61">
        <v>2.1443E-3</v>
      </c>
      <c r="L1425" s="62">
        <v>7.1999999999999999E-7</v>
      </c>
      <c r="M1425" s="60">
        <v>461460</v>
      </c>
    </row>
    <row r="1426" spans="1:13" hidden="1" x14ac:dyDescent="0.2">
      <c r="A1426" s="8" t="s">
        <v>288</v>
      </c>
      <c r="B1426" s="8" t="s">
        <v>100</v>
      </c>
      <c r="C1426" t="s">
        <v>26</v>
      </c>
      <c r="D1426" t="s">
        <v>45</v>
      </c>
      <c r="E1426" s="8">
        <v>0.49688199999999999</v>
      </c>
      <c r="F1426" s="8">
        <v>49218060</v>
      </c>
      <c r="G1426" s="8">
        <v>19</v>
      </c>
      <c r="H1426" s="8" t="s">
        <v>1626</v>
      </c>
      <c r="I1426" s="9" t="s">
        <v>1627</v>
      </c>
      <c r="J1426" s="60">
        <v>-1.97267E-2</v>
      </c>
      <c r="K1426" s="61">
        <v>3.9800699999999996E-3</v>
      </c>
      <c r="L1426" s="62">
        <v>7.1999999999999999E-7</v>
      </c>
      <c r="M1426" s="60">
        <v>115078</v>
      </c>
    </row>
    <row r="1427" spans="1:13" x14ac:dyDescent="0.2">
      <c r="A1427" s="8" t="s">
        <v>267</v>
      </c>
      <c r="B1427" s="8" t="s">
        <v>135</v>
      </c>
      <c r="C1427" s="8" t="s">
        <v>26</v>
      </c>
      <c r="D1427" s="8" t="s">
        <v>45</v>
      </c>
      <c r="E1427" s="8">
        <v>0.75555000000000005</v>
      </c>
      <c r="F1427" s="8">
        <v>136616754</v>
      </c>
      <c r="G1427" s="8">
        <v>2</v>
      </c>
      <c r="H1427" s="8" t="s">
        <v>833</v>
      </c>
      <c r="I1427" s="9" t="s">
        <v>834</v>
      </c>
      <c r="J1427" s="82">
        <v>-4.6461000000000002E-2</v>
      </c>
      <c r="K1427" s="83">
        <v>9.3787999999999996E-3</v>
      </c>
      <c r="L1427" s="82">
        <v>7.3099999999999997E-7</v>
      </c>
      <c r="M1427" s="82" t="s">
        <v>150</v>
      </c>
    </row>
    <row r="1428" spans="1:13" x14ac:dyDescent="0.2">
      <c r="A1428" s="8" t="s">
        <v>267</v>
      </c>
      <c r="B1428" s="8" t="s">
        <v>135</v>
      </c>
      <c r="C1428" s="8" t="s">
        <v>26</v>
      </c>
      <c r="D1428" s="8" t="s">
        <v>45</v>
      </c>
      <c r="E1428" s="8">
        <v>0.75731999999999999</v>
      </c>
      <c r="F1428" s="8">
        <v>136616754</v>
      </c>
      <c r="G1428" s="8">
        <v>2</v>
      </c>
      <c r="H1428" s="8" t="s">
        <v>835</v>
      </c>
      <c r="I1428" s="9" t="s">
        <v>836</v>
      </c>
      <c r="J1428" s="82">
        <v>-1.205E-2</v>
      </c>
      <c r="K1428" s="83">
        <v>2.4352000000000002E-3</v>
      </c>
      <c r="L1428" s="82">
        <v>7.4900000000000005E-7</v>
      </c>
      <c r="M1428" s="82">
        <v>343621</v>
      </c>
    </row>
    <row r="1429" spans="1:13" hidden="1" x14ac:dyDescent="0.2">
      <c r="A1429" s="8" t="s">
        <v>267</v>
      </c>
      <c r="B1429" s="8" t="s">
        <v>132</v>
      </c>
      <c r="C1429" s="8" t="s">
        <v>14</v>
      </c>
      <c r="D1429" s="8" t="s">
        <v>45</v>
      </c>
      <c r="E1429" s="8">
        <v>0.267204</v>
      </c>
      <c r="F1429" s="8">
        <v>135837906</v>
      </c>
      <c r="G1429" s="8">
        <v>2</v>
      </c>
      <c r="H1429" s="8" t="s">
        <v>691</v>
      </c>
      <c r="I1429" s="9" t="s">
        <v>728</v>
      </c>
      <c r="J1429" s="60">
        <v>-1.03211E-2</v>
      </c>
      <c r="K1429" s="61">
        <v>2.0871399999999999E-3</v>
      </c>
      <c r="L1429" s="62">
        <v>7.61E-7</v>
      </c>
      <c r="M1429" s="60">
        <v>331198</v>
      </c>
    </row>
    <row r="1430" spans="1:13" hidden="1" x14ac:dyDescent="0.2">
      <c r="A1430" s="8" t="s">
        <v>267</v>
      </c>
      <c r="B1430" s="8" t="s">
        <v>128</v>
      </c>
      <c r="C1430" s="8" t="s">
        <v>26</v>
      </c>
      <c r="D1430" s="8" t="s">
        <v>15</v>
      </c>
      <c r="E1430" s="8">
        <v>0.30096600000000001</v>
      </c>
      <c r="F1430" s="8">
        <v>1030320</v>
      </c>
      <c r="G1430" s="8">
        <v>19</v>
      </c>
      <c r="H1430" s="8" t="s">
        <v>1023</v>
      </c>
      <c r="I1430" s="9" t="s">
        <v>1043</v>
      </c>
      <c r="J1430" s="60">
        <v>1.0513E-2</v>
      </c>
      <c r="K1430" s="61">
        <v>2.1250000000000002E-3</v>
      </c>
      <c r="L1430" s="62">
        <v>7.6599999999999995E-7</v>
      </c>
      <c r="M1430" s="60">
        <v>460935</v>
      </c>
    </row>
    <row r="1431" spans="1:13" hidden="1" x14ac:dyDescent="0.2">
      <c r="A1431" s="8" t="s">
        <v>267</v>
      </c>
      <c r="B1431" s="8" t="s">
        <v>100</v>
      </c>
      <c r="C1431" s="8" t="s">
        <v>26</v>
      </c>
      <c r="D1431" s="8" t="s">
        <v>45</v>
      </c>
      <c r="E1431" s="8">
        <v>0.49686799999999998</v>
      </c>
      <c r="F1431" s="8">
        <v>49218060</v>
      </c>
      <c r="G1431" s="8">
        <v>19</v>
      </c>
      <c r="H1431" s="8" t="s">
        <v>1628</v>
      </c>
      <c r="I1431" s="9" t="s">
        <v>1629</v>
      </c>
      <c r="J1431" s="60">
        <v>2.13887E-2</v>
      </c>
      <c r="K1431" s="61">
        <v>4.1356500000000003E-3</v>
      </c>
      <c r="L1431" s="62">
        <v>7.7000000000000004E-7</v>
      </c>
      <c r="M1431" s="60" t="s">
        <v>150</v>
      </c>
    </row>
    <row r="1432" spans="1:13" hidden="1" x14ac:dyDescent="0.2">
      <c r="A1432" s="8" t="s">
        <v>288</v>
      </c>
      <c r="B1432" s="8" t="s">
        <v>100</v>
      </c>
      <c r="C1432" t="s">
        <v>26</v>
      </c>
      <c r="D1432" t="s">
        <v>45</v>
      </c>
      <c r="E1432" s="8">
        <v>0.49686799999999998</v>
      </c>
      <c r="F1432" s="8">
        <v>49218060</v>
      </c>
      <c r="G1432" s="8">
        <v>19</v>
      </c>
      <c r="H1432" s="8" t="s">
        <v>1628</v>
      </c>
      <c r="I1432" s="9" t="s">
        <v>1629</v>
      </c>
      <c r="J1432" s="60">
        <v>2.13887E-2</v>
      </c>
      <c r="K1432" s="61">
        <v>4.1356500000000003E-3</v>
      </c>
      <c r="L1432" s="62">
        <v>7.7000000000000004E-7</v>
      </c>
      <c r="M1432" s="60" t="s">
        <v>150</v>
      </c>
    </row>
    <row r="1433" spans="1:13" hidden="1" x14ac:dyDescent="0.2">
      <c r="A1433" s="8" t="s">
        <v>226</v>
      </c>
      <c r="B1433" t="s">
        <v>33</v>
      </c>
      <c r="C1433" t="s">
        <v>14</v>
      </c>
      <c r="D1433" t="s">
        <v>15</v>
      </c>
      <c r="E1433">
        <v>0.23355600000000001</v>
      </c>
      <c r="F1433">
        <v>41519430</v>
      </c>
      <c r="G1433" s="8">
        <v>6</v>
      </c>
      <c r="H1433" t="s">
        <v>365</v>
      </c>
      <c r="I1433" t="s">
        <v>366</v>
      </c>
      <c r="J1433" s="67">
        <v>-1.1731800000000001E-2</v>
      </c>
      <c r="K1433" s="61">
        <v>2.4289200000000002E-3</v>
      </c>
      <c r="L1433" s="62">
        <v>7.7999200000000004E-7</v>
      </c>
      <c r="M1433" s="60">
        <v>520010</v>
      </c>
    </row>
    <row r="1434" spans="1:13" hidden="1" x14ac:dyDescent="0.2">
      <c r="A1434" s="8" t="s">
        <v>267</v>
      </c>
      <c r="B1434" s="8" t="s">
        <v>132</v>
      </c>
      <c r="C1434" s="8" t="s">
        <v>14</v>
      </c>
      <c r="D1434" s="8" t="s">
        <v>45</v>
      </c>
      <c r="E1434" s="8">
        <v>0.28378500000000001</v>
      </c>
      <c r="F1434" s="8">
        <v>135837906</v>
      </c>
      <c r="G1434" s="8">
        <v>2</v>
      </c>
      <c r="H1434" s="8" t="s">
        <v>735</v>
      </c>
      <c r="I1434" s="9" t="s">
        <v>736</v>
      </c>
      <c r="J1434" s="60">
        <v>1.05626E-2</v>
      </c>
      <c r="K1434" s="61">
        <v>2.1376799999999999E-3</v>
      </c>
      <c r="L1434" s="62">
        <v>7.8000000000000005E-7</v>
      </c>
      <c r="M1434" s="60">
        <v>455314</v>
      </c>
    </row>
    <row r="1435" spans="1:13" hidden="1" x14ac:dyDescent="0.2">
      <c r="A1435" s="8" t="s">
        <v>287</v>
      </c>
      <c r="B1435" s="8" t="s">
        <v>33</v>
      </c>
      <c r="C1435" t="s">
        <v>14</v>
      </c>
      <c r="D1435" t="s">
        <v>15</v>
      </c>
      <c r="E1435" s="8">
        <v>0.23355600000000001</v>
      </c>
      <c r="F1435" s="8">
        <v>41519430</v>
      </c>
      <c r="G1435" s="8">
        <v>6</v>
      </c>
      <c r="H1435" s="8" t="s">
        <v>365</v>
      </c>
      <c r="I1435" s="9" t="s">
        <v>366</v>
      </c>
      <c r="J1435" s="60">
        <v>-1.1731800000000001E-2</v>
      </c>
      <c r="K1435" s="61">
        <v>2.4289200000000002E-3</v>
      </c>
      <c r="L1435" s="62">
        <v>7.8000000000000005E-7</v>
      </c>
      <c r="M1435" s="60">
        <v>520010</v>
      </c>
    </row>
    <row r="1436" spans="1:13" hidden="1" x14ac:dyDescent="0.2">
      <c r="A1436" s="8" t="s">
        <v>267</v>
      </c>
      <c r="B1436" s="8" t="s">
        <v>132</v>
      </c>
      <c r="C1436" s="8" t="s">
        <v>14</v>
      </c>
      <c r="D1436" s="8" t="s">
        <v>45</v>
      </c>
      <c r="E1436" s="8" t="s">
        <v>150</v>
      </c>
      <c r="F1436" s="8">
        <v>135837906</v>
      </c>
      <c r="G1436" s="8">
        <v>2</v>
      </c>
      <c r="H1436" s="8" t="s">
        <v>846</v>
      </c>
      <c r="I1436" s="9" t="s">
        <v>847</v>
      </c>
      <c r="J1436" s="60">
        <v>-7.4099999999999999E-2</v>
      </c>
      <c r="K1436" s="61">
        <v>1.4999999999999999E-2</v>
      </c>
      <c r="L1436" s="62">
        <v>7.8100000000000002E-7</v>
      </c>
      <c r="M1436" s="60">
        <v>5662</v>
      </c>
    </row>
    <row r="1437" spans="1:13" hidden="1" x14ac:dyDescent="0.2">
      <c r="A1437" s="8" t="s">
        <v>267</v>
      </c>
      <c r="B1437" s="8" t="s">
        <v>100</v>
      </c>
      <c r="C1437" s="8" t="s">
        <v>26</v>
      </c>
      <c r="D1437" s="8" t="s">
        <v>45</v>
      </c>
      <c r="E1437" s="8">
        <v>0.49687300000000001</v>
      </c>
      <c r="F1437" s="8">
        <v>49218060</v>
      </c>
      <c r="G1437" s="8">
        <v>19</v>
      </c>
      <c r="H1437" s="8" t="s">
        <v>1630</v>
      </c>
      <c r="I1437" s="9" t="s">
        <v>1631</v>
      </c>
      <c r="J1437" s="60">
        <v>-1.9646400000000001E-2</v>
      </c>
      <c r="K1437" s="61">
        <v>3.9785699999999998E-3</v>
      </c>
      <c r="L1437" s="62">
        <v>7.8999999999999995E-7</v>
      </c>
      <c r="M1437" s="60" t="s">
        <v>150</v>
      </c>
    </row>
    <row r="1438" spans="1:13" hidden="1" x14ac:dyDescent="0.2">
      <c r="A1438" s="8" t="s">
        <v>267</v>
      </c>
      <c r="B1438" s="8" t="s">
        <v>132</v>
      </c>
      <c r="C1438" s="8" t="s">
        <v>14</v>
      </c>
      <c r="D1438" s="8" t="s">
        <v>45</v>
      </c>
      <c r="E1438" s="8">
        <v>0.42247000000000001</v>
      </c>
      <c r="F1438" s="8">
        <v>135837906</v>
      </c>
      <c r="G1438" s="8">
        <v>2</v>
      </c>
      <c r="H1438" s="8" t="s">
        <v>862</v>
      </c>
      <c r="I1438" s="9" t="s">
        <v>863</v>
      </c>
      <c r="J1438" s="60">
        <v>-6.7330899999999999E-2</v>
      </c>
      <c r="K1438" s="61">
        <v>1.36367E-2</v>
      </c>
      <c r="L1438" s="62">
        <v>7.8999999999999995E-7</v>
      </c>
      <c r="M1438" s="60">
        <v>5959</v>
      </c>
    </row>
    <row r="1439" spans="1:13" hidden="1" x14ac:dyDescent="0.2">
      <c r="A1439" s="8" t="s">
        <v>288</v>
      </c>
      <c r="B1439" s="8" t="s">
        <v>100</v>
      </c>
      <c r="C1439" t="s">
        <v>26</v>
      </c>
      <c r="D1439" t="s">
        <v>45</v>
      </c>
      <c r="E1439" s="8">
        <v>0.49687300000000001</v>
      </c>
      <c r="F1439" s="8">
        <v>49218060</v>
      </c>
      <c r="G1439" s="8">
        <v>19</v>
      </c>
      <c r="H1439" s="8" t="s">
        <v>1630</v>
      </c>
      <c r="I1439" s="9" t="s">
        <v>1631</v>
      </c>
      <c r="J1439" s="60">
        <v>-1.9646400000000001E-2</v>
      </c>
      <c r="K1439" s="61">
        <v>3.9785699999999998E-3</v>
      </c>
      <c r="L1439" s="62">
        <v>7.8999999999999995E-7</v>
      </c>
      <c r="M1439" s="60" t="s">
        <v>150</v>
      </c>
    </row>
    <row r="1440" spans="1:13" x14ac:dyDescent="0.2">
      <c r="A1440" s="8" t="s">
        <v>267</v>
      </c>
      <c r="B1440" s="8" t="s">
        <v>135</v>
      </c>
      <c r="C1440" s="8" t="s">
        <v>26</v>
      </c>
      <c r="D1440" s="8" t="s">
        <v>45</v>
      </c>
      <c r="E1440" s="8">
        <v>0.73867099999999997</v>
      </c>
      <c r="F1440" s="8">
        <v>136616754</v>
      </c>
      <c r="G1440" s="8">
        <v>2</v>
      </c>
      <c r="H1440" s="8" t="s">
        <v>837</v>
      </c>
      <c r="I1440" s="9" t="s">
        <v>838</v>
      </c>
      <c r="J1440" s="82">
        <v>-2.20716E-2</v>
      </c>
      <c r="K1440" s="83">
        <v>4.4729699999999997E-3</v>
      </c>
      <c r="L1440" s="82">
        <v>7.9999999999999996E-7</v>
      </c>
      <c r="M1440" s="82">
        <v>115006</v>
      </c>
    </row>
    <row r="1441" spans="1:13" hidden="1" x14ac:dyDescent="0.2">
      <c r="A1441" s="8" t="s">
        <v>267</v>
      </c>
      <c r="B1441" s="8" t="s">
        <v>100</v>
      </c>
      <c r="C1441" s="8" t="s">
        <v>26</v>
      </c>
      <c r="D1441" s="8" t="s">
        <v>45</v>
      </c>
      <c r="E1441" s="8">
        <v>0.49690699999999999</v>
      </c>
      <c r="F1441" s="8">
        <v>49218060</v>
      </c>
      <c r="G1441" s="8">
        <v>19</v>
      </c>
      <c r="H1441" s="8" t="s">
        <v>1632</v>
      </c>
      <c r="I1441" s="9" t="s">
        <v>1633</v>
      </c>
      <c r="J1441" s="60">
        <v>1.9974700000000001E-2</v>
      </c>
      <c r="K1441" s="61">
        <v>4.0471600000000002E-3</v>
      </c>
      <c r="L1441" s="62">
        <v>7.9999999999999996E-7</v>
      </c>
      <c r="M1441" s="60">
        <v>115006</v>
      </c>
    </row>
    <row r="1442" spans="1:13" hidden="1" x14ac:dyDescent="0.2">
      <c r="A1442" s="8" t="s">
        <v>267</v>
      </c>
      <c r="B1442" s="8" t="s">
        <v>132</v>
      </c>
      <c r="C1442" s="8" t="s">
        <v>14</v>
      </c>
      <c r="D1442" s="8" t="s">
        <v>45</v>
      </c>
      <c r="E1442" s="8">
        <v>0.42247000000000001</v>
      </c>
      <c r="F1442" s="8">
        <v>135837906</v>
      </c>
      <c r="G1442" s="8">
        <v>2</v>
      </c>
      <c r="H1442" s="8" t="s">
        <v>794</v>
      </c>
      <c r="I1442" s="9" t="s">
        <v>795</v>
      </c>
      <c r="J1442" s="60">
        <v>-6.8282000000000004E-3</v>
      </c>
      <c r="K1442" s="61">
        <v>1.3836E-3</v>
      </c>
      <c r="L1442" s="62">
        <v>7.9999999999999996E-7</v>
      </c>
      <c r="M1442" s="60">
        <v>5959</v>
      </c>
    </row>
    <row r="1443" spans="1:13" hidden="1" x14ac:dyDescent="0.2">
      <c r="A1443" s="8" t="s">
        <v>288</v>
      </c>
      <c r="B1443" s="8" t="s">
        <v>100</v>
      </c>
      <c r="C1443" t="s">
        <v>26</v>
      </c>
      <c r="D1443" t="s">
        <v>45</v>
      </c>
      <c r="E1443" s="8">
        <v>0.49690699999999999</v>
      </c>
      <c r="F1443" s="8">
        <v>49218060</v>
      </c>
      <c r="G1443" s="8">
        <v>19</v>
      </c>
      <c r="H1443" s="8" t="s">
        <v>1632</v>
      </c>
      <c r="I1443" s="9" t="s">
        <v>1633</v>
      </c>
      <c r="J1443" s="60">
        <v>1.9974700000000001E-2</v>
      </c>
      <c r="K1443" s="61">
        <v>4.0471600000000002E-3</v>
      </c>
      <c r="L1443" s="62">
        <v>7.9999999999999996E-7</v>
      </c>
      <c r="M1443" s="60">
        <v>115006</v>
      </c>
    </row>
    <row r="1444" spans="1:13" hidden="1" x14ac:dyDescent="0.2">
      <c r="A1444" s="8" t="s">
        <v>267</v>
      </c>
      <c r="B1444" s="8" t="s">
        <v>100</v>
      </c>
      <c r="C1444" s="8" t="s">
        <v>26</v>
      </c>
      <c r="D1444" s="8" t="s">
        <v>45</v>
      </c>
      <c r="E1444" s="8">
        <v>0.49687700000000001</v>
      </c>
      <c r="F1444" s="8">
        <v>49218060</v>
      </c>
      <c r="G1444" s="8">
        <v>19</v>
      </c>
      <c r="H1444" s="8" t="s">
        <v>1634</v>
      </c>
      <c r="I1444" s="9" t="s">
        <v>1635</v>
      </c>
      <c r="J1444" s="60">
        <v>2.0367199999999998E-2</v>
      </c>
      <c r="K1444" s="61">
        <v>4.13015E-3</v>
      </c>
      <c r="L1444" s="62">
        <v>8.1999999999999998E-7</v>
      </c>
      <c r="M1444" s="60">
        <v>115082</v>
      </c>
    </row>
    <row r="1445" spans="1:13" hidden="1" x14ac:dyDescent="0.2">
      <c r="A1445" s="8" t="s">
        <v>267</v>
      </c>
      <c r="B1445" s="8" t="s">
        <v>100</v>
      </c>
      <c r="C1445" s="8" t="s">
        <v>26</v>
      </c>
      <c r="D1445" s="8" t="s">
        <v>45</v>
      </c>
      <c r="E1445" s="8">
        <v>0.497834</v>
      </c>
      <c r="F1445" s="8">
        <v>49218060</v>
      </c>
      <c r="G1445" s="8">
        <v>19</v>
      </c>
      <c r="H1445" s="8" t="s">
        <v>1636</v>
      </c>
      <c r="I1445" s="9" t="s">
        <v>1637</v>
      </c>
      <c r="J1445" s="60">
        <v>-5.0233999999999999E-3</v>
      </c>
      <c r="K1445" s="61">
        <v>1.0186500000000001E-3</v>
      </c>
      <c r="L1445" s="62">
        <v>8.1999999999999998E-7</v>
      </c>
      <c r="M1445" s="60">
        <v>461113</v>
      </c>
    </row>
    <row r="1446" spans="1:13" hidden="1" x14ac:dyDescent="0.2">
      <c r="A1446" s="8" t="s">
        <v>288</v>
      </c>
      <c r="B1446" s="8" t="s">
        <v>100</v>
      </c>
      <c r="C1446" t="s">
        <v>26</v>
      </c>
      <c r="D1446" t="s">
        <v>45</v>
      </c>
      <c r="E1446" s="8">
        <v>0.49687700000000001</v>
      </c>
      <c r="F1446" s="8">
        <v>49218060</v>
      </c>
      <c r="G1446" s="8">
        <v>19</v>
      </c>
      <c r="H1446" s="8" t="s">
        <v>1634</v>
      </c>
      <c r="I1446" s="9" t="s">
        <v>1635</v>
      </c>
      <c r="J1446" s="60">
        <v>2.0367199999999998E-2</v>
      </c>
      <c r="K1446" s="61">
        <v>4.13015E-3</v>
      </c>
      <c r="L1446" s="62">
        <v>8.1999999999999998E-7</v>
      </c>
      <c r="M1446" s="60">
        <v>115082</v>
      </c>
    </row>
    <row r="1447" spans="1:13" hidden="1" x14ac:dyDescent="0.2">
      <c r="A1447" s="8" t="s">
        <v>288</v>
      </c>
      <c r="B1447" s="8" t="s">
        <v>100</v>
      </c>
      <c r="C1447" t="s">
        <v>26</v>
      </c>
      <c r="D1447" t="s">
        <v>45</v>
      </c>
      <c r="E1447" s="8">
        <v>0.497834</v>
      </c>
      <c r="F1447" s="8">
        <v>49218060</v>
      </c>
      <c r="G1447" s="8">
        <v>19</v>
      </c>
      <c r="H1447" s="8" t="s">
        <v>1636</v>
      </c>
      <c r="I1447" s="9" t="s">
        <v>1637</v>
      </c>
      <c r="J1447" s="60">
        <v>-5.02338E-3</v>
      </c>
      <c r="K1447" s="61">
        <v>1.0186500000000001E-3</v>
      </c>
      <c r="L1447" s="62">
        <v>8.1999999999999998E-7</v>
      </c>
      <c r="M1447" s="60">
        <v>461113</v>
      </c>
    </row>
    <row r="1448" spans="1:13" hidden="1" x14ac:dyDescent="0.2">
      <c r="A1448" s="8" t="s">
        <v>287</v>
      </c>
      <c r="B1448" s="8" t="s">
        <v>33</v>
      </c>
      <c r="C1448" t="s">
        <v>14</v>
      </c>
      <c r="D1448" t="s">
        <v>15</v>
      </c>
      <c r="E1448" s="8">
        <v>0.23385500000000001</v>
      </c>
      <c r="F1448" s="8">
        <v>41519430</v>
      </c>
      <c r="G1448" s="8">
        <v>6</v>
      </c>
      <c r="H1448" s="8" t="s">
        <v>367</v>
      </c>
      <c r="I1448" s="9" t="s">
        <v>368</v>
      </c>
      <c r="J1448" s="60">
        <v>1.2296E-2</v>
      </c>
      <c r="K1448" s="61">
        <v>2.49548E-3</v>
      </c>
      <c r="L1448" s="62">
        <v>8.2999999999999999E-7</v>
      </c>
      <c r="M1448" s="60">
        <v>408112</v>
      </c>
    </row>
    <row r="1449" spans="1:13" hidden="1" x14ac:dyDescent="0.2">
      <c r="A1449" s="8" t="s">
        <v>226</v>
      </c>
      <c r="B1449" t="s">
        <v>33</v>
      </c>
      <c r="C1449" t="s">
        <v>14</v>
      </c>
      <c r="D1449" t="s">
        <v>15</v>
      </c>
      <c r="E1449">
        <v>0.23385500000000001</v>
      </c>
      <c r="F1449">
        <v>41519430</v>
      </c>
      <c r="G1449" s="8">
        <v>6</v>
      </c>
      <c r="H1449" t="s">
        <v>367</v>
      </c>
      <c r="I1449" t="s">
        <v>368</v>
      </c>
      <c r="J1449" s="67">
        <v>1.2296E-2</v>
      </c>
      <c r="K1449" s="61">
        <v>2.49548E-3</v>
      </c>
      <c r="L1449" s="62">
        <v>8.30004E-7</v>
      </c>
      <c r="M1449" s="60">
        <v>408112</v>
      </c>
    </row>
    <row r="1450" spans="1:13" hidden="1" x14ac:dyDescent="0.2">
      <c r="A1450" s="8" t="s">
        <v>267</v>
      </c>
      <c r="B1450" s="8" t="s">
        <v>100</v>
      </c>
      <c r="C1450" s="8" t="s">
        <v>26</v>
      </c>
      <c r="D1450" s="8" t="s">
        <v>45</v>
      </c>
      <c r="E1450" s="8">
        <v>0.49823800000000001</v>
      </c>
      <c r="F1450" s="8">
        <v>49218060</v>
      </c>
      <c r="G1450" s="8">
        <v>19</v>
      </c>
      <c r="H1450" s="8" t="s">
        <v>1638</v>
      </c>
      <c r="I1450" s="9" t="s">
        <v>1639</v>
      </c>
      <c r="J1450" s="60">
        <v>1.53787E-3</v>
      </c>
      <c r="K1450" s="61">
        <v>3.1226000000000002E-4</v>
      </c>
      <c r="L1450" s="62">
        <v>8.4399999999999999E-7</v>
      </c>
      <c r="M1450" s="60">
        <v>337159</v>
      </c>
    </row>
    <row r="1451" spans="1:13" hidden="1" x14ac:dyDescent="0.2">
      <c r="A1451" s="8" t="s">
        <v>288</v>
      </c>
      <c r="B1451" s="8" t="s">
        <v>100</v>
      </c>
      <c r="C1451" t="s">
        <v>26</v>
      </c>
      <c r="D1451" t="s">
        <v>45</v>
      </c>
      <c r="E1451" s="8">
        <v>0.49823800000000001</v>
      </c>
      <c r="F1451" s="8">
        <v>49218060</v>
      </c>
      <c r="G1451" s="8">
        <v>19</v>
      </c>
      <c r="H1451" s="8" t="s">
        <v>1638</v>
      </c>
      <c r="I1451" s="9" t="s">
        <v>1639</v>
      </c>
      <c r="J1451" s="60">
        <v>1.53787E-3</v>
      </c>
      <c r="K1451" s="61">
        <v>3.1225900000000001E-4</v>
      </c>
      <c r="L1451" s="62">
        <v>8.4399999999999999E-7</v>
      </c>
      <c r="M1451" s="60">
        <v>337159</v>
      </c>
    </row>
    <row r="1452" spans="1:13" x14ac:dyDescent="0.2">
      <c r="A1452" s="8" t="s">
        <v>267</v>
      </c>
      <c r="B1452" s="8" t="s">
        <v>135</v>
      </c>
      <c r="C1452" s="8" t="s">
        <v>26</v>
      </c>
      <c r="D1452" s="8" t="s">
        <v>45</v>
      </c>
      <c r="E1452" s="8">
        <v>0.73868100000000003</v>
      </c>
      <c r="F1452" s="8">
        <v>136616754</v>
      </c>
      <c r="G1452" s="8">
        <v>2</v>
      </c>
      <c r="H1452" s="8" t="s">
        <v>839</v>
      </c>
      <c r="I1452" s="9" t="s">
        <v>840</v>
      </c>
      <c r="J1452" s="82">
        <v>-1.8851400000000001E-2</v>
      </c>
      <c r="K1452" s="83">
        <v>4.2015000000000004E-3</v>
      </c>
      <c r="L1452" s="82">
        <v>8.5000000000000001E-7</v>
      </c>
      <c r="M1452" s="82" t="s">
        <v>150</v>
      </c>
    </row>
    <row r="1453" spans="1:13" hidden="1" x14ac:dyDescent="0.2">
      <c r="A1453" s="8" t="s">
        <v>267</v>
      </c>
      <c r="B1453" s="8" t="s">
        <v>100</v>
      </c>
      <c r="C1453" s="8" t="s">
        <v>26</v>
      </c>
      <c r="D1453" s="8" t="s">
        <v>45</v>
      </c>
      <c r="E1453" s="8">
        <v>0.50053400000000003</v>
      </c>
      <c r="F1453" s="8">
        <v>49218060</v>
      </c>
      <c r="G1453" s="8">
        <v>19</v>
      </c>
      <c r="H1453" s="8" t="s">
        <v>1640</v>
      </c>
      <c r="I1453" s="9" t="s">
        <v>1641</v>
      </c>
      <c r="J1453" s="60">
        <v>8.9079999999999997E-4</v>
      </c>
      <c r="K1453" s="61">
        <v>1.8100000000000001E-4</v>
      </c>
      <c r="L1453" s="62">
        <v>8.5899999999999995E-7</v>
      </c>
      <c r="M1453" s="60">
        <v>361194</v>
      </c>
    </row>
    <row r="1454" spans="1:13" hidden="1" x14ac:dyDescent="0.2">
      <c r="A1454" s="8" t="s">
        <v>288</v>
      </c>
      <c r="B1454" s="8" t="s">
        <v>100</v>
      </c>
      <c r="C1454" t="s">
        <v>26</v>
      </c>
      <c r="D1454" t="s">
        <v>45</v>
      </c>
      <c r="E1454" s="8">
        <v>0.50053400000000003</v>
      </c>
      <c r="F1454" s="8">
        <v>49218060</v>
      </c>
      <c r="G1454" s="8">
        <v>19</v>
      </c>
      <c r="H1454" s="8" t="s">
        <v>1640</v>
      </c>
      <c r="I1454" s="9" t="s">
        <v>1641</v>
      </c>
      <c r="J1454" s="60">
        <v>8.9080300000000002E-4</v>
      </c>
      <c r="K1454" s="61">
        <v>1.8099699999999999E-4</v>
      </c>
      <c r="L1454" s="62">
        <v>8.5899999999999995E-7</v>
      </c>
      <c r="M1454" s="60">
        <v>361194</v>
      </c>
    </row>
    <row r="1455" spans="1:13" x14ac:dyDescent="0.2">
      <c r="A1455" s="8" t="s">
        <v>267</v>
      </c>
      <c r="B1455" s="8" t="s">
        <v>135</v>
      </c>
      <c r="C1455" s="8" t="s">
        <v>26</v>
      </c>
      <c r="D1455" s="8" t="s">
        <v>45</v>
      </c>
      <c r="E1455" s="8">
        <v>0.74133400000000005</v>
      </c>
      <c r="F1455" s="8">
        <v>136616754</v>
      </c>
      <c r="G1455" s="8">
        <v>2</v>
      </c>
      <c r="H1455" s="8" t="s">
        <v>754</v>
      </c>
      <c r="I1455" s="9" t="s">
        <v>841</v>
      </c>
      <c r="J1455" s="82">
        <v>1.09087E-2</v>
      </c>
      <c r="K1455" s="83">
        <v>2.2812599999999998E-3</v>
      </c>
      <c r="L1455" s="82">
        <v>8.8999999999999995E-7</v>
      </c>
      <c r="M1455" s="82">
        <v>532396</v>
      </c>
    </row>
    <row r="1456" spans="1:13" hidden="1" x14ac:dyDescent="0.2">
      <c r="A1456" s="8" t="s">
        <v>267</v>
      </c>
      <c r="B1456" s="8" t="s">
        <v>128</v>
      </c>
      <c r="C1456" s="8" t="s">
        <v>26</v>
      </c>
      <c r="D1456" s="8" t="s">
        <v>15</v>
      </c>
      <c r="E1456" s="8">
        <v>0.30270000000000002</v>
      </c>
      <c r="F1456" s="8">
        <v>1030320</v>
      </c>
      <c r="G1456" s="8">
        <v>19</v>
      </c>
      <c r="H1456" s="8" t="s">
        <v>815</v>
      </c>
      <c r="I1456" s="9" t="s">
        <v>1833</v>
      </c>
      <c r="J1456" s="60">
        <v>1.9252600000000002E-2</v>
      </c>
      <c r="K1456" s="61">
        <v>3.9174099999999996E-3</v>
      </c>
      <c r="L1456" s="62">
        <v>8.8999999999999995E-7</v>
      </c>
      <c r="M1456" s="60">
        <v>170702</v>
      </c>
    </row>
    <row r="1457" spans="1:13" hidden="1" x14ac:dyDescent="0.2">
      <c r="A1457" s="8" t="s">
        <v>267</v>
      </c>
      <c r="B1457" s="8" t="s">
        <v>100</v>
      </c>
      <c r="C1457" s="8" t="s">
        <v>26</v>
      </c>
      <c r="D1457" s="8" t="s">
        <v>45</v>
      </c>
      <c r="E1457" s="8">
        <v>0.49687199999999998</v>
      </c>
      <c r="F1457" s="8">
        <v>49218060</v>
      </c>
      <c r="G1457" s="8">
        <v>19</v>
      </c>
      <c r="H1457" s="8" t="s">
        <v>1642</v>
      </c>
      <c r="I1457" s="9" t="s">
        <v>1643</v>
      </c>
      <c r="J1457" s="60">
        <v>-1.9819E-2</v>
      </c>
      <c r="K1457" s="61">
        <v>4.0344999999999999E-3</v>
      </c>
      <c r="L1457" s="62">
        <v>8.9999999999999996E-7</v>
      </c>
      <c r="M1457" s="60">
        <v>115052</v>
      </c>
    </row>
    <row r="1458" spans="1:13" hidden="1" x14ac:dyDescent="0.2">
      <c r="A1458" s="8" t="s">
        <v>288</v>
      </c>
      <c r="B1458" s="8" t="s">
        <v>100</v>
      </c>
      <c r="C1458" t="s">
        <v>26</v>
      </c>
      <c r="D1458" t="s">
        <v>45</v>
      </c>
      <c r="E1458" s="8">
        <v>0.49687199999999998</v>
      </c>
      <c r="F1458" s="8">
        <v>49218060</v>
      </c>
      <c r="G1458" s="8">
        <v>19</v>
      </c>
      <c r="H1458" s="8" t="s">
        <v>1642</v>
      </c>
      <c r="I1458" s="9" t="s">
        <v>1643</v>
      </c>
      <c r="J1458" s="60">
        <v>-1.9819E-2</v>
      </c>
      <c r="K1458" s="61">
        <v>4.0344999999999999E-3</v>
      </c>
      <c r="L1458" s="62">
        <v>8.9999999999999996E-7</v>
      </c>
      <c r="M1458" s="60">
        <v>115052</v>
      </c>
    </row>
    <row r="1459" spans="1:13" hidden="1" x14ac:dyDescent="0.2">
      <c r="A1459" s="8" t="s">
        <v>267</v>
      </c>
      <c r="B1459" s="8" t="s">
        <v>100</v>
      </c>
      <c r="C1459" s="8" t="s">
        <v>26</v>
      </c>
      <c r="D1459" s="8" t="s">
        <v>45</v>
      </c>
      <c r="E1459" s="8">
        <v>0.49686799999999998</v>
      </c>
      <c r="F1459" s="8">
        <v>49218060</v>
      </c>
      <c r="G1459" s="8">
        <v>19</v>
      </c>
      <c r="H1459" s="8" t="s">
        <v>1644</v>
      </c>
      <c r="I1459" s="9" t="s">
        <v>1645</v>
      </c>
      <c r="J1459" s="60">
        <v>2.1249500000000001E-2</v>
      </c>
      <c r="K1459" s="61">
        <v>4.1421599999999998E-3</v>
      </c>
      <c r="L1459" s="62">
        <v>9.0999999999999997E-7</v>
      </c>
      <c r="M1459" s="60" t="s">
        <v>150</v>
      </c>
    </row>
    <row r="1460" spans="1:13" hidden="1" x14ac:dyDescent="0.2">
      <c r="A1460" s="8" t="s">
        <v>267</v>
      </c>
      <c r="B1460" s="8" t="s">
        <v>132</v>
      </c>
      <c r="C1460" s="8" t="s">
        <v>14</v>
      </c>
      <c r="D1460" s="8" t="s">
        <v>45</v>
      </c>
      <c r="E1460" s="8">
        <v>0.28398099999999998</v>
      </c>
      <c r="F1460" s="8">
        <v>135837906</v>
      </c>
      <c r="G1460" s="8">
        <v>2</v>
      </c>
      <c r="H1460" s="8" t="s">
        <v>696</v>
      </c>
      <c r="I1460" s="9" t="s">
        <v>716</v>
      </c>
      <c r="J1460" s="60">
        <v>-1.0604000000000001E-2</v>
      </c>
      <c r="K1460" s="61">
        <v>2.15994E-3</v>
      </c>
      <c r="L1460" s="62">
        <v>9.0999999999999997E-7</v>
      </c>
      <c r="M1460" s="60">
        <v>454884</v>
      </c>
    </row>
    <row r="1461" spans="1:13" hidden="1" x14ac:dyDescent="0.2">
      <c r="A1461" s="8" t="s">
        <v>287</v>
      </c>
      <c r="B1461" s="8" t="s">
        <v>42</v>
      </c>
      <c r="C1461" t="s">
        <v>45</v>
      </c>
      <c r="D1461" t="s">
        <v>26</v>
      </c>
      <c r="E1461" s="8">
        <v>0.32</v>
      </c>
      <c r="F1461" s="8">
        <v>111688387</v>
      </c>
      <c r="G1461" s="8">
        <v>9</v>
      </c>
      <c r="H1461" s="8" t="s">
        <v>1729</v>
      </c>
      <c r="I1461" s="9" t="s">
        <v>2015</v>
      </c>
      <c r="J1461" s="60">
        <v>-3.1E-2</v>
      </c>
      <c r="K1461" s="61">
        <v>6.3134300000000001E-3</v>
      </c>
      <c r="L1461" s="62">
        <v>9.0999999999999997E-7</v>
      </c>
      <c r="M1461" s="60">
        <v>182416</v>
      </c>
    </row>
    <row r="1462" spans="1:13" hidden="1" x14ac:dyDescent="0.2">
      <c r="A1462" s="8" t="s">
        <v>288</v>
      </c>
      <c r="B1462" s="8" t="s">
        <v>100</v>
      </c>
      <c r="C1462" t="s">
        <v>26</v>
      </c>
      <c r="D1462" t="s">
        <v>45</v>
      </c>
      <c r="E1462" s="8">
        <v>0.49686799999999998</v>
      </c>
      <c r="F1462" s="8">
        <v>49218060</v>
      </c>
      <c r="G1462" s="8">
        <v>19</v>
      </c>
      <c r="H1462" s="8" t="s">
        <v>1644</v>
      </c>
      <c r="I1462" s="9" t="s">
        <v>1645</v>
      </c>
      <c r="J1462" s="60">
        <v>2.1249500000000001E-2</v>
      </c>
      <c r="K1462" s="61">
        <v>4.1421599999999998E-3</v>
      </c>
      <c r="L1462" s="62">
        <v>9.0999999999999997E-7</v>
      </c>
      <c r="M1462" s="60" t="s">
        <v>150</v>
      </c>
    </row>
    <row r="1463" spans="1:13" x14ac:dyDescent="0.2">
      <c r="A1463" s="8" t="s">
        <v>267</v>
      </c>
      <c r="B1463" s="8" t="s">
        <v>135</v>
      </c>
      <c r="C1463" s="8" t="s">
        <v>26</v>
      </c>
      <c r="D1463" s="8" t="s">
        <v>45</v>
      </c>
      <c r="E1463" s="8" t="s">
        <v>150</v>
      </c>
      <c r="F1463" s="8">
        <v>136616754</v>
      </c>
      <c r="G1463" s="8">
        <v>2</v>
      </c>
      <c r="H1463" s="8" t="s">
        <v>842</v>
      </c>
      <c r="I1463" s="9" t="s">
        <v>843</v>
      </c>
      <c r="J1463" s="82">
        <v>1.09724E-2</v>
      </c>
      <c r="K1463" s="83">
        <v>2.2351599999999999E-3</v>
      </c>
      <c r="L1463" s="82">
        <v>9.1500000000000003E-7</v>
      </c>
      <c r="M1463" s="82">
        <v>389834</v>
      </c>
    </row>
    <row r="1464" spans="1:13" hidden="1" x14ac:dyDescent="0.2">
      <c r="A1464" s="8" t="s">
        <v>267</v>
      </c>
      <c r="B1464" s="8" t="s">
        <v>100</v>
      </c>
      <c r="C1464" s="8" t="s">
        <v>26</v>
      </c>
      <c r="D1464" s="8" t="s">
        <v>45</v>
      </c>
      <c r="E1464" s="8">
        <v>0.49687700000000001</v>
      </c>
      <c r="F1464" s="8">
        <v>49218060</v>
      </c>
      <c r="G1464" s="8">
        <v>19</v>
      </c>
      <c r="H1464" s="8" t="s">
        <v>1646</v>
      </c>
      <c r="I1464" s="9" t="s">
        <v>1647</v>
      </c>
      <c r="J1464" s="60">
        <v>1.98902E-2</v>
      </c>
      <c r="K1464" s="61">
        <v>4.0529600000000004E-3</v>
      </c>
      <c r="L1464" s="62">
        <v>9.1999999999999998E-7</v>
      </c>
      <c r="M1464" s="60">
        <v>115082</v>
      </c>
    </row>
    <row r="1465" spans="1:13" hidden="1" x14ac:dyDescent="0.2">
      <c r="A1465" s="8" t="s">
        <v>267</v>
      </c>
      <c r="B1465" s="8" t="s">
        <v>72</v>
      </c>
      <c r="C1465" s="8" t="s">
        <v>15</v>
      </c>
      <c r="D1465" s="8" t="s">
        <v>14</v>
      </c>
      <c r="E1465" s="8">
        <v>0.226047</v>
      </c>
      <c r="F1465" s="8">
        <v>171947435</v>
      </c>
      <c r="G1465" s="8">
        <v>3</v>
      </c>
      <c r="H1465" s="8" t="s">
        <v>449</v>
      </c>
      <c r="I1465" s="9" t="s">
        <v>450</v>
      </c>
      <c r="J1465" s="60">
        <v>7.2754100000000004E-3</v>
      </c>
      <c r="K1465" s="61">
        <v>1.48256E-3</v>
      </c>
      <c r="L1465" s="62">
        <v>9.1999999999999998E-7</v>
      </c>
      <c r="M1465" s="60">
        <v>454850</v>
      </c>
    </row>
    <row r="1466" spans="1:13" hidden="1" x14ac:dyDescent="0.2">
      <c r="A1466" s="8" t="s">
        <v>289</v>
      </c>
      <c r="B1466" s="8" t="s">
        <v>72</v>
      </c>
      <c r="C1466" s="8" t="s">
        <v>15</v>
      </c>
      <c r="D1466" s="8" t="s">
        <v>14</v>
      </c>
      <c r="E1466" s="8">
        <v>0.226047</v>
      </c>
      <c r="F1466" s="8">
        <v>171947435</v>
      </c>
      <c r="G1466" s="8">
        <v>3</v>
      </c>
      <c r="H1466" s="8" t="s">
        <v>449</v>
      </c>
      <c r="I1466" s="9" t="s">
        <v>450</v>
      </c>
      <c r="J1466" s="60">
        <v>7.2754100000000004E-3</v>
      </c>
      <c r="K1466" s="61">
        <v>1.48256E-3</v>
      </c>
      <c r="L1466" s="62">
        <v>9.1999999999999998E-7</v>
      </c>
      <c r="M1466" s="60">
        <v>454850</v>
      </c>
    </row>
    <row r="1467" spans="1:13" hidden="1" x14ac:dyDescent="0.2">
      <c r="A1467" s="8" t="s">
        <v>288</v>
      </c>
      <c r="B1467" s="8" t="s">
        <v>100</v>
      </c>
      <c r="C1467" t="s">
        <v>26</v>
      </c>
      <c r="D1467" t="s">
        <v>45</v>
      </c>
      <c r="E1467" s="8">
        <v>0.49687700000000001</v>
      </c>
      <c r="F1467" s="8">
        <v>49218060</v>
      </c>
      <c r="G1467" s="8">
        <v>19</v>
      </c>
      <c r="H1467" s="8" t="s">
        <v>1646</v>
      </c>
      <c r="I1467" s="9" t="s">
        <v>1647</v>
      </c>
      <c r="J1467" s="60">
        <v>1.98902E-2</v>
      </c>
      <c r="K1467" s="61">
        <v>4.0529600000000004E-3</v>
      </c>
      <c r="L1467" s="62">
        <v>9.1999999999999998E-7</v>
      </c>
      <c r="M1467" s="60">
        <v>115082</v>
      </c>
    </row>
    <row r="1468" spans="1:13" hidden="1" x14ac:dyDescent="0.2">
      <c r="A1468" s="8" t="s">
        <v>264</v>
      </c>
      <c r="B1468" s="8" t="s">
        <v>72</v>
      </c>
      <c r="C1468" t="s">
        <v>15</v>
      </c>
      <c r="D1468" t="s">
        <v>14</v>
      </c>
      <c r="E1468" s="8">
        <v>0.226047</v>
      </c>
      <c r="F1468" s="8">
        <v>171947435</v>
      </c>
      <c r="G1468" s="8">
        <v>3</v>
      </c>
      <c r="H1468" s="8" t="s">
        <v>449</v>
      </c>
      <c r="I1468" s="9" t="s">
        <v>450</v>
      </c>
      <c r="J1468" s="60">
        <v>7.2754100000000004E-3</v>
      </c>
      <c r="K1468" s="61">
        <v>1.48256E-3</v>
      </c>
      <c r="L1468" s="62">
        <v>9.2000500000000001E-7</v>
      </c>
      <c r="M1468" s="60">
        <v>454850</v>
      </c>
    </row>
    <row r="1469" spans="1:13" x14ac:dyDescent="0.2">
      <c r="A1469" s="8" t="s">
        <v>267</v>
      </c>
      <c r="B1469" s="8" t="s">
        <v>135</v>
      </c>
      <c r="C1469" s="8" t="s">
        <v>26</v>
      </c>
      <c r="D1469" s="8" t="s">
        <v>45</v>
      </c>
      <c r="E1469" s="8">
        <v>0.757664</v>
      </c>
      <c r="F1469" s="8">
        <v>136616754</v>
      </c>
      <c r="G1469" s="8">
        <v>2</v>
      </c>
      <c r="H1469" s="8" t="s">
        <v>844</v>
      </c>
      <c r="I1469" s="9" t="s">
        <v>845</v>
      </c>
      <c r="J1469" s="82">
        <v>-1.3287999999999999E-2</v>
      </c>
      <c r="K1469" s="83">
        <v>2.7074600000000001E-3</v>
      </c>
      <c r="L1469" s="82">
        <v>9.2099999999999995E-7</v>
      </c>
      <c r="M1469" s="82">
        <v>255492</v>
      </c>
    </row>
    <row r="1470" spans="1:13" hidden="1" x14ac:dyDescent="0.2">
      <c r="A1470" s="8" t="s">
        <v>287</v>
      </c>
      <c r="B1470" s="8" t="s">
        <v>42</v>
      </c>
      <c r="C1470" t="s">
        <v>45</v>
      </c>
      <c r="D1470" t="s">
        <v>26</v>
      </c>
      <c r="E1470" s="8">
        <v>0.289267</v>
      </c>
      <c r="F1470" s="8">
        <v>111688387</v>
      </c>
      <c r="G1470" s="8">
        <v>9</v>
      </c>
      <c r="H1470" s="8" t="s">
        <v>984</v>
      </c>
      <c r="I1470" s="9" t="s">
        <v>985</v>
      </c>
      <c r="J1470" s="60">
        <v>-9.6689099999999993E-3</v>
      </c>
      <c r="K1470" s="61">
        <v>1.9710700000000001E-3</v>
      </c>
      <c r="L1470" s="62">
        <v>9.2999999999999999E-7</v>
      </c>
      <c r="M1470" s="60">
        <v>462166</v>
      </c>
    </row>
    <row r="1471" spans="1:13" hidden="1" x14ac:dyDescent="0.2">
      <c r="A1471" s="8" t="s">
        <v>267</v>
      </c>
      <c r="B1471" s="8" t="s">
        <v>132</v>
      </c>
      <c r="C1471" s="8" t="s">
        <v>14</v>
      </c>
      <c r="D1471" s="8" t="s">
        <v>45</v>
      </c>
      <c r="E1471" s="8">
        <v>0.27360899999999999</v>
      </c>
      <c r="F1471" s="8">
        <v>135837906</v>
      </c>
      <c r="G1471" s="8">
        <v>2</v>
      </c>
      <c r="H1471" s="8" t="s">
        <v>772</v>
      </c>
      <c r="I1471" s="9" t="s">
        <v>773</v>
      </c>
      <c r="J1471" s="60">
        <v>9.6175300000000005E-2</v>
      </c>
      <c r="K1471" s="61">
        <v>1.9634800000000001E-2</v>
      </c>
      <c r="L1471" s="62">
        <v>9.6700000000000002E-7</v>
      </c>
      <c r="M1471" s="60">
        <v>7738</v>
      </c>
    </row>
    <row r="1472" spans="1:13" x14ac:dyDescent="0.2">
      <c r="A1472" s="8" t="s">
        <v>267</v>
      </c>
      <c r="B1472" s="8" t="s">
        <v>135</v>
      </c>
      <c r="C1472" s="8" t="s">
        <v>26</v>
      </c>
      <c r="D1472" s="8" t="s">
        <v>45</v>
      </c>
      <c r="E1472" s="8" t="s">
        <v>150</v>
      </c>
      <c r="F1472" s="8">
        <v>136616754</v>
      </c>
      <c r="G1472" s="8">
        <v>2</v>
      </c>
      <c r="H1472" s="8" t="s">
        <v>846</v>
      </c>
      <c r="I1472" s="9" t="s">
        <v>847</v>
      </c>
      <c r="J1472" s="82">
        <v>7.1999999999999995E-2</v>
      </c>
      <c r="K1472" s="83">
        <v>1.47E-2</v>
      </c>
      <c r="L1472" s="82">
        <v>9.6800000000000009E-7</v>
      </c>
      <c r="M1472" s="82">
        <v>5662</v>
      </c>
    </row>
    <row r="1473" spans="1:13" hidden="1" x14ac:dyDescent="0.2">
      <c r="A1473" s="8" t="s">
        <v>267</v>
      </c>
      <c r="B1473" s="8" t="s">
        <v>100</v>
      </c>
      <c r="C1473" s="8" t="s">
        <v>26</v>
      </c>
      <c r="D1473" s="8" t="s">
        <v>45</v>
      </c>
      <c r="E1473" s="8">
        <v>0.49785800000000002</v>
      </c>
      <c r="F1473" s="8">
        <v>49218060</v>
      </c>
      <c r="G1473" s="8">
        <v>19</v>
      </c>
      <c r="H1473" s="8" t="s">
        <v>1648</v>
      </c>
      <c r="I1473" s="9" t="s">
        <v>1649</v>
      </c>
      <c r="J1473" s="60">
        <v>5.0975E-4</v>
      </c>
      <c r="K1473" s="61">
        <v>1.0406E-4</v>
      </c>
      <c r="L1473" s="62">
        <v>9.7000000000000003E-7</v>
      </c>
      <c r="M1473" s="60">
        <v>463010</v>
      </c>
    </row>
    <row r="1474" spans="1:13" hidden="1" x14ac:dyDescent="0.2">
      <c r="A1474" s="8" t="s">
        <v>267</v>
      </c>
      <c r="B1474" s="8" t="s">
        <v>100</v>
      </c>
      <c r="C1474" s="8" t="s">
        <v>26</v>
      </c>
      <c r="D1474" s="8" t="s">
        <v>45</v>
      </c>
      <c r="E1474" s="8">
        <v>0.496863</v>
      </c>
      <c r="F1474" s="8">
        <v>49218060</v>
      </c>
      <c r="G1474" s="8">
        <v>19</v>
      </c>
      <c r="H1474" s="8" t="s">
        <v>1622</v>
      </c>
      <c r="I1474" s="9" t="s">
        <v>1650</v>
      </c>
      <c r="J1474" s="60">
        <v>-1.9655200000000001E-2</v>
      </c>
      <c r="K1474" s="61">
        <v>4.0127299999999999E-3</v>
      </c>
      <c r="L1474" s="62">
        <v>9.7000000000000003E-7</v>
      </c>
      <c r="M1474" s="60" t="s">
        <v>150</v>
      </c>
    </row>
    <row r="1475" spans="1:13" hidden="1" x14ac:dyDescent="0.2">
      <c r="A1475" s="8" t="s">
        <v>267</v>
      </c>
      <c r="B1475" s="8" t="s">
        <v>132</v>
      </c>
      <c r="C1475" s="8" t="s">
        <v>14</v>
      </c>
      <c r="D1475" s="8" t="s">
        <v>45</v>
      </c>
      <c r="E1475" s="8">
        <v>0.26539000000000001</v>
      </c>
      <c r="F1475" s="8">
        <v>135837906</v>
      </c>
      <c r="G1475" s="8">
        <v>2</v>
      </c>
      <c r="H1475" s="8" t="s">
        <v>835</v>
      </c>
      <c r="I1475" s="9" t="s">
        <v>836</v>
      </c>
      <c r="J1475" s="60">
        <v>1.142E-2</v>
      </c>
      <c r="K1475" s="61">
        <v>2.3316999999999999E-3</v>
      </c>
      <c r="L1475" s="62">
        <v>9.7000000000000003E-7</v>
      </c>
      <c r="M1475" s="60">
        <v>343621</v>
      </c>
    </row>
    <row r="1476" spans="1:13" hidden="1" x14ac:dyDescent="0.2">
      <c r="A1476" s="8" t="s">
        <v>288</v>
      </c>
      <c r="B1476" s="8" t="s">
        <v>100</v>
      </c>
      <c r="C1476" t="s">
        <v>26</v>
      </c>
      <c r="D1476" t="s">
        <v>45</v>
      </c>
      <c r="E1476" s="8">
        <v>0.49785800000000002</v>
      </c>
      <c r="F1476" s="8">
        <v>49218060</v>
      </c>
      <c r="G1476" s="8">
        <v>19</v>
      </c>
      <c r="H1476" s="8" t="s">
        <v>1648</v>
      </c>
      <c r="I1476" s="9" t="s">
        <v>1649</v>
      </c>
      <c r="J1476" s="60">
        <v>5.0974699999999996E-4</v>
      </c>
      <c r="K1476" s="61">
        <v>1.04063E-4</v>
      </c>
      <c r="L1476" s="62">
        <v>9.7000000000000003E-7</v>
      </c>
      <c r="M1476" s="60">
        <v>463010</v>
      </c>
    </row>
    <row r="1477" spans="1:13" hidden="1" x14ac:dyDescent="0.2">
      <c r="A1477" s="8" t="s">
        <v>288</v>
      </c>
      <c r="B1477" s="8" t="s">
        <v>100</v>
      </c>
      <c r="C1477" t="s">
        <v>26</v>
      </c>
      <c r="D1477" t="s">
        <v>45</v>
      </c>
      <c r="E1477" s="8">
        <v>0.496863</v>
      </c>
      <c r="F1477" s="8">
        <v>49218060</v>
      </c>
      <c r="G1477" s="8">
        <v>19</v>
      </c>
      <c r="H1477" s="8" t="s">
        <v>1622</v>
      </c>
      <c r="I1477" s="9" t="s">
        <v>1650</v>
      </c>
      <c r="J1477" s="60">
        <v>-1.9655200000000001E-2</v>
      </c>
      <c r="K1477" s="61">
        <v>4.0127299999999999E-3</v>
      </c>
      <c r="L1477" s="62">
        <v>9.7000000000000003E-7</v>
      </c>
      <c r="M1477" s="60" t="s">
        <v>150</v>
      </c>
    </row>
    <row r="1478" spans="1:13" hidden="1" x14ac:dyDescent="0.2">
      <c r="A1478" s="8" t="s">
        <v>267</v>
      </c>
      <c r="B1478" s="8" t="s">
        <v>72</v>
      </c>
      <c r="C1478" s="8" t="s">
        <v>15</v>
      </c>
      <c r="D1478" s="8" t="s">
        <v>14</v>
      </c>
      <c r="E1478" s="8">
        <v>0.226053</v>
      </c>
      <c r="F1478" s="8">
        <v>171947435</v>
      </c>
      <c r="G1478" s="8">
        <v>3</v>
      </c>
      <c r="H1478" s="8" t="s">
        <v>451</v>
      </c>
      <c r="I1478" s="9" t="s">
        <v>452</v>
      </c>
      <c r="J1478" s="60">
        <v>7.1999799999999999E-3</v>
      </c>
      <c r="K1478" s="61">
        <v>1.47068E-3</v>
      </c>
      <c r="L1478" s="62">
        <v>9.7999999999999993E-7</v>
      </c>
      <c r="M1478" s="60">
        <v>454746</v>
      </c>
    </row>
    <row r="1479" spans="1:13" hidden="1" x14ac:dyDescent="0.2">
      <c r="A1479" s="8" t="s">
        <v>289</v>
      </c>
      <c r="B1479" s="8" t="s">
        <v>72</v>
      </c>
      <c r="C1479" s="8" t="s">
        <v>15</v>
      </c>
      <c r="D1479" s="8" t="s">
        <v>14</v>
      </c>
      <c r="E1479" s="8">
        <v>0.226053</v>
      </c>
      <c r="F1479" s="8">
        <v>171947435</v>
      </c>
      <c r="G1479" s="8">
        <v>3</v>
      </c>
      <c r="H1479" s="8" t="s">
        <v>451</v>
      </c>
      <c r="I1479" s="9" t="s">
        <v>452</v>
      </c>
      <c r="J1479" s="60">
        <v>7.1999799999999999E-3</v>
      </c>
      <c r="K1479" s="61">
        <v>1.47068E-3</v>
      </c>
      <c r="L1479" s="62">
        <v>9.7999999999999993E-7</v>
      </c>
      <c r="M1479" s="60">
        <v>454746</v>
      </c>
    </row>
    <row r="1480" spans="1:13" hidden="1" x14ac:dyDescent="0.2">
      <c r="A1480" s="8" t="s">
        <v>264</v>
      </c>
      <c r="B1480" s="8" t="s">
        <v>72</v>
      </c>
      <c r="C1480" t="s">
        <v>15</v>
      </c>
      <c r="D1480" t="s">
        <v>14</v>
      </c>
      <c r="E1480" s="8">
        <v>0.226053</v>
      </c>
      <c r="F1480" s="8">
        <v>171947435</v>
      </c>
      <c r="G1480" s="8">
        <v>3</v>
      </c>
      <c r="H1480" s="8" t="s">
        <v>451</v>
      </c>
      <c r="I1480" s="9" t="s">
        <v>452</v>
      </c>
      <c r="J1480" s="60">
        <v>7.1999799999999999E-3</v>
      </c>
      <c r="K1480" s="61">
        <v>1.47068E-3</v>
      </c>
      <c r="L1480" s="62">
        <v>9.8000899999999997E-7</v>
      </c>
      <c r="M1480" s="60">
        <v>454746</v>
      </c>
    </row>
    <row r="1481" spans="1:13" hidden="1" x14ac:dyDescent="0.2">
      <c r="A1481" s="8" t="s">
        <v>267</v>
      </c>
      <c r="B1481" s="8" t="s">
        <v>132</v>
      </c>
      <c r="C1481" s="8" t="s">
        <v>14</v>
      </c>
      <c r="D1481" s="8" t="s">
        <v>45</v>
      </c>
      <c r="E1481" s="8">
        <v>0.44115399999999999</v>
      </c>
      <c r="F1481" s="8">
        <v>135837906</v>
      </c>
      <c r="G1481" s="8">
        <v>2</v>
      </c>
      <c r="H1481" s="8" t="s">
        <v>1969</v>
      </c>
      <c r="I1481" s="9" t="s">
        <v>1970</v>
      </c>
      <c r="J1481" s="60">
        <v>-5.8619699999999997E-2</v>
      </c>
      <c r="K1481" s="61">
        <v>1.19766E-2</v>
      </c>
      <c r="L1481" s="62">
        <v>9.850000000000001E-7</v>
      </c>
      <c r="M1481" s="60">
        <v>5502</v>
      </c>
    </row>
    <row r="1482" spans="1:13" hidden="1" x14ac:dyDescent="0.2">
      <c r="A1482" s="8" t="s">
        <v>267</v>
      </c>
      <c r="B1482" s="8" t="s">
        <v>100</v>
      </c>
      <c r="C1482" s="8" t="s">
        <v>26</v>
      </c>
      <c r="D1482" s="8" t="s">
        <v>45</v>
      </c>
      <c r="E1482" s="8">
        <v>0.49687700000000001</v>
      </c>
      <c r="F1482" s="8">
        <v>49218060</v>
      </c>
      <c r="G1482" s="8">
        <v>19</v>
      </c>
      <c r="H1482" s="8" t="s">
        <v>1651</v>
      </c>
      <c r="I1482" s="9" t="s">
        <v>1652</v>
      </c>
      <c r="J1482" s="60">
        <v>2.0103099999999999E-2</v>
      </c>
      <c r="K1482" s="61">
        <v>4.1123000000000002E-3</v>
      </c>
      <c r="L1482" s="62">
        <v>9.9999999999999995E-7</v>
      </c>
      <c r="M1482" s="60">
        <v>115082</v>
      </c>
    </row>
    <row r="1483" spans="1:13" hidden="1" x14ac:dyDescent="0.2">
      <c r="A1483" s="8" t="s">
        <v>267</v>
      </c>
      <c r="B1483" s="8" t="s">
        <v>132</v>
      </c>
      <c r="C1483" s="8" t="s">
        <v>14</v>
      </c>
      <c r="D1483" s="8" t="s">
        <v>45</v>
      </c>
      <c r="E1483" s="8">
        <v>0.42247000000000001</v>
      </c>
      <c r="F1483" s="8">
        <v>135837906</v>
      </c>
      <c r="G1483" s="8">
        <v>2</v>
      </c>
      <c r="H1483" s="8" t="s">
        <v>831</v>
      </c>
      <c r="I1483" s="9" t="s">
        <v>832</v>
      </c>
      <c r="J1483" s="60">
        <v>-5.4101099999999999E-2</v>
      </c>
      <c r="K1483" s="61">
        <v>1.10583E-2</v>
      </c>
      <c r="L1483" s="62">
        <v>9.9999999999999995E-7</v>
      </c>
      <c r="M1483" s="60">
        <v>5959</v>
      </c>
    </row>
    <row r="1484" spans="1:13" hidden="1" x14ac:dyDescent="0.2">
      <c r="A1484" s="8" t="s">
        <v>288</v>
      </c>
      <c r="B1484" s="8" t="s">
        <v>100</v>
      </c>
      <c r="C1484" t="s">
        <v>26</v>
      </c>
      <c r="D1484" t="s">
        <v>45</v>
      </c>
      <c r="E1484" s="8">
        <v>0.49687700000000001</v>
      </c>
      <c r="F1484" s="8">
        <v>49218060</v>
      </c>
      <c r="G1484" s="8">
        <v>19</v>
      </c>
      <c r="H1484" s="8" t="s">
        <v>1651</v>
      </c>
      <c r="I1484" s="9" t="s">
        <v>1652</v>
      </c>
      <c r="J1484" s="60">
        <v>2.0103099999999999E-2</v>
      </c>
      <c r="K1484" s="61">
        <v>4.1123000000000002E-3</v>
      </c>
      <c r="L1484" s="62">
        <v>9.9999999999999995E-7</v>
      </c>
      <c r="M1484" s="60">
        <v>115082</v>
      </c>
    </row>
    <row r="1485" spans="1:13" hidden="1" x14ac:dyDescent="0.2">
      <c r="A1485" s="8" t="s">
        <v>267</v>
      </c>
      <c r="B1485" s="8" t="s">
        <v>132</v>
      </c>
      <c r="C1485" s="8" t="s">
        <v>14</v>
      </c>
      <c r="D1485" s="8" t="s">
        <v>45</v>
      </c>
      <c r="E1485" s="8" t="s">
        <v>150</v>
      </c>
      <c r="F1485" s="8">
        <v>135837906</v>
      </c>
      <c r="G1485" s="8">
        <v>2</v>
      </c>
      <c r="H1485" s="8" t="s">
        <v>754</v>
      </c>
      <c r="I1485" s="9" t="s">
        <v>1971</v>
      </c>
      <c r="J1485" s="60">
        <v>-1.6400000000000001E-2</v>
      </c>
      <c r="K1485" s="61">
        <v>3.3E-3</v>
      </c>
      <c r="L1485" s="62">
        <v>1.02E-6</v>
      </c>
      <c r="M1485" s="60">
        <v>236781</v>
      </c>
    </row>
    <row r="1486" spans="1:13" hidden="1" x14ac:dyDescent="0.2">
      <c r="A1486" s="8" t="s">
        <v>267</v>
      </c>
      <c r="B1486" s="8" t="s">
        <v>132</v>
      </c>
      <c r="C1486" s="8" t="s">
        <v>14</v>
      </c>
      <c r="D1486" s="8" t="s">
        <v>45</v>
      </c>
      <c r="E1486" s="8">
        <v>0.26669999999999999</v>
      </c>
      <c r="F1486" s="8">
        <v>135837906</v>
      </c>
      <c r="G1486" s="8">
        <v>2</v>
      </c>
      <c r="H1486" s="8" t="s">
        <v>754</v>
      </c>
      <c r="I1486" s="9" t="s">
        <v>1972</v>
      </c>
      <c r="J1486" s="60">
        <v>-1.6400000000000001E-2</v>
      </c>
      <c r="K1486" s="61">
        <v>3.3E-3</v>
      </c>
      <c r="L1486" s="62">
        <v>1.02E-6</v>
      </c>
      <c r="M1486" s="60">
        <v>328219</v>
      </c>
    </row>
    <row r="1487" spans="1:13" x14ac:dyDescent="0.2">
      <c r="A1487" s="8" t="s">
        <v>267</v>
      </c>
      <c r="B1487" s="8" t="s">
        <v>135</v>
      </c>
      <c r="C1487" s="8" t="s">
        <v>26</v>
      </c>
      <c r="D1487" s="8" t="s">
        <v>45</v>
      </c>
      <c r="E1487" s="8">
        <v>0.74368699999999999</v>
      </c>
      <c r="F1487" s="8">
        <v>136616754</v>
      </c>
      <c r="G1487" s="8">
        <v>2</v>
      </c>
      <c r="H1487" s="8" t="s">
        <v>848</v>
      </c>
      <c r="I1487" s="9" t="s">
        <v>849</v>
      </c>
      <c r="J1487" s="82">
        <v>-1.22627E-2</v>
      </c>
      <c r="K1487" s="83">
        <v>2.5128199999999998E-3</v>
      </c>
      <c r="L1487" s="82">
        <v>1.1000000000000001E-6</v>
      </c>
      <c r="M1487" s="82">
        <v>408112</v>
      </c>
    </row>
    <row r="1488" spans="1:13" hidden="1" x14ac:dyDescent="0.2">
      <c r="A1488" s="8" t="s">
        <v>267</v>
      </c>
      <c r="B1488" s="8" t="s">
        <v>100</v>
      </c>
      <c r="C1488" s="8" t="s">
        <v>26</v>
      </c>
      <c r="D1488" s="8" t="s">
        <v>45</v>
      </c>
      <c r="E1488" s="8">
        <v>0.496863</v>
      </c>
      <c r="F1488" s="8">
        <v>49218060</v>
      </c>
      <c r="G1488" s="8">
        <v>19</v>
      </c>
      <c r="H1488" s="8" t="s">
        <v>1653</v>
      </c>
      <c r="I1488" s="9" t="s">
        <v>1654</v>
      </c>
      <c r="J1488" s="60">
        <v>-1.96437E-2</v>
      </c>
      <c r="K1488" s="61">
        <v>4.0359000000000003E-3</v>
      </c>
      <c r="L1488" s="62">
        <v>1.1000000000000001E-6</v>
      </c>
      <c r="M1488" s="60" t="s">
        <v>150</v>
      </c>
    </row>
    <row r="1489" spans="1:13" hidden="1" x14ac:dyDescent="0.2">
      <c r="A1489" s="8" t="s">
        <v>267</v>
      </c>
      <c r="B1489" s="8" t="s">
        <v>128</v>
      </c>
      <c r="C1489" s="8" t="s">
        <v>26</v>
      </c>
      <c r="D1489" s="8" t="s">
        <v>15</v>
      </c>
      <c r="E1489" s="8">
        <v>0.30051099999999997</v>
      </c>
      <c r="F1489" s="8">
        <v>1030320</v>
      </c>
      <c r="G1489" s="8">
        <v>19</v>
      </c>
      <c r="H1489" s="8" t="s">
        <v>384</v>
      </c>
      <c r="I1489" s="9" t="s">
        <v>385</v>
      </c>
      <c r="J1489" s="60">
        <v>1.14965E-2</v>
      </c>
      <c r="K1489" s="61">
        <v>2.36265E-3</v>
      </c>
      <c r="L1489" s="62">
        <v>1.1000000000000001E-6</v>
      </c>
      <c r="M1489" s="60">
        <v>408112</v>
      </c>
    </row>
    <row r="1490" spans="1:13" hidden="1" x14ac:dyDescent="0.2">
      <c r="A1490" s="8" t="s">
        <v>288</v>
      </c>
      <c r="B1490" s="8" t="s">
        <v>100</v>
      </c>
      <c r="C1490" t="s">
        <v>26</v>
      </c>
      <c r="D1490" t="s">
        <v>45</v>
      </c>
      <c r="E1490" s="8">
        <v>0.496863</v>
      </c>
      <c r="F1490" s="8">
        <v>49218060</v>
      </c>
      <c r="G1490" s="8">
        <v>19</v>
      </c>
      <c r="H1490" s="8" t="s">
        <v>1653</v>
      </c>
      <c r="I1490" s="9" t="s">
        <v>1654</v>
      </c>
      <c r="J1490" s="60">
        <v>-1.96437E-2</v>
      </c>
      <c r="K1490" s="61">
        <v>4.0359000000000003E-3</v>
      </c>
      <c r="L1490" s="62">
        <v>1.1000000000000001E-6</v>
      </c>
      <c r="M1490" s="60" t="s">
        <v>150</v>
      </c>
    </row>
    <row r="1491" spans="1:13" hidden="1" x14ac:dyDescent="0.2">
      <c r="A1491" s="8" t="s">
        <v>267</v>
      </c>
      <c r="B1491" s="8" t="s">
        <v>100</v>
      </c>
      <c r="C1491" s="8" t="s">
        <v>26</v>
      </c>
      <c r="D1491" s="8" t="s">
        <v>45</v>
      </c>
      <c r="E1491" s="8" t="s">
        <v>150</v>
      </c>
      <c r="F1491" s="8">
        <v>49218060</v>
      </c>
      <c r="G1491" s="8">
        <v>19</v>
      </c>
      <c r="H1491" s="8" t="s">
        <v>1655</v>
      </c>
      <c r="I1491" s="9" t="s">
        <v>1656</v>
      </c>
      <c r="J1491" s="60">
        <v>-0.23193</v>
      </c>
      <c r="K1491" s="61">
        <v>4.761E-2</v>
      </c>
      <c r="L1491" s="62">
        <v>1.11E-6</v>
      </c>
      <c r="M1491" s="60">
        <v>982</v>
      </c>
    </row>
    <row r="1492" spans="1:13" hidden="1" x14ac:dyDescent="0.2">
      <c r="A1492" s="8" t="s">
        <v>267</v>
      </c>
      <c r="B1492" s="8" t="s">
        <v>132</v>
      </c>
      <c r="C1492" s="8" t="s">
        <v>14</v>
      </c>
      <c r="D1492" s="8" t="s">
        <v>45</v>
      </c>
      <c r="E1492" s="8">
        <v>0.26806999999999997</v>
      </c>
      <c r="F1492" s="8">
        <v>135837906</v>
      </c>
      <c r="G1492" s="8">
        <v>2</v>
      </c>
      <c r="H1492" s="8" t="s">
        <v>951</v>
      </c>
      <c r="I1492" s="9" t="s">
        <v>952</v>
      </c>
      <c r="J1492" s="60">
        <v>-4.3756999999999997E-2</v>
      </c>
      <c r="K1492" s="61">
        <v>8.9808000000000006E-3</v>
      </c>
      <c r="L1492" s="62">
        <v>1.11E-6</v>
      </c>
      <c r="M1492" s="60" t="s">
        <v>150</v>
      </c>
    </row>
    <row r="1493" spans="1:13" hidden="1" x14ac:dyDescent="0.2">
      <c r="A1493" s="8" t="s">
        <v>267</v>
      </c>
      <c r="B1493" s="8" t="s">
        <v>132</v>
      </c>
      <c r="C1493" s="8" t="s">
        <v>14</v>
      </c>
      <c r="D1493" s="8" t="s">
        <v>45</v>
      </c>
      <c r="E1493" s="8" t="s">
        <v>150</v>
      </c>
      <c r="F1493" s="8">
        <v>135837906</v>
      </c>
      <c r="G1493" s="8">
        <v>2</v>
      </c>
      <c r="H1493" s="8" t="s">
        <v>654</v>
      </c>
      <c r="I1493" s="9" t="s">
        <v>655</v>
      </c>
      <c r="J1493" s="60">
        <v>-1.1221099999999999E-2</v>
      </c>
      <c r="K1493" s="61">
        <v>2.3039599999999999E-3</v>
      </c>
      <c r="L1493" s="62">
        <v>1.11E-6</v>
      </c>
      <c r="M1493" s="60">
        <v>395949</v>
      </c>
    </row>
    <row r="1494" spans="1:13" hidden="1" x14ac:dyDescent="0.2">
      <c r="A1494" s="8" t="s">
        <v>288</v>
      </c>
      <c r="B1494" s="8" t="s">
        <v>100</v>
      </c>
      <c r="C1494" t="s">
        <v>26</v>
      </c>
      <c r="D1494" t="s">
        <v>45</v>
      </c>
      <c r="E1494" s="8" t="s">
        <v>150</v>
      </c>
      <c r="F1494" s="8">
        <v>49218060</v>
      </c>
      <c r="G1494" s="8">
        <v>19</v>
      </c>
      <c r="H1494" s="8" t="s">
        <v>1655</v>
      </c>
      <c r="I1494" s="9" t="s">
        <v>1656</v>
      </c>
      <c r="J1494" s="60">
        <v>-0.23193</v>
      </c>
      <c r="K1494" s="61">
        <v>4.761E-2</v>
      </c>
      <c r="L1494" s="62">
        <v>1.11E-6</v>
      </c>
      <c r="M1494" s="60">
        <v>982</v>
      </c>
    </row>
    <row r="1495" spans="1:13" x14ac:dyDescent="0.2">
      <c r="A1495" s="8" t="s">
        <v>267</v>
      </c>
      <c r="B1495" s="8" t="s">
        <v>135</v>
      </c>
      <c r="C1495" s="8" t="s">
        <v>26</v>
      </c>
      <c r="D1495" s="8" t="s">
        <v>45</v>
      </c>
      <c r="E1495" s="8">
        <v>0.75736000000000003</v>
      </c>
      <c r="F1495" s="8">
        <v>136616754</v>
      </c>
      <c r="G1495" s="8">
        <v>2</v>
      </c>
      <c r="H1495" s="8" t="s">
        <v>829</v>
      </c>
      <c r="I1495" s="9" t="s">
        <v>850</v>
      </c>
      <c r="J1495" s="82">
        <v>0.94977</v>
      </c>
      <c r="K1495" s="83">
        <v>0.19525000000000001</v>
      </c>
      <c r="L1495" s="82">
        <v>1.15E-6</v>
      </c>
      <c r="M1495" s="82">
        <v>343836</v>
      </c>
    </row>
    <row r="1496" spans="1:13" hidden="1" x14ac:dyDescent="0.2">
      <c r="A1496" s="8" t="s">
        <v>267</v>
      </c>
      <c r="B1496" s="8" t="s">
        <v>100</v>
      </c>
      <c r="C1496" s="8" t="s">
        <v>26</v>
      </c>
      <c r="D1496" s="8" t="s">
        <v>45</v>
      </c>
      <c r="E1496" s="8">
        <v>0.46813399999999999</v>
      </c>
      <c r="F1496" s="8">
        <v>49218060</v>
      </c>
      <c r="G1496" s="8">
        <v>19</v>
      </c>
      <c r="H1496" s="8" t="s">
        <v>1128</v>
      </c>
      <c r="I1496" s="9" t="s">
        <v>1657</v>
      </c>
      <c r="J1496" s="60">
        <v>0.115799</v>
      </c>
      <c r="K1496" s="61">
        <v>2.3800000000000002E-2</v>
      </c>
      <c r="L1496" s="62">
        <v>1.15E-6</v>
      </c>
      <c r="M1496" s="60">
        <v>20883</v>
      </c>
    </row>
    <row r="1497" spans="1:13" hidden="1" x14ac:dyDescent="0.2">
      <c r="A1497" s="8" t="s">
        <v>288</v>
      </c>
      <c r="B1497" s="8" t="s">
        <v>100</v>
      </c>
      <c r="C1497" t="s">
        <v>26</v>
      </c>
      <c r="D1497" t="s">
        <v>45</v>
      </c>
      <c r="E1497" s="8">
        <v>0.46813399999999999</v>
      </c>
      <c r="F1497" s="8">
        <v>49218060</v>
      </c>
      <c r="G1497" s="8">
        <v>19</v>
      </c>
      <c r="H1497" s="8" t="s">
        <v>1128</v>
      </c>
      <c r="I1497" s="9" t="s">
        <v>1657</v>
      </c>
      <c r="J1497" s="60">
        <v>0.115799</v>
      </c>
      <c r="K1497" s="61">
        <v>2.3800000000000002E-2</v>
      </c>
      <c r="L1497" s="62">
        <v>1.15E-6</v>
      </c>
      <c r="M1497" s="60">
        <v>20883</v>
      </c>
    </row>
    <row r="1498" spans="1:13" hidden="1" x14ac:dyDescent="0.2">
      <c r="A1498" s="8" t="s">
        <v>267</v>
      </c>
      <c r="B1498" s="8" t="s">
        <v>100</v>
      </c>
      <c r="C1498" s="8" t="s">
        <v>26</v>
      </c>
      <c r="D1498" s="8" t="s">
        <v>45</v>
      </c>
      <c r="E1498" s="8" t="s">
        <v>150</v>
      </c>
      <c r="F1498" s="8">
        <v>49218060</v>
      </c>
      <c r="G1498" s="8">
        <v>19</v>
      </c>
      <c r="H1498" s="8" t="s">
        <v>1608</v>
      </c>
      <c r="I1498" s="9" t="s">
        <v>1658</v>
      </c>
      <c r="J1498" s="60">
        <v>7.5300000000000006E-2</v>
      </c>
      <c r="K1498" s="61">
        <v>1.55E-2</v>
      </c>
      <c r="L1498" s="62">
        <v>1.19E-6</v>
      </c>
      <c r="M1498" s="60">
        <v>44161</v>
      </c>
    </row>
    <row r="1499" spans="1:13" hidden="1" x14ac:dyDescent="0.2">
      <c r="A1499" s="8" t="s">
        <v>288</v>
      </c>
      <c r="B1499" s="8" t="s">
        <v>100</v>
      </c>
      <c r="C1499" t="s">
        <v>26</v>
      </c>
      <c r="D1499" t="s">
        <v>45</v>
      </c>
      <c r="E1499" s="8" t="s">
        <v>150</v>
      </c>
      <c r="F1499" s="8">
        <v>49218060</v>
      </c>
      <c r="G1499" s="8">
        <v>19</v>
      </c>
      <c r="H1499" s="8" t="s">
        <v>1608</v>
      </c>
      <c r="I1499" s="9" t="s">
        <v>1658</v>
      </c>
      <c r="J1499" s="60">
        <v>7.5300000000000006E-2</v>
      </c>
      <c r="K1499" s="61">
        <v>1.55E-2</v>
      </c>
      <c r="L1499" s="62">
        <v>1.19E-6</v>
      </c>
      <c r="M1499" s="60">
        <v>44161</v>
      </c>
    </row>
    <row r="1500" spans="1:13" hidden="1" x14ac:dyDescent="0.2">
      <c r="A1500" s="8" t="s">
        <v>226</v>
      </c>
      <c r="B1500" t="s">
        <v>33</v>
      </c>
      <c r="C1500" t="s">
        <v>14</v>
      </c>
      <c r="D1500" t="s">
        <v>15</v>
      </c>
      <c r="E1500">
        <v>0.23338700000000001</v>
      </c>
      <c r="F1500">
        <v>41519430</v>
      </c>
      <c r="G1500" s="8">
        <v>6</v>
      </c>
      <c r="H1500" t="s">
        <v>369</v>
      </c>
      <c r="I1500" t="s">
        <v>370</v>
      </c>
      <c r="J1500" s="67">
        <v>-1.7565300000000001E-3</v>
      </c>
      <c r="K1500" s="61">
        <v>3.61455E-4</v>
      </c>
      <c r="L1500" s="62">
        <v>1.1999999999999999E-6</v>
      </c>
      <c r="M1500" s="60">
        <v>462400</v>
      </c>
    </row>
    <row r="1501" spans="1:13" hidden="1" x14ac:dyDescent="0.2">
      <c r="A1501" s="8" t="s">
        <v>287</v>
      </c>
      <c r="B1501" s="8" t="s">
        <v>33</v>
      </c>
      <c r="C1501" t="s">
        <v>14</v>
      </c>
      <c r="D1501" t="s">
        <v>15</v>
      </c>
      <c r="E1501" s="8">
        <v>0.23338700000000001</v>
      </c>
      <c r="F1501" s="8">
        <v>41519430</v>
      </c>
      <c r="G1501" s="8">
        <v>6</v>
      </c>
      <c r="H1501" s="8" t="s">
        <v>369</v>
      </c>
      <c r="I1501" s="9" t="s">
        <v>370</v>
      </c>
      <c r="J1501" s="60">
        <v>-1.7565300000000001E-3</v>
      </c>
      <c r="K1501" s="61">
        <v>3.61455E-4</v>
      </c>
      <c r="L1501" s="62">
        <v>1.1999999999999999E-6</v>
      </c>
      <c r="M1501" s="60">
        <v>462400</v>
      </c>
    </row>
    <row r="1502" spans="1:13" hidden="1" x14ac:dyDescent="0.2">
      <c r="A1502" s="8" t="s">
        <v>267</v>
      </c>
      <c r="B1502" s="8" t="s">
        <v>128</v>
      </c>
      <c r="C1502" s="8" t="s">
        <v>26</v>
      </c>
      <c r="D1502" s="8" t="s">
        <v>15</v>
      </c>
      <c r="E1502" s="8">
        <v>0.30270000000000002</v>
      </c>
      <c r="F1502" s="8">
        <v>1030320</v>
      </c>
      <c r="G1502" s="8">
        <v>19</v>
      </c>
      <c r="H1502" s="8" t="s">
        <v>1834</v>
      </c>
      <c r="I1502" s="9" t="s">
        <v>1835</v>
      </c>
      <c r="J1502" s="60">
        <v>1.9097300000000001E-2</v>
      </c>
      <c r="K1502" s="61">
        <v>3.9362099999999999E-3</v>
      </c>
      <c r="L1502" s="62">
        <v>1.22E-6</v>
      </c>
      <c r="M1502" s="60">
        <v>169219</v>
      </c>
    </row>
    <row r="1503" spans="1:13" x14ac:dyDescent="0.2">
      <c r="A1503" s="8" t="s">
        <v>267</v>
      </c>
      <c r="B1503" s="8" t="s">
        <v>135</v>
      </c>
      <c r="C1503" s="8" t="s">
        <v>26</v>
      </c>
      <c r="D1503" s="8" t="s">
        <v>45</v>
      </c>
      <c r="E1503" s="8">
        <v>0.72506800000000005</v>
      </c>
      <c r="F1503" s="8">
        <v>136616754</v>
      </c>
      <c r="G1503" s="8">
        <v>2</v>
      </c>
      <c r="H1503" s="8" t="s">
        <v>815</v>
      </c>
      <c r="I1503" s="9" t="s">
        <v>851</v>
      </c>
      <c r="J1503" s="82">
        <v>-1.0829999999999999E-2</v>
      </c>
      <c r="K1503" s="83">
        <v>2.2330000000000002E-3</v>
      </c>
      <c r="L1503" s="82">
        <v>1.2500000000000001E-6</v>
      </c>
      <c r="M1503" s="82">
        <v>519288</v>
      </c>
    </row>
    <row r="1504" spans="1:13" x14ac:dyDescent="0.2">
      <c r="A1504" s="8" t="s">
        <v>267</v>
      </c>
      <c r="B1504" s="8" t="s">
        <v>135</v>
      </c>
      <c r="C1504" s="8" t="s">
        <v>26</v>
      </c>
      <c r="D1504" s="8" t="s">
        <v>45</v>
      </c>
      <c r="E1504" s="8">
        <v>0.72506800000000005</v>
      </c>
      <c r="F1504" s="8">
        <v>136616754</v>
      </c>
      <c r="G1504" s="8">
        <v>2</v>
      </c>
      <c r="H1504" s="8" t="s">
        <v>852</v>
      </c>
      <c r="I1504" s="9" t="s">
        <v>853</v>
      </c>
      <c r="J1504" s="82">
        <v>-1.0829999999999999E-2</v>
      </c>
      <c r="K1504" s="83">
        <v>2.2330000000000002E-3</v>
      </c>
      <c r="L1504" s="82">
        <v>1.2500000000000001E-6</v>
      </c>
      <c r="M1504" s="82">
        <v>517261</v>
      </c>
    </row>
    <row r="1505" spans="1:13" hidden="1" x14ac:dyDescent="0.2">
      <c r="A1505" s="8" t="s">
        <v>267</v>
      </c>
      <c r="B1505" s="8" t="s">
        <v>100</v>
      </c>
      <c r="C1505" s="8" t="s">
        <v>26</v>
      </c>
      <c r="D1505" s="8" t="s">
        <v>45</v>
      </c>
      <c r="E1505" s="8">
        <v>0.49823800000000001</v>
      </c>
      <c r="F1505" s="8">
        <v>49218060</v>
      </c>
      <c r="G1505" s="8">
        <v>19</v>
      </c>
      <c r="H1505" s="8" t="s">
        <v>1636</v>
      </c>
      <c r="I1505" s="9" t="s">
        <v>1659</v>
      </c>
      <c r="J1505" s="60">
        <v>-5.8104000000000003E-3</v>
      </c>
      <c r="K1505" s="61">
        <v>1.1984599999999999E-3</v>
      </c>
      <c r="L1505" s="62">
        <v>1.2500000000000001E-6</v>
      </c>
      <c r="M1505" s="60">
        <v>336138</v>
      </c>
    </row>
    <row r="1506" spans="1:13" hidden="1" x14ac:dyDescent="0.2">
      <c r="A1506" s="8" t="s">
        <v>288</v>
      </c>
      <c r="B1506" s="8" t="s">
        <v>100</v>
      </c>
      <c r="C1506" t="s">
        <v>26</v>
      </c>
      <c r="D1506" t="s">
        <v>45</v>
      </c>
      <c r="E1506" s="8">
        <v>0.49823800000000001</v>
      </c>
      <c r="F1506" s="8">
        <v>49218060</v>
      </c>
      <c r="G1506" s="8">
        <v>19</v>
      </c>
      <c r="H1506" s="8" t="s">
        <v>1636</v>
      </c>
      <c r="I1506" s="9" t="s">
        <v>1659</v>
      </c>
      <c r="J1506" s="60">
        <v>-5.8104300000000001E-3</v>
      </c>
      <c r="K1506" s="61">
        <v>1.1984599999999999E-3</v>
      </c>
      <c r="L1506" s="62">
        <v>1.2500000000000001E-6</v>
      </c>
      <c r="M1506" s="60">
        <v>336138</v>
      </c>
    </row>
    <row r="1507" spans="1:13" hidden="1" x14ac:dyDescent="0.2">
      <c r="A1507" s="8" t="s">
        <v>267</v>
      </c>
      <c r="B1507" s="8" t="s">
        <v>100</v>
      </c>
      <c r="C1507" s="8" t="s">
        <v>26</v>
      </c>
      <c r="D1507" s="8" t="s">
        <v>45</v>
      </c>
      <c r="E1507" s="8" t="s">
        <v>150</v>
      </c>
      <c r="F1507" s="8">
        <v>49218060</v>
      </c>
      <c r="G1507" s="8">
        <v>19</v>
      </c>
      <c r="H1507" s="8" t="s">
        <v>1660</v>
      </c>
      <c r="I1507" s="9" t="s">
        <v>1661</v>
      </c>
      <c r="J1507" s="60">
        <v>-2.7786E-3</v>
      </c>
      <c r="K1507" s="61">
        <v>5.7368999999999996E-4</v>
      </c>
      <c r="L1507" s="62">
        <v>1.28E-6</v>
      </c>
      <c r="M1507" s="60">
        <v>189984</v>
      </c>
    </row>
    <row r="1508" spans="1:13" hidden="1" x14ac:dyDescent="0.2">
      <c r="A1508" s="8" t="s">
        <v>288</v>
      </c>
      <c r="B1508" s="8" t="s">
        <v>100</v>
      </c>
      <c r="C1508" t="s">
        <v>26</v>
      </c>
      <c r="D1508" t="s">
        <v>45</v>
      </c>
      <c r="E1508" s="8" t="s">
        <v>150</v>
      </c>
      <c r="F1508" s="8">
        <v>49218060</v>
      </c>
      <c r="G1508" s="8">
        <v>19</v>
      </c>
      <c r="H1508" s="8" t="s">
        <v>1660</v>
      </c>
      <c r="I1508" s="9" t="s">
        <v>1661</v>
      </c>
      <c r="J1508" s="60">
        <v>-2.7786400000000002E-3</v>
      </c>
      <c r="K1508" s="61">
        <v>5.7368499999999999E-4</v>
      </c>
      <c r="L1508" s="62">
        <v>1.28E-6</v>
      </c>
      <c r="M1508" s="60">
        <v>189984</v>
      </c>
    </row>
    <row r="1509" spans="1:13" x14ac:dyDescent="0.2">
      <c r="A1509" s="8" t="s">
        <v>267</v>
      </c>
      <c r="B1509" s="8" t="s">
        <v>135</v>
      </c>
      <c r="C1509" s="8" t="s">
        <v>26</v>
      </c>
      <c r="D1509" s="8" t="s">
        <v>45</v>
      </c>
      <c r="E1509" s="8">
        <v>0.58730800000000005</v>
      </c>
      <c r="F1509" s="8">
        <v>136616754</v>
      </c>
      <c r="G1509" s="8">
        <v>2</v>
      </c>
      <c r="H1509" s="8" t="s">
        <v>854</v>
      </c>
      <c r="I1509" s="9" t="s">
        <v>855</v>
      </c>
      <c r="J1509" s="82">
        <v>4.1646700000000002E-2</v>
      </c>
      <c r="K1509" s="83">
        <v>8.5954499999999993E-3</v>
      </c>
      <c r="L1509" s="82">
        <v>1.3E-6</v>
      </c>
      <c r="M1509" s="82">
        <v>5959</v>
      </c>
    </row>
    <row r="1510" spans="1:13" x14ac:dyDescent="0.2">
      <c r="A1510" s="8" t="s">
        <v>267</v>
      </c>
      <c r="B1510" s="8" t="s">
        <v>135</v>
      </c>
      <c r="C1510" s="8" t="s">
        <v>26</v>
      </c>
      <c r="D1510" s="8" t="s">
        <v>45</v>
      </c>
      <c r="E1510" s="8">
        <v>0.73891600000000002</v>
      </c>
      <c r="F1510" s="8">
        <v>136616754</v>
      </c>
      <c r="G1510" s="8">
        <v>2</v>
      </c>
      <c r="H1510" s="8" t="s">
        <v>856</v>
      </c>
      <c r="I1510" s="9" t="s">
        <v>857</v>
      </c>
      <c r="J1510" s="82">
        <v>4.2702699999999996E-3</v>
      </c>
      <c r="K1510" s="83">
        <v>8.8356000000000003E-4</v>
      </c>
      <c r="L1510" s="82">
        <v>1.3E-6</v>
      </c>
      <c r="M1510" s="82">
        <v>458079</v>
      </c>
    </row>
    <row r="1511" spans="1:13" hidden="1" x14ac:dyDescent="0.2">
      <c r="A1511" s="8" t="s">
        <v>267</v>
      </c>
      <c r="B1511" s="8" t="s">
        <v>100</v>
      </c>
      <c r="C1511" s="8" t="s">
        <v>26</v>
      </c>
      <c r="D1511" s="8" t="s">
        <v>45</v>
      </c>
      <c r="E1511" s="8">
        <v>0.49690699999999999</v>
      </c>
      <c r="F1511" s="8">
        <v>49218060</v>
      </c>
      <c r="G1511" s="8">
        <v>19</v>
      </c>
      <c r="H1511" s="8" t="s">
        <v>1662</v>
      </c>
      <c r="I1511" s="9" t="s">
        <v>1663</v>
      </c>
      <c r="J1511" s="60">
        <v>1.9692100000000001E-2</v>
      </c>
      <c r="K1511" s="61">
        <v>4.0691499999999997E-3</v>
      </c>
      <c r="L1511" s="62">
        <v>1.3E-6</v>
      </c>
      <c r="M1511" s="60">
        <v>115006</v>
      </c>
    </row>
    <row r="1512" spans="1:13" hidden="1" x14ac:dyDescent="0.2">
      <c r="A1512" s="8" t="s">
        <v>267</v>
      </c>
      <c r="B1512" s="8" t="s">
        <v>132</v>
      </c>
      <c r="C1512" s="8" t="s">
        <v>14</v>
      </c>
      <c r="D1512" s="8" t="s">
        <v>45</v>
      </c>
      <c r="E1512" s="8">
        <v>0.42247000000000001</v>
      </c>
      <c r="F1512" s="8">
        <v>135837906</v>
      </c>
      <c r="G1512" s="8">
        <v>2</v>
      </c>
      <c r="H1512" s="8" t="s">
        <v>854</v>
      </c>
      <c r="I1512" s="9" t="s">
        <v>855</v>
      </c>
      <c r="J1512" s="60">
        <v>-4.1169299999999999E-2</v>
      </c>
      <c r="K1512" s="61">
        <v>8.5181700000000003E-3</v>
      </c>
      <c r="L1512" s="62">
        <v>1.3E-6</v>
      </c>
      <c r="M1512" s="60">
        <v>5959</v>
      </c>
    </row>
    <row r="1513" spans="1:13" hidden="1" x14ac:dyDescent="0.2">
      <c r="A1513" s="8" t="s">
        <v>267</v>
      </c>
      <c r="B1513" s="8" t="s">
        <v>132</v>
      </c>
      <c r="C1513" s="8" t="s">
        <v>14</v>
      </c>
      <c r="D1513" s="8" t="s">
        <v>45</v>
      </c>
      <c r="E1513" s="8">
        <v>0.28384599999999999</v>
      </c>
      <c r="F1513" s="8">
        <v>135837906</v>
      </c>
      <c r="G1513" s="8">
        <v>2</v>
      </c>
      <c r="H1513" s="8" t="s">
        <v>469</v>
      </c>
      <c r="I1513" s="9" t="s">
        <v>769</v>
      </c>
      <c r="J1513" s="60">
        <v>-9.1214999999999994E-3</v>
      </c>
      <c r="K1513" s="61">
        <v>1.8821300000000001E-3</v>
      </c>
      <c r="L1513" s="62">
        <v>1.3E-6</v>
      </c>
      <c r="M1513" s="60">
        <v>461632</v>
      </c>
    </row>
    <row r="1514" spans="1:13" hidden="1" x14ac:dyDescent="0.2">
      <c r="A1514" s="8" t="s">
        <v>288</v>
      </c>
      <c r="B1514" s="8" t="s">
        <v>100</v>
      </c>
      <c r="C1514" t="s">
        <v>26</v>
      </c>
      <c r="D1514" t="s">
        <v>45</v>
      </c>
      <c r="E1514" s="8">
        <v>0.49690699999999999</v>
      </c>
      <c r="F1514" s="8">
        <v>49218060</v>
      </c>
      <c r="G1514" s="8">
        <v>19</v>
      </c>
      <c r="H1514" s="8" t="s">
        <v>1662</v>
      </c>
      <c r="I1514" s="9" t="s">
        <v>1663</v>
      </c>
      <c r="J1514" s="60">
        <v>1.9692100000000001E-2</v>
      </c>
      <c r="K1514" s="61">
        <v>4.0691499999999997E-3</v>
      </c>
      <c r="L1514" s="62">
        <v>1.3E-6</v>
      </c>
      <c r="M1514" s="60">
        <v>115006</v>
      </c>
    </row>
    <row r="1515" spans="1:13" hidden="1" x14ac:dyDescent="0.2">
      <c r="A1515" s="8" t="s">
        <v>267</v>
      </c>
      <c r="B1515" s="8" t="s">
        <v>100</v>
      </c>
      <c r="C1515" s="8" t="s">
        <v>26</v>
      </c>
      <c r="D1515" s="8" t="s">
        <v>45</v>
      </c>
      <c r="E1515" s="8">
        <v>0.50053999999999998</v>
      </c>
      <c r="F1515" s="8">
        <v>49218060</v>
      </c>
      <c r="G1515" s="8">
        <v>19</v>
      </c>
      <c r="H1515" s="8" t="s">
        <v>363</v>
      </c>
      <c r="I1515" s="9" t="s">
        <v>380</v>
      </c>
      <c r="J1515" s="60">
        <v>1.15707E-2</v>
      </c>
      <c r="K1515" s="61">
        <v>2.3922399999999999E-3</v>
      </c>
      <c r="L1515" s="62">
        <v>1.3200000000000001E-6</v>
      </c>
      <c r="M1515" s="60">
        <v>344729</v>
      </c>
    </row>
    <row r="1516" spans="1:13" hidden="1" x14ac:dyDescent="0.2">
      <c r="A1516" s="8" t="s">
        <v>288</v>
      </c>
      <c r="B1516" s="8" t="s">
        <v>100</v>
      </c>
      <c r="C1516" t="s">
        <v>26</v>
      </c>
      <c r="D1516" t="s">
        <v>45</v>
      </c>
      <c r="E1516" s="8">
        <v>0.50053999999999998</v>
      </c>
      <c r="F1516" s="8">
        <v>49218060</v>
      </c>
      <c r="G1516" s="8">
        <v>19</v>
      </c>
      <c r="H1516" s="8" t="s">
        <v>363</v>
      </c>
      <c r="I1516" s="9" t="s">
        <v>380</v>
      </c>
      <c r="J1516" s="60">
        <v>1.15707E-2</v>
      </c>
      <c r="K1516" s="61">
        <v>2.3922399999999999E-3</v>
      </c>
      <c r="L1516" s="62">
        <v>1.3200000000000001E-6</v>
      </c>
      <c r="M1516" s="60">
        <v>344729</v>
      </c>
    </row>
    <row r="1517" spans="1:13" hidden="1" x14ac:dyDescent="0.2">
      <c r="A1517" s="8" t="s">
        <v>267</v>
      </c>
      <c r="B1517" s="8" t="s">
        <v>132</v>
      </c>
      <c r="C1517" s="8" t="s">
        <v>14</v>
      </c>
      <c r="D1517" s="8" t="s">
        <v>45</v>
      </c>
      <c r="E1517" s="8">
        <v>0.267204</v>
      </c>
      <c r="F1517" s="8">
        <v>135837906</v>
      </c>
      <c r="G1517" s="8">
        <v>2</v>
      </c>
      <c r="H1517" s="8" t="s">
        <v>696</v>
      </c>
      <c r="I1517" s="9" t="s">
        <v>723</v>
      </c>
      <c r="J1517" s="60">
        <v>-1.3181E-2</v>
      </c>
      <c r="K1517" s="61">
        <v>2.7279299999999999E-3</v>
      </c>
      <c r="L1517" s="62">
        <v>1.35E-6</v>
      </c>
      <c r="M1517" s="60">
        <v>336107</v>
      </c>
    </row>
    <row r="1518" spans="1:13" hidden="1" x14ac:dyDescent="0.2">
      <c r="A1518" s="8" t="s">
        <v>267</v>
      </c>
      <c r="B1518" s="8" t="s">
        <v>100</v>
      </c>
      <c r="C1518" s="8" t="s">
        <v>26</v>
      </c>
      <c r="D1518" s="8" t="s">
        <v>45</v>
      </c>
      <c r="E1518" s="8">
        <v>0.498359</v>
      </c>
      <c r="F1518" s="8">
        <v>49218060</v>
      </c>
      <c r="G1518" s="8">
        <v>19</v>
      </c>
      <c r="H1518" s="8" t="s">
        <v>1540</v>
      </c>
      <c r="I1518" s="9" t="s">
        <v>1664</v>
      </c>
      <c r="J1518" s="60">
        <v>-1.0358300000000001E-2</v>
      </c>
      <c r="K1518" s="61">
        <v>2.14744E-3</v>
      </c>
      <c r="L1518" s="62">
        <v>1.3999999999999999E-6</v>
      </c>
      <c r="M1518" s="60">
        <v>408112</v>
      </c>
    </row>
    <row r="1519" spans="1:13" hidden="1" x14ac:dyDescent="0.2">
      <c r="A1519" s="8" t="s">
        <v>267</v>
      </c>
      <c r="B1519" s="8" t="s">
        <v>100</v>
      </c>
      <c r="C1519" s="8" t="s">
        <v>26</v>
      </c>
      <c r="D1519" s="8" t="s">
        <v>45</v>
      </c>
      <c r="E1519" s="8">
        <v>0.49689800000000001</v>
      </c>
      <c r="F1519" s="8">
        <v>49218060</v>
      </c>
      <c r="G1519" s="8">
        <v>19</v>
      </c>
      <c r="H1519" s="8" t="s">
        <v>1665</v>
      </c>
      <c r="I1519" s="9" t="s">
        <v>1666</v>
      </c>
      <c r="J1519" s="60">
        <v>1.9978699999999999E-2</v>
      </c>
      <c r="K1519" s="61">
        <v>4.0503300000000004E-3</v>
      </c>
      <c r="L1519" s="62">
        <v>1.3999999999999999E-6</v>
      </c>
      <c r="M1519" s="60" t="s">
        <v>150</v>
      </c>
    </row>
    <row r="1520" spans="1:13" hidden="1" x14ac:dyDescent="0.2">
      <c r="A1520" s="8" t="s">
        <v>267</v>
      </c>
      <c r="B1520" s="8" t="s">
        <v>100</v>
      </c>
      <c r="C1520" s="8" t="s">
        <v>26</v>
      </c>
      <c r="D1520" s="8" t="s">
        <v>45</v>
      </c>
      <c r="E1520" s="8">
        <v>0.49686799999999998</v>
      </c>
      <c r="F1520" s="8">
        <v>49218060</v>
      </c>
      <c r="G1520" s="8">
        <v>19</v>
      </c>
      <c r="H1520" s="8" t="s">
        <v>1667</v>
      </c>
      <c r="I1520" s="9" t="s">
        <v>1668</v>
      </c>
      <c r="J1520" s="60">
        <v>2.04277E-2</v>
      </c>
      <c r="K1520" s="61">
        <v>4.1304100000000002E-3</v>
      </c>
      <c r="L1520" s="62">
        <v>1.3999999999999999E-6</v>
      </c>
      <c r="M1520" s="60" t="s">
        <v>150</v>
      </c>
    </row>
    <row r="1521" spans="1:13" hidden="1" x14ac:dyDescent="0.2">
      <c r="A1521" s="8" t="s">
        <v>267</v>
      </c>
      <c r="B1521" s="8" t="s">
        <v>100</v>
      </c>
      <c r="C1521" s="8" t="s">
        <v>26</v>
      </c>
      <c r="D1521" s="8" t="s">
        <v>45</v>
      </c>
      <c r="E1521" s="8">
        <v>0.49686799999999998</v>
      </c>
      <c r="F1521" s="8">
        <v>49218060</v>
      </c>
      <c r="G1521" s="8">
        <v>19</v>
      </c>
      <c r="H1521" s="8" t="s">
        <v>1669</v>
      </c>
      <c r="I1521" s="9" t="s">
        <v>1670</v>
      </c>
      <c r="J1521" s="60">
        <v>2.0378E-2</v>
      </c>
      <c r="K1521" s="61">
        <v>4.0970599999999996E-3</v>
      </c>
      <c r="L1521" s="62">
        <v>1.3999999999999999E-6</v>
      </c>
      <c r="M1521" s="60" t="s">
        <v>150</v>
      </c>
    </row>
    <row r="1522" spans="1:13" hidden="1" x14ac:dyDescent="0.2">
      <c r="A1522" s="8" t="s">
        <v>267</v>
      </c>
      <c r="B1522" s="8" t="s">
        <v>72</v>
      </c>
      <c r="C1522" s="8" t="s">
        <v>15</v>
      </c>
      <c r="D1522" s="8" t="s">
        <v>14</v>
      </c>
      <c r="E1522" s="8">
        <v>0.226045</v>
      </c>
      <c r="F1522" s="8">
        <v>171947435</v>
      </c>
      <c r="G1522" s="8">
        <v>3</v>
      </c>
      <c r="H1522" s="8" t="s">
        <v>437</v>
      </c>
      <c r="I1522" s="9" t="s">
        <v>453</v>
      </c>
      <c r="J1522" s="60">
        <v>7.5187199999999996E-3</v>
      </c>
      <c r="K1522" s="61">
        <v>1.5590599999999999E-3</v>
      </c>
      <c r="L1522" s="62">
        <v>1.3999999999999999E-6</v>
      </c>
      <c r="M1522" s="60">
        <v>454874</v>
      </c>
    </row>
    <row r="1523" spans="1:13" hidden="1" x14ac:dyDescent="0.2">
      <c r="A1523" s="8" t="s">
        <v>267</v>
      </c>
      <c r="B1523" s="8" t="s">
        <v>132</v>
      </c>
      <c r="C1523" s="8" t="s">
        <v>14</v>
      </c>
      <c r="D1523" s="8" t="s">
        <v>45</v>
      </c>
      <c r="E1523" s="8">
        <v>0.28383000000000003</v>
      </c>
      <c r="F1523" s="8">
        <v>135837906</v>
      </c>
      <c r="G1523" s="8">
        <v>2</v>
      </c>
      <c r="H1523" s="8" t="s">
        <v>809</v>
      </c>
      <c r="I1523" s="9" t="s">
        <v>810</v>
      </c>
      <c r="J1523" s="60">
        <v>-1.0448900000000001E-2</v>
      </c>
      <c r="K1523" s="61">
        <v>2.1634599999999999E-3</v>
      </c>
      <c r="L1523" s="62">
        <v>1.3999999999999999E-6</v>
      </c>
      <c r="M1523" s="60">
        <v>462117</v>
      </c>
    </row>
    <row r="1524" spans="1:13" hidden="1" x14ac:dyDescent="0.2">
      <c r="A1524" s="8" t="s">
        <v>267</v>
      </c>
      <c r="B1524" s="8" t="s">
        <v>132</v>
      </c>
      <c r="C1524" s="8" t="s">
        <v>14</v>
      </c>
      <c r="D1524" s="8" t="s">
        <v>45</v>
      </c>
      <c r="E1524" s="8">
        <v>0.28386499999999998</v>
      </c>
      <c r="F1524" s="8">
        <v>135837906</v>
      </c>
      <c r="G1524" s="8">
        <v>2</v>
      </c>
      <c r="H1524" s="8" t="s">
        <v>915</v>
      </c>
      <c r="I1524" s="9" t="s">
        <v>916</v>
      </c>
      <c r="J1524" s="60">
        <v>4.5181800000000001E-3</v>
      </c>
      <c r="K1524" s="61">
        <v>9.3530999999999996E-4</v>
      </c>
      <c r="L1524" s="62">
        <v>1.3999999999999999E-6</v>
      </c>
      <c r="M1524" s="60">
        <v>463000</v>
      </c>
    </row>
    <row r="1525" spans="1:13" hidden="1" x14ac:dyDescent="0.2">
      <c r="A1525" s="8" t="s">
        <v>289</v>
      </c>
      <c r="B1525" s="8" t="s">
        <v>72</v>
      </c>
      <c r="C1525" s="8" t="s">
        <v>15</v>
      </c>
      <c r="D1525" s="8" t="s">
        <v>14</v>
      </c>
      <c r="E1525" s="8">
        <v>0.226045</v>
      </c>
      <c r="F1525" s="8">
        <v>171947435</v>
      </c>
      <c r="G1525" s="8">
        <v>3</v>
      </c>
      <c r="H1525" s="8" t="s">
        <v>437</v>
      </c>
      <c r="I1525" s="9" t="s">
        <v>453</v>
      </c>
      <c r="J1525" s="60">
        <v>7.5187199999999996E-3</v>
      </c>
      <c r="K1525" s="61">
        <v>1.5590599999999999E-3</v>
      </c>
      <c r="L1525" s="62">
        <v>1.3999999999999999E-6</v>
      </c>
      <c r="M1525" s="60">
        <v>454874</v>
      </c>
    </row>
    <row r="1526" spans="1:13" hidden="1" x14ac:dyDescent="0.2">
      <c r="A1526" s="8" t="s">
        <v>288</v>
      </c>
      <c r="B1526" s="8" t="s">
        <v>100</v>
      </c>
      <c r="C1526" t="s">
        <v>26</v>
      </c>
      <c r="D1526" t="s">
        <v>45</v>
      </c>
      <c r="E1526" s="8">
        <v>0.49686799999999998</v>
      </c>
      <c r="F1526" s="8">
        <v>49218060</v>
      </c>
      <c r="G1526" s="8">
        <v>19</v>
      </c>
      <c r="H1526" s="8" t="s">
        <v>1667</v>
      </c>
      <c r="I1526" s="9" t="s">
        <v>1668</v>
      </c>
      <c r="J1526" s="60">
        <v>2.04277E-2</v>
      </c>
      <c r="K1526" s="61">
        <v>4.1304100000000002E-3</v>
      </c>
      <c r="L1526" s="62">
        <v>1.3999999999999999E-6</v>
      </c>
      <c r="M1526" s="60" t="s">
        <v>150</v>
      </c>
    </row>
    <row r="1527" spans="1:13" hidden="1" x14ac:dyDescent="0.2">
      <c r="A1527" s="8" t="s">
        <v>288</v>
      </c>
      <c r="B1527" s="8" t="s">
        <v>100</v>
      </c>
      <c r="C1527" t="s">
        <v>26</v>
      </c>
      <c r="D1527" t="s">
        <v>45</v>
      </c>
      <c r="E1527" s="8">
        <v>0.49686799999999998</v>
      </c>
      <c r="F1527" s="8">
        <v>49218060</v>
      </c>
      <c r="G1527" s="8">
        <v>19</v>
      </c>
      <c r="H1527" s="8" t="s">
        <v>1669</v>
      </c>
      <c r="I1527" s="9" t="s">
        <v>1670</v>
      </c>
      <c r="J1527" s="60">
        <v>2.0378E-2</v>
      </c>
      <c r="K1527" s="61">
        <v>4.0970599999999996E-3</v>
      </c>
      <c r="L1527" s="62">
        <v>1.3999999999999999E-6</v>
      </c>
      <c r="M1527" s="60" t="s">
        <v>150</v>
      </c>
    </row>
    <row r="1528" spans="1:13" hidden="1" x14ac:dyDescent="0.2">
      <c r="A1528" s="8" t="s">
        <v>288</v>
      </c>
      <c r="B1528" s="8" t="s">
        <v>100</v>
      </c>
      <c r="C1528" t="s">
        <v>26</v>
      </c>
      <c r="D1528" t="s">
        <v>45</v>
      </c>
      <c r="E1528" s="8">
        <v>0.49689800000000001</v>
      </c>
      <c r="F1528" s="8">
        <v>49218060</v>
      </c>
      <c r="G1528" s="8">
        <v>19</v>
      </c>
      <c r="H1528" s="8" t="s">
        <v>1665</v>
      </c>
      <c r="I1528" s="9" t="s">
        <v>1666</v>
      </c>
      <c r="J1528" s="60">
        <v>1.9978699999999999E-2</v>
      </c>
      <c r="K1528" s="61">
        <v>4.0503300000000004E-3</v>
      </c>
      <c r="L1528" s="62">
        <v>1.3999999999999999E-6</v>
      </c>
      <c r="M1528" s="60" t="s">
        <v>150</v>
      </c>
    </row>
    <row r="1529" spans="1:13" hidden="1" x14ac:dyDescent="0.2">
      <c r="A1529" s="8" t="s">
        <v>288</v>
      </c>
      <c r="B1529" s="8" t="s">
        <v>100</v>
      </c>
      <c r="C1529" t="s">
        <v>26</v>
      </c>
      <c r="D1529" t="s">
        <v>45</v>
      </c>
      <c r="E1529" s="8">
        <v>0.498359</v>
      </c>
      <c r="F1529" s="8">
        <v>49218060</v>
      </c>
      <c r="G1529" s="8">
        <v>19</v>
      </c>
      <c r="H1529" s="8" t="s">
        <v>1540</v>
      </c>
      <c r="I1529" s="9" t="s">
        <v>1664</v>
      </c>
      <c r="J1529" s="60">
        <v>-1.0358300000000001E-2</v>
      </c>
      <c r="K1529" s="61">
        <v>2.14744E-3</v>
      </c>
      <c r="L1529" s="62">
        <v>1.3999999999999999E-6</v>
      </c>
      <c r="M1529" s="60">
        <v>408112</v>
      </c>
    </row>
    <row r="1530" spans="1:13" hidden="1" x14ac:dyDescent="0.2">
      <c r="A1530" s="8" t="s">
        <v>264</v>
      </c>
      <c r="B1530" s="8" t="s">
        <v>72</v>
      </c>
      <c r="C1530" t="s">
        <v>15</v>
      </c>
      <c r="D1530" t="s">
        <v>14</v>
      </c>
      <c r="E1530" s="8">
        <v>0.226045</v>
      </c>
      <c r="F1530" s="8">
        <v>171947435</v>
      </c>
      <c r="G1530" s="8">
        <v>3</v>
      </c>
      <c r="H1530" s="8" t="s">
        <v>437</v>
      </c>
      <c r="I1530" s="9" t="s">
        <v>453</v>
      </c>
      <c r="J1530" s="60">
        <v>7.5187199999999996E-3</v>
      </c>
      <c r="K1530" s="61">
        <v>1.5590599999999999E-3</v>
      </c>
      <c r="L1530" s="62">
        <v>1.40001E-6</v>
      </c>
      <c r="M1530" s="60">
        <v>454874</v>
      </c>
    </row>
    <row r="1531" spans="1:13" hidden="1" x14ac:dyDescent="0.2">
      <c r="A1531" s="8" t="s">
        <v>267</v>
      </c>
      <c r="B1531" s="8" t="s">
        <v>132</v>
      </c>
      <c r="C1531" s="8" t="s">
        <v>14</v>
      </c>
      <c r="D1531" s="8" t="s">
        <v>45</v>
      </c>
      <c r="E1531" s="8">
        <v>0.26556600000000002</v>
      </c>
      <c r="F1531" s="8">
        <v>135837906</v>
      </c>
      <c r="G1531" s="8">
        <v>2</v>
      </c>
      <c r="H1531" s="8" t="s">
        <v>818</v>
      </c>
      <c r="I1531" s="9" t="s">
        <v>819</v>
      </c>
      <c r="J1531" s="60">
        <v>-1.1071299999999999E-2</v>
      </c>
      <c r="K1531" s="61">
        <v>2.2982699999999998E-3</v>
      </c>
      <c r="L1531" s="62">
        <v>1.46E-6</v>
      </c>
      <c r="M1531" s="60">
        <v>361187</v>
      </c>
    </row>
    <row r="1532" spans="1:13" hidden="1" x14ac:dyDescent="0.2">
      <c r="A1532" s="8" t="s">
        <v>267</v>
      </c>
      <c r="B1532" s="8" t="s">
        <v>100</v>
      </c>
      <c r="C1532" s="8" t="s">
        <v>26</v>
      </c>
      <c r="D1532" s="8" t="s">
        <v>45</v>
      </c>
      <c r="E1532" s="8">
        <v>0.413192</v>
      </c>
      <c r="F1532" s="8">
        <v>49218060</v>
      </c>
      <c r="G1532" s="8">
        <v>19</v>
      </c>
      <c r="H1532" s="8" t="s">
        <v>1671</v>
      </c>
      <c r="I1532" s="9" t="s">
        <v>1672</v>
      </c>
      <c r="J1532" s="60">
        <v>-5.8112900000000002E-2</v>
      </c>
      <c r="K1532" s="61">
        <v>1.20772E-2</v>
      </c>
      <c r="L1532" s="62">
        <v>1.4899999999999999E-6</v>
      </c>
      <c r="M1532" s="60">
        <v>31484</v>
      </c>
    </row>
    <row r="1533" spans="1:13" hidden="1" x14ac:dyDescent="0.2">
      <c r="A1533" s="8" t="s">
        <v>288</v>
      </c>
      <c r="B1533" s="8" t="s">
        <v>100</v>
      </c>
      <c r="C1533" t="s">
        <v>26</v>
      </c>
      <c r="D1533" t="s">
        <v>45</v>
      </c>
      <c r="E1533" s="8">
        <v>0.413192</v>
      </c>
      <c r="F1533" s="8">
        <v>49218060</v>
      </c>
      <c r="G1533" s="8">
        <v>19</v>
      </c>
      <c r="H1533" s="8" t="s">
        <v>1671</v>
      </c>
      <c r="I1533" s="9" t="s">
        <v>1672</v>
      </c>
      <c r="J1533" s="60">
        <v>-5.8112900000000002E-2</v>
      </c>
      <c r="K1533" s="61">
        <v>1.20772E-2</v>
      </c>
      <c r="L1533" s="62">
        <v>1.4899999999999999E-6</v>
      </c>
      <c r="M1533" s="60">
        <v>31484</v>
      </c>
    </row>
    <row r="1534" spans="1:13" hidden="1" x14ac:dyDescent="0.2">
      <c r="A1534" s="8" t="s">
        <v>226</v>
      </c>
      <c r="B1534" t="s">
        <v>33</v>
      </c>
      <c r="C1534" t="s">
        <v>14</v>
      </c>
      <c r="D1534" t="s">
        <v>15</v>
      </c>
      <c r="E1534">
        <v>0.23338700000000001</v>
      </c>
      <c r="F1534">
        <v>41519430</v>
      </c>
      <c r="G1534" s="8">
        <v>6</v>
      </c>
      <c r="H1534" t="s">
        <v>371</v>
      </c>
      <c r="I1534" t="s">
        <v>372</v>
      </c>
      <c r="J1534" s="67">
        <v>-2.2169099999999999E-3</v>
      </c>
      <c r="K1534" s="61">
        <v>4.6042700000000002E-4</v>
      </c>
      <c r="L1534" s="62">
        <v>1.5E-6</v>
      </c>
      <c r="M1534" s="60">
        <v>462400</v>
      </c>
    </row>
    <row r="1535" spans="1:13" hidden="1" x14ac:dyDescent="0.2">
      <c r="A1535" s="8" t="s">
        <v>264</v>
      </c>
      <c r="B1535" s="8" t="s">
        <v>72</v>
      </c>
      <c r="C1535" t="s">
        <v>15</v>
      </c>
      <c r="D1535" t="s">
        <v>14</v>
      </c>
      <c r="E1535" s="8">
        <v>0.22605</v>
      </c>
      <c r="F1535" s="8">
        <v>171947435</v>
      </c>
      <c r="G1535" s="8">
        <v>3</v>
      </c>
      <c r="H1535" s="8" t="s">
        <v>454</v>
      </c>
      <c r="I1535" s="9" t="s">
        <v>455</v>
      </c>
      <c r="J1535" s="60">
        <v>7.2400399999999997E-3</v>
      </c>
      <c r="K1535" s="61">
        <v>1.5043299999999999E-3</v>
      </c>
      <c r="L1535" s="62">
        <v>1.5E-6</v>
      </c>
      <c r="M1535" s="60">
        <v>454672</v>
      </c>
    </row>
    <row r="1536" spans="1:13" x14ac:dyDescent="0.2">
      <c r="A1536" s="8" t="s">
        <v>267</v>
      </c>
      <c r="B1536" s="8" t="s">
        <v>135</v>
      </c>
      <c r="C1536" s="8" t="s">
        <v>26</v>
      </c>
      <c r="D1536" s="8" t="s">
        <v>45</v>
      </c>
      <c r="E1536" s="8">
        <v>0.73974200000000001</v>
      </c>
      <c r="F1536" s="8">
        <v>136616754</v>
      </c>
      <c r="G1536" s="8">
        <v>2</v>
      </c>
      <c r="H1536" s="8" t="s">
        <v>858</v>
      </c>
      <c r="I1536" s="9" t="s">
        <v>859</v>
      </c>
      <c r="J1536" s="82">
        <v>8.6556800000000007E-3</v>
      </c>
      <c r="K1536" s="83">
        <v>1.7980100000000001E-3</v>
      </c>
      <c r="L1536" s="82">
        <v>1.5E-6</v>
      </c>
      <c r="M1536" s="82">
        <v>437887</v>
      </c>
    </row>
    <row r="1537" spans="1:13" hidden="1" x14ac:dyDescent="0.2">
      <c r="A1537" s="8" t="s">
        <v>267</v>
      </c>
      <c r="B1537" s="8" t="s">
        <v>100</v>
      </c>
      <c r="C1537" s="8" t="s">
        <v>26</v>
      </c>
      <c r="D1537" s="8" t="s">
        <v>45</v>
      </c>
      <c r="E1537" s="8">
        <v>0.413192</v>
      </c>
      <c r="F1537" s="8">
        <v>49218060</v>
      </c>
      <c r="G1537" s="8">
        <v>19</v>
      </c>
      <c r="H1537" s="8" t="s">
        <v>1673</v>
      </c>
      <c r="I1537" s="9" t="s">
        <v>1674</v>
      </c>
      <c r="J1537" s="60">
        <v>-5.81056E-2</v>
      </c>
      <c r="K1537" s="61">
        <v>1.20772E-2</v>
      </c>
      <c r="L1537" s="62">
        <v>1.5E-6</v>
      </c>
      <c r="M1537" s="60">
        <v>31484</v>
      </c>
    </row>
    <row r="1538" spans="1:13" hidden="1" x14ac:dyDescent="0.2">
      <c r="A1538" s="8" t="s">
        <v>267</v>
      </c>
      <c r="B1538" s="8" t="s">
        <v>72</v>
      </c>
      <c r="C1538" s="8" t="s">
        <v>15</v>
      </c>
      <c r="D1538" s="8" t="s">
        <v>14</v>
      </c>
      <c r="E1538" s="8">
        <v>0.22605</v>
      </c>
      <c r="F1538" s="8">
        <v>171947435</v>
      </c>
      <c r="G1538" s="8">
        <v>3</v>
      </c>
      <c r="H1538" s="8" t="s">
        <v>454</v>
      </c>
      <c r="I1538" s="9" t="s">
        <v>455</v>
      </c>
      <c r="J1538" s="60">
        <v>7.2400399999999997E-3</v>
      </c>
      <c r="K1538" s="61">
        <v>1.5043299999999999E-3</v>
      </c>
      <c r="L1538" s="62">
        <v>1.5E-6</v>
      </c>
      <c r="M1538" s="60">
        <v>454672</v>
      </c>
    </row>
    <row r="1539" spans="1:13" hidden="1" x14ac:dyDescent="0.2">
      <c r="A1539" s="8" t="s">
        <v>267</v>
      </c>
      <c r="B1539" s="8" t="s">
        <v>132</v>
      </c>
      <c r="C1539" s="8" t="s">
        <v>14</v>
      </c>
      <c r="D1539" s="8" t="s">
        <v>45</v>
      </c>
      <c r="E1539" s="8">
        <v>0.28398299999999999</v>
      </c>
      <c r="F1539" s="8">
        <v>135837906</v>
      </c>
      <c r="G1539" s="8">
        <v>2</v>
      </c>
      <c r="H1539" s="8" t="s">
        <v>469</v>
      </c>
      <c r="I1539" s="9" t="s">
        <v>782</v>
      </c>
      <c r="J1539" s="60">
        <v>-9.1178000000000006E-3</v>
      </c>
      <c r="K1539" s="61">
        <v>1.89532E-3</v>
      </c>
      <c r="L1539" s="62">
        <v>1.5E-6</v>
      </c>
      <c r="M1539" s="60">
        <v>454893</v>
      </c>
    </row>
    <row r="1540" spans="1:13" hidden="1" x14ac:dyDescent="0.2">
      <c r="A1540" s="8" t="s">
        <v>287</v>
      </c>
      <c r="B1540" s="8" t="s">
        <v>33</v>
      </c>
      <c r="C1540" t="s">
        <v>14</v>
      </c>
      <c r="D1540" t="s">
        <v>15</v>
      </c>
      <c r="E1540" s="8">
        <v>0.23338700000000001</v>
      </c>
      <c r="F1540" s="8">
        <v>41519430</v>
      </c>
      <c r="G1540" s="8">
        <v>6</v>
      </c>
      <c r="H1540" s="8" t="s">
        <v>371</v>
      </c>
      <c r="I1540" s="9" t="s">
        <v>372</v>
      </c>
      <c r="J1540" s="60">
        <v>-2.2169099999999999E-3</v>
      </c>
      <c r="K1540" s="61">
        <v>4.6042700000000002E-4</v>
      </c>
      <c r="L1540" s="62">
        <v>1.5E-6</v>
      </c>
      <c r="M1540" s="60">
        <v>462400</v>
      </c>
    </row>
    <row r="1541" spans="1:13" hidden="1" x14ac:dyDescent="0.2">
      <c r="A1541" s="8" t="s">
        <v>289</v>
      </c>
      <c r="B1541" s="8" t="s">
        <v>72</v>
      </c>
      <c r="C1541" s="8" t="s">
        <v>15</v>
      </c>
      <c r="D1541" s="8" t="s">
        <v>14</v>
      </c>
      <c r="E1541" s="8">
        <v>0.22605</v>
      </c>
      <c r="F1541" s="8">
        <v>171947435</v>
      </c>
      <c r="G1541" s="8">
        <v>3</v>
      </c>
      <c r="H1541" s="8" t="s">
        <v>454</v>
      </c>
      <c r="I1541" s="9" t="s">
        <v>455</v>
      </c>
      <c r="J1541" s="60">
        <v>7.2400399999999997E-3</v>
      </c>
      <c r="K1541" s="61">
        <v>1.5043299999999999E-3</v>
      </c>
      <c r="L1541" s="62">
        <v>1.5E-6</v>
      </c>
      <c r="M1541" s="60">
        <v>454672</v>
      </c>
    </row>
    <row r="1542" spans="1:13" hidden="1" x14ac:dyDescent="0.2">
      <c r="A1542" s="8" t="s">
        <v>288</v>
      </c>
      <c r="B1542" s="8" t="s">
        <v>100</v>
      </c>
      <c r="C1542" t="s">
        <v>26</v>
      </c>
      <c r="D1542" t="s">
        <v>45</v>
      </c>
      <c r="E1542" s="8">
        <v>0.413192</v>
      </c>
      <c r="F1542" s="8">
        <v>49218060</v>
      </c>
      <c r="G1542" s="8">
        <v>19</v>
      </c>
      <c r="H1542" s="8" t="s">
        <v>1673</v>
      </c>
      <c r="I1542" s="9" t="s">
        <v>1674</v>
      </c>
      <c r="J1542" s="60">
        <v>-5.81056E-2</v>
      </c>
      <c r="K1542" s="61">
        <v>1.20772E-2</v>
      </c>
      <c r="L1542" s="62">
        <v>1.5E-6</v>
      </c>
      <c r="M1542" s="60">
        <v>31484</v>
      </c>
    </row>
    <row r="1543" spans="1:13" hidden="1" x14ac:dyDescent="0.2">
      <c r="A1543" s="8" t="s">
        <v>267</v>
      </c>
      <c r="B1543" s="8" t="s">
        <v>132</v>
      </c>
      <c r="C1543" s="8" t="s">
        <v>14</v>
      </c>
      <c r="D1543" s="8" t="s">
        <v>45</v>
      </c>
      <c r="E1543" s="8">
        <v>0.26538</v>
      </c>
      <c r="F1543" s="8">
        <v>135837906</v>
      </c>
      <c r="G1543" s="8">
        <v>2</v>
      </c>
      <c r="H1543" s="8" t="s">
        <v>766</v>
      </c>
      <c r="I1543" s="9" t="s">
        <v>767</v>
      </c>
      <c r="J1543" s="60">
        <v>-1.2534999999999999E-2</v>
      </c>
      <c r="K1543" s="61">
        <v>2.6061999999999999E-3</v>
      </c>
      <c r="L1543" s="62">
        <v>1.5099999999999999E-6</v>
      </c>
      <c r="M1543" s="60">
        <v>342990</v>
      </c>
    </row>
    <row r="1544" spans="1:13" hidden="1" x14ac:dyDescent="0.2">
      <c r="A1544" s="8" t="s">
        <v>267</v>
      </c>
      <c r="B1544" s="8" t="s">
        <v>132</v>
      </c>
      <c r="C1544" s="8" t="s">
        <v>14</v>
      </c>
      <c r="D1544" s="8" t="s">
        <v>45</v>
      </c>
      <c r="E1544" s="8">
        <v>0.26538</v>
      </c>
      <c r="F1544" s="8">
        <v>135837906</v>
      </c>
      <c r="G1544" s="8">
        <v>2</v>
      </c>
      <c r="H1544" s="8" t="s">
        <v>764</v>
      </c>
      <c r="I1544" s="9" t="s">
        <v>765</v>
      </c>
      <c r="J1544" s="60">
        <v>-1.2500000000000001E-2</v>
      </c>
      <c r="K1544" s="61">
        <v>2.5999999999999999E-3</v>
      </c>
      <c r="L1544" s="62">
        <v>1.5099999999999999E-6</v>
      </c>
      <c r="M1544" s="60">
        <v>342990</v>
      </c>
    </row>
    <row r="1545" spans="1:13" hidden="1" x14ac:dyDescent="0.2">
      <c r="A1545" s="8" t="s">
        <v>267</v>
      </c>
      <c r="B1545" s="8" t="s">
        <v>132</v>
      </c>
      <c r="C1545" s="8" t="s">
        <v>14</v>
      </c>
      <c r="D1545" s="8" t="s">
        <v>45</v>
      </c>
      <c r="E1545" s="8">
        <v>0.26669999999999999</v>
      </c>
      <c r="F1545" s="8">
        <v>135837906</v>
      </c>
      <c r="G1545" s="8">
        <v>2</v>
      </c>
      <c r="H1545" s="8" t="s">
        <v>754</v>
      </c>
      <c r="I1545" s="9" t="s">
        <v>1973</v>
      </c>
      <c r="J1545" s="60">
        <v>-1.6500000000000001E-2</v>
      </c>
      <c r="K1545" s="61">
        <v>3.3999999999999998E-3</v>
      </c>
      <c r="L1545" s="62">
        <v>1.5099999999999999E-6</v>
      </c>
      <c r="M1545" s="60">
        <v>311936</v>
      </c>
    </row>
    <row r="1546" spans="1:13" hidden="1" x14ac:dyDescent="0.2">
      <c r="A1546" s="8" t="s">
        <v>267</v>
      </c>
      <c r="B1546" s="8" t="s">
        <v>100</v>
      </c>
      <c r="C1546" s="8" t="s">
        <v>26</v>
      </c>
      <c r="D1546" s="8" t="s">
        <v>45</v>
      </c>
      <c r="E1546" s="8" t="s">
        <v>150</v>
      </c>
      <c r="F1546" s="8">
        <v>49218060</v>
      </c>
      <c r="G1546" s="8">
        <v>19</v>
      </c>
      <c r="H1546" s="8" t="s">
        <v>1675</v>
      </c>
      <c r="I1546" s="9" t="s">
        <v>1676</v>
      </c>
      <c r="J1546" s="60">
        <v>2.5328400000000001E-2</v>
      </c>
      <c r="K1546" s="61">
        <v>5.2699399999999999E-3</v>
      </c>
      <c r="L1546" s="62">
        <v>1.5400000000000001E-6</v>
      </c>
      <c r="M1546" s="60">
        <v>407746</v>
      </c>
    </row>
    <row r="1547" spans="1:13" hidden="1" x14ac:dyDescent="0.2">
      <c r="A1547" s="8" t="s">
        <v>267</v>
      </c>
      <c r="B1547" s="8" t="s">
        <v>100</v>
      </c>
      <c r="C1547" s="8" t="s">
        <v>26</v>
      </c>
      <c r="D1547" s="8" t="s">
        <v>45</v>
      </c>
      <c r="E1547" s="8" t="s">
        <v>150</v>
      </c>
      <c r="F1547" s="8">
        <v>49218060</v>
      </c>
      <c r="G1547" s="8">
        <v>19</v>
      </c>
      <c r="H1547" s="8" t="s">
        <v>1677</v>
      </c>
      <c r="I1547" s="9" t="s">
        <v>1678</v>
      </c>
      <c r="J1547" s="60">
        <v>2.53279E-2</v>
      </c>
      <c r="K1547" s="61">
        <v>5.2699399999999999E-3</v>
      </c>
      <c r="L1547" s="62">
        <v>1.5400000000000001E-6</v>
      </c>
      <c r="M1547" s="60">
        <v>407746</v>
      </c>
    </row>
    <row r="1548" spans="1:13" hidden="1" x14ac:dyDescent="0.2">
      <c r="A1548" s="8" t="s">
        <v>288</v>
      </c>
      <c r="B1548" s="8" t="s">
        <v>100</v>
      </c>
      <c r="C1548" t="s">
        <v>26</v>
      </c>
      <c r="D1548" t="s">
        <v>45</v>
      </c>
      <c r="E1548" s="8" t="s">
        <v>150</v>
      </c>
      <c r="F1548" s="8">
        <v>49218060</v>
      </c>
      <c r="G1548" s="8">
        <v>19</v>
      </c>
      <c r="H1548" s="8" t="s">
        <v>1675</v>
      </c>
      <c r="I1548" s="9" t="s">
        <v>1676</v>
      </c>
      <c r="J1548" s="60">
        <v>2.5328400000000001E-2</v>
      </c>
      <c r="K1548" s="61">
        <v>5.2699399999999999E-3</v>
      </c>
      <c r="L1548" s="62">
        <v>1.5400000000000001E-6</v>
      </c>
      <c r="M1548" s="60">
        <v>407746</v>
      </c>
    </row>
    <row r="1549" spans="1:13" hidden="1" x14ac:dyDescent="0.2">
      <c r="A1549" s="8" t="s">
        <v>288</v>
      </c>
      <c r="B1549" s="8" t="s">
        <v>100</v>
      </c>
      <c r="C1549" t="s">
        <v>26</v>
      </c>
      <c r="D1549" t="s">
        <v>45</v>
      </c>
      <c r="E1549" s="8" t="s">
        <v>150</v>
      </c>
      <c r="F1549" s="8">
        <v>49218060</v>
      </c>
      <c r="G1549" s="8">
        <v>19</v>
      </c>
      <c r="H1549" s="8" t="s">
        <v>1677</v>
      </c>
      <c r="I1549" s="9" t="s">
        <v>1678</v>
      </c>
      <c r="J1549" s="60">
        <v>2.53279E-2</v>
      </c>
      <c r="K1549" s="61">
        <v>5.2699399999999999E-3</v>
      </c>
      <c r="L1549" s="62">
        <v>1.5400000000000001E-6</v>
      </c>
      <c r="M1549" s="60">
        <v>407746</v>
      </c>
    </row>
    <row r="1550" spans="1:13" x14ac:dyDescent="0.2">
      <c r="A1550" s="8" t="s">
        <v>267</v>
      </c>
      <c r="B1550" s="8" t="s">
        <v>135</v>
      </c>
      <c r="C1550" s="8" t="s">
        <v>26</v>
      </c>
      <c r="D1550" s="8" t="s">
        <v>45</v>
      </c>
      <c r="E1550" s="8">
        <v>0.59719999999999995</v>
      </c>
      <c r="F1550" s="8">
        <v>136616754</v>
      </c>
      <c r="G1550" s="8">
        <v>2</v>
      </c>
      <c r="H1550" s="8" t="s">
        <v>860</v>
      </c>
      <c r="I1550" s="9" t="s">
        <v>861</v>
      </c>
      <c r="J1550" s="82">
        <v>5.7500000000000002E-2</v>
      </c>
      <c r="K1550" s="83">
        <v>1.2E-2</v>
      </c>
      <c r="L1550" s="82">
        <v>1.5600000000000001E-6</v>
      </c>
      <c r="M1550" s="82" t="s">
        <v>150</v>
      </c>
    </row>
    <row r="1551" spans="1:13" x14ac:dyDescent="0.2">
      <c r="A1551" s="8" t="s">
        <v>267</v>
      </c>
      <c r="B1551" s="8" t="s">
        <v>135</v>
      </c>
      <c r="C1551" s="8" t="s">
        <v>26</v>
      </c>
      <c r="D1551" s="8" t="s">
        <v>45</v>
      </c>
      <c r="E1551" s="8">
        <v>0.58730800000000005</v>
      </c>
      <c r="F1551" s="8">
        <v>136616754</v>
      </c>
      <c r="G1551" s="8">
        <v>2</v>
      </c>
      <c r="H1551" s="8" t="s">
        <v>862</v>
      </c>
      <c r="I1551" s="9" t="s">
        <v>863</v>
      </c>
      <c r="J1551" s="82">
        <v>6.6077899999999995E-2</v>
      </c>
      <c r="K1551" s="83">
        <v>1.3760400000000001E-2</v>
      </c>
      <c r="L1551" s="82">
        <v>1.5999999999999999E-6</v>
      </c>
      <c r="M1551" s="82">
        <v>5959</v>
      </c>
    </row>
    <row r="1552" spans="1:13" x14ac:dyDescent="0.2">
      <c r="A1552" s="8" t="s">
        <v>267</v>
      </c>
      <c r="B1552" s="8" t="s">
        <v>135</v>
      </c>
      <c r="C1552" s="8" t="s">
        <v>26</v>
      </c>
      <c r="D1552" s="8" t="s">
        <v>45</v>
      </c>
      <c r="E1552" s="8">
        <v>0.73868100000000003</v>
      </c>
      <c r="F1552" s="8">
        <v>136616754</v>
      </c>
      <c r="G1552" s="8">
        <v>2</v>
      </c>
      <c r="H1552" s="8" t="s">
        <v>864</v>
      </c>
      <c r="I1552" s="9" t="s">
        <v>865</v>
      </c>
      <c r="J1552" s="82">
        <v>-2.05492E-2</v>
      </c>
      <c r="K1552" s="83">
        <v>4.4706700000000004E-3</v>
      </c>
      <c r="L1552" s="82">
        <v>1.5999999999999999E-6</v>
      </c>
      <c r="M1552" s="82" t="s">
        <v>150</v>
      </c>
    </row>
    <row r="1553" spans="1:13" x14ac:dyDescent="0.2">
      <c r="A1553" s="8" t="s">
        <v>267</v>
      </c>
      <c r="B1553" s="8" t="s">
        <v>135</v>
      </c>
      <c r="C1553" s="8" t="s">
        <v>26</v>
      </c>
      <c r="D1553" s="8" t="s">
        <v>45</v>
      </c>
      <c r="E1553" s="8">
        <v>0.757664</v>
      </c>
      <c r="F1553" s="8">
        <v>136616754</v>
      </c>
      <c r="G1553" s="8">
        <v>2</v>
      </c>
      <c r="H1553" s="8" t="s">
        <v>382</v>
      </c>
      <c r="I1553" s="9" t="s">
        <v>866</v>
      </c>
      <c r="J1553" s="82">
        <v>1.06754E-2</v>
      </c>
      <c r="K1553" s="83">
        <v>2.2248799999999998E-3</v>
      </c>
      <c r="L1553" s="82">
        <v>1.5999999999999999E-6</v>
      </c>
      <c r="M1553" s="82">
        <v>335410</v>
      </c>
    </row>
    <row r="1554" spans="1:13" hidden="1" x14ac:dyDescent="0.2">
      <c r="A1554" s="8" t="s">
        <v>267</v>
      </c>
      <c r="B1554" s="8" t="s">
        <v>132</v>
      </c>
      <c r="C1554" s="8" t="s">
        <v>14</v>
      </c>
      <c r="D1554" s="8" t="s">
        <v>45</v>
      </c>
      <c r="E1554" s="8" t="s">
        <v>150</v>
      </c>
      <c r="F1554" s="8">
        <v>135837906</v>
      </c>
      <c r="G1554" s="8">
        <v>2</v>
      </c>
      <c r="H1554" s="8" t="s">
        <v>743</v>
      </c>
      <c r="I1554" s="9" t="s">
        <v>1974</v>
      </c>
      <c r="J1554" s="60">
        <v>2.86E-2</v>
      </c>
      <c r="K1554" s="61">
        <v>5.5999999999999999E-3</v>
      </c>
      <c r="L1554" s="62">
        <v>1.6500000000000001E-6</v>
      </c>
      <c r="M1554" s="60">
        <v>95454</v>
      </c>
    </row>
    <row r="1555" spans="1:13" hidden="1" x14ac:dyDescent="0.2">
      <c r="A1555" s="8" t="s">
        <v>267</v>
      </c>
      <c r="B1555" s="8" t="s">
        <v>132</v>
      </c>
      <c r="C1555" s="8" t="s">
        <v>14</v>
      </c>
      <c r="D1555" s="8" t="s">
        <v>45</v>
      </c>
      <c r="E1555" s="8" t="s">
        <v>150</v>
      </c>
      <c r="F1555" s="8">
        <v>135837906</v>
      </c>
      <c r="G1555" s="8">
        <v>2</v>
      </c>
      <c r="H1555" s="8" t="s">
        <v>792</v>
      </c>
      <c r="I1555" s="9" t="s">
        <v>793</v>
      </c>
      <c r="J1555" s="60">
        <v>-9.7713000000000001E-3</v>
      </c>
      <c r="K1555" s="61">
        <v>2.0392600000000002E-3</v>
      </c>
      <c r="L1555" s="62">
        <v>1.6500000000000001E-6</v>
      </c>
      <c r="M1555" s="60">
        <v>396625</v>
      </c>
    </row>
    <row r="1556" spans="1:13" x14ac:dyDescent="0.2">
      <c r="A1556" s="8" t="s">
        <v>267</v>
      </c>
      <c r="B1556" s="8" t="s">
        <v>135</v>
      </c>
      <c r="C1556" s="8" t="s">
        <v>26</v>
      </c>
      <c r="D1556" s="8" t="s">
        <v>45</v>
      </c>
      <c r="E1556" s="8">
        <v>0.5968</v>
      </c>
      <c r="F1556" s="8">
        <v>136616754</v>
      </c>
      <c r="G1556" s="8">
        <v>2</v>
      </c>
      <c r="H1556" s="8" t="s">
        <v>867</v>
      </c>
      <c r="I1556" s="9" t="s">
        <v>868</v>
      </c>
      <c r="J1556" s="82">
        <v>7.2800000000000004E-2</v>
      </c>
      <c r="K1556" s="83">
        <v>1.52E-2</v>
      </c>
      <c r="L1556" s="82">
        <v>1.7E-6</v>
      </c>
      <c r="M1556" s="82" t="s">
        <v>150</v>
      </c>
    </row>
    <row r="1557" spans="1:13" hidden="1" x14ac:dyDescent="0.2">
      <c r="A1557" s="8" t="s">
        <v>267</v>
      </c>
      <c r="B1557" s="8" t="s">
        <v>100</v>
      </c>
      <c r="C1557" s="8" t="s">
        <v>26</v>
      </c>
      <c r="D1557" s="8" t="s">
        <v>45</v>
      </c>
      <c r="E1557" s="8">
        <v>0.49825000000000003</v>
      </c>
      <c r="F1557" s="8">
        <v>49218060</v>
      </c>
      <c r="G1557" s="8">
        <v>19</v>
      </c>
      <c r="H1557" s="8" t="s">
        <v>988</v>
      </c>
      <c r="I1557" s="9" t="s">
        <v>989</v>
      </c>
      <c r="J1557" s="60">
        <v>9.7713599999999998E-3</v>
      </c>
      <c r="K1557" s="61">
        <v>2.04214E-3</v>
      </c>
      <c r="L1557" s="62">
        <v>1.7E-6</v>
      </c>
      <c r="M1557" s="60">
        <v>413343</v>
      </c>
    </row>
    <row r="1558" spans="1:13" hidden="1" x14ac:dyDescent="0.2">
      <c r="A1558" s="8" t="s">
        <v>288</v>
      </c>
      <c r="B1558" s="8" t="s">
        <v>100</v>
      </c>
      <c r="C1558" t="s">
        <v>26</v>
      </c>
      <c r="D1558" t="s">
        <v>45</v>
      </c>
      <c r="E1558" s="8">
        <v>0.49825000000000003</v>
      </c>
      <c r="F1558" s="8">
        <v>49218060</v>
      </c>
      <c r="G1558" s="8">
        <v>19</v>
      </c>
      <c r="H1558" s="8" t="s">
        <v>988</v>
      </c>
      <c r="I1558" s="9" t="s">
        <v>989</v>
      </c>
      <c r="J1558" s="60">
        <v>9.7713599999999998E-3</v>
      </c>
      <c r="K1558" s="61">
        <v>2.04214E-3</v>
      </c>
      <c r="L1558" s="62">
        <v>1.7E-6</v>
      </c>
      <c r="M1558" s="60">
        <v>413343</v>
      </c>
    </row>
    <row r="1559" spans="1:13" hidden="1" x14ac:dyDescent="0.2">
      <c r="A1559" s="8" t="s">
        <v>267</v>
      </c>
      <c r="B1559" s="8" t="s">
        <v>132</v>
      </c>
      <c r="C1559" s="8" t="s">
        <v>14</v>
      </c>
      <c r="D1559" s="8" t="s">
        <v>45</v>
      </c>
      <c r="E1559" s="8">
        <v>0.28555599999999998</v>
      </c>
      <c r="F1559" s="8">
        <v>135837906</v>
      </c>
      <c r="G1559" s="8">
        <v>2</v>
      </c>
      <c r="H1559" s="8" t="s">
        <v>848</v>
      </c>
      <c r="I1559" s="9" t="s">
        <v>953</v>
      </c>
      <c r="J1559" s="60">
        <v>1.0782E-2</v>
      </c>
      <c r="K1559" s="61">
        <v>2.2520000000000001E-3</v>
      </c>
      <c r="L1559" s="62">
        <v>1.7099999999999999E-6</v>
      </c>
      <c r="M1559" s="60">
        <v>474237</v>
      </c>
    </row>
    <row r="1560" spans="1:13" hidden="1" x14ac:dyDescent="0.2">
      <c r="A1560" s="8" t="s">
        <v>267</v>
      </c>
      <c r="B1560" s="8" t="s">
        <v>132</v>
      </c>
      <c r="C1560" s="8" t="s">
        <v>14</v>
      </c>
      <c r="D1560" s="8" t="s">
        <v>45</v>
      </c>
      <c r="E1560" s="8">
        <v>0.28555599999999998</v>
      </c>
      <c r="F1560" s="8">
        <v>135837906</v>
      </c>
      <c r="G1560" s="8">
        <v>2</v>
      </c>
      <c r="H1560" s="8" t="s">
        <v>954</v>
      </c>
      <c r="I1560" s="9" t="s">
        <v>955</v>
      </c>
      <c r="J1560" s="60">
        <v>1.0782E-2</v>
      </c>
      <c r="K1560" s="61">
        <v>2.2520000000000001E-3</v>
      </c>
      <c r="L1560" s="62">
        <v>1.7099999999999999E-6</v>
      </c>
      <c r="M1560" s="60">
        <v>472214</v>
      </c>
    </row>
    <row r="1561" spans="1:13" hidden="1" x14ac:dyDescent="0.2">
      <c r="A1561" s="8" t="s">
        <v>267</v>
      </c>
      <c r="B1561" s="8" t="s">
        <v>132</v>
      </c>
      <c r="C1561" s="8" t="s">
        <v>14</v>
      </c>
      <c r="D1561" s="8" t="s">
        <v>45</v>
      </c>
      <c r="E1561" s="8">
        <v>0.44115399999999999</v>
      </c>
      <c r="F1561" s="8">
        <v>135837906</v>
      </c>
      <c r="G1561" s="8">
        <v>2</v>
      </c>
      <c r="H1561" s="8" t="s">
        <v>1975</v>
      </c>
      <c r="I1561" s="9" t="s">
        <v>1976</v>
      </c>
      <c r="J1561" s="60">
        <v>-5.7231499999999998E-2</v>
      </c>
      <c r="K1561" s="61">
        <v>1.1977099999999999E-2</v>
      </c>
      <c r="L1561" s="62">
        <v>1.77E-6</v>
      </c>
      <c r="M1561" s="60">
        <v>25151</v>
      </c>
    </row>
    <row r="1562" spans="1:13" hidden="1" x14ac:dyDescent="0.2">
      <c r="A1562" s="8" t="s">
        <v>226</v>
      </c>
      <c r="B1562" t="s">
        <v>33</v>
      </c>
      <c r="C1562" t="s">
        <v>14</v>
      </c>
      <c r="D1562" t="s">
        <v>15</v>
      </c>
      <c r="E1562">
        <v>0.23566300000000001</v>
      </c>
      <c r="F1562">
        <v>41519430</v>
      </c>
      <c r="G1562" s="8">
        <v>6</v>
      </c>
      <c r="H1562" t="s">
        <v>367</v>
      </c>
      <c r="I1562" t="s">
        <v>373</v>
      </c>
      <c r="J1562" s="67">
        <v>1.1117999999999999E-2</v>
      </c>
      <c r="K1562" s="61">
        <v>2.3270000000000001E-3</v>
      </c>
      <c r="L1562" s="62">
        <v>1.78999E-6</v>
      </c>
      <c r="M1562" s="60">
        <v>544127</v>
      </c>
    </row>
    <row r="1563" spans="1:13" hidden="1" x14ac:dyDescent="0.2">
      <c r="A1563" s="8" t="s">
        <v>287</v>
      </c>
      <c r="B1563" s="8" t="s">
        <v>33</v>
      </c>
      <c r="C1563" t="s">
        <v>14</v>
      </c>
      <c r="D1563" t="s">
        <v>15</v>
      </c>
      <c r="E1563" s="8">
        <v>0.23566300000000001</v>
      </c>
      <c r="F1563" s="8">
        <v>41519430</v>
      </c>
      <c r="G1563" s="8">
        <v>6</v>
      </c>
      <c r="H1563" s="8" t="s">
        <v>367</v>
      </c>
      <c r="I1563" s="9" t="s">
        <v>373</v>
      </c>
      <c r="J1563" s="60">
        <v>1.1117999999999999E-2</v>
      </c>
      <c r="K1563" s="61">
        <v>2.3270000000000001E-3</v>
      </c>
      <c r="L1563" s="62">
        <v>1.79E-6</v>
      </c>
      <c r="M1563" s="60">
        <v>544127</v>
      </c>
    </row>
    <row r="1564" spans="1:13" hidden="1" x14ac:dyDescent="0.2">
      <c r="A1564" s="8" t="s">
        <v>267</v>
      </c>
      <c r="B1564" s="8" t="s">
        <v>100</v>
      </c>
      <c r="C1564" s="8" t="s">
        <v>26</v>
      </c>
      <c r="D1564" s="8" t="s">
        <v>45</v>
      </c>
      <c r="E1564" s="8">
        <v>0.49831999999999999</v>
      </c>
      <c r="F1564" s="8">
        <v>49218060</v>
      </c>
      <c r="G1564" s="8">
        <v>19</v>
      </c>
      <c r="H1564" s="8" t="s">
        <v>367</v>
      </c>
      <c r="I1564" s="9" t="s">
        <v>368</v>
      </c>
      <c r="J1564" s="60">
        <v>-9.8969999999999995E-3</v>
      </c>
      <c r="K1564" s="61">
        <v>2.0713900000000002E-3</v>
      </c>
      <c r="L1564" s="62">
        <v>1.7999999999999999E-6</v>
      </c>
      <c r="M1564" s="60">
        <v>408112</v>
      </c>
    </row>
    <row r="1565" spans="1:13" hidden="1" x14ac:dyDescent="0.2">
      <c r="A1565" s="8" t="s">
        <v>267</v>
      </c>
      <c r="B1565" s="8" t="s">
        <v>100</v>
      </c>
      <c r="C1565" s="8" t="s">
        <v>26</v>
      </c>
      <c r="D1565" s="8" t="s">
        <v>45</v>
      </c>
      <c r="E1565" s="8">
        <v>0.49785800000000002</v>
      </c>
      <c r="F1565" s="8">
        <v>49218060</v>
      </c>
      <c r="G1565" s="8">
        <v>19</v>
      </c>
      <c r="H1565" s="8" t="s">
        <v>1679</v>
      </c>
      <c r="I1565" s="9" t="s">
        <v>1680</v>
      </c>
      <c r="J1565" s="60">
        <v>6.3838999999999996E-4</v>
      </c>
      <c r="K1565" s="61">
        <v>1.3362000000000001E-4</v>
      </c>
      <c r="L1565" s="62">
        <v>1.7999999999999999E-6</v>
      </c>
      <c r="M1565" s="60">
        <v>462933</v>
      </c>
    </row>
    <row r="1566" spans="1:13" hidden="1" x14ac:dyDescent="0.2">
      <c r="A1566" s="8" t="s">
        <v>267</v>
      </c>
      <c r="B1566" s="8" t="s">
        <v>100</v>
      </c>
      <c r="C1566" s="8" t="s">
        <v>26</v>
      </c>
      <c r="D1566" s="8" t="s">
        <v>45</v>
      </c>
      <c r="E1566" s="8">
        <v>0.50053999999999998</v>
      </c>
      <c r="F1566" s="8">
        <v>49218060</v>
      </c>
      <c r="G1566" s="8">
        <v>19</v>
      </c>
      <c r="H1566" s="8" t="s">
        <v>365</v>
      </c>
      <c r="I1566" s="9" t="s">
        <v>1681</v>
      </c>
      <c r="J1566" s="60">
        <v>1.1485199999999999E-2</v>
      </c>
      <c r="K1566" s="61">
        <v>2.4055000000000001E-3</v>
      </c>
      <c r="L1566" s="62">
        <v>1.7999999999999999E-6</v>
      </c>
      <c r="M1566" s="60">
        <v>344729</v>
      </c>
    </row>
    <row r="1567" spans="1:13" hidden="1" x14ac:dyDescent="0.2">
      <c r="A1567" s="8" t="s">
        <v>267</v>
      </c>
      <c r="B1567" s="8" t="s">
        <v>132</v>
      </c>
      <c r="C1567" s="8" t="s">
        <v>14</v>
      </c>
      <c r="D1567" s="8" t="s">
        <v>45</v>
      </c>
      <c r="E1567" s="8">
        <v>0.281248</v>
      </c>
      <c r="F1567" s="8">
        <v>135837906</v>
      </c>
      <c r="G1567" s="8">
        <v>2</v>
      </c>
      <c r="H1567" s="8" t="s">
        <v>724</v>
      </c>
      <c r="I1567" s="9" t="s">
        <v>1977</v>
      </c>
      <c r="J1567" s="60">
        <v>9.6208999999999999E-3</v>
      </c>
      <c r="K1567" s="61">
        <v>2.2525399999999999E-3</v>
      </c>
      <c r="L1567" s="62">
        <v>1.7999999999999999E-6</v>
      </c>
      <c r="M1567" s="60">
        <v>441263</v>
      </c>
    </row>
    <row r="1568" spans="1:13" hidden="1" x14ac:dyDescent="0.2">
      <c r="A1568" s="8" t="s">
        <v>288</v>
      </c>
      <c r="B1568" s="8" t="s">
        <v>100</v>
      </c>
      <c r="C1568" t="s">
        <v>26</v>
      </c>
      <c r="D1568" t="s">
        <v>45</v>
      </c>
      <c r="E1568" s="8">
        <v>0.49785800000000002</v>
      </c>
      <c r="F1568" s="8">
        <v>49218060</v>
      </c>
      <c r="G1568" s="8">
        <v>19</v>
      </c>
      <c r="H1568" s="8" t="s">
        <v>1679</v>
      </c>
      <c r="I1568" s="9" t="s">
        <v>1680</v>
      </c>
      <c r="J1568" s="60">
        <v>6.3839300000000001E-4</v>
      </c>
      <c r="K1568" s="61">
        <v>1.33623E-4</v>
      </c>
      <c r="L1568" s="62">
        <v>1.7999999999999999E-6</v>
      </c>
      <c r="M1568" s="60">
        <v>462933</v>
      </c>
    </row>
    <row r="1569" spans="1:13" hidden="1" x14ac:dyDescent="0.2">
      <c r="A1569" s="8" t="s">
        <v>288</v>
      </c>
      <c r="B1569" s="8" t="s">
        <v>100</v>
      </c>
      <c r="C1569" t="s">
        <v>26</v>
      </c>
      <c r="D1569" t="s">
        <v>45</v>
      </c>
      <c r="E1569" s="8">
        <v>0.49831999999999999</v>
      </c>
      <c r="F1569" s="8">
        <v>49218060</v>
      </c>
      <c r="G1569" s="8">
        <v>19</v>
      </c>
      <c r="H1569" s="8" t="s">
        <v>367</v>
      </c>
      <c r="I1569" s="9" t="s">
        <v>368</v>
      </c>
      <c r="J1569" s="60">
        <v>-9.8969999999999995E-3</v>
      </c>
      <c r="K1569" s="61">
        <v>2.0713900000000002E-3</v>
      </c>
      <c r="L1569" s="62">
        <v>1.7999999999999999E-6</v>
      </c>
      <c r="M1569" s="60">
        <v>408112</v>
      </c>
    </row>
    <row r="1570" spans="1:13" hidden="1" x14ac:dyDescent="0.2">
      <c r="A1570" s="8" t="s">
        <v>288</v>
      </c>
      <c r="B1570" s="8" t="s">
        <v>100</v>
      </c>
      <c r="C1570" t="s">
        <v>26</v>
      </c>
      <c r="D1570" t="s">
        <v>45</v>
      </c>
      <c r="E1570" s="8">
        <v>0.50053999999999998</v>
      </c>
      <c r="F1570" s="8">
        <v>49218060</v>
      </c>
      <c r="G1570" s="8">
        <v>19</v>
      </c>
      <c r="H1570" s="8" t="s">
        <v>365</v>
      </c>
      <c r="I1570" s="9" t="s">
        <v>1681</v>
      </c>
      <c r="J1570" s="60">
        <v>1.1485199999999999E-2</v>
      </c>
      <c r="K1570" s="61">
        <v>2.4055000000000001E-3</v>
      </c>
      <c r="L1570" s="62">
        <v>1.7999999999999999E-6</v>
      </c>
      <c r="M1570" s="60">
        <v>344729</v>
      </c>
    </row>
    <row r="1571" spans="1:13" hidden="1" x14ac:dyDescent="0.2">
      <c r="A1571" s="8" t="s">
        <v>267</v>
      </c>
      <c r="B1571" s="8" t="s">
        <v>100</v>
      </c>
      <c r="C1571" s="8" t="s">
        <v>26</v>
      </c>
      <c r="D1571" s="8" t="s">
        <v>45</v>
      </c>
      <c r="E1571" s="8">
        <v>0.49823800000000001</v>
      </c>
      <c r="F1571" s="8">
        <v>49218060</v>
      </c>
      <c r="G1571" s="8">
        <v>19</v>
      </c>
      <c r="H1571" s="8" t="s">
        <v>429</v>
      </c>
      <c r="I1571" s="9" t="s">
        <v>1682</v>
      </c>
      <c r="J1571" s="60">
        <v>-7.3248999999999996E-3</v>
      </c>
      <c r="K1571" s="61">
        <v>1.5353299999999999E-3</v>
      </c>
      <c r="L1571" s="62">
        <v>1.8300000000000001E-6</v>
      </c>
      <c r="M1571" s="60">
        <v>330995</v>
      </c>
    </row>
    <row r="1572" spans="1:13" hidden="1" x14ac:dyDescent="0.2">
      <c r="A1572" s="8" t="s">
        <v>288</v>
      </c>
      <c r="B1572" s="8" t="s">
        <v>100</v>
      </c>
      <c r="C1572" t="s">
        <v>26</v>
      </c>
      <c r="D1572" t="s">
        <v>45</v>
      </c>
      <c r="E1572" s="8">
        <v>0.49823800000000001</v>
      </c>
      <c r="F1572" s="8">
        <v>49218060</v>
      </c>
      <c r="G1572" s="8">
        <v>19</v>
      </c>
      <c r="H1572" s="8" t="s">
        <v>429</v>
      </c>
      <c r="I1572" s="9" t="s">
        <v>1682</v>
      </c>
      <c r="J1572" s="60">
        <v>-7.3249400000000003E-3</v>
      </c>
      <c r="K1572" s="61">
        <v>1.5353299999999999E-3</v>
      </c>
      <c r="L1572" s="62">
        <v>1.8300000000000001E-6</v>
      </c>
      <c r="M1572" s="60">
        <v>330995</v>
      </c>
    </row>
    <row r="1573" spans="1:13" hidden="1" x14ac:dyDescent="0.2">
      <c r="A1573" s="8" t="s">
        <v>267</v>
      </c>
      <c r="B1573" s="8" t="s">
        <v>132</v>
      </c>
      <c r="C1573" s="8" t="s">
        <v>14</v>
      </c>
      <c r="D1573" s="8" t="s">
        <v>45</v>
      </c>
      <c r="E1573" s="8">
        <v>0.267204</v>
      </c>
      <c r="F1573" s="8">
        <v>135837906</v>
      </c>
      <c r="G1573" s="8">
        <v>2</v>
      </c>
      <c r="H1573" s="8" t="s">
        <v>382</v>
      </c>
      <c r="I1573" s="9" t="s">
        <v>866</v>
      </c>
      <c r="J1573" s="60">
        <v>-1.0160000000000001E-2</v>
      </c>
      <c r="K1573" s="61">
        <v>2.1302600000000001E-3</v>
      </c>
      <c r="L1573" s="62">
        <v>1.8500000000000001E-6</v>
      </c>
      <c r="M1573" s="60">
        <v>335410</v>
      </c>
    </row>
    <row r="1574" spans="1:13" x14ac:dyDescent="0.2">
      <c r="A1574" s="8" t="s">
        <v>267</v>
      </c>
      <c r="B1574" s="8" t="s">
        <v>135</v>
      </c>
      <c r="C1574" s="8" t="s">
        <v>26</v>
      </c>
      <c r="D1574" s="8" t="s">
        <v>45</v>
      </c>
      <c r="E1574" s="8">
        <v>0.73867700000000003</v>
      </c>
      <c r="F1574" s="8">
        <v>136616754</v>
      </c>
      <c r="G1574" s="8">
        <v>2</v>
      </c>
      <c r="H1574" s="8" t="s">
        <v>822</v>
      </c>
      <c r="I1574" s="9" t="s">
        <v>869</v>
      </c>
      <c r="J1574" s="82">
        <v>2.1457799999999999E-2</v>
      </c>
      <c r="K1574" s="83">
        <v>4.5044000000000004E-3</v>
      </c>
      <c r="L1574" s="82">
        <v>1.9E-6</v>
      </c>
      <c r="M1574" s="82">
        <v>115082</v>
      </c>
    </row>
    <row r="1575" spans="1:13" hidden="1" x14ac:dyDescent="0.2">
      <c r="A1575" s="8" t="s">
        <v>267</v>
      </c>
      <c r="B1575" s="8" t="s">
        <v>100</v>
      </c>
      <c r="C1575" s="8" t="s">
        <v>26</v>
      </c>
      <c r="D1575" s="8" t="s">
        <v>45</v>
      </c>
      <c r="E1575" s="8">
        <v>0.48500100000000002</v>
      </c>
      <c r="F1575" s="8">
        <v>49218060</v>
      </c>
      <c r="G1575" s="8">
        <v>19</v>
      </c>
      <c r="H1575" s="8" t="s">
        <v>1683</v>
      </c>
      <c r="I1575" s="9" t="s">
        <v>1684</v>
      </c>
      <c r="J1575" s="60">
        <v>9.0894400000000007E-3</v>
      </c>
      <c r="K1575" s="61">
        <v>2.1444200000000002E-3</v>
      </c>
      <c r="L1575" s="62">
        <v>1.9E-6</v>
      </c>
      <c r="M1575" s="60">
        <v>372420</v>
      </c>
    </row>
    <row r="1576" spans="1:13" hidden="1" x14ac:dyDescent="0.2">
      <c r="A1576" s="8" t="s">
        <v>267</v>
      </c>
      <c r="B1576" s="8" t="s">
        <v>100</v>
      </c>
      <c r="C1576" s="8" t="s">
        <v>26</v>
      </c>
      <c r="D1576" s="8" t="s">
        <v>45</v>
      </c>
      <c r="E1576" s="8">
        <v>0.49686799999999998</v>
      </c>
      <c r="F1576" s="8">
        <v>49218060</v>
      </c>
      <c r="G1576" s="8">
        <v>19</v>
      </c>
      <c r="H1576" s="8" t="s">
        <v>1685</v>
      </c>
      <c r="I1576" s="9" t="s">
        <v>1686</v>
      </c>
      <c r="J1576" s="60">
        <v>2.0235E-2</v>
      </c>
      <c r="K1576" s="61">
        <v>4.0895699999999998E-3</v>
      </c>
      <c r="L1576" s="62">
        <v>1.9E-6</v>
      </c>
      <c r="M1576" s="60" t="s">
        <v>150</v>
      </c>
    </row>
    <row r="1577" spans="1:13" hidden="1" x14ac:dyDescent="0.2">
      <c r="A1577" s="8" t="s">
        <v>267</v>
      </c>
      <c r="B1577" s="8" t="s">
        <v>132</v>
      </c>
      <c r="C1577" s="8" t="s">
        <v>14</v>
      </c>
      <c r="D1577" s="8" t="s">
        <v>45</v>
      </c>
      <c r="E1577" s="8">
        <v>0.296126</v>
      </c>
      <c r="F1577" s="8">
        <v>135837906</v>
      </c>
      <c r="G1577" s="8">
        <v>2</v>
      </c>
      <c r="H1577" s="8" t="s">
        <v>774</v>
      </c>
      <c r="I1577" s="9" t="s">
        <v>775</v>
      </c>
      <c r="J1577" s="60">
        <v>-2.7751999999999999E-2</v>
      </c>
      <c r="K1577" s="61">
        <v>5.8214299999999998E-3</v>
      </c>
      <c r="L1577" s="62">
        <v>1.9E-6</v>
      </c>
      <c r="M1577" s="60">
        <v>64979</v>
      </c>
    </row>
    <row r="1578" spans="1:13" hidden="1" x14ac:dyDescent="0.2">
      <c r="A1578" s="8" t="s">
        <v>288</v>
      </c>
      <c r="B1578" s="8" t="s">
        <v>100</v>
      </c>
      <c r="C1578" t="s">
        <v>26</v>
      </c>
      <c r="D1578" t="s">
        <v>45</v>
      </c>
      <c r="E1578" s="8">
        <v>0.49686799999999998</v>
      </c>
      <c r="F1578" s="8">
        <v>49218060</v>
      </c>
      <c r="G1578" s="8">
        <v>19</v>
      </c>
      <c r="H1578" s="8" t="s">
        <v>1685</v>
      </c>
      <c r="I1578" s="9" t="s">
        <v>1686</v>
      </c>
      <c r="J1578" s="60">
        <v>2.0235E-2</v>
      </c>
      <c r="K1578" s="61">
        <v>4.0895699999999998E-3</v>
      </c>
      <c r="L1578" s="62">
        <v>1.9E-6</v>
      </c>
      <c r="M1578" s="60" t="s">
        <v>150</v>
      </c>
    </row>
    <row r="1579" spans="1:13" hidden="1" x14ac:dyDescent="0.2">
      <c r="A1579" s="8" t="s">
        <v>288</v>
      </c>
      <c r="B1579" s="8" t="s">
        <v>100</v>
      </c>
      <c r="C1579" t="s">
        <v>26</v>
      </c>
      <c r="D1579" t="s">
        <v>45</v>
      </c>
      <c r="E1579" s="8">
        <v>0.48500100000000002</v>
      </c>
      <c r="F1579" s="8">
        <v>49218060</v>
      </c>
      <c r="G1579" s="8">
        <v>19</v>
      </c>
      <c r="H1579" s="8" t="s">
        <v>1683</v>
      </c>
      <c r="I1579" s="9" t="s">
        <v>1684</v>
      </c>
      <c r="J1579" s="60">
        <v>9.0894400000000007E-3</v>
      </c>
      <c r="K1579" s="61">
        <v>2.1444200000000002E-3</v>
      </c>
      <c r="L1579" s="62">
        <v>1.9E-6</v>
      </c>
      <c r="M1579" s="60">
        <v>372420</v>
      </c>
    </row>
    <row r="1580" spans="1:13" x14ac:dyDescent="0.2">
      <c r="A1580" s="8" t="s">
        <v>267</v>
      </c>
      <c r="B1580" s="8" t="s">
        <v>135</v>
      </c>
      <c r="C1580" s="8" t="s">
        <v>26</v>
      </c>
      <c r="D1580" s="8" t="s">
        <v>45</v>
      </c>
      <c r="E1580" s="8">
        <v>0.75731999999999999</v>
      </c>
      <c r="F1580" s="8">
        <v>136616754</v>
      </c>
      <c r="G1580" s="8">
        <v>2</v>
      </c>
      <c r="H1580" s="8" t="s">
        <v>835</v>
      </c>
      <c r="I1580" s="9" t="s">
        <v>870</v>
      </c>
      <c r="J1580" s="82">
        <v>-1.3346E-2</v>
      </c>
      <c r="K1580" s="83">
        <v>2.8021000000000001E-3</v>
      </c>
      <c r="L1580" s="82">
        <v>1.9099999999999999E-6</v>
      </c>
      <c r="M1580" s="82">
        <v>343621</v>
      </c>
    </row>
    <row r="1581" spans="1:13" x14ac:dyDescent="0.2">
      <c r="A1581" s="8" t="s">
        <v>267</v>
      </c>
      <c r="B1581" s="8" t="s">
        <v>135</v>
      </c>
      <c r="C1581" s="8" t="s">
        <v>26</v>
      </c>
      <c r="D1581" s="8" t="s">
        <v>45</v>
      </c>
      <c r="E1581" s="8">
        <v>0.75731999999999999</v>
      </c>
      <c r="F1581" s="8">
        <v>136616754</v>
      </c>
      <c r="G1581" s="8">
        <v>2</v>
      </c>
      <c r="H1581" s="8" t="s">
        <v>743</v>
      </c>
      <c r="I1581" s="9" t="s">
        <v>871</v>
      </c>
      <c r="J1581" s="82">
        <v>-1.3299999999999999E-2</v>
      </c>
      <c r="K1581" s="83">
        <v>2.8E-3</v>
      </c>
      <c r="L1581" s="82">
        <v>1.9099999999999999E-6</v>
      </c>
      <c r="M1581" s="82">
        <v>343621</v>
      </c>
    </row>
    <row r="1582" spans="1:13" hidden="1" x14ac:dyDescent="0.2">
      <c r="A1582" s="8" t="s">
        <v>267</v>
      </c>
      <c r="B1582" s="8" t="s">
        <v>100</v>
      </c>
      <c r="C1582" s="8" t="s">
        <v>26</v>
      </c>
      <c r="D1582" s="8" t="s">
        <v>45</v>
      </c>
      <c r="E1582" s="8">
        <v>0.33910000000000001</v>
      </c>
      <c r="F1582" s="8">
        <v>49218060</v>
      </c>
      <c r="G1582" s="8">
        <v>19</v>
      </c>
      <c r="H1582" s="8" t="s">
        <v>1687</v>
      </c>
      <c r="I1582" s="9" t="s">
        <v>1688</v>
      </c>
      <c r="J1582" s="60">
        <v>0.15770000000000001</v>
      </c>
      <c r="K1582" s="61">
        <v>3.3099999999999997E-2</v>
      </c>
      <c r="L1582" s="62">
        <v>1.9400000000000001E-6</v>
      </c>
      <c r="M1582" s="60" t="s">
        <v>150</v>
      </c>
    </row>
    <row r="1583" spans="1:13" hidden="1" x14ac:dyDescent="0.2">
      <c r="A1583" s="8" t="s">
        <v>267</v>
      </c>
      <c r="B1583" s="8" t="s">
        <v>100</v>
      </c>
      <c r="C1583" s="8" t="s">
        <v>26</v>
      </c>
      <c r="D1583" s="8" t="s">
        <v>45</v>
      </c>
      <c r="E1583" s="8">
        <v>0.49823800000000001</v>
      </c>
      <c r="F1583" s="8">
        <v>49218060</v>
      </c>
      <c r="G1583" s="8">
        <v>19</v>
      </c>
      <c r="H1583" s="8" t="s">
        <v>451</v>
      </c>
      <c r="I1583" s="9" t="s">
        <v>471</v>
      </c>
      <c r="J1583" s="60">
        <v>-7.2262999999999997E-3</v>
      </c>
      <c r="K1583" s="61">
        <v>1.51834E-3</v>
      </c>
      <c r="L1583" s="62">
        <v>1.9400000000000001E-6</v>
      </c>
      <c r="M1583" s="60">
        <v>331216</v>
      </c>
    </row>
    <row r="1584" spans="1:13" hidden="1" x14ac:dyDescent="0.2">
      <c r="A1584" s="8" t="s">
        <v>288</v>
      </c>
      <c r="B1584" s="8" t="s">
        <v>100</v>
      </c>
      <c r="C1584" t="s">
        <v>26</v>
      </c>
      <c r="D1584" t="s">
        <v>45</v>
      </c>
      <c r="E1584" s="8">
        <v>0.33910000000000001</v>
      </c>
      <c r="F1584" s="8">
        <v>49218060</v>
      </c>
      <c r="G1584" s="8">
        <v>19</v>
      </c>
      <c r="H1584" s="8" t="s">
        <v>1687</v>
      </c>
      <c r="I1584" s="9" t="s">
        <v>1688</v>
      </c>
      <c r="J1584" s="60">
        <v>0.15770000000000001</v>
      </c>
      <c r="K1584" s="61">
        <v>3.3099999999999997E-2</v>
      </c>
      <c r="L1584" s="62">
        <v>1.9400000000000001E-6</v>
      </c>
      <c r="M1584" s="60" t="s">
        <v>150</v>
      </c>
    </row>
    <row r="1585" spans="1:13" hidden="1" x14ac:dyDescent="0.2">
      <c r="A1585" s="8" t="s">
        <v>288</v>
      </c>
      <c r="B1585" s="8" t="s">
        <v>100</v>
      </c>
      <c r="C1585" t="s">
        <v>26</v>
      </c>
      <c r="D1585" t="s">
        <v>45</v>
      </c>
      <c r="E1585" s="8">
        <v>0.49823800000000001</v>
      </c>
      <c r="F1585" s="8">
        <v>49218060</v>
      </c>
      <c r="G1585" s="8">
        <v>19</v>
      </c>
      <c r="H1585" s="8" t="s">
        <v>451</v>
      </c>
      <c r="I1585" s="9" t="s">
        <v>471</v>
      </c>
      <c r="J1585" s="60">
        <v>-7.2262799999999999E-3</v>
      </c>
      <c r="K1585" s="61">
        <v>1.51834E-3</v>
      </c>
      <c r="L1585" s="62">
        <v>1.9400000000000001E-6</v>
      </c>
      <c r="M1585" s="60">
        <v>331216</v>
      </c>
    </row>
    <row r="1586" spans="1:13" hidden="1" x14ac:dyDescent="0.2">
      <c r="A1586" s="8" t="s">
        <v>267</v>
      </c>
      <c r="B1586" s="8" t="s">
        <v>132</v>
      </c>
      <c r="C1586" s="8" t="s">
        <v>14</v>
      </c>
      <c r="D1586" s="8" t="s">
        <v>45</v>
      </c>
      <c r="E1586" s="8">
        <v>0.27916400000000002</v>
      </c>
      <c r="F1586" s="8">
        <v>135837906</v>
      </c>
      <c r="G1586" s="8">
        <v>2</v>
      </c>
      <c r="H1586" s="8" t="s">
        <v>787</v>
      </c>
      <c r="I1586" s="9" t="s">
        <v>788</v>
      </c>
      <c r="J1586" s="60">
        <v>1.84012E-2</v>
      </c>
      <c r="K1586" s="61">
        <v>3.8695399999999999E-3</v>
      </c>
      <c r="L1586" s="62">
        <v>1.9999999999999999E-6</v>
      </c>
      <c r="M1586" s="60">
        <v>148653</v>
      </c>
    </row>
    <row r="1587" spans="1:13" hidden="1" x14ac:dyDescent="0.2">
      <c r="A1587" s="8" t="s">
        <v>267</v>
      </c>
      <c r="B1587" s="8" t="s">
        <v>132</v>
      </c>
      <c r="C1587" s="8" t="s">
        <v>14</v>
      </c>
      <c r="D1587" s="8" t="s">
        <v>45</v>
      </c>
      <c r="E1587" s="8">
        <v>0.49080000000000001</v>
      </c>
      <c r="F1587" s="8">
        <v>135837906</v>
      </c>
      <c r="G1587" s="8">
        <v>2</v>
      </c>
      <c r="H1587" s="8" t="s">
        <v>1261</v>
      </c>
      <c r="I1587" s="9" t="s">
        <v>1978</v>
      </c>
      <c r="J1587" s="60">
        <v>2.86E-2</v>
      </c>
      <c r="K1587" s="61">
        <v>5.4999999999999997E-3</v>
      </c>
      <c r="L1587" s="62">
        <v>1.9999999999999999E-6</v>
      </c>
      <c r="M1587" s="60">
        <v>90361</v>
      </c>
    </row>
    <row r="1588" spans="1:13" hidden="1" x14ac:dyDescent="0.2">
      <c r="A1588" s="8" t="s">
        <v>226</v>
      </c>
      <c r="B1588" t="s">
        <v>33</v>
      </c>
      <c r="C1588" t="s">
        <v>14</v>
      </c>
      <c r="D1588" t="s">
        <v>15</v>
      </c>
      <c r="E1588">
        <v>0.23385</v>
      </c>
      <c r="F1588">
        <v>41519430</v>
      </c>
      <c r="G1588" s="8">
        <v>6</v>
      </c>
      <c r="H1588" t="s">
        <v>374</v>
      </c>
      <c r="I1588" t="s">
        <v>375</v>
      </c>
      <c r="J1588" s="67">
        <v>1.1974E-2</v>
      </c>
      <c r="K1588" s="61">
        <v>2.5232800000000001E-3</v>
      </c>
      <c r="L1588" s="62">
        <v>2.0999999999999998E-6</v>
      </c>
      <c r="M1588" s="60">
        <v>408112</v>
      </c>
    </row>
    <row r="1589" spans="1:13" hidden="1" x14ac:dyDescent="0.2">
      <c r="A1589" s="8" t="s">
        <v>267</v>
      </c>
      <c r="B1589" s="8" t="s">
        <v>132</v>
      </c>
      <c r="C1589" s="8" t="s">
        <v>14</v>
      </c>
      <c r="D1589" s="8" t="s">
        <v>45</v>
      </c>
      <c r="E1589" s="8">
        <v>0.28328700000000001</v>
      </c>
      <c r="F1589" s="8">
        <v>135837906</v>
      </c>
      <c r="G1589" s="8">
        <v>2</v>
      </c>
      <c r="H1589" s="8" t="s">
        <v>879</v>
      </c>
      <c r="I1589" s="9" t="s">
        <v>880</v>
      </c>
      <c r="J1589" s="60">
        <v>1.06371E-2</v>
      </c>
      <c r="K1589" s="61">
        <v>2.2432300000000001E-3</v>
      </c>
      <c r="L1589" s="62">
        <v>2.0999999999999998E-6</v>
      </c>
      <c r="M1589" s="60">
        <v>454157</v>
      </c>
    </row>
    <row r="1590" spans="1:13" hidden="1" x14ac:dyDescent="0.2">
      <c r="A1590" s="8" t="s">
        <v>287</v>
      </c>
      <c r="B1590" s="8" t="s">
        <v>33</v>
      </c>
      <c r="C1590" t="s">
        <v>14</v>
      </c>
      <c r="D1590" t="s">
        <v>15</v>
      </c>
      <c r="E1590" s="8">
        <v>0.23385</v>
      </c>
      <c r="F1590" s="8">
        <v>41519430</v>
      </c>
      <c r="G1590" s="8">
        <v>6</v>
      </c>
      <c r="H1590" s="8" t="s">
        <v>374</v>
      </c>
      <c r="I1590" s="9" t="s">
        <v>375</v>
      </c>
      <c r="J1590" s="60">
        <v>1.1974E-2</v>
      </c>
      <c r="K1590" s="61">
        <v>2.5232800000000001E-3</v>
      </c>
      <c r="L1590" s="62">
        <v>2.0999999999999998E-6</v>
      </c>
      <c r="M1590" s="60">
        <v>408112</v>
      </c>
    </row>
    <row r="1591" spans="1:13" x14ac:dyDescent="0.2">
      <c r="A1591" s="8" t="s">
        <v>267</v>
      </c>
      <c r="B1591" s="8" t="s">
        <v>135</v>
      </c>
      <c r="C1591" s="8" t="s">
        <v>26</v>
      </c>
      <c r="D1591" s="8" t="s">
        <v>45</v>
      </c>
      <c r="E1591" s="8" t="s">
        <v>150</v>
      </c>
      <c r="F1591" s="8">
        <v>136616754</v>
      </c>
      <c r="G1591" s="8">
        <v>2</v>
      </c>
      <c r="H1591" s="8" t="s">
        <v>872</v>
      </c>
      <c r="I1591" s="9" t="s">
        <v>873</v>
      </c>
      <c r="J1591" s="82">
        <v>-1.17955E-2</v>
      </c>
      <c r="K1591" s="83">
        <v>2.4890200000000002E-3</v>
      </c>
      <c r="L1591" s="82">
        <v>2.1500000000000002E-6</v>
      </c>
      <c r="M1591" s="82">
        <v>395949</v>
      </c>
    </row>
    <row r="1592" spans="1:13" hidden="1" x14ac:dyDescent="0.2">
      <c r="A1592" s="8" t="s">
        <v>267</v>
      </c>
      <c r="B1592" s="8" t="s">
        <v>132</v>
      </c>
      <c r="C1592" s="8" t="s">
        <v>14</v>
      </c>
      <c r="D1592" s="8" t="s">
        <v>45</v>
      </c>
      <c r="E1592" s="8">
        <v>0.26539000000000001</v>
      </c>
      <c r="F1592" s="8">
        <v>135837906</v>
      </c>
      <c r="G1592" s="8">
        <v>2</v>
      </c>
      <c r="H1592" s="8" t="s">
        <v>835</v>
      </c>
      <c r="I1592" s="9" t="s">
        <v>870</v>
      </c>
      <c r="J1592" s="60">
        <v>1.2711E-2</v>
      </c>
      <c r="K1592" s="61">
        <v>2.6830000000000001E-3</v>
      </c>
      <c r="L1592" s="62">
        <v>2.1600000000000001E-6</v>
      </c>
      <c r="M1592" s="60">
        <v>343621</v>
      </c>
    </row>
    <row r="1593" spans="1:13" hidden="1" x14ac:dyDescent="0.2">
      <c r="A1593" s="8" t="s">
        <v>267</v>
      </c>
      <c r="B1593" s="8" t="s">
        <v>132</v>
      </c>
      <c r="C1593" s="8" t="s">
        <v>14</v>
      </c>
      <c r="D1593" s="8" t="s">
        <v>45</v>
      </c>
      <c r="E1593" s="8">
        <v>0.26539000000000001</v>
      </c>
      <c r="F1593" s="8">
        <v>135837906</v>
      </c>
      <c r="G1593" s="8">
        <v>2</v>
      </c>
      <c r="H1593" s="8" t="s">
        <v>743</v>
      </c>
      <c r="I1593" s="9" t="s">
        <v>871</v>
      </c>
      <c r="J1593" s="60">
        <v>1.2699999999999999E-2</v>
      </c>
      <c r="K1593" s="61">
        <v>2.7000000000000001E-3</v>
      </c>
      <c r="L1593" s="62">
        <v>2.1600000000000001E-6</v>
      </c>
      <c r="M1593" s="60">
        <v>343621</v>
      </c>
    </row>
    <row r="1594" spans="1:13" x14ac:dyDescent="0.2">
      <c r="A1594" s="8" t="s">
        <v>267</v>
      </c>
      <c r="B1594" s="8" t="s">
        <v>135</v>
      </c>
      <c r="C1594" s="8" t="s">
        <v>26</v>
      </c>
      <c r="D1594" s="8" t="s">
        <v>45</v>
      </c>
      <c r="E1594" s="8">
        <v>0.73867099999999997</v>
      </c>
      <c r="F1594" s="8">
        <v>136616754</v>
      </c>
      <c r="G1594" s="8">
        <v>2</v>
      </c>
      <c r="H1594" s="8" t="s">
        <v>804</v>
      </c>
      <c r="I1594" s="9" t="s">
        <v>874</v>
      </c>
      <c r="J1594" s="82">
        <v>2.11562E-2</v>
      </c>
      <c r="K1594" s="83">
        <v>4.4698000000000003E-3</v>
      </c>
      <c r="L1594" s="82">
        <v>2.2000000000000001E-6</v>
      </c>
      <c r="M1594" s="82">
        <v>115006</v>
      </c>
    </row>
    <row r="1595" spans="1:13" x14ac:dyDescent="0.2">
      <c r="A1595" s="8" t="s">
        <v>267</v>
      </c>
      <c r="B1595" s="8" t="s">
        <v>135</v>
      </c>
      <c r="C1595" s="8" t="s">
        <v>26</v>
      </c>
      <c r="D1595" s="8" t="s">
        <v>45</v>
      </c>
      <c r="E1595" s="8">
        <v>0.58730800000000005</v>
      </c>
      <c r="F1595" s="8">
        <v>136616754</v>
      </c>
      <c r="G1595" s="8">
        <v>2</v>
      </c>
      <c r="H1595" s="8" t="s">
        <v>875</v>
      </c>
      <c r="I1595" s="9" t="s">
        <v>876</v>
      </c>
      <c r="J1595" s="82">
        <v>6.8172099999999999E-2</v>
      </c>
      <c r="K1595" s="83">
        <v>1.4397999999999999E-2</v>
      </c>
      <c r="L1595" s="82">
        <v>2.2000000000000001E-6</v>
      </c>
      <c r="M1595" s="82">
        <v>5959</v>
      </c>
    </row>
    <row r="1596" spans="1:13" hidden="1" x14ac:dyDescent="0.2">
      <c r="A1596" s="8" t="s">
        <v>267</v>
      </c>
      <c r="B1596" s="8" t="s">
        <v>100</v>
      </c>
      <c r="C1596" s="8" t="s">
        <v>26</v>
      </c>
      <c r="D1596" s="8" t="s">
        <v>45</v>
      </c>
      <c r="E1596" s="8">
        <v>0.49789899999999998</v>
      </c>
      <c r="F1596" s="8">
        <v>49218060</v>
      </c>
      <c r="G1596" s="8">
        <v>19</v>
      </c>
      <c r="H1596" s="8" t="s">
        <v>1689</v>
      </c>
      <c r="I1596" s="9" t="s">
        <v>1690</v>
      </c>
      <c r="J1596" s="60">
        <v>6.7422000000000001E-4</v>
      </c>
      <c r="K1596" s="61">
        <v>1.4238E-4</v>
      </c>
      <c r="L1596" s="62">
        <v>2.2000000000000001E-6</v>
      </c>
      <c r="M1596" s="60">
        <v>461369</v>
      </c>
    </row>
    <row r="1597" spans="1:13" hidden="1" x14ac:dyDescent="0.2">
      <c r="A1597" s="8" t="s">
        <v>288</v>
      </c>
      <c r="B1597" s="8" t="s">
        <v>100</v>
      </c>
      <c r="C1597" t="s">
        <v>26</v>
      </c>
      <c r="D1597" t="s">
        <v>45</v>
      </c>
      <c r="E1597" s="8">
        <v>0.49789899999999998</v>
      </c>
      <c r="F1597" s="8">
        <v>49218060</v>
      </c>
      <c r="G1597" s="8">
        <v>19</v>
      </c>
      <c r="H1597" s="8" t="s">
        <v>1689</v>
      </c>
      <c r="I1597" s="9" t="s">
        <v>1690</v>
      </c>
      <c r="J1597" s="60">
        <v>6.7421699999999996E-4</v>
      </c>
      <c r="K1597" s="61">
        <v>1.4238400000000001E-4</v>
      </c>
      <c r="L1597" s="62">
        <v>2.2000000000000001E-6</v>
      </c>
      <c r="M1597" s="60">
        <v>461369</v>
      </c>
    </row>
    <row r="1598" spans="1:13" hidden="1" x14ac:dyDescent="0.2">
      <c r="A1598" s="8" t="s">
        <v>267</v>
      </c>
      <c r="B1598" s="8" t="s">
        <v>100</v>
      </c>
      <c r="C1598" s="8" t="s">
        <v>26</v>
      </c>
      <c r="D1598" s="8" t="s">
        <v>45</v>
      </c>
      <c r="E1598" s="8">
        <v>0.51258099999999995</v>
      </c>
      <c r="F1598" s="8">
        <v>49218060</v>
      </c>
      <c r="G1598" s="8">
        <v>19</v>
      </c>
      <c r="H1598" s="8" t="s">
        <v>1691</v>
      </c>
      <c r="I1598" s="9" t="s">
        <v>1692</v>
      </c>
      <c r="J1598" s="60">
        <v>7.2741399999999998E-2</v>
      </c>
      <c r="K1598" s="61">
        <v>1.53796E-2</v>
      </c>
      <c r="L1598" s="62">
        <v>2.2500000000000001E-6</v>
      </c>
      <c r="M1598" s="60">
        <v>8555</v>
      </c>
    </row>
    <row r="1599" spans="1:13" hidden="1" x14ac:dyDescent="0.2">
      <c r="A1599" s="8" t="s">
        <v>288</v>
      </c>
      <c r="B1599" s="8" t="s">
        <v>100</v>
      </c>
      <c r="C1599" t="s">
        <v>26</v>
      </c>
      <c r="D1599" t="s">
        <v>45</v>
      </c>
      <c r="E1599" s="8">
        <v>0.51258099999999995</v>
      </c>
      <c r="F1599" s="8">
        <v>49218060</v>
      </c>
      <c r="G1599" s="8">
        <v>19</v>
      </c>
      <c r="H1599" s="8" t="s">
        <v>1691</v>
      </c>
      <c r="I1599" s="9" t="s">
        <v>1692</v>
      </c>
      <c r="J1599" s="60">
        <v>7.2741399999999998E-2</v>
      </c>
      <c r="K1599" s="61">
        <v>1.53796E-2</v>
      </c>
      <c r="L1599" s="62">
        <v>2.2500000000000001E-6</v>
      </c>
      <c r="M1599" s="60">
        <v>8555</v>
      </c>
    </row>
    <row r="1600" spans="1:13" hidden="1" x14ac:dyDescent="0.2">
      <c r="A1600" s="8" t="s">
        <v>267</v>
      </c>
      <c r="B1600" s="8" t="s">
        <v>100</v>
      </c>
      <c r="C1600" s="8" t="s">
        <v>26</v>
      </c>
      <c r="D1600" s="8" t="s">
        <v>45</v>
      </c>
      <c r="E1600" s="8">
        <v>0.49823800000000001</v>
      </c>
      <c r="F1600" s="8">
        <v>49218060</v>
      </c>
      <c r="G1600" s="8">
        <v>19</v>
      </c>
      <c r="H1600" s="8" t="s">
        <v>423</v>
      </c>
      <c r="I1600" s="9" t="s">
        <v>1693</v>
      </c>
      <c r="J1600" s="60">
        <v>-7.2835E-3</v>
      </c>
      <c r="K1600" s="61">
        <v>1.5403700000000001E-3</v>
      </c>
      <c r="L1600" s="62">
        <v>2.26E-6</v>
      </c>
      <c r="M1600" s="60">
        <v>331030</v>
      </c>
    </row>
    <row r="1601" spans="1:13" hidden="1" x14ac:dyDescent="0.2">
      <c r="A1601" s="8" t="s">
        <v>288</v>
      </c>
      <c r="B1601" s="8" t="s">
        <v>100</v>
      </c>
      <c r="C1601" t="s">
        <v>26</v>
      </c>
      <c r="D1601" t="s">
        <v>45</v>
      </c>
      <c r="E1601" s="8">
        <v>0.49823800000000001</v>
      </c>
      <c r="F1601" s="8">
        <v>49218060</v>
      </c>
      <c r="G1601" s="8">
        <v>19</v>
      </c>
      <c r="H1601" s="8" t="s">
        <v>423</v>
      </c>
      <c r="I1601" s="9" t="s">
        <v>1693</v>
      </c>
      <c r="J1601" s="60">
        <v>-7.2835199999999999E-3</v>
      </c>
      <c r="K1601" s="61">
        <v>1.5403700000000001E-3</v>
      </c>
      <c r="L1601" s="62">
        <v>2.26E-6</v>
      </c>
      <c r="M1601" s="60">
        <v>331030</v>
      </c>
    </row>
    <row r="1602" spans="1:13" hidden="1" x14ac:dyDescent="0.2">
      <c r="A1602" s="8" t="s">
        <v>267</v>
      </c>
      <c r="B1602" s="8" t="s">
        <v>132</v>
      </c>
      <c r="C1602" s="8" t="s">
        <v>14</v>
      </c>
      <c r="D1602" s="8" t="s">
        <v>45</v>
      </c>
      <c r="E1602" s="8" t="s">
        <v>150</v>
      </c>
      <c r="F1602" s="8">
        <v>135837906</v>
      </c>
      <c r="G1602" s="8">
        <v>2</v>
      </c>
      <c r="H1602" s="8" t="s">
        <v>762</v>
      </c>
      <c r="I1602" s="9" t="s">
        <v>763</v>
      </c>
      <c r="J1602" s="60">
        <v>-8.5342999999999999E-3</v>
      </c>
      <c r="K1602" s="61">
        <v>1.8056400000000001E-3</v>
      </c>
      <c r="L1602" s="62">
        <v>2.2800000000000002E-6</v>
      </c>
      <c r="M1602" s="60">
        <v>401772</v>
      </c>
    </row>
    <row r="1603" spans="1:13" hidden="1" x14ac:dyDescent="0.2">
      <c r="A1603" s="8" t="s">
        <v>267</v>
      </c>
      <c r="B1603" s="8" t="s">
        <v>132</v>
      </c>
      <c r="C1603" s="8" t="s">
        <v>14</v>
      </c>
      <c r="D1603" s="8" t="s">
        <v>45</v>
      </c>
      <c r="E1603" s="8">
        <v>0.44115399999999999</v>
      </c>
      <c r="F1603" s="8">
        <v>135837906</v>
      </c>
      <c r="G1603" s="8">
        <v>2</v>
      </c>
      <c r="H1603" s="8" t="s">
        <v>1979</v>
      </c>
      <c r="I1603" s="9" t="s">
        <v>1980</v>
      </c>
      <c r="J1603" s="60">
        <v>-5.6598900000000001E-2</v>
      </c>
      <c r="K1603" s="61">
        <v>1.19773E-2</v>
      </c>
      <c r="L1603" s="62">
        <v>2.2900000000000001E-6</v>
      </c>
      <c r="M1603" s="60">
        <v>25191</v>
      </c>
    </row>
    <row r="1604" spans="1:13" hidden="1" x14ac:dyDescent="0.2">
      <c r="A1604" s="8" t="s">
        <v>267</v>
      </c>
      <c r="B1604" s="8" t="s">
        <v>72</v>
      </c>
      <c r="C1604" s="8" t="s">
        <v>15</v>
      </c>
      <c r="D1604" s="8" t="s">
        <v>14</v>
      </c>
      <c r="E1604" s="8">
        <v>0.22606000000000001</v>
      </c>
      <c r="F1604" s="8">
        <v>171947435</v>
      </c>
      <c r="G1604" s="8">
        <v>3</v>
      </c>
      <c r="H1604" s="8" t="s">
        <v>431</v>
      </c>
      <c r="I1604" s="9" t="s">
        <v>456</v>
      </c>
      <c r="J1604" s="60">
        <v>1.38043E-2</v>
      </c>
      <c r="K1604" s="61">
        <v>3.0281399999999999E-3</v>
      </c>
      <c r="L1604" s="62">
        <v>2.3E-6</v>
      </c>
      <c r="M1604" s="60">
        <v>244730</v>
      </c>
    </row>
    <row r="1605" spans="1:13" hidden="1" x14ac:dyDescent="0.2">
      <c r="A1605" s="8" t="s">
        <v>267</v>
      </c>
      <c r="B1605" s="8" t="s">
        <v>132</v>
      </c>
      <c r="C1605" s="8" t="s">
        <v>14</v>
      </c>
      <c r="D1605" s="8" t="s">
        <v>45</v>
      </c>
      <c r="E1605" s="8">
        <v>0.28361500000000001</v>
      </c>
      <c r="F1605" s="8">
        <v>135837906</v>
      </c>
      <c r="G1605" s="8">
        <v>2</v>
      </c>
      <c r="H1605" s="8" t="s">
        <v>776</v>
      </c>
      <c r="I1605" s="9" t="s">
        <v>777</v>
      </c>
      <c r="J1605" s="60">
        <v>-9.9036999999999997E-3</v>
      </c>
      <c r="K1605" s="61">
        <v>2.09772E-3</v>
      </c>
      <c r="L1605" s="62">
        <v>2.3E-6</v>
      </c>
      <c r="M1605" s="60">
        <v>419314</v>
      </c>
    </row>
    <row r="1606" spans="1:13" hidden="1" x14ac:dyDescent="0.2">
      <c r="A1606" s="8" t="s">
        <v>289</v>
      </c>
      <c r="B1606" s="8" t="s">
        <v>72</v>
      </c>
      <c r="C1606" s="8" t="s">
        <v>15</v>
      </c>
      <c r="D1606" s="8" t="s">
        <v>14</v>
      </c>
      <c r="E1606" s="8">
        <v>0.22606000000000001</v>
      </c>
      <c r="F1606" s="8">
        <v>171947435</v>
      </c>
      <c r="G1606" s="8">
        <v>3</v>
      </c>
      <c r="H1606" s="8" t="s">
        <v>431</v>
      </c>
      <c r="I1606" s="9" t="s">
        <v>456</v>
      </c>
      <c r="J1606" s="60">
        <v>1.38043E-2</v>
      </c>
      <c r="K1606" s="61">
        <v>3.0281399999999999E-3</v>
      </c>
      <c r="L1606" s="62">
        <v>2.3E-6</v>
      </c>
      <c r="M1606" s="60">
        <v>244730</v>
      </c>
    </row>
    <row r="1607" spans="1:13" hidden="1" x14ac:dyDescent="0.2">
      <c r="A1607" s="8" t="s">
        <v>264</v>
      </c>
      <c r="B1607" s="8" t="s">
        <v>72</v>
      </c>
      <c r="C1607" t="s">
        <v>15</v>
      </c>
      <c r="D1607" t="s">
        <v>14</v>
      </c>
      <c r="E1607" s="8">
        <v>0.22606000000000001</v>
      </c>
      <c r="F1607" s="8">
        <v>171947435</v>
      </c>
      <c r="G1607" s="8">
        <v>3</v>
      </c>
      <c r="H1607" s="8" t="s">
        <v>431</v>
      </c>
      <c r="I1607" s="9" t="s">
        <v>456</v>
      </c>
      <c r="J1607" s="60">
        <v>1.38043E-2</v>
      </c>
      <c r="K1607" s="61">
        <v>3.0281399999999999E-3</v>
      </c>
      <c r="L1607" s="62">
        <v>2.3000099999999999E-6</v>
      </c>
      <c r="M1607" s="60">
        <v>244730</v>
      </c>
    </row>
    <row r="1608" spans="1:13" hidden="1" x14ac:dyDescent="0.2">
      <c r="A1608" s="8" t="s">
        <v>267</v>
      </c>
      <c r="B1608" s="8" t="s">
        <v>132</v>
      </c>
      <c r="C1608" s="8" t="s">
        <v>14</v>
      </c>
      <c r="D1608" s="8" t="s">
        <v>45</v>
      </c>
      <c r="E1608" s="8" t="s">
        <v>150</v>
      </c>
      <c r="F1608" s="8">
        <v>135837906</v>
      </c>
      <c r="G1608" s="8">
        <v>2</v>
      </c>
      <c r="H1608" s="8" t="s">
        <v>754</v>
      </c>
      <c r="I1608" s="9" t="s">
        <v>970</v>
      </c>
      <c r="J1608" s="60">
        <v>-0.1066</v>
      </c>
      <c r="K1608" s="61">
        <v>2.2599999999999999E-2</v>
      </c>
      <c r="L1608" s="62">
        <v>2.34E-6</v>
      </c>
      <c r="M1608" s="60">
        <v>92656</v>
      </c>
    </row>
    <row r="1609" spans="1:13" hidden="1" x14ac:dyDescent="0.2">
      <c r="A1609" s="8" t="s">
        <v>267</v>
      </c>
      <c r="B1609" s="8" t="s">
        <v>132</v>
      </c>
      <c r="C1609" s="8" t="s">
        <v>14</v>
      </c>
      <c r="D1609" s="8" t="s">
        <v>45</v>
      </c>
      <c r="E1609" s="8">
        <v>0.270341</v>
      </c>
      <c r="F1609" s="8">
        <v>135837906</v>
      </c>
      <c r="G1609" s="8">
        <v>2</v>
      </c>
      <c r="H1609" s="8" t="s">
        <v>940</v>
      </c>
      <c r="I1609" s="9" t="s">
        <v>941</v>
      </c>
      <c r="J1609" s="60">
        <v>-9.4675599999999999E-2</v>
      </c>
      <c r="K1609" s="61">
        <v>2.0055900000000002E-2</v>
      </c>
      <c r="L1609" s="62">
        <v>2.3499999999999999E-6</v>
      </c>
      <c r="M1609" s="60">
        <v>7738</v>
      </c>
    </row>
    <row r="1610" spans="1:13" hidden="1" x14ac:dyDescent="0.2">
      <c r="A1610" s="8" t="s">
        <v>267</v>
      </c>
      <c r="B1610" s="8" t="s">
        <v>100</v>
      </c>
      <c r="C1610" s="8" t="s">
        <v>26</v>
      </c>
      <c r="D1610" s="8" t="s">
        <v>45</v>
      </c>
      <c r="E1610" s="8">
        <v>0.49686799999999998</v>
      </c>
      <c r="F1610" s="8">
        <v>49218060</v>
      </c>
      <c r="G1610" s="8">
        <v>19</v>
      </c>
      <c r="H1610" s="8" t="s">
        <v>1694</v>
      </c>
      <c r="I1610" s="9" t="s">
        <v>1695</v>
      </c>
      <c r="J1610" s="60">
        <v>2.0152199999999999E-2</v>
      </c>
      <c r="K1610" s="61">
        <v>4.1178300000000003E-3</v>
      </c>
      <c r="L1610" s="62">
        <v>2.3999999999999999E-6</v>
      </c>
      <c r="M1610" s="60" t="s">
        <v>150</v>
      </c>
    </row>
    <row r="1611" spans="1:13" hidden="1" x14ac:dyDescent="0.2">
      <c r="A1611" s="8" t="s">
        <v>288</v>
      </c>
      <c r="B1611" s="8" t="s">
        <v>100</v>
      </c>
      <c r="C1611" t="s">
        <v>26</v>
      </c>
      <c r="D1611" t="s">
        <v>45</v>
      </c>
      <c r="E1611" s="8">
        <v>0.49686799999999998</v>
      </c>
      <c r="F1611" s="8">
        <v>49218060</v>
      </c>
      <c r="G1611" s="8">
        <v>19</v>
      </c>
      <c r="H1611" s="8" t="s">
        <v>1694</v>
      </c>
      <c r="I1611" s="9" t="s">
        <v>1695</v>
      </c>
      <c r="J1611" s="60">
        <v>2.0152199999999999E-2</v>
      </c>
      <c r="K1611" s="61">
        <v>4.1178300000000003E-3</v>
      </c>
      <c r="L1611" s="62">
        <v>2.3999999999999999E-6</v>
      </c>
      <c r="M1611" s="60" t="s">
        <v>150</v>
      </c>
    </row>
    <row r="1612" spans="1:13" hidden="1" x14ac:dyDescent="0.2">
      <c r="A1612" s="8" t="s">
        <v>267</v>
      </c>
      <c r="B1612" s="8" t="s">
        <v>100</v>
      </c>
      <c r="C1612" s="8" t="s">
        <v>26</v>
      </c>
      <c r="D1612" s="8" t="s">
        <v>45</v>
      </c>
      <c r="E1612" s="8">
        <v>0.50017299999999998</v>
      </c>
      <c r="F1612" s="8">
        <v>49218060</v>
      </c>
      <c r="G1612" s="8">
        <v>19</v>
      </c>
      <c r="H1612" s="8" t="s">
        <v>1696</v>
      </c>
      <c r="I1612" s="9" t="s">
        <v>1697</v>
      </c>
      <c r="J1612" s="60">
        <v>7.9058700000000006E-3</v>
      </c>
      <c r="K1612" s="61">
        <v>1.6788599999999999E-3</v>
      </c>
      <c r="L1612" s="62">
        <v>2.4899999999999999E-6</v>
      </c>
      <c r="M1612" s="60">
        <v>382500</v>
      </c>
    </row>
    <row r="1613" spans="1:13" hidden="1" x14ac:dyDescent="0.2">
      <c r="A1613" s="8" t="s">
        <v>288</v>
      </c>
      <c r="B1613" s="8" t="s">
        <v>100</v>
      </c>
      <c r="C1613" t="s">
        <v>26</v>
      </c>
      <c r="D1613" t="s">
        <v>45</v>
      </c>
      <c r="E1613" s="8">
        <v>0.50017299999999998</v>
      </c>
      <c r="F1613" s="8">
        <v>49218060</v>
      </c>
      <c r="G1613" s="8">
        <v>19</v>
      </c>
      <c r="H1613" s="8" t="s">
        <v>1696</v>
      </c>
      <c r="I1613" s="9" t="s">
        <v>1697</v>
      </c>
      <c r="J1613" s="60">
        <v>7.9058700000000006E-3</v>
      </c>
      <c r="K1613" s="61">
        <v>1.6788599999999999E-3</v>
      </c>
      <c r="L1613" s="62">
        <v>2.4899999999999999E-6</v>
      </c>
      <c r="M1613" s="60">
        <v>382500</v>
      </c>
    </row>
    <row r="1614" spans="1:13" x14ac:dyDescent="0.2">
      <c r="A1614" s="8" t="s">
        <v>267</v>
      </c>
      <c r="B1614" s="8" t="s">
        <v>135</v>
      </c>
      <c r="C1614" s="8" t="s">
        <v>26</v>
      </c>
      <c r="D1614" s="8" t="s">
        <v>45</v>
      </c>
      <c r="E1614" s="8">
        <v>0.73868100000000003</v>
      </c>
      <c r="F1614" s="8">
        <v>136616754</v>
      </c>
      <c r="G1614" s="8">
        <v>2</v>
      </c>
      <c r="H1614" s="8" t="s">
        <v>877</v>
      </c>
      <c r="I1614" s="9" t="s">
        <v>878</v>
      </c>
      <c r="J1614" s="82">
        <v>-1.9585100000000001E-2</v>
      </c>
      <c r="K1614" s="83">
        <v>4.4456900000000004E-3</v>
      </c>
      <c r="L1614" s="82">
        <v>2.5000000000000002E-6</v>
      </c>
      <c r="M1614" s="82" t="s">
        <v>150</v>
      </c>
    </row>
    <row r="1615" spans="1:13" x14ac:dyDescent="0.2">
      <c r="A1615" s="8" t="s">
        <v>267</v>
      </c>
      <c r="B1615" s="8" t="s">
        <v>135</v>
      </c>
      <c r="C1615" s="8" t="s">
        <v>26</v>
      </c>
      <c r="D1615" s="8" t="s">
        <v>45</v>
      </c>
      <c r="E1615" s="8">
        <v>0.73927900000000002</v>
      </c>
      <c r="F1615" s="8">
        <v>136616754</v>
      </c>
      <c r="G1615" s="8">
        <v>2</v>
      </c>
      <c r="H1615" s="8" t="s">
        <v>879</v>
      </c>
      <c r="I1615" s="9" t="s">
        <v>880</v>
      </c>
      <c r="J1615" s="82">
        <v>-1.09403E-2</v>
      </c>
      <c r="K1615" s="83">
        <v>2.3281399999999998E-3</v>
      </c>
      <c r="L1615" s="82">
        <v>2.6000000000000001E-6</v>
      </c>
      <c r="M1615" s="82">
        <v>454157</v>
      </c>
    </row>
    <row r="1616" spans="1:13" hidden="1" x14ac:dyDescent="0.2">
      <c r="A1616" s="8" t="s">
        <v>267</v>
      </c>
      <c r="B1616" s="8" t="s">
        <v>100</v>
      </c>
      <c r="C1616" s="8" t="s">
        <v>26</v>
      </c>
      <c r="D1616" s="8" t="s">
        <v>45</v>
      </c>
      <c r="E1616" s="8">
        <v>0.49687700000000001</v>
      </c>
      <c r="F1616" s="8">
        <v>49218060</v>
      </c>
      <c r="G1616" s="8">
        <v>19</v>
      </c>
      <c r="H1616" s="8" t="s">
        <v>1698</v>
      </c>
      <c r="I1616" s="9" t="s">
        <v>1699</v>
      </c>
      <c r="J1616" s="60">
        <v>1.9359299999999999E-2</v>
      </c>
      <c r="K1616" s="61">
        <v>4.1165799999999999E-3</v>
      </c>
      <c r="L1616" s="62">
        <v>2.6000000000000001E-6</v>
      </c>
      <c r="M1616" s="60">
        <v>115082</v>
      </c>
    </row>
    <row r="1617" spans="1:13" hidden="1" x14ac:dyDescent="0.2">
      <c r="A1617" s="8" t="s">
        <v>267</v>
      </c>
      <c r="B1617" s="8" t="s">
        <v>132</v>
      </c>
      <c r="C1617" s="8" t="s">
        <v>14</v>
      </c>
      <c r="D1617" s="8" t="s">
        <v>45</v>
      </c>
      <c r="E1617" s="8">
        <v>0.28392000000000001</v>
      </c>
      <c r="F1617" s="8">
        <v>135837906</v>
      </c>
      <c r="G1617" s="8">
        <v>2</v>
      </c>
      <c r="H1617" s="8" t="s">
        <v>837</v>
      </c>
      <c r="I1617" s="9" t="s">
        <v>838</v>
      </c>
      <c r="J1617" s="60">
        <v>2.0256300000000001E-2</v>
      </c>
      <c r="K1617" s="61">
        <v>4.3096300000000001E-3</v>
      </c>
      <c r="L1617" s="62">
        <v>2.6000000000000001E-6</v>
      </c>
      <c r="M1617" s="60">
        <v>115006</v>
      </c>
    </row>
    <row r="1618" spans="1:13" hidden="1" x14ac:dyDescent="0.2">
      <c r="A1618" s="8" t="s">
        <v>288</v>
      </c>
      <c r="B1618" s="8" t="s">
        <v>100</v>
      </c>
      <c r="C1618" t="s">
        <v>26</v>
      </c>
      <c r="D1618" t="s">
        <v>45</v>
      </c>
      <c r="E1618" s="8">
        <v>0.49687700000000001</v>
      </c>
      <c r="F1618" s="8">
        <v>49218060</v>
      </c>
      <c r="G1618" s="8">
        <v>19</v>
      </c>
      <c r="H1618" s="8" t="s">
        <v>1698</v>
      </c>
      <c r="I1618" s="9" t="s">
        <v>1699</v>
      </c>
      <c r="J1618" s="60">
        <v>1.9359299999999999E-2</v>
      </c>
      <c r="K1618" s="61">
        <v>4.1165799999999999E-3</v>
      </c>
      <c r="L1618" s="62">
        <v>2.6000000000000001E-6</v>
      </c>
      <c r="M1618" s="60">
        <v>115082</v>
      </c>
    </row>
    <row r="1619" spans="1:13" hidden="1" x14ac:dyDescent="0.2">
      <c r="A1619" s="8" t="s">
        <v>267</v>
      </c>
      <c r="B1619" s="8" t="s">
        <v>100</v>
      </c>
      <c r="C1619" s="8" t="s">
        <v>26</v>
      </c>
      <c r="D1619" s="8" t="s">
        <v>45</v>
      </c>
      <c r="E1619" s="8">
        <v>0.50053400000000003</v>
      </c>
      <c r="F1619" s="8">
        <v>49218060</v>
      </c>
      <c r="G1619" s="8">
        <v>19</v>
      </c>
      <c r="H1619" s="8" t="s">
        <v>1700</v>
      </c>
      <c r="I1619" s="9" t="s">
        <v>1701</v>
      </c>
      <c r="J1619" s="60">
        <v>4.0830600000000003E-3</v>
      </c>
      <c r="K1619" s="61">
        <v>8.6883000000000001E-4</v>
      </c>
      <c r="L1619" s="62">
        <v>2.61E-6</v>
      </c>
      <c r="M1619" s="60">
        <v>361194</v>
      </c>
    </row>
    <row r="1620" spans="1:13" hidden="1" x14ac:dyDescent="0.2">
      <c r="A1620" s="8" t="s">
        <v>288</v>
      </c>
      <c r="B1620" s="8" t="s">
        <v>100</v>
      </c>
      <c r="C1620" t="s">
        <v>26</v>
      </c>
      <c r="D1620" t="s">
        <v>45</v>
      </c>
      <c r="E1620" s="8">
        <v>0.50053400000000003</v>
      </c>
      <c r="F1620" s="8">
        <v>49218060</v>
      </c>
      <c r="G1620" s="8">
        <v>19</v>
      </c>
      <c r="H1620" s="8" t="s">
        <v>1700</v>
      </c>
      <c r="I1620" s="9" t="s">
        <v>1701</v>
      </c>
      <c r="J1620" s="60">
        <v>4.0830600000000003E-3</v>
      </c>
      <c r="K1620" s="61">
        <v>8.6883000000000001E-4</v>
      </c>
      <c r="L1620" s="62">
        <v>2.61E-6</v>
      </c>
      <c r="M1620" s="60">
        <v>361194</v>
      </c>
    </row>
    <row r="1621" spans="1:13" hidden="1" x14ac:dyDescent="0.2">
      <c r="A1621" s="8" t="s">
        <v>267</v>
      </c>
      <c r="B1621" s="8" t="s">
        <v>100</v>
      </c>
      <c r="C1621" s="8" t="s">
        <v>26</v>
      </c>
      <c r="D1621" s="8" t="s">
        <v>45</v>
      </c>
      <c r="E1621" s="8">
        <v>0.47649999999999998</v>
      </c>
      <c r="F1621" s="8">
        <v>49218060</v>
      </c>
      <c r="G1621" s="8">
        <v>19</v>
      </c>
      <c r="H1621" s="8" t="s">
        <v>1702</v>
      </c>
      <c r="I1621" s="9" t="s">
        <v>1703</v>
      </c>
      <c r="J1621" s="60">
        <v>5.9200000000000003E-2</v>
      </c>
      <c r="K1621" s="61">
        <v>1.26E-2</v>
      </c>
      <c r="L1621" s="62">
        <v>2.6400000000000001E-6</v>
      </c>
      <c r="M1621" s="60">
        <v>10708</v>
      </c>
    </row>
    <row r="1622" spans="1:13" hidden="1" x14ac:dyDescent="0.2">
      <c r="A1622" s="8" t="s">
        <v>288</v>
      </c>
      <c r="B1622" s="8" t="s">
        <v>100</v>
      </c>
      <c r="C1622" t="s">
        <v>26</v>
      </c>
      <c r="D1622" t="s">
        <v>45</v>
      </c>
      <c r="E1622" s="8">
        <v>0.47649999999999998</v>
      </c>
      <c r="F1622" s="8">
        <v>49218060</v>
      </c>
      <c r="G1622" s="8">
        <v>19</v>
      </c>
      <c r="H1622" s="8" t="s">
        <v>1702</v>
      </c>
      <c r="I1622" s="9" t="s">
        <v>1703</v>
      </c>
      <c r="J1622" s="60">
        <v>5.9200000000000003E-2</v>
      </c>
      <c r="K1622" s="61">
        <v>1.26E-2</v>
      </c>
      <c r="L1622" s="62">
        <v>2.6400000000000001E-6</v>
      </c>
      <c r="M1622" s="60">
        <v>10708</v>
      </c>
    </row>
    <row r="1623" spans="1:13" hidden="1" x14ac:dyDescent="0.2">
      <c r="A1623" s="8" t="s">
        <v>287</v>
      </c>
      <c r="B1623" s="8" t="s">
        <v>42</v>
      </c>
      <c r="C1623" t="s">
        <v>45</v>
      </c>
      <c r="D1623" t="s">
        <v>26</v>
      </c>
      <c r="E1623" s="8">
        <v>0.2984</v>
      </c>
      <c r="F1623" s="8">
        <v>111688387</v>
      </c>
      <c r="G1623" s="8">
        <v>9</v>
      </c>
      <c r="H1623" s="8" t="s">
        <v>399</v>
      </c>
      <c r="I1623" s="9" t="s">
        <v>419</v>
      </c>
      <c r="J1623" s="60">
        <v>-1.34E-2</v>
      </c>
      <c r="K1623" s="61">
        <v>2.8999999999999998E-3</v>
      </c>
      <c r="L1623" s="62">
        <v>2.6900000000000001E-6</v>
      </c>
      <c r="M1623" s="60">
        <v>350741</v>
      </c>
    </row>
    <row r="1624" spans="1:13" hidden="1" x14ac:dyDescent="0.2">
      <c r="A1624" s="8" t="s">
        <v>267</v>
      </c>
      <c r="B1624" s="8" t="s">
        <v>100</v>
      </c>
      <c r="C1624" s="8" t="s">
        <v>26</v>
      </c>
      <c r="D1624" s="8" t="s">
        <v>45</v>
      </c>
      <c r="E1624" s="8">
        <v>0.49688599999999999</v>
      </c>
      <c r="F1624" s="8">
        <v>49218060</v>
      </c>
      <c r="G1624" s="8">
        <v>19</v>
      </c>
      <c r="H1624" s="8" t="s">
        <v>1704</v>
      </c>
      <c r="I1624" s="9" t="s">
        <v>1705</v>
      </c>
      <c r="J1624" s="60">
        <v>-1.9363600000000002E-2</v>
      </c>
      <c r="K1624" s="61">
        <v>4.1276400000000001E-3</v>
      </c>
      <c r="L1624" s="62">
        <v>2.7E-6</v>
      </c>
      <c r="M1624" s="60">
        <v>115071</v>
      </c>
    </row>
    <row r="1625" spans="1:13" hidden="1" x14ac:dyDescent="0.2">
      <c r="A1625" s="8" t="s">
        <v>267</v>
      </c>
      <c r="B1625" s="8" t="s">
        <v>100</v>
      </c>
      <c r="C1625" s="8" t="s">
        <v>26</v>
      </c>
      <c r="D1625" s="8" t="s">
        <v>45</v>
      </c>
      <c r="E1625" s="8">
        <v>0.49740699999999999</v>
      </c>
      <c r="F1625" s="8">
        <v>49218060</v>
      </c>
      <c r="G1625" s="8">
        <v>19</v>
      </c>
      <c r="H1625" s="8" t="s">
        <v>1706</v>
      </c>
      <c r="I1625" s="9" t="s">
        <v>1707</v>
      </c>
      <c r="J1625" s="60">
        <v>-1.27318E-2</v>
      </c>
      <c r="K1625" s="61">
        <v>2.71309E-3</v>
      </c>
      <c r="L1625" s="62">
        <v>2.7E-6</v>
      </c>
      <c r="M1625" s="60">
        <v>261932</v>
      </c>
    </row>
    <row r="1626" spans="1:13" hidden="1" x14ac:dyDescent="0.2">
      <c r="A1626" s="8" t="s">
        <v>267</v>
      </c>
      <c r="B1626" s="8" t="s">
        <v>132</v>
      </c>
      <c r="C1626" s="8" t="s">
        <v>14</v>
      </c>
      <c r="D1626" s="8" t="s">
        <v>45</v>
      </c>
      <c r="E1626" s="8" t="s">
        <v>150</v>
      </c>
      <c r="F1626" s="8">
        <v>135837906</v>
      </c>
      <c r="G1626" s="8">
        <v>2</v>
      </c>
      <c r="H1626" s="8" t="s">
        <v>881</v>
      </c>
      <c r="I1626" s="9" t="s">
        <v>882</v>
      </c>
      <c r="J1626" s="60">
        <v>-7.3200000000000001E-2</v>
      </c>
      <c r="K1626" s="61">
        <v>1.5599999999999999E-2</v>
      </c>
      <c r="L1626" s="62">
        <v>2.7E-6</v>
      </c>
      <c r="M1626" s="60">
        <v>5662</v>
      </c>
    </row>
    <row r="1627" spans="1:13" hidden="1" x14ac:dyDescent="0.2">
      <c r="A1627" s="8" t="s">
        <v>288</v>
      </c>
      <c r="B1627" s="8" t="s">
        <v>100</v>
      </c>
      <c r="C1627" t="s">
        <v>26</v>
      </c>
      <c r="D1627" t="s">
        <v>45</v>
      </c>
      <c r="E1627" s="8">
        <v>0.49740699999999999</v>
      </c>
      <c r="F1627" s="8">
        <v>49218060</v>
      </c>
      <c r="G1627" s="8">
        <v>19</v>
      </c>
      <c r="H1627" s="8" t="s">
        <v>1706</v>
      </c>
      <c r="I1627" s="9" t="s">
        <v>1707</v>
      </c>
      <c r="J1627" s="60">
        <v>-1.27318E-2</v>
      </c>
      <c r="K1627" s="61">
        <v>2.71309E-3</v>
      </c>
      <c r="L1627" s="62">
        <v>2.7E-6</v>
      </c>
      <c r="M1627" s="60">
        <v>261932</v>
      </c>
    </row>
    <row r="1628" spans="1:13" hidden="1" x14ac:dyDescent="0.2">
      <c r="A1628" s="8" t="s">
        <v>288</v>
      </c>
      <c r="B1628" s="8" t="s">
        <v>100</v>
      </c>
      <c r="C1628" t="s">
        <v>26</v>
      </c>
      <c r="D1628" t="s">
        <v>45</v>
      </c>
      <c r="E1628" s="8">
        <v>0.49688599999999999</v>
      </c>
      <c r="F1628" s="8">
        <v>49218060</v>
      </c>
      <c r="G1628" s="8">
        <v>19</v>
      </c>
      <c r="H1628" s="8" t="s">
        <v>1704</v>
      </c>
      <c r="I1628" s="9" t="s">
        <v>1705</v>
      </c>
      <c r="J1628" s="60">
        <v>-1.9363600000000002E-2</v>
      </c>
      <c r="K1628" s="61">
        <v>4.1276400000000001E-3</v>
      </c>
      <c r="L1628" s="62">
        <v>2.7E-6</v>
      </c>
      <c r="M1628" s="60">
        <v>115071</v>
      </c>
    </row>
    <row r="1629" spans="1:13" hidden="1" x14ac:dyDescent="0.2">
      <c r="A1629" s="8" t="s">
        <v>267</v>
      </c>
      <c r="B1629" s="8" t="s">
        <v>132</v>
      </c>
      <c r="C1629" s="8" t="s">
        <v>14</v>
      </c>
      <c r="D1629" s="8" t="s">
        <v>45</v>
      </c>
      <c r="E1629" s="8" t="s">
        <v>150</v>
      </c>
      <c r="F1629" s="8">
        <v>135837906</v>
      </c>
      <c r="G1629" s="8">
        <v>2</v>
      </c>
      <c r="H1629" s="8" t="s">
        <v>872</v>
      </c>
      <c r="I1629" s="9" t="s">
        <v>873</v>
      </c>
      <c r="J1629" s="60">
        <v>1.11787E-2</v>
      </c>
      <c r="K1629" s="61">
        <v>2.38252E-3</v>
      </c>
      <c r="L1629" s="62">
        <v>2.7099999999999999E-6</v>
      </c>
      <c r="M1629" s="60">
        <v>395949</v>
      </c>
    </row>
    <row r="1630" spans="1:13" x14ac:dyDescent="0.2">
      <c r="A1630" s="8" t="s">
        <v>267</v>
      </c>
      <c r="B1630" s="8" t="s">
        <v>135</v>
      </c>
      <c r="C1630" s="8" t="s">
        <v>26</v>
      </c>
      <c r="D1630" s="8" t="s">
        <v>45</v>
      </c>
      <c r="E1630" s="8" t="s">
        <v>150</v>
      </c>
      <c r="F1630" s="8">
        <v>136616754</v>
      </c>
      <c r="G1630" s="8">
        <v>2</v>
      </c>
      <c r="H1630" s="8" t="s">
        <v>881</v>
      </c>
      <c r="I1630" s="9" t="s">
        <v>882</v>
      </c>
      <c r="J1630" s="82">
        <v>7.17E-2</v>
      </c>
      <c r="K1630" s="83">
        <v>1.5299999999999999E-2</v>
      </c>
      <c r="L1630" s="82">
        <v>2.7800000000000001E-6</v>
      </c>
      <c r="M1630" s="82">
        <v>5662</v>
      </c>
    </row>
    <row r="1631" spans="1:13" hidden="1" x14ac:dyDescent="0.2">
      <c r="A1631" s="8" t="s">
        <v>267</v>
      </c>
      <c r="B1631" s="8" t="s">
        <v>100</v>
      </c>
      <c r="C1631" s="8" t="s">
        <v>26</v>
      </c>
      <c r="D1631" s="8" t="s">
        <v>45</v>
      </c>
      <c r="E1631" s="8">
        <v>0.49687700000000001</v>
      </c>
      <c r="F1631" s="8">
        <v>49218060</v>
      </c>
      <c r="G1631" s="8">
        <v>19</v>
      </c>
      <c r="H1631" s="8" t="s">
        <v>1708</v>
      </c>
      <c r="I1631" s="9" t="s">
        <v>1709</v>
      </c>
      <c r="J1631" s="60">
        <v>1.88288E-2</v>
      </c>
      <c r="K1631" s="61">
        <v>4.0212099999999999E-3</v>
      </c>
      <c r="L1631" s="62">
        <v>2.7999999999999999E-6</v>
      </c>
      <c r="M1631" s="60">
        <v>115082</v>
      </c>
    </row>
    <row r="1632" spans="1:13" hidden="1" x14ac:dyDescent="0.2">
      <c r="A1632" s="8" t="s">
        <v>267</v>
      </c>
      <c r="B1632" s="8" t="s">
        <v>100</v>
      </c>
      <c r="C1632" s="8" t="s">
        <v>26</v>
      </c>
      <c r="D1632" s="8" t="s">
        <v>45</v>
      </c>
      <c r="E1632" s="8">
        <v>0.48320299999999999</v>
      </c>
      <c r="F1632" s="8">
        <v>49218060</v>
      </c>
      <c r="G1632" s="8">
        <v>19</v>
      </c>
      <c r="H1632" s="8" t="s">
        <v>1710</v>
      </c>
      <c r="I1632" s="9" t="s">
        <v>1711</v>
      </c>
      <c r="J1632" s="60">
        <v>2.0963100000000001E-3</v>
      </c>
      <c r="K1632" s="61">
        <v>4.3739000000000001E-4</v>
      </c>
      <c r="L1632" s="62">
        <v>2.7999999999999999E-6</v>
      </c>
      <c r="M1632" s="60">
        <v>484598</v>
      </c>
    </row>
    <row r="1633" spans="1:13" hidden="1" x14ac:dyDescent="0.2">
      <c r="A1633" s="8" t="s">
        <v>288</v>
      </c>
      <c r="B1633" s="8" t="s">
        <v>100</v>
      </c>
      <c r="C1633" t="s">
        <v>26</v>
      </c>
      <c r="D1633" t="s">
        <v>45</v>
      </c>
      <c r="E1633" s="8">
        <v>0.49687700000000001</v>
      </c>
      <c r="F1633" s="8">
        <v>49218060</v>
      </c>
      <c r="G1633" s="8">
        <v>19</v>
      </c>
      <c r="H1633" s="8" t="s">
        <v>1708</v>
      </c>
      <c r="I1633" s="9" t="s">
        <v>1709</v>
      </c>
      <c r="J1633" s="60">
        <v>1.88288E-2</v>
      </c>
      <c r="K1633" s="61">
        <v>4.0212099999999999E-3</v>
      </c>
      <c r="L1633" s="62">
        <v>2.7999999999999999E-6</v>
      </c>
      <c r="M1633" s="60">
        <v>115082</v>
      </c>
    </row>
    <row r="1634" spans="1:13" hidden="1" x14ac:dyDescent="0.2">
      <c r="A1634" s="8" t="s">
        <v>288</v>
      </c>
      <c r="B1634" s="8" t="s">
        <v>100</v>
      </c>
      <c r="C1634" t="s">
        <v>26</v>
      </c>
      <c r="D1634" t="s">
        <v>45</v>
      </c>
      <c r="E1634" s="8">
        <v>0.48320299999999999</v>
      </c>
      <c r="F1634" s="8">
        <v>49218060</v>
      </c>
      <c r="G1634" s="8">
        <v>19</v>
      </c>
      <c r="H1634" s="8" t="s">
        <v>1710</v>
      </c>
      <c r="I1634" s="9" t="s">
        <v>1711</v>
      </c>
      <c r="J1634" s="60">
        <v>2.0963100000000001E-3</v>
      </c>
      <c r="K1634" s="61">
        <v>4.3739000000000001E-4</v>
      </c>
      <c r="L1634" s="62">
        <v>2.7999999999999999E-6</v>
      </c>
      <c r="M1634" s="60">
        <v>484598</v>
      </c>
    </row>
    <row r="1635" spans="1:13" hidden="1" x14ac:dyDescent="0.2">
      <c r="A1635" s="8" t="s">
        <v>267</v>
      </c>
      <c r="B1635" s="8" t="s">
        <v>128</v>
      </c>
      <c r="C1635" s="8" t="s">
        <v>26</v>
      </c>
      <c r="D1635" s="8" t="s">
        <v>15</v>
      </c>
      <c r="E1635" s="8">
        <v>0.30280000000000001</v>
      </c>
      <c r="F1635" s="8">
        <v>1030320</v>
      </c>
      <c r="G1635" s="8">
        <v>19</v>
      </c>
      <c r="H1635" s="8" t="s">
        <v>1836</v>
      </c>
      <c r="I1635" s="9" t="s">
        <v>1837</v>
      </c>
      <c r="J1635" s="60">
        <v>1.83731E-2</v>
      </c>
      <c r="K1635" s="61">
        <v>3.9270099999999999E-3</v>
      </c>
      <c r="L1635" s="62">
        <v>2.8899999999999999E-6</v>
      </c>
      <c r="M1635" s="60">
        <v>169822</v>
      </c>
    </row>
    <row r="1636" spans="1:13" x14ac:dyDescent="0.2">
      <c r="A1636" s="8" t="s">
        <v>267</v>
      </c>
      <c r="B1636" s="8" t="s">
        <v>135</v>
      </c>
      <c r="C1636" s="8" t="s">
        <v>26</v>
      </c>
      <c r="D1636" s="8" t="s">
        <v>45</v>
      </c>
      <c r="E1636" s="8">
        <v>0.73892999999999998</v>
      </c>
      <c r="F1636" s="8">
        <v>136616754</v>
      </c>
      <c r="G1636" s="8">
        <v>2</v>
      </c>
      <c r="H1636" s="8" t="s">
        <v>883</v>
      </c>
      <c r="I1636" s="9" t="s">
        <v>884</v>
      </c>
      <c r="J1636" s="82">
        <v>4.3902500000000001E-3</v>
      </c>
      <c r="K1636" s="83">
        <v>9.3908000000000001E-4</v>
      </c>
      <c r="L1636" s="82">
        <v>2.9000000000000002E-6</v>
      </c>
      <c r="M1636" s="82">
        <v>448935</v>
      </c>
    </row>
    <row r="1637" spans="1:13" x14ac:dyDescent="0.2">
      <c r="A1637" s="8" t="s">
        <v>267</v>
      </c>
      <c r="B1637" s="8" t="s">
        <v>135</v>
      </c>
      <c r="C1637" s="8" t="s">
        <v>26</v>
      </c>
      <c r="D1637" s="8" t="s">
        <v>45</v>
      </c>
      <c r="E1637" s="8">
        <v>0.73877099999999996</v>
      </c>
      <c r="F1637" s="8">
        <v>136616754</v>
      </c>
      <c r="G1637" s="8">
        <v>2</v>
      </c>
      <c r="H1637" s="8" t="s">
        <v>885</v>
      </c>
      <c r="I1637" s="9" t="s">
        <v>886</v>
      </c>
      <c r="J1637" s="82">
        <v>9.2588000000000002E-4</v>
      </c>
      <c r="K1637" s="83">
        <v>1.9801000000000001E-4</v>
      </c>
      <c r="L1637" s="82">
        <v>2.9000000000000002E-6</v>
      </c>
      <c r="M1637" s="82">
        <v>462399</v>
      </c>
    </row>
    <row r="1638" spans="1:13" x14ac:dyDescent="0.2">
      <c r="A1638" s="8" t="s">
        <v>267</v>
      </c>
      <c r="B1638" s="8" t="s">
        <v>135</v>
      </c>
      <c r="C1638" s="8" t="s">
        <v>26</v>
      </c>
      <c r="D1638" s="8" t="s">
        <v>45</v>
      </c>
      <c r="E1638" s="8">
        <v>0.73868100000000003</v>
      </c>
      <c r="F1638" s="8">
        <v>136616754</v>
      </c>
      <c r="G1638" s="8">
        <v>2</v>
      </c>
      <c r="H1638" s="8" t="s">
        <v>887</v>
      </c>
      <c r="I1638" s="9" t="s">
        <v>888</v>
      </c>
      <c r="J1638" s="82">
        <v>-1.7017399999999998E-2</v>
      </c>
      <c r="K1638" s="83">
        <v>4.0901499999999999E-3</v>
      </c>
      <c r="L1638" s="82">
        <v>3.0000000000000001E-6</v>
      </c>
      <c r="M1638" s="82" t="s">
        <v>150</v>
      </c>
    </row>
    <row r="1639" spans="1:13" hidden="1" x14ac:dyDescent="0.2">
      <c r="A1639" s="8" t="s">
        <v>267</v>
      </c>
      <c r="B1639" s="8" t="s">
        <v>100</v>
      </c>
      <c r="C1639" s="8" t="s">
        <v>26</v>
      </c>
      <c r="D1639" s="8" t="s">
        <v>45</v>
      </c>
      <c r="E1639" s="8">
        <v>0.49698700000000001</v>
      </c>
      <c r="F1639" s="8">
        <v>49218060</v>
      </c>
      <c r="G1639" s="8">
        <v>19</v>
      </c>
      <c r="H1639" s="8" t="s">
        <v>1712</v>
      </c>
      <c r="I1639" s="9" t="s">
        <v>1713</v>
      </c>
      <c r="J1639" s="60">
        <v>-3.4834200000000003E-2</v>
      </c>
      <c r="K1639" s="61">
        <v>7.4602999999999996E-3</v>
      </c>
      <c r="L1639" s="62">
        <v>3.0000000000000001E-6</v>
      </c>
      <c r="M1639" s="60">
        <v>31758</v>
      </c>
    </row>
    <row r="1640" spans="1:13" hidden="1" x14ac:dyDescent="0.2">
      <c r="A1640" s="8" t="s">
        <v>288</v>
      </c>
      <c r="B1640" s="8" t="s">
        <v>100</v>
      </c>
      <c r="C1640" t="s">
        <v>26</v>
      </c>
      <c r="D1640" t="s">
        <v>45</v>
      </c>
      <c r="E1640" s="8">
        <v>0.49698700000000001</v>
      </c>
      <c r="F1640" s="8">
        <v>49218060</v>
      </c>
      <c r="G1640" s="8">
        <v>19</v>
      </c>
      <c r="H1640" s="8" t="s">
        <v>1712</v>
      </c>
      <c r="I1640" s="9" t="s">
        <v>1713</v>
      </c>
      <c r="J1640" s="60">
        <v>-3.4834200000000003E-2</v>
      </c>
      <c r="K1640" s="61">
        <v>7.4602999999999996E-3</v>
      </c>
      <c r="L1640" s="62">
        <v>3.0000000000000001E-6</v>
      </c>
      <c r="M1640" s="60">
        <v>31758</v>
      </c>
    </row>
    <row r="1641" spans="1:13" hidden="1" x14ac:dyDescent="0.2">
      <c r="A1641" s="8" t="s">
        <v>267</v>
      </c>
      <c r="B1641" s="8" t="s">
        <v>100</v>
      </c>
      <c r="C1641" s="8" t="s">
        <v>26</v>
      </c>
      <c r="D1641" s="8" t="s">
        <v>45</v>
      </c>
      <c r="E1641" s="8">
        <v>0.49823800000000001</v>
      </c>
      <c r="F1641" s="8">
        <v>49218060</v>
      </c>
      <c r="G1641" s="8">
        <v>19</v>
      </c>
      <c r="H1641" s="8" t="s">
        <v>454</v>
      </c>
      <c r="I1641" s="9" t="s">
        <v>1714</v>
      </c>
      <c r="J1641" s="60">
        <v>-7.2519999999999998E-3</v>
      </c>
      <c r="K1641" s="61">
        <v>1.5547200000000001E-3</v>
      </c>
      <c r="L1641" s="62">
        <v>3.0900000000000001E-6</v>
      </c>
      <c r="M1641" s="60">
        <v>331159</v>
      </c>
    </row>
    <row r="1642" spans="1:13" hidden="1" x14ac:dyDescent="0.2">
      <c r="A1642" s="8" t="s">
        <v>288</v>
      </c>
      <c r="B1642" s="8" t="s">
        <v>100</v>
      </c>
      <c r="C1642" t="s">
        <v>26</v>
      </c>
      <c r="D1642" t="s">
        <v>45</v>
      </c>
      <c r="E1642" s="8">
        <v>0.49823800000000001</v>
      </c>
      <c r="F1642" s="8">
        <v>49218060</v>
      </c>
      <c r="G1642" s="8">
        <v>19</v>
      </c>
      <c r="H1642" s="8" t="s">
        <v>454</v>
      </c>
      <c r="I1642" s="9" t="s">
        <v>1714</v>
      </c>
      <c r="J1642" s="60">
        <v>-7.2519899999999998E-3</v>
      </c>
      <c r="K1642" s="61">
        <v>1.5547200000000001E-3</v>
      </c>
      <c r="L1642" s="62">
        <v>3.0900000000000001E-6</v>
      </c>
      <c r="M1642" s="60">
        <v>331159</v>
      </c>
    </row>
    <row r="1643" spans="1:13" hidden="1" x14ac:dyDescent="0.2">
      <c r="A1643" s="8" t="s">
        <v>267</v>
      </c>
      <c r="B1643" s="8" t="s">
        <v>132</v>
      </c>
      <c r="C1643" s="8" t="s">
        <v>14</v>
      </c>
      <c r="D1643" s="8" t="s">
        <v>45</v>
      </c>
      <c r="E1643" s="8">
        <v>0.28392000000000001</v>
      </c>
      <c r="F1643" s="8">
        <v>135837906</v>
      </c>
      <c r="G1643" s="8">
        <v>2</v>
      </c>
      <c r="H1643" s="8" t="s">
        <v>702</v>
      </c>
      <c r="I1643" s="9" t="s">
        <v>756</v>
      </c>
      <c r="J1643" s="60">
        <v>2.00872E-2</v>
      </c>
      <c r="K1643" s="61">
        <v>4.3048100000000001E-3</v>
      </c>
      <c r="L1643" s="62">
        <v>3.1E-6</v>
      </c>
      <c r="M1643" s="60">
        <v>115006</v>
      </c>
    </row>
    <row r="1644" spans="1:13" hidden="1" x14ac:dyDescent="0.2">
      <c r="A1644" s="8" t="s">
        <v>267</v>
      </c>
      <c r="B1644" s="8" t="s">
        <v>132</v>
      </c>
      <c r="C1644" s="8" t="s">
        <v>14</v>
      </c>
      <c r="D1644" s="8" t="s">
        <v>45</v>
      </c>
      <c r="E1644" s="8">
        <v>0.28391100000000002</v>
      </c>
      <c r="F1644" s="8">
        <v>135837906</v>
      </c>
      <c r="G1644" s="8">
        <v>2</v>
      </c>
      <c r="H1644" s="8" t="s">
        <v>893</v>
      </c>
      <c r="I1644" s="9" t="s">
        <v>894</v>
      </c>
      <c r="J1644" s="60">
        <v>1.9738599999999999E-2</v>
      </c>
      <c r="K1644" s="61">
        <v>4.4276200000000002E-3</v>
      </c>
      <c r="L1644" s="62">
        <v>3.1E-6</v>
      </c>
      <c r="M1644" s="60" t="s">
        <v>150</v>
      </c>
    </row>
    <row r="1645" spans="1:13" x14ac:dyDescent="0.2">
      <c r="A1645" s="8" t="s">
        <v>267</v>
      </c>
      <c r="B1645" s="8" t="s">
        <v>135</v>
      </c>
      <c r="C1645" s="8" t="s">
        <v>26</v>
      </c>
      <c r="D1645" s="8" t="s">
        <v>45</v>
      </c>
      <c r="E1645" s="8">
        <v>0.73868100000000003</v>
      </c>
      <c r="F1645" s="8">
        <v>136616754</v>
      </c>
      <c r="G1645" s="8">
        <v>2</v>
      </c>
      <c r="H1645" s="8" t="s">
        <v>889</v>
      </c>
      <c r="I1645" s="9" t="s">
        <v>890</v>
      </c>
      <c r="J1645" s="82">
        <v>-1.9113999999999999E-2</v>
      </c>
      <c r="K1645" s="83">
        <v>4.4000999999999997E-3</v>
      </c>
      <c r="L1645" s="82">
        <v>3.1999999999999999E-6</v>
      </c>
      <c r="M1645" s="82" t="s">
        <v>150</v>
      </c>
    </row>
    <row r="1646" spans="1:13" hidden="1" x14ac:dyDescent="0.2">
      <c r="A1646" s="8" t="s">
        <v>267</v>
      </c>
      <c r="B1646" s="8" t="s">
        <v>100</v>
      </c>
      <c r="C1646" s="8" t="s">
        <v>26</v>
      </c>
      <c r="D1646" s="8" t="s">
        <v>45</v>
      </c>
      <c r="E1646" s="8">
        <v>0.49804300000000001</v>
      </c>
      <c r="F1646" s="8">
        <v>49218060</v>
      </c>
      <c r="G1646" s="8">
        <v>19</v>
      </c>
      <c r="H1646" s="8" t="s">
        <v>1715</v>
      </c>
      <c r="I1646" s="9" t="s">
        <v>1716</v>
      </c>
      <c r="J1646" s="60">
        <v>5.7071099999999996E-3</v>
      </c>
      <c r="K1646" s="61">
        <v>1.2259899999999999E-3</v>
      </c>
      <c r="L1646" s="62">
        <v>3.1999999999999999E-6</v>
      </c>
      <c r="M1646" s="60">
        <v>446462</v>
      </c>
    </row>
    <row r="1647" spans="1:13" hidden="1" x14ac:dyDescent="0.2">
      <c r="A1647" s="8" t="s">
        <v>267</v>
      </c>
      <c r="B1647" s="8" t="s">
        <v>100</v>
      </c>
      <c r="C1647" s="8" t="s">
        <v>26</v>
      </c>
      <c r="D1647" s="8" t="s">
        <v>45</v>
      </c>
      <c r="E1647" s="8">
        <v>0.49689800000000001</v>
      </c>
      <c r="F1647" s="8">
        <v>49218060</v>
      </c>
      <c r="G1647" s="8">
        <v>19</v>
      </c>
      <c r="H1647" s="8" t="s">
        <v>1717</v>
      </c>
      <c r="I1647" s="9" t="s">
        <v>1718</v>
      </c>
      <c r="J1647" s="60">
        <v>1.95269E-2</v>
      </c>
      <c r="K1647" s="61">
        <v>4.06793E-3</v>
      </c>
      <c r="L1647" s="62">
        <v>3.1999999999999999E-6</v>
      </c>
      <c r="M1647" s="60" t="s">
        <v>150</v>
      </c>
    </row>
    <row r="1648" spans="1:13" hidden="1" x14ac:dyDescent="0.2">
      <c r="A1648" s="8" t="s">
        <v>288</v>
      </c>
      <c r="B1648" s="8" t="s">
        <v>100</v>
      </c>
      <c r="C1648" t="s">
        <v>26</v>
      </c>
      <c r="D1648" t="s">
        <v>45</v>
      </c>
      <c r="E1648" s="8">
        <v>0.49689800000000001</v>
      </c>
      <c r="F1648" s="8">
        <v>49218060</v>
      </c>
      <c r="G1648" s="8">
        <v>19</v>
      </c>
      <c r="H1648" s="8" t="s">
        <v>1717</v>
      </c>
      <c r="I1648" s="9" t="s">
        <v>1718</v>
      </c>
      <c r="J1648" s="60">
        <v>1.95269E-2</v>
      </c>
      <c r="K1648" s="61">
        <v>4.06793E-3</v>
      </c>
      <c r="L1648" s="62">
        <v>3.1999999999999999E-6</v>
      </c>
      <c r="M1648" s="60" t="s">
        <v>150</v>
      </c>
    </row>
    <row r="1649" spans="1:13" hidden="1" x14ac:dyDescent="0.2">
      <c r="A1649" s="8" t="s">
        <v>288</v>
      </c>
      <c r="B1649" s="8" t="s">
        <v>100</v>
      </c>
      <c r="C1649" t="s">
        <v>26</v>
      </c>
      <c r="D1649" t="s">
        <v>45</v>
      </c>
      <c r="E1649" s="8">
        <v>0.49804300000000001</v>
      </c>
      <c r="F1649" s="8">
        <v>49218060</v>
      </c>
      <c r="G1649" s="8">
        <v>19</v>
      </c>
      <c r="H1649" s="8" t="s">
        <v>1715</v>
      </c>
      <c r="I1649" s="9" t="s">
        <v>1716</v>
      </c>
      <c r="J1649" s="60">
        <v>5.7071099999999996E-3</v>
      </c>
      <c r="K1649" s="61">
        <v>1.2259899999999999E-3</v>
      </c>
      <c r="L1649" s="62">
        <v>3.1999999999999999E-6</v>
      </c>
      <c r="M1649" s="60">
        <v>446462</v>
      </c>
    </row>
    <row r="1650" spans="1:13" hidden="1" x14ac:dyDescent="0.2">
      <c r="A1650" s="8" t="s">
        <v>267</v>
      </c>
      <c r="B1650" s="8" t="s">
        <v>100</v>
      </c>
      <c r="C1650" s="8" t="s">
        <v>26</v>
      </c>
      <c r="D1650" s="8" t="s">
        <v>45</v>
      </c>
      <c r="E1650" s="8">
        <v>0.49680000000000002</v>
      </c>
      <c r="F1650" s="8">
        <v>49218060</v>
      </c>
      <c r="G1650" s="8">
        <v>19</v>
      </c>
      <c r="H1650" s="8" t="s">
        <v>1099</v>
      </c>
      <c r="I1650" s="9" t="s">
        <v>1719</v>
      </c>
      <c r="J1650" s="60">
        <v>1.7140900000000001E-2</v>
      </c>
      <c r="K1650" s="61">
        <v>3.6805200000000001E-3</v>
      </c>
      <c r="L1650" s="62">
        <v>3.2100000000000002E-6</v>
      </c>
      <c r="M1650" s="60">
        <v>166066</v>
      </c>
    </row>
    <row r="1651" spans="1:13" hidden="1" x14ac:dyDescent="0.2">
      <c r="A1651" s="8" t="s">
        <v>288</v>
      </c>
      <c r="B1651" s="8" t="s">
        <v>100</v>
      </c>
      <c r="C1651" t="s">
        <v>26</v>
      </c>
      <c r="D1651" t="s">
        <v>45</v>
      </c>
      <c r="E1651" s="8">
        <v>0.49680000000000002</v>
      </c>
      <c r="F1651" s="8">
        <v>49218060</v>
      </c>
      <c r="G1651" s="8">
        <v>19</v>
      </c>
      <c r="H1651" s="8" t="s">
        <v>1099</v>
      </c>
      <c r="I1651" s="9" t="s">
        <v>1719</v>
      </c>
      <c r="J1651" s="60">
        <v>1.7140900000000001E-2</v>
      </c>
      <c r="K1651" s="61">
        <v>3.6805200000000001E-3</v>
      </c>
      <c r="L1651" s="62">
        <v>3.2100000000000002E-6</v>
      </c>
      <c r="M1651" s="60">
        <v>166066</v>
      </c>
    </row>
    <row r="1652" spans="1:13" x14ac:dyDescent="0.2">
      <c r="A1652" s="8" t="s">
        <v>267</v>
      </c>
      <c r="B1652" s="8" t="s">
        <v>135</v>
      </c>
      <c r="C1652" s="8" t="s">
        <v>26</v>
      </c>
      <c r="D1652" s="8" t="s">
        <v>45</v>
      </c>
      <c r="E1652" s="8">
        <v>0.59740000000000004</v>
      </c>
      <c r="F1652" s="8">
        <v>136616754</v>
      </c>
      <c r="G1652" s="8">
        <v>2</v>
      </c>
      <c r="H1652" s="8" t="s">
        <v>891</v>
      </c>
      <c r="I1652" s="9" t="s">
        <v>892</v>
      </c>
      <c r="J1652" s="82">
        <v>3.7199999999999997E-2</v>
      </c>
      <c r="K1652" s="83">
        <v>8.0000000000000002E-3</v>
      </c>
      <c r="L1652" s="82">
        <v>3.2899999999999998E-6</v>
      </c>
      <c r="M1652" s="82" t="s">
        <v>150</v>
      </c>
    </row>
    <row r="1653" spans="1:13" hidden="1" x14ac:dyDescent="0.2">
      <c r="A1653" s="8" t="s">
        <v>267</v>
      </c>
      <c r="B1653" s="8" t="s">
        <v>100</v>
      </c>
      <c r="C1653" s="8" t="s">
        <v>26</v>
      </c>
      <c r="D1653" s="8" t="s">
        <v>45</v>
      </c>
      <c r="E1653" s="8">
        <v>0.49823800000000001</v>
      </c>
      <c r="F1653" s="8">
        <v>49218060</v>
      </c>
      <c r="G1653" s="8">
        <v>19</v>
      </c>
      <c r="H1653" s="8" t="s">
        <v>1503</v>
      </c>
      <c r="I1653" s="9" t="s">
        <v>1720</v>
      </c>
      <c r="J1653" s="60">
        <v>-8.6406999999999994E-3</v>
      </c>
      <c r="K1653" s="61">
        <v>1.85747E-3</v>
      </c>
      <c r="L1653" s="62">
        <v>3.2899999999999998E-6</v>
      </c>
      <c r="M1653" s="60">
        <v>313248</v>
      </c>
    </row>
    <row r="1654" spans="1:13" hidden="1" x14ac:dyDescent="0.2">
      <c r="A1654" s="8" t="s">
        <v>287</v>
      </c>
      <c r="B1654" s="8" t="s">
        <v>33</v>
      </c>
      <c r="C1654" t="s">
        <v>14</v>
      </c>
      <c r="D1654" t="s">
        <v>15</v>
      </c>
      <c r="E1654" s="8">
        <v>0.23505999999999999</v>
      </c>
      <c r="F1654" s="8">
        <v>41519430</v>
      </c>
      <c r="G1654" s="8">
        <v>6</v>
      </c>
      <c r="H1654" s="8" t="s">
        <v>376</v>
      </c>
      <c r="I1654" s="9" t="s">
        <v>377</v>
      </c>
      <c r="J1654" s="60">
        <v>-0.36174000000000001</v>
      </c>
      <c r="K1654" s="61">
        <v>7.7761999999999998E-2</v>
      </c>
      <c r="L1654" s="62">
        <v>3.2899999999999998E-6</v>
      </c>
      <c r="M1654" s="60">
        <v>312215</v>
      </c>
    </row>
    <row r="1655" spans="1:13" hidden="1" x14ac:dyDescent="0.2">
      <c r="A1655" s="8" t="s">
        <v>288</v>
      </c>
      <c r="B1655" s="8" t="s">
        <v>100</v>
      </c>
      <c r="C1655" t="s">
        <v>26</v>
      </c>
      <c r="D1655" t="s">
        <v>45</v>
      </c>
      <c r="E1655" s="8">
        <v>0.49823800000000001</v>
      </c>
      <c r="F1655" s="8">
        <v>49218060</v>
      </c>
      <c r="G1655" s="8">
        <v>19</v>
      </c>
      <c r="H1655" s="8" t="s">
        <v>1503</v>
      </c>
      <c r="I1655" s="9" t="s">
        <v>1720</v>
      </c>
      <c r="J1655" s="60">
        <v>-8.6406999999999994E-3</v>
      </c>
      <c r="K1655" s="61">
        <v>1.85747E-3</v>
      </c>
      <c r="L1655" s="62">
        <v>3.2899999999999998E-6</v>
      </c>
      <c r="M1655" s="60">
        <v>313248</v>
      </c>
    </row>
    <row r="1656" spans="1:13" hidden="1" x14ac:dyDescent="0.2">
      <c r="A1656" s="8" t="s">
        <v>226</v>
      </c>
      <c r="B1656" t="s">
        <v>33</v>
      </c>
      <c r="C1656" t="s">
        <v>14</v>
      </c>
      <c r="D1656" t="s">
        <v>15</v>
      </c>
      <c r="E1656">
        <v>0.23505999999999999</v>
      </c>
      <c r="F1656">
        <v>41519430</v>
      </c>
      <c r="G1656" s="8">
        <v>6</v>
      </c>
      <c r="H1656" t="s">
        <v>376</v>
      </c>
      <c r="I1656" t="s">
        <v>377</v>
      </c>
      <c r="J1656" s="67">
        <v>-0.36174000000000001</v>
      </c>
      <c r="K1656" s="61">
        <v>7.7761999999999998E-2</v>
      </c>
      <c r="L1656" s="62">
        <v>3.2910899999999999E-6</v>
      </c>
      <c r="M1656" s="60">
        <v>312215</v>
      </c>
    </row>
    <row r="1657" spans="1:13" hidden="1" x14ac:dyDescent="0.2">
      <c r="A1657" s="8" t="s">
        <v>233</v>
      </c>
      <c r="B1657" s="8" t="s">
        <v>69</v>
      </c>
      <c r="C1657" t="s">
        <v>15</v>
      </c>
      <c r="D1657" t="s">
        <v>14</v>
      </c>
      <c r="E1657" s="8">
        <v>0.16938</v>
      </c>
      <c r="F1657" s="8">
        <v>17019559</v>
      </c>
      <c r="G1657" s="8">
        <v>10</v>
      </c>
      <c r="H1657" s="8" t="s">
        <v>2003</v>
      </c>
      <c r="I1657" s="9" t="s">
        <v>2004</v>
      </c>
      <c r="J1657" s="60">
        <v>-1.33884E-2</v>
      </c>
      <c r="K1657" s="61">
        <v>2.8794699999999999E-3</v>
      </c>
      <c r="L1657" s="62">
        <v>3.2999700000000002E-6</v>
      </c>
      <c r="M1657" s="60">
        <v>408112</v>
      </c>
    </row>
    <row r="1658" spans="1:13" x14ac:dyDescent="0.2">
      <c r="A1658" s="8" t="s">
        <v>267</v>
      </c>
      <c r="B1658" s="8" t="s">
        <v>135</v>
      </c>
      <c r="C1658" s="8" t="s">
        <v>26</v>
      </c>
      <c r="D1658" s="8" t="s">
        <v>45</v>
      </c>
      <c r="E1658" s="8">
        <v>0.73868100000000003</v>
      </c>
      <c r="F1658" s="8">
        <v>136616754</v>
      </c>
      <c r="G1658" s="8">
        <v>2</v>
      </c>
      <c r="H1658" s="8" t="s">
        <v>893</v>
      </c>
      <c r="I1658" s="9" t="s">
        <v>894</v>
      </c>
      <c r="J1658" s="82">
        <v>-2.08741E-2</v>
      </c>
      <c r="K1658" s="83">
        <v>4.5953699999999997E-3</v>
      </c>
      <c r="L1658" s="82">
        <v>3.3000000000000002E-6</v>
      </c>
      <c r="M1658" s="82" t="s">
        <v>150</v>
      </c>
    </row>
    <row r="1659" spans="1:13" hidden="1" x14ac:dyDescent="0.2">
      <c r="A1659" s="8" t="s">
        <v>267</v>
      </c>
      <c r="B1659" s="8" t="s">
        <v>100</v>
      </c>
      <c r="C1659" s="8" t="s">
        <v>26</v>
      </c>
      <c r="D1659" s="8" t="s">
        <v>45</v>
      </c>
      <c r="E1659" s="8">
        <v>0.48423300000000002</v>
      </c>
      <c r="F1659" s="8">
        <v>49218060</v>
      </c>
      <c r="G1659" s="8">
        <v>19</v>
      </c>
      <c r="H1659" s="8" t="s">
        <v>1721</v>
      </c>
      <c r="I1659" s="9" t="s">
        <v>1722</v>
      </c>
      <c r="J1659" s="60">
        <v>-8.5768000000000007E-3</v>
      </c>
      <c r="K1659" s="61">
        <v>1.90409E-3</v>
      </c>
      <c r="L1659" s="62">
        <v>3.3000000000000002E-6</v>
      </c>
      <c r="M1659" s="60">
        <v>443081</v>
      </c>
    </row>
    <row r="1660" spans="1:13" hidden="1" x14ac:dyDescent="0.2">
      <c r="A1660" s="8" t="s">
        <v>267</v>
      </c>
      <c r="B1660" s="8" t="s">
        <v>100</v>
      </c>
      <c r="C1660" s="8" t="s">
        <v>26</v>
      </c>
      <c r="D1660" s="8" t="s">
        <v>45</v>
      </c>
      <c r="E1660" s="8">
        <v>0.49785200000000002</v>
      </c>
      <c r="F1660" s="8">
        <v>49218060</v>
      </c>
      <c r="G1660" s="8">
        <v>19</v>
      </c>
      <c r="H1660" s="8" t="s">
        <v>1723</v>
      </c>
      <c r="I1660" s="9" t="s">
        <v>1724</v>
      </c>
      <c r="J1660" s="60">
        <v>9.6725999999999995E-4</v>
      </c>
      <c r="K1660" s="61">
        <v>2.0787E-4</v>
      </c>
      <c r="L1660" s="62">
        <v>3.3000000000000002E-6</v>
      </c>
      <c r="M1660" s="60">
        <v>462399</v>
      </c>
    </row>
    <row r="1661" spans="1:13" hidden="1" x14ac:dyDescent="0.2">
      <c r="A1661" s="8" t="s">
        <v>267</v>
      </c>
      <c r="B1661" s="8" t="s">
        <v>132</v>
      </c>
      <c r="C1661" s="8" t="s">
        <v>14</v>
      </c>
      <c r="D1661" s="8" t="s">
        <v>45</v>
      </c>
      <c r="E1661" s="8">
        <v>0.28137200000000001</v>
      </c>
      <c r="F1661" s="8">
        <v>135837906</v>
      </c>
      <c r="G1661" s="8">
        <v>2</v>
      </c>
      <c r="H1661" s="8" t="s">
        <v>641</v>
      </c>
      <c r="I1661" s="9" t="s">
        <v>642</v>
      </c>
      <c r="J1661" s="60">
        <v>-9.5463000000000006E-3</v>
      </c>
      <c r="K1661" s="61">
        <v>2.2319499999999999E-3</v>
      </c>
      <c r="L1661" s="62">
        <v>3.3000000000000002E-6</v>
      </c>
      <c r="M1661" s="60">
        <v>545193</v>
      </c>
    </row>
    <row r="1662" spans="1:13" hidden="1" x14ac:dyDescent="0.2">
      <c r="A1662" s="8" t="s">
        <v>267</v>
      </c>
      <c r="B1662" s="8" t="s">
        <v>132</v>
      </c>
      <c r="C1662" s="8" t="s">
        <v>14</v>
      </c>
      <c r="D1662" s="8" t="s">
        <v>45</v>
      </c>
      <c r="E1662" s="8">
        <v>0.26536999999999999</v>
      </c>
      <c r="F1662" s="8">
        <v>135837906</v>
      </c>
      <c r="G1662" s="8">
        <v>2</v>
      </c>
      <c r="H1662" s="8" t="s">
        <v>700</v>
      </c>
      <c r="I1662" s="9" t="s">
        <v>786</v>
      </c>
      <c r="J1662" s="60">
        <v>-1.7049999999999999E-2</v>
      </c>
      <c r="K1662" s="61">
        <v>3.666E-3</v>
      </c>
      <c r="L1662" s="62">
        <v>3.3000000000000002E-6</v>
      </c>
      <c r="M1662" s="60">
        <v>344052</v>
      </c>
    </row>
    <row r="1663" spans="1:13" hidden="1" x14ac:dyDescent="0.2">
      <c r="A1663" s="8" t="s">
        <v>288</v>
      </c>
      <c r="B1663" s="8" t="s">
        <v>100</v>
      </c>
      <c r="C1663" t="s">
        <v>26</v>
      </c>
      <c r="D1663" t="s">
        <v>45</v>
      </c>
      <c r="E1663" s="8">
        <v>0.49785200000000002</v>
      </c>
      <c r="F1663" s="8">
        <v>49218060</v>
      </c>
      <c r="G1663" s="8">
        <v>19</v>
      </c>
      <c r="H1663" s="8" t="s">
        <v>1723</v>
      </c>
      <c r="I1663" s="9" t="s">
        <v>1724</v>
      </c>
      <c r="J1663" s="60">
        <v>9.67263E-4</v>
      </c>
      <c r="K1663" s="61">
        <v>2.07865E-4</v>
      </c>
      <c r="L1663" s="62">
        <v>3.3000000000000002E-6</v>
      </c>
      <c r="M1663" s="60">
        <v>462399</v>
      </c>
    </row>
    <row r="1664" spans="1:13" hidden="1" x14ac:dyDescent="0.2">
      <c r="A1664" s="8" t="s">
        <v>288</v>
      </c>
      <c r="B1664" s="8" t="s">
        <v>100</v>
      </c>
      <c r="C1664" t="s">
        <v>26</v>
      </c>
      <c r="D1664" t="s">
        <v>45</v>
      </c>
      <c r="E1664" s="8">
        <v>0.48423300000000002</v>
      </c>
      <c r="F1664" s="8">
        <v>49218060</v>
      </c>
      <c r="G1664" s="8">
        <v>19</v>
      </c>
      <c r="H1664" s="8" t="s">
        <v>1721</v>
      </c>
      <c r="I1664" s="9" t="s">
        <v>1722</v>
      </c>
      <c r="J1664" s="60">
        <v>-8.5767800000000009E-3</v>
      </c>
      <c r="K1664" s="61">
        <v>1.90409E-3</v>
      </c>
      <c r="L1664" s="62">
        <v>3.3000000000000002E-6</v>
      </c>
      <c r="M1664" s="60">
        <v>443081</v>
      </c>
    </row>
    <row r="1665" spans="1:13" hidden="1" x14ac:dyDescent="0.2">
      <c r="A1665" s="8" t="s">
        <v>267</v>
      </c>
      <c r="B1665" s="8" t="s">
        <v>132</v>
      </c>
      <c r="C1665" s="8" t="s">
        <v>14</v>
      </c>
      <c r="D1665" s="8" t="s">
        <v>45</v>
      </c>
      <c r="E1665" s="8">
        <v>0.44115399999999999</v>
      </c>
      <c r="F1665" s="8">
        <v>135837906</v>
      </c>
      <c r="G1665" s="8">
        <v>2</v>
      </c>
      <c r="H1665" s="8" t="s">
        <v>1981</v>
      </c>
      <c r="I1665" s="9" t="s">
        <v>1982</v>
      </c>
      <c r="J1665" s="60">
        <v>-5.5694800000000003E-2</v>
      </c>
      <c r="K1665" s="61">
        <v>1.19776E-2</v>
      </c>
      <c r="L1665" s="62">
        <v>3.32E-6</v>
      </c>
      <c r="M1665" s="60">
        <v>24355</v>
      </c>
    </row>
    <row r="1666" spans="1:13" x14ac:dyDescent="0.2">
      <c r="A1666" s="8" t="s">
        <v>267</v>
      </c>
      <c r="B1666" s="8" t="s">
        <v>135</v>
      </c>
      <c r="C1666" s="8" t="s">
        <v>26</v>
      </c>
      <c r="D1666" s="8" t="s">
        <v>45</v>
      </c>
      <c r="E1666" s="8" t="s">
        <v>150</v>
      </c>
      <c r="F1666" s="8">
        <v>136616754</v>
      </c>
      <c r="G1666" s="8">
        <v>2</v>
      </c>
      <c r="H1666" s="8" t="s">
        <v>895</v>
      </c>
      <c r="I1666" s="9" t="s">
        <v>896</v>
      </c>
      <c r="J1666" s="82">
        <v>4.3200000000000002E-2</v>
      </c>
      <c r="K1666" s="83">
        <v>9.2999999999999992E-3</v>
      </c>
      <c r="L1666" s="82">
        <v>3.4000000000000001E-6</v>
      </c>
      <c r="M1666" s="82">
        <v>5662</v>
      </c>
    </row>
    <row r="1667" spans="1:13" x14ac:dyDescent="0.2">
      <c r="A1667" s="8" t="s">
        <v>267</v>
      </c>
      <c r="B1667" s="8" t="s">
        <v>135</v>
      </c>
      <c r="C1667" s="8" t="s">
        <v>26</v>
      </c>
      <c r="D1667" s="8" t="s">
        <v>45</v>
      </c>
      <c r="E1667" s="8">
        <v>0.73868100000000003</v>
      </c>
      <c r="F1667" s="8">
        <v>136616754</v>
      </c>
      <c r="G1667" s="8">
        <v>2</v>
      </c>
      <c r="H1667" s="8" t="s">
        <v>897</v>
      </c>
      <c r="I1667" s="9" t="s">
        <v>898</v>
      </c>
      <c r="J1667" s="82">
        <v>-1.7232299999999999E-2</v>
      </c>
      <c r="K1667" s="83">
        <v>4.1808100000000001E-3</v>
      </c>
      <c r="L1667" s="82">
        <v>3.4000000000000001E-6</v>
      </c>
      <c r="M1667" s="82" t="s">
        <v>150</v>
      </c>
    </row>
    <row r="1668" spans="1:13" hidden="1" x14ac:dyDescent="0.2">
      <c r="A1668" s="8" t="s">
        <v>267</v>
      </c>
      <c r="B1668" s="8" t="s">
        <v>100</v>
      </c>
      <c r="C1668" s="8" t="s">
        <v>26</v>
      </c>
      <c r="D1668" s="8" t="s">
        <v>45</v>
      </c>
      <c r="E1668" s="8">
        <v>0.49029299999999998</v>
      </c>
      <c r="F1668" s="8">
        <v>49218060</v>
      </c>
      <c r="G1668" s="8">
        <v>19</v>
      </c>
      <c r="H1668" s="8" t="s">
        <v>1725</v>
      </c>
      <c r="I1668" s="9" t="s">
        <v>1726</v>
      </c>
      <c r="J1668" s="60">
        <v>2.0045500000000001E-2</v>
      </c>
      <c r="K1668" s="61">
        <v>4.3172100000000001E-3</v>
      </c>
      <c r="L1668" s="62">
        <v>3.4000000000000001E-6</v>
      </c>
      <c r="M1668" s="60">
        <v>95998</v>
      </c>
    </row>
    <row r="1669" spans="1:13" hidden="1" x14ac:dyDescent="0.2">
      <c r="A1669" s="8" t="s">
        <v>267</v>
      </c>
      <c r="B1669" s="8" t="s">
        <v>132</v>
      </c>
      <c r="C1669" s="8" t="s">
        <v>14</v>
      </c>
      <c r="D1669" s="8" t="s">
        <v>45</v>
      </c>
      <c r="E1669" s="8">
        <v>0.26533000000000001</v>
      </c>
      <c r="F1669" s="8">
        <v>135837906</v>
      </c>
      <c r="G1669" s="8">
        <v>2</v>
      </c>
      <c r="H1669" s="8" t="s">
        <v>903</v>
      </c>
      <c r="I1669" s="9" t="s">
        <v>904</v>
      </c>
      <c r="J1669" s="60">
        <v>2.9914E-3</v>
      </c>
      <c r="K1669" s="61">
        <v>6.4398999999999999E-4</v>
      </c>
      <c r="L1669" s="62">
        <v>3.4000000000000001E-6</v>
      </c>
      <c r="M1669" s="60">
        <v>342590</v>
      </c>
    </row>
    <row r="1670" spans="1:13" hidden="1" x14ac:dyDescent="0.2">
      <c r="A1670" s="8" t="s">
        <v>288</v>
      </c>
      <c r="B1670" s="8" t="s">
        <v>100</v>
      </c>
      <c r="C1670" t="s">
        <v>26</v>
      </c>
      <c r="D1670" t="s">
        <v>45</v>
      </c>
      <c r="E1670" s="8">
        <v>0.49029299999999998</v>
      </c>
      <c r="F1670" s="8">
        <v>49218060</v>
      </c>
      <c r="G1670" s="8">
        <v>19</v>
      </c>
      <c r="H1670" s="8" t="s">
        <v>1725</v>
      </c>
      <c r="I1670" s="9" t="s">
        <v>1726</v>
      </c>
      <c r="J1670" s="60">
        <v>2.0045500000000001E-2</v>
      </c>
      <c r="K1670" s="61">
        <v>4.3172100000000001E-3</v>
      </c>
      <c r="L1670" s="62">
        <v>3.4000000000000001E-6</v>
      </c>
      <c r="M1670" s="60">
        <v>95998</v>
      </c>
    </row>
    <row r="1671" spans="1:13" hidden="1" x14ac:dyDescent="0.2">
      <c r="A1671" s="8" t="s">
        <v>267</v>
      </c>
      <c r="B1671" s="8" t="s">
        <v>132</v>
      </c>
      <c r="C1671" s="8" t="s">
        <v>14</v>
      </c>
      <c r="D1671" s="8" t="s">
        <v>45</v>
      </c>
      <c r="E1671" s="8">
        <v>0.26558100000000001</v>
      </c>
      <c r="F1671" s="8">
        <v>135837906</v>
      </c>
      <c r="G1671" s="8">
        <v>2</v>
      </c>
      <c r="H1671" s="8" t="s">
        <v>754</v>
      </c>
      <c r="I1671" s="9" t="s">
        <v>755</v>
      </c>
      <c r="J1671" s="60">
        <v>-1.23E-2</v>
      </c>
      <c r="K1671" s="61">
        <v>2.7000000000000001E-3</v>
      </c>
      <c r="L1671" s="62">
        <v>3.4199999999999999E-6</v>
      </c>
      <c r="M1671" s="60">
        <v>359983</v>
      </c>
    </row>
    <row r="1672" spans="1:13" hidden="1" x14ac:dyDescent="0.2">
      <c r="A1672" s="8" t="s">
        <v>267</v>
      </c>
      <c r="B1672" s="8" t="s">
        <v>128</v>
      </c>
      <c r="C1672" s="8" t="s">
        <v>26</v>
      </c>
      <c r="D1672" s="8" t="s">
        <v>15</v>
      </c>
      <c r="E1672" s="8">
        <v>0.29676999999999998</v>
      </c>
      <c r="F1672" s="8">
        <v>1030320</v>
      </c>
      <c r="G1672" s="8">
        <v>19</v>
      </c>
      <c r="H1672" s="8" t="s">
        <v>1838</v>
      </c>
      <c r="I1672" s="9" t="s">
        <v>1839</v>
      </c>
      <c r="J1672" s="60">
        <v>0.1288</v>
      </c>
      <c r="K1672" s="61">
        <v>2.7699999999999999E-2</v>
      </c>
      <c r="L1672" s="62">
        <v>3.4699999999999998E-6</v>
      </c>
      <c r="M1672" s="60">
        <v>3301</v>
      </c>
    </row>
    <row r="1673" spans="1:13" hidden="1" x14ac:dyDescent="0.2">
      <c r="A1673" s="8" t="s">
        <v>267</v>
      </c>
      <c r="B1673" s="8" t="s">
        <v>132</v>
      </c>
      <c r="C1673" s="8" t="s">
        <v>14</v>
      </c>
      <c r="D1673" s="8" t="s">
        <v>45</v>
      </c>
      <c r="E1673" s="8">
        <v>0.41239999999999999</v>
      </c>
      <c r="F1673" s="8">
        <v>135837906</v>
      </c>
      <c r="G1673" s="8">
        <v>2</v>
      </c>
      <c r="H1673" s="8" t="s">
        <v>860</v>
      </c>
      <c r="I1673" s="9" t="s">
        <v>861</v>
      </c>
      <c r="J1673" s="60">
        <v>-5.5300000000000002E-2</v>
      </c>
      <c r="K1673" s="61">
        <v>1.1900000000000001E-2</v>
      </c>
      <c r="L1673" s="62">
        <v>3.49E-6</v>
      </c>
      <c r="M1673" s="60" t="s">
        <v>150</v>
      </c>
    </row>
    <row r="1674" spans="1:13" hidden="1" x14ac:dyDescent="0.2">
      <c r="A1674" s="8" t="s">
        <v>267</v>
      </c>
      <c r="B1674" s="8" t="s">
        <v>128</v>
      </c>
      <c r="C1674" s="8" t="s">
        <v>26</v>
      </c>
      <c r="D1674" s="8" t="s">
        <v>15</v>
      </c>
      <c r="E1674" s="8">
        <v>0.30031400000000003</v>
      </c>
      <c r="F1674" s="8">
        <v>1030320</v>
      </c>
      <c r="G1674" s="8">
        <v>19</v>
      </c>
      <c r="H1674" s="8" t="s">
        <v>1023</v>
      </c>
      <c r="I1674" s="9" t="s">
        <v>1044</v>
      </c>
      <c r="J1674" s="60">
        <v>1.04794E-2</v>
      </c>
      <c r="K1674" s="61">
        <v>2.2602299999999998E-3</v>
      </c>
      <c r="L1674" s="62">
        <v>3.4999999999999999E-6</v>
      </c>
      <c r="M1674" s="60">
        <v>408112</v>
      </c>
    </row>
    <row r="1675" spans="1:13" hidden="1" x14ac:dyDescent="0.2">
      <c r="A1675" s="8" t="s">
        <v>267</v>
      </c>
      <c r="B1675" s="8" t="s">
        <v>100</v>
      </c>
      <c r="C1675" s="8" t="s">
        <v>26</v>
      </c>
      <c r="D1675" s="8" t="s">
        <v>45</v>
      </c>
      <c r="E1675" s="8" t="s">
        <v>150</v>
      </c>
      <c r="F1675" s="8">
        <v>49218060</v>
      </c>
      <c r="G1675" s="8">
        <v>19</v>
      </c>
      <c r="H1675" s="8" t="s">
        <v>1727</v>
      </c>
      <c r="I1675" s="9" t="s">
        <v>1728</v>
      </c>
      <c r="J1675" s="60">
        <v>0.118142</v>
      </c>
      <c r="K1675" s="61">
        <v>2.54734E-2</v>
      </c>
      <c r="L1675" s="62">
        <v>3.5200000000000002E-6</v>
      </c>
      <c r="M1675" s="60">
        <v>400</v>
      </c>
    </row>
    <row r="1676" spans="1:13" hidden="1" x14ac:dyDescent="0.2">
      <c r="A1676" s="8" t="s">
        <v>288</v>
      </c>
      <c r="B1676" s="8" t="s">
        <v>100</v>
      </c>
      <c r="C1676" t="s">
        <v>26</v>
      </c>
      <c r="D1676" t="s">
        <v>45</v>
      </c>
      <c r="E1676" s="8" t="s">
        <v>150</v>
      </c>
      <c r="F1676" s="8">
        <v>49218060</v>
      </c>
      <c r="G1676" s="8">
        <v>19</v>
      </c>
      <c r="H1676" s="8" t="s">
        <v>1727</v>
      </c>
      <c r="I1676" s="9" t="s">
        <v>1728</v>
      </c>
      <c r="J1676" s="60">
        <v>0.118142</v>
      </c>
      <c r="K1676" s="61">
        <v>2.54734E-2</v>
      </c>
      <c r="L1676" s="62">
        <v>3.5200000000000002E-6</v>
      </c>
      <c r="M1676" s="60">
        <v>400</v>
      </c>
    </row>
    <row r="1677" spans="1:13" hidden="1" x14ac:dyDescent="0.2">
      <c r="A1677" s="8" t="s">
        <v>267</v>
      </c>
      <c r="B1677" s="8" t="s">
        <v>128</v>
      </c>
      <c r="C1677" s="8" t="s">
        <v>26</v>
      </c>
      <c r="D1677" s="8" t="s">
        <v>15</v>
      </c>
      <c r="E1677" s="8">
        <v>0.30015500000000001</v>
      </c>
      <c r="F1677" s="8">
        <v>1030320</v>
      </c>
      <c r="G1677" s="8">
        <v>19</v>
      </c>
      <c r="H1677" s="8" t="s">
        <v>576</v>
      </c>
      <c r="I1677" s="9" t="s">
        <v>914</v>
      </c>
      <c r="J1677" s="60">
        <v>1.1812100000000001E-2</v>
      </c>
      <c r="K1677" s="61">
        <v>2.5475699999999999E-3</v>
      </c>
      <c r="L1677" s="62">
        <v>3.54E-6</v>
      </c>
      <c r="M1677" s="60">
        <v>349856</v>
      </c>
    </row>
    <row r="1678" spans="1:13" hidden="1" x14ac:dyDescent="0.2">
      <c r="A1678" s="8" t="s">
        <v>233</v>
      </c>
      <c r="B1678" s="8" t="s">
        <v>69</v>
      </c>
      <c r="C1678" t="s">
        <v>15</v>
      </c>
      <c r="D1678" t="s">
        <v>14</v>
      </c>
      <c r="E1678" s="8">
        <v>0.169405</v>
      </c>
      <c r="F1678" s="8">
        <v>17019559</v>
      </c>
      <c r="G1678" s="8">
        <v>10</v>
      </c>
      <c r="H1678" s="8" t="s">
        <v>1099</v>
      </c>
      <c r="I1678" s="9" t="s">
        <v>1323</v>
      </c>
      <c r="J1678" s="60">
        <v>1.3054899999999999E-2</v>
      </c>
      <c r="K1678" s="61">
        <v>2.8168099999999999E-3</v>
      </c>
      <c r="L1678" s="62">
        <v>3.5999800000000001E-6</v>
      </c>
      <c r="M1678" s="60">
        <v>408112</v>
      </c>
    </row>
    <row r="1679" spans="1:13" hidden="1" x14ac:dyDescent="0.2">
      <c r="A1679" s="8" t="s">
        <v>267</v>
      </c>
      <c r="B1679" s="8" t="s">
        <v>132</v>
      </c>
      <c r="C1679" s="8" t="s">
        <v>14</v>
      </c>
      <c r="D1679" s="8" t="s">
        <v>45</v>
      </c>
      <c r="E1679" s="8">
        <v>0.28097</v>
      </c>
      <c r="F1679" s="8">
        <v>135837906</v>
      </c>
      <c r="G1679" s="8">
        <v>2</v>
      </c>
      <c r="H1679" s="8" t="s">
        <v>1983</v>
      </c>
      <c r="I1679" s="9" t="s">
        <v>1984</v>
      </c>
      <c r="J1679" s="60">
        <v>-1.0310400000000001E-2</v>
      </c>
      <c r="K1679" s="61">
        <v>2.2254200000000001E-3</v>
      </c>
      <c r="L1679" s="62">
        <v>3.5999999999999998E-6</v>
      </c>
      <c r="M1679" s="60">
        <v>437354</v>
      </c>
    </row>
    <row r="1680" spans="1:13" hidden="1" x14ac:dyDescent="0.2">
      <c r="A1680" s="8" t="s">
        <v>267</v>
      </c>
      <c r="B1680" s="8" t="s">
        <v>100</v>
      </c>
      <c r="C1680" s="8" t="s">
        <v>26</v>
      </c>
      <c r="D1680" s="8" t="s">
        <v>45</v>
      </c>
      <c r="E1680" s="8" t="s">
        <v>150</v>
      </c>
      <c r="F1680" s="8">
        <v>49218060</v>
      </c>
      <c r="G1680" s="8">
        <v>19</v>
      </c>
      <c r="H1680" s="8" t="s">
        <v>1729</v>
      </c>
      <c r="I1680" s="9" t="s">
        <v>1730</v>
      </c>
      <c r="J1680" s="60">
        <v>0.02</v>
      </c>
      <c r="K1680" s="61">
        <v>4.3177099999999998E-3</v>
      </c>
      <c r="L1680" s="62">
        <v>3.6200000000000001E-6</v>
      </c>
      <c r="M1680" s="60" t="s">
        <v>150</v>
      </c>
    </row>
    <row r="1681" spans="1:13" hidden="1" x14ac:dyDescent="0.2">
      <c r="A1681" s="8" t="s">
        <v>288</v>
      </c>
      <c r="B1681" s="8" t="s">
        <v>100</v>
      </c>
      <c r="C1681" t="s">
        <v>26</v>
      </c>
      <c r="D1681" t="s">
        <v>45</v>
      </c>
      <c r="E1681" s="8" t="s">
        <v>150</v>
      </c>
      <c r="F1681" s="8">
        <v>49218060</v>
      </c>
      <c r="G1681" s="8">
        <v>19</v>
      </c>
      <c r="H1681" s="8" t="s">
        <v>1729</v>
      </c>
      <c r="I1681" s="9" t="s">
        <v>1730</v>
      </c>
      <c r="J1681" s="60">
        <v>0.02</v>
      </c>
      <c r="K1681" s="61">
        <v>4.3177099999999998E-3</v>
      </c>
      <c r="L1681" s="62">
        <v>3.6200000000000001E-6</v>
      </c>
      <c r="M1681" s="60" t="s">
        <v>150</v>
      </c>
    </row>
    <row r="1682" spans="1:13" hidden="1" x14ac:dyDescent="0.2">
      <c r="A1682" s="8" t="s">
        <v>267</v>
      </c>
      <c r="B1682" s="8" t="s">
        <v>132</v>
      </c>
      <c r="C1682" s="8" t="s">
        <v>14</v>
      </c>
      <c r="D1682" s="8" t="s">
        <v>45</v>
      </c>
      <c r="E1682" s="8">
        <v>0.267204</v>
      </c>
      <c r="F1682" s="8">
        <v>135837906</v>
      </c>
      <c r="G1682" s="8">
        <v>2</v>
      </c>
      <c r="H1682" s="8" t="s">
        <v>807</v>
      </c>
      <c r="I1682" s="9" t="s">
        <v>987</v>
      </c>
      <c r="J1682" s="60">
        <v>9.2234199999999995E-3</v>
      </c>
      <c r="K1682" s="61">
        <v>1.9923800000000002E-3</v>
      </c>
      <c r="L1682" s="62">
        <v>3.67E-6</v>
      </c>
      <c r="M1682" s="60">
        <v>335842</v>
      </c>
    </row>
    <row r="1683" spans="1:13" hidden="1" x14ac:dyDescent="0.2">
      <c r="A1683" s="8" t="s">
        <v>267</v>
      </c>
      <c r="B1683" s="8" t="s">
        <v>132</v>
      </c>
      <c r="C1683" s="8" t="s">
        <v>14</v>
      </c>
      <c r="D1683" s="8" t="s">
        <v>45</v>
      </c>
      <c r="E1683" s="8">
        <v>0.283912</v>
      </c>
      <c r="F1683" s="8">
        <v>135837906</v>
      </c>
      <c r="G1683" s="8">
        <v>2</v>
      </c>
      <c r="H1683" s="8" t="s">
        <v>731</v>
      </c>
      <c r="I1683" s="9" t="s">
        <v>732</v>
      </c>
      <c r="J1683" s="60">
        <v>1.67338E-2</v>
      </c>
      <c r="K1683" s="61">
        <v>3.9890699999999999E-3</v>
      </c>
      <c r="L1683" s="62">
        <v>3.7000000000000002E-6</v>
      </c>
      <c r="M1683" s="60" t="s">
        <v>150</v>
      </c>
    </row>
    <row r="1684" spans="1:13" hidden="1" x14ac:dyDescent="0.2">
      <c r="A1684" s="8" t="s">
        <v>226</v>
      </c>
      <c r="B1684" t="s">
        <v>33</v>
      </c>
      <c r="C1684" t="s">
        <v>14</v>
      </c>
      <c r="D1684" t="s">
        <v>15</v>
      </c>
      <c r="E1684">
        <v>0.23347000000000001</v>
      </c>
      <c r="F1684">
        <v>41519430</v>
      </c>
      <c r="G1684" s="8">
        <v>6</v>
      </c>
      <c r="H1684" t="s">
        <v>378</v>
      </c>
      <c r="I1684" t="s">
        <v>379</v>
      </c>
      <c r="J1684" s="67">
        <v>1.37807E-2</v>
      </c>
      <c r="K1684" s="61">
        <v>2.98109E-3</v>
      </c>
      <c r="L1684" s="62">
        <v>3.7999700000000001E-6</v>
      </c>
      <c r="M1684" s="60">
        <v>342336</v>
      </c>
    </row>
    <row r="1685" spans="1:13" hidden="1" x14ac:dyDescent="0.2">
      <c r="A1685" s="8" t="s">
        <v>287</v>
      </c>
      <c r="B1685" s="8" t="s">
        <v>33</v>
      </c>
      <c r="C1685" t="s">
        <v>14</v>
      </c>
      <c r="D1685" t="s">
        <v>15</v>
      </c>
      <c r="E1685" s="8">
        <v>0.23347000000000001</v>
      </c>
      <c r="F1685" s="8">
        <v>41519430</v>
      </c>
      <c r="G1685" s="8">
        <v>6</v>
      </c>
      <c r="H1685" s="8" t="s">
        <v>378</v>
      </c>
      <c r="I1685" s="9" t="s">
        <v>379</v>
      </c>
      <c r="J1685" s="60">
        <v>1.37807E-2</v>
      </c>
      <c r="K1685" s="61">
        <v>2.98109E-3</v>
      </c>
      <c r="L1685" s="62">
        <v>3.8E-6</v>
      </c>
      <c r="M1685" s="60">
        <v>342336</v>
      </c>
    </row>
    <row r="1686" spans="1:13" hidden="1" x14ac:dyDescent="0.2">
      <c r="A1686" s="8" t="s">
        <v>267</v>
      </c>
      <c r="B1686" s="8" t="s">
        <v>100</v>
      </c>
      <c r="C1686" s="8" t="s">
        <v>26</v>
      </c>
      <c r="D1686" s="8" t="s">
        <v>45</v>
      </c>
      <c r="E1686" s="8" t="s">
        <v>150</v>
      </c>
      <c r="F1686" s="8">
        <v>49218060</v>
      </c>
      <c r="G1686" s="8">
        <v>19</v>
      </c>
      <c r="H1686" s="8" t="s">
        <v>1140</v>
      </c>
      <c r="I1686" s="9" t="s">
        <v>1731</v>
      </c>
      <c r="J1686" s="60">
        <v>0.107638</v>
      </c>
      <c r="K1686" s="61">
        <v>2.32944E-2</v>
      </c>
      <c r="L1686" s="62">
        <v>3.8199999999999998E-6</v>
      </c>
      <c r="M1686" s="60">
        <v>17685</v>
      </c>
    </row>
    <row r="1687" spans="1:13" hidden="1" x14ac:dyDescent="0.2">
      <c r="A1687" s="8" t="s">
        <v>288</v>
      </c>
      <c r="B1687" s="8" t="s">
        <v>100</v>
      </c>
      <c r="C1687" t="s">
        <v>26</v>
      </c>
      <c r="D1687" t="s">
        <v>45</v>
      </c>
      <c r="E1687" s="8" t="s">
        <v>150</v>
      </c>
      <c r="F1687" s="8">
        <v>49218060</v>
      </c>
      <c r="G1687" s="8">
        <v>19</v>
      </c>
      <c r="H1687" s="8" t="s">
        <v>1140</v>
      </c>
      <c r="I1687" s="9" t="s">
        <v>1731</v>
      </c>
      <c r="J1687" s="60">
        <v>0.107638</v>
      </c>
      <c r="K1687" s="61">
        <v>2.32944E-2</v>
      </c>
      <c r="L1687" s="62">
        <v>3.8199999999999998E-6</v>
      </c>
      <c r="M1687" s="60">
        <v>17685</v>
      </c>
    </row>
    <row r="1688" spans="1:13" hidden="1" x14ac:dyDescent="0.2">
      <c r="A1688" s="8" t="s">
        <v>267</v>
      </c>
      <c r="B1688" s="8" t="s">
        <v>100</v>
      </c>
      <c r="C1688" s="8" t="s">
        <v>26</v>
      </c>
      <c r="D1688" s="8" t="s">
        <v>45</v>
      </c>
      <c r="E1688" s="8">
        <v>0.49823800000000001</v>
      </c>
      <c r="F1688" s="8">
        <v>49218060</v>
      </c>
      <c r="G1688" s="8">
        <v>19</v>
      </c>
      <c r="H1688" s="8" t="s">
        <v>459</v>
      </c>
      <c r="I1688" s="9" t="s">
        <v>1732</v>
      </c>
      <c r="J1688" s="60">
        <v>-7.1567000000000002E-3</v>
      </c>
      <c r="K1688" s="61">
        <v>1.5489E-3</v>
      </c>
      <c r="L1688" s="62">
        <v>3.8299999999999998E-6</v>
      </c>
      <c r="M1688" s="60">
        <v>331146</v>
      </c>
    </row>
    <row r="1689" spans="1:13" hidden="1" x14ac:dyDescent="0.2">
      <c r="A1689" s="8" t="s">
        <v>288</v>
      </c>
      <c r="B1689" s="8" t="s">
        <v>100</v>
      </c>
      <c r="C1689" t="s">
        <v>26</v>
      </c>
      <c r="D1689" t="s">
        <v>45</v>
      </c>
      <c r="E1689" s="8">
        <v>0.49823800000000001</v>
      </c>
      <c r="F1689" s="8">
        <v>49218060</v>
      </c>
      <c r="G1689" s="8">
        <v>19</v>
      </c>
      <c r="H1689" s="8" t="s">
        <v>459</v>
      </c>
      <c r="I1689" s="9" t="s">
        <v>1732</v>
      </c>
      <c r="J1689" s="60">
        <v>-7.1566900000000003E-3</v>
      </c>
      <c r="K1689" s="61">
        <v>1.5489E-3</v>
      </c>
      <c r="L1689" s="62">
        <v>3.8299999999999998E-6</v>
      </c>
      <c r="M1689" s="60">
        <v>331146</v>
      </c>
    </row>
    <row r="1690" spans="1:13" hidden="1" x14ac:dyDescent="0.2">
      <c r="A1690" s="8" t="s">
        <v>267</v>
      </c>
      <c r="B1690" s="8" t="s">
        <v>100</v>
      </c>
      <c r="C1690" s="8" t="s">
        <v>26</v>
      </c>
      <c r="D1690" s="8" t="s">
        <v>45</v>
      </c>
      <c r="E1690" s="8">
        <v>0.498089</v>
      </c>
      <c r="F1690" s="8">
        <v>49218060</v>
      </c>
      <c r="G1690" s="8">
        <v>19</v>
      </c>
      <c r="H1690" s="8" t="s">
        <v>1733</v>
      </c>
      <c r="I1690" s="9" t="s">
        <v>1734</v>
      </c>
      <c r="J1690" s="60">
        <v>8.1201000000000005E-4</v>
      </c>
      <c r="K1690" s="61">
        <v>1.7599E-4</v>
      </c>
      <c r="L1690" s="62">
        <v>3.8999999999999999E-6</v>
      </c>
      <c r="M1690" s="60">
        <v>444074</v>
      </c>
    </row>
    <row r="1691" spans="1:13" hidden="1" x14ac:dyDescent="0.2">
      <c r="A1691" s="8" t="s">
        <v>267</v>
      </c>
      <c r="B1691" s="8" t="s">
        <v>128</v>
      </c>
      <c r="C1691" s="8" t="s">
        <v>26</v>
      </c>
      <c r="D1691" s="8" t="s">
        <v>15</v>
      </c>
      <c r="E1691" s="8">
        <v>0.300597</v>
      </c>
      <c r="F1691" s="8">
        <v>1030320</v>
      </c>
      <c r="G1691" s="8">
        <v>19</v>
      </c>
      <c r="H1691" s="8" t="s">
        <v>365</v>
      </c>
      <c r="I1691" s="9" t="s">
        <v>366</v>
      </c>
      <c r="J1691" s="60">
        <v>9.9206199999999998E-3</v>
      </c>
      <c r="K1691" s="61">
        <v>2.1836E-3</v>
      </c>
      <c r="L1691" s="62">
        <v>3.8999999999999999E-6</v>
      </c>
      <c r="M1691" s="60">
        <v>520010</v>
      </c>
    </row>
    <row r="1692" spans="1:13" hidden="1" x14ac:dyDescent="0.2">
      <c r="A1692" s="8" t="s">
        <v>287</v>
      </c>
      <c r="B1692" s="8" t="s">
        <v>42</v>
      </c>
      <c r="C1692" t="s">
        <v>45</v>
      </c>
      <c r="D1692" t="s">
        <v>26</v>
      </c>
      <c r="E1692" s="8">
        <v>0.28559099999999998</v>
      </c>
      <c r="F1692" s="8">
        <v>111688387</v>
      </c>
      <c r="G1692" s="8">
        <v>9</v>
      </c>
      <c r="H1692" s="8" t="s">
        <v>469</v>
      </c>
      <c r="I1692" s="9" t="s">
        <v>2016</v>
      </c>
      <c r="J1692" s="60">
        <v>-1.38237E-2</v>
      </c>
      <c r="K1692" s="61">
        <v>2.99541E-3</v>
      </c>
      <c r="L1692" s="62">
        <v>3.8999999999999999E-6</v>
      </c>
      <c r="M1692" s="60">
        <v>165419</v>
      </c>
    </row>
    <row r="1693" spans="1:13" hidden="1" x14ac:dyDescent="0.2">
      <c r="A1693" s="8" t="s">
        <v>288</v>
      </c>
      <c r="B1693" s="8" t="s">
        <v>100</v>
      </c>
      <c r="C1693" t="s">
        <v>26</v>
      </c>
      <c r="D1693" t="s">
        <v>45</v>
      </c>
      <c r="E1693" s="8">
        <v>0.498089</v>
      </c>
      <c r="F1693" s="8">
        <v>49218060</v>
      </c>
      <c r="G1693" s="8">
        <v>19</v>
      </c>
      <c r="H1693" s="8" t="s">
        <v>1733</v>
      </c>
      <c r="I1693" s="9" t="s">
        <v>1734</v>
      </c>
      <c r="J1693" s="60">
        <v>8.1201400000000001E-4</v>
      </c>
      <c r="K1693" s="61">
        <v>1.7598599999999999E-4</v>
      </c>
      <c r="L1693" s="62">
        <v>3.8999999999999999E-6</v>
      </c>
      <c r="M1693" s="60">
        <v>444074</v>
      </c>
    </row>
    <row r="1694" spans="1:13" hidden="1" x14ac:dyDescent="0.2">
      <c r="A1694" s="8" t="s">
        <v>267</v>
      </c>
      <c r="B1694" s="8" t="s">
        <v>132</v>
      </c>
      <c r="C1694" s="8" t="s">
        <v>14</v>
      </c>
      <c r="D1694" s="8" t="s">
        <v>45</v>
      </c>
      <c r="E1694" s="8" t="s">
        <v>150</v>
      </c>
      <c r="F1694" s="8">
        <v>135837906</v>
      </c>
      <c r="G1694" s="8">
        <v>2</v>
      </c>
      <c r="H1694" s="8" t="s">
        <v>1985</v>
      </c>
      <c r="I1694" s="9" t="s">
        <v>1986</v>
      </c>
      <c r="J1694" s="60">
        <v>-3.9699999999999999E-2</v>
      </c>
      <c r="K1694" s="61">
        <v>8.6E-3</v>
      </c>
      <c r="L1694" s="62">
        <v>3.9099999999999998E-6</v>
      </c>
      <c r="M1694" s="60">
        <v>5662</v>
      </c>
    </row>
    <row r="1695" spans="1:13" hidden="1" x14ac:dyDescent="0.2">
      <c r="A1695" s="8" t="s">
        <v>267</v>
      </c>
      <c r="B1695" s="8" t="s">
        <v>132</v>
      </c>
      <c r="C1695" s="8" t="s">
        <v>14</v>
      </c>
      <c r="D1695" s="8" t="s">
        <v>45</v>
      </c>
      <c r="E1695" s="8">
        <v>0.265571</v>
      </c>
      <c r="F1695" s="8">
        <v>135837906</v>
      </c>
      <c r="G1695" s="8">
        <v>2</v>
      </c>
      <c r="H1695" s="8" t="s">
        <v>469</v>
      </c>
      <c r="I1695" s="9" t="s">
        <v>470</v>
      </c>
      <c r="J1695" s="60">
        <v>-1.09E-2</v>
      </c>
      <c r="K1695" s="61">
        <v>2.3999999999999998E-3</v>
      </c>
      <c r="L1695" s="62">
        <v>3.9199999999999997E-6</v>
      </c>
      <c r="M1695" s="60">
        <v>360116</v>
      </c>
    </row>
    <row r="1696" spans="1:13" hidden="1" x14ac:dyDescent="0.2">
      <c r="A1696" s="8" t="s">
        <v>267</v>
      </c>
      <c r="B1696" s="8" t="s">
        <v>100</v>
      </c>
      <c r="C1696" s="8" t="s">
        <v>26</v>
      </c>
      <c r="D1696" s="8" t="s">
        <v>45</v>
      </c>
      <c r="E1696" s="8">
        <v>0.3387</v>
      </c>
      <c r="F1696" s="8">
        <v>49218060</v>
      </c>
      <c r="G1696" s="8">
        <v>19</v>
      </c>
      <c r="H1696" s="8" t="s">
        <v>956</v>
      </c>
      <c r="I1696" s="9" t="s">
        <v>957</v>
      </c>
      <c r="J1696" s="60">
        <v>4.36E-2</v>
      </c>
      <c r="K1696" s="61">
        <v>9.4000000000000004E-3</v>
      </c>
      <c r="L1696" s="62">
        <v>3.9400000000000004E-6</v>
      </c>
      <c r="M1696" s="60" t="s">
        <v>150</v>
      </c>
    </row>
    <row r="1697" spans="1:13" hidden="1" x14ac:dyDescent="0.2">
      <c r="A1697" s="8" t="s">
        <v>288</v>
      </c>
      <c r="B1697" s="8" t="s">
        <v>100</v>
      </c>
      <c r="C1697" t="s">
        <v>26</v>
      </c>
      <c r="D1697" t="s">
        <v>45</v>
      </c>
      <c r="E1697" s="8">
        <v>0.3387</v>
      </c>
      <c r="F1697" s="8">
        <v>49218060</v>
      </c>
      <c r="G1697" s="8">
        <v>19</v>
      </c>
      <c r="H1697" s="8" t="s">
        <v>956</v>
      </c>
      <c r="I1697" s="9" t="s">
        <v>957</v>
      </c>
      <c r="J1697" s="60">
        <v>4.36E-2</v>
      </c>
      <c r="K1697" s="61">
        <v>9.4000000000000004E-3</v>
      </c>
      <c r="L1697" s="62">
        <v>3.9400000000000004E-6</v>
      </c>
      <c r="M1697" s="60" t="s">
        <v>150</v>
      </c>
    </row>
    <row r="1698" spans="1:13" x14ac:dyDescent="0.2">
      <c r="A1698" s="8" t="s">
        <v>267</v>
      </c>
      <c r="B1698" s="8" t="s">
        <v>135</v>
      </c>
      <c r="C1698" s="8" t="s">
        <v>26</v>
      </c>
      <c r="D1698" s="8" t="s">
        <v>45</v>
      </c>
      <c r="E1698" s="8">
        <v>0.72648500000000005</v>
      </c>
      <c r="F1698" s="8">
        <v>136616754</v>
      </c>
      <c r="G1698" s="8">
        <v>2</v>
      </c>
      <c r="H1698" s="8" t="s">
        <v>899</v>
      </c>
      <c r="I1698" s="9" t="s">
        <v>900</v>
      </c>
      <c r="J1698" s="82">
        <v>9.6104399999999996E-3</v>
      </c>
      <c r="K1698" s="83">
        <v>2.0848400000000001E-3</v>
      </c>
      <c r="L1698" s="82">
        <v>3.9999999999999998E-6</v>
      </c>
      <c r="M1698" s="82">
        <v>64949</v>
      </c>
    </row>
    <row r="1699" spans="1:13" x14ac:dyDescent="0.2">
      <c r="A1699" s="8" t="s">
        <v>267</v>
      </c>
      <c r="B1699" s="8" t="s">
        <v>135</v>
      </c>
      <c r="C1699" s="8" t="s">
        <v>26</v>
      </c>
      <c r="D1699" s="8" t="s">
        <v>45</v>
      </c>
      <c r="E1699" s="8">
        <v>0.73868100000000003</v>
      </c>
      <c r="F1699" s="8">
        <v>136616754</v>
      </c>
      <c r="G1699" s="8">
        <v>2</v>
      </c>
      <c r="H1699" s="8" t="s">
        <v>901</v>
      </c>
      <c r="I1699" s="9" t="s">
        <v>902</v>
      </c>
      <c r="J1699" s="84">
        <v>2.0829E-2</v>
      </c>
      <c r="K1699" s="85">
        <v>4.6712699999999999E-3</v>
      </c>
      <c r="L1699" s="84">
        <v>3.9999999999999998E-6</v>
      </c>
      <c r="M1699" s="84" t="s">
        <v>150</v>
      </c>
    </row>
    <row r="1700" spans="1:13" hidden="1" x14ac:dyDescent="0.2">
      <c r="A1700" s="8" t="s">
        <v>267</v>
      </c>
      <c r="B1700" s="8" t="s">
        <v>100</v>
      </c>
      <c r="C1700" s="8" t="s">
        <v>26</v>
      </c>
      <c r="D1700" s="8" t="s">
        <v>45</v>
      </c>
      <c r="E1700" s="8">
        <v>0.49862400000000001</v>
      </c>
      <c r="F1700" s="8">
        <v>49218060</v>
      </c>
      <c r="G1700" s="60">
        <v>19</v>
      </c>
      <c r="H1700" s="8" t="s">
        <v>1735</v>
      </c>
      <c r="I1700" s="9" t="s">
        <v>1736</v>
      </c>
      <c r="J1700" s="60">
        <v>2.1333899999999999E-2</v>
      </c>
      <c r="K1700" s="60">
        <v>4.4314899999999997E-3</v>
      </c>
      <c r="L1700" s="63">
        <v>3.9999999999999998E-6</v>
      </c>
      <c r="M1700" s="60">
        <v>279470</v>
      </c>
    </row>
    <row r="1701" spans="1:13" hidden="1" x14ac:dyDescent="0.2">
      <c r="A1701" s="8" t="s">
        <v>267</v>
      </c>
      <c r="B1701" s="8" t="s">
        <v>100</v>
      </c>
      <c r="C1701" s="8" t="s">
        <v>26</v>
      </c>
      <c r="D1701" s="8" t="s">
        <v>45</v>
      </c>
      <c r="E1701" s="8">
        <v>0.49746600000000002</v>
      </c>
      <c r="F1701" s="8">
        <v>49218060</v>
      </c>
      <c r="G1701" s="60">
        <v>19</v>
      </c>
      <c r="H1701" s="8" t="s">
        <v>1737</v>
      </c>
      <c r="I1701" s="9" t="s">
        <v>1738</v>
      </c>
      <c r="J1701" s="60">
        <v>-4.9278999999999998E-3</v>
      </c>
      <c r="K1701" s="60">
        <v>1.0684500000000001E-3</v>
      </c>
      <c r="L1701" s="63">
        <v>3.9999999999999998E-6</v>
      </c>
      <c r="M1701" s="60">
        <v>425729</v>
      </c>
    </row>
    <row r="1702" spans="1:13" hidden="1" x14ac:dyDescent="0.2">
      <c r="A1702" s="8" t="s">
        <v>267</v>
      </c>
      <c r="B1702" s="8" t="s">
        <v>100</v>
      </c>
      <c r="C1702" s="8" t="s">
        <v>26</v>
      </c>
      <c r="D1702" s="8" t="s">
        <v>45</v>
      </c>
      <c r="E1702" s="8">
        <v>0.48907400000000001</v>
      </c>
      <c r="F1702" s="8">
        <v>49218060</v>
      </c>
      <c r="G1702" s="60">
        <v>19</v>
      </c>
      <c r="H1702" s="8" t="s">
        <v>1739</v>
      </c>
      <c r="I1702" s="9" t="s">
        <v>1740</v>
      </c>
      <c r="J1702" s="60">
        <v>2.1312899999999999E-2</v>
      </c>
      <c r="K1702" s="60">
        <v>4.6191799999999996E-3</v>
      </c>
      <c r="L1702" s="63">
        <v>3.9999999999999998E-6</v>
      </c>
      <c r="M1702" s="60">
        <v>83410</v>
      </c>
    </row>
    <row r="1703" spans="1:13" hidden="1" x14ac:dyDescent="0.2">
      <c r="A1703" s="8" t="s">
        <v>288</v>
      </c>
      <c r="B1703" s="8" t="s">
        <v>100</v>
      </c>
      <c r="C1703" t="s">
        <v>26</v>
      </c>
      <c r="D1703" t="s">
        <v>45</v>
      </c>
      <c r="E1703" s="8">
        <v>0.49862400000000001</v>
      </c>
      <c r="F1703" s="8">
        <v>49218060</v>
      </c>
      <c r="G1703" s="60">
        <v>19</v>
      </c>
      <c r="H1703" s="8" t="s">
        <v>1735</v>
      </c>
      <c r="I1703" s="9" t="s">
        <v>1736</v>
      </c>
      <c r="J1703" s="60">
        <v>2.1333899999999999E-2</v>
      </c>
      <c r="K1703" s="60">
        <v>4.4314899999999997E-3</v>
      </c>
      <c r="L1703" s="63">
        <v>3.9999999999999998E-6</v>
      </c>
      <c r="M1703" s="60">
        <v>279470</v>
      </c>
    </row>
    <row r="1704" spans="1:13" hidden="1" x14ac:dyDescent="0.2">
      <c r="A1704" s="8" t="s">
        <v>288</v>
      </c>
      <c r="B1704" s="8" t="s">
        <v>100</v>
      </c>
      <c r="C1704" t="s">
        <v>26</v>
      </c>
      <c r="D1704" t="s">
        <v>45</v>
      </c>
      <c r="E1704" s="8">
        <v>0.48907400000000001</v>
      </c>
      <c r="F1704" s="8">
        <v>49218060</v>
      </c>
      <c r="G1704" s="60">
        <v>19</v>
      </c>
      <c r="H1704" s="8" t="s">
        <v>1739</v>
      </c>
      <c r="I1704" s="9" t="s">
        <v>1740</v>
      </c>
      <c r="J1704" s="60">
        <v>2.1312899999999999E-2</v>
      </c>
      <c r="K1704" s="60">
        <v>4.6191799999999996E-3</v>
      </c>
      <c r="L1704" s="63">
        <v>3.9999999999999998E-6</v>
      </c>
      <c r="M1704" s="60">
        <v>83410</v>
      </c>
    </row>
    <row r="1705" spans="1:13" hidden="1" x14ac:dyDescent="0.2">
      <c r="A1705" s="8" t="s">
        <v>288</v>
      </c>
      <c r="B1705" s="8" t="s">
        <v>100</v>
      </c>
      <c r="C1705" t="s">
        <v>26</v>
      </c>
      <c r="D1705" t="s">
        <v>45</v>
      </c>
      <c r="E1705" s="8">
        <v>0.49746600000000002</v>
      </c>
      <c r="F1705" s="8">
        <v>49218060</v>
      </c>
      <c r="G1705" s="60">
        <v>19</v>
      </c>
      <c r="H1705" s="8" t="s">
        <v>1737</v>
      </c>
      <c r="I1705" s="9" t="s">
        <v>1738</v>
      </c>
      <c r="J1705" s="60">
        <v>-4.9279199999999997E-3</v>
      </c>
      <c r="K1705" s="60">
        <v>1.0684500000000001E-3</v>
      </c>
      <c r="L1705" s="63">
        <v>3.9999999999999998E-6</v>
      </c>
      <c r="M1705" s="60">
        <v>425729</v>
      </c>
    </row>
    <row r="1706" spans="1:13" hidden="1" x14ac:dyDescent="0.2">
      <c r="A1706" s="8" t="s">
        <v>267</v>
      </c>
      <c r="B1706" s="8" t="s">
        <v>100</v>
      </c>
      <c r="C1706" s="8" t="s">
        <v>26</v>
      </c>
      <c r="D1706" s="8" t="s">
        <v>45</v>
      </c>
      <c r="E1706" s="8" t="s">
        <v>150</v>
      </c>
      <c r="F1706" s="8">
        <v>49218060</v>
      </c>
      <c r="G1706" s="60">
        <v>19</v>
      </c>
      <c r="H1706" s="8" t="s">
        <v>1741</v>
      </c>
      <c r="I1706" s="9" t="s">
        <v>1742</v>
      </c>
      <c r="J1706" s="60">
        <v>5.6647599999999999E-2</v>
      </c>
      <c r="K1706" s="60">
        <v>1.2186199999999999E-2</v>
      </c>
      <c r="L1706" s="63">
        <v>4.0199999999999996E-6</v>
      </c>
      <c r="M1706" s="60">
        <v>14306</v>
      </c>
    </row>
    <row r="1707" spans="1:13" hidden="1" x14ac:dyDescent="0.2">
      <c r="A1707" s="8" t="s">
        <v>288</v>
      </c>
      <c r="B1707" s="8" t="s">
        <v>100</v>
      </c>
      <c r="C1707" t="s">
        <v>26</v>
      </c>
      <c r="D1707" t="s">
        <v>45</v>
      </c>
      <c r="E1707" s="8" t="s">
        <v>150</v>
      </c>
      <c r="F1707" s="8">
        <v>49218060</v>
      </c>
      <c r="G1707" s="60">
        <v>19</v>
      </c>
      <c r="H1707" s="8" t="s">
        <v>1741</v>
      </c>
      <c r="I1707" s="9" t="s">
        <v>1742</v>
      </c>
      <c r="J1707" s="60">
        <v>5.6647599999999999E-2</v>
      </c>
      <c r="K1707" s="60">
        <v>1.2186199999999999E-2</v>
      </c>
      <c r="L1707" s="63">
        <v>4.0199999999999996E-6</v>
      </c>
      <c r="M1707" s="60">
        <v>14306</v>
      </c>
    </row>
    <row r="1708" spans="1:13" hidden="1" x14ac:dyDescent="0.2">
      <c r="A1708" s="8" t="s">
        <v>226</v>
      </c>
      <c r="B1708" t="s">
        <v>84</v>
      </c>
      <c r="C1708" t="s">
        <v>14</v>
      </c>
      <c r="D1708" t="s">
        <v>15</v>
      </c>
      <c r="E1708" t="s">
        <v>150</v>
      </c>
      <c r="F1708">
        <v>14324623</v>
      </c>
      <c r="G1708" s="60">
        <v>4</v>
      </c>
      <c r="H1708" t="s">
        <v>341</v>
      </c>
      <c r="I1708" t="s">
        <v>342</v>
      </c>
      <c r="J1708" s="67">
        <v>-5.6663699999999997E-2</v>
      </c>
      <c r="K1708" s="60">
        <v>1.2276E-2</v>
      </c>
      <c r="L1708" s="63">
        <v>4.0339499999999997E-6</v>
      </c>
      <c r="M1708" s="60">
        <v>14306</v>
      </c>
    </row>
    <row r="1709" spans="1:13" x14ac:dyDescent="0.2">
      <c r="A1709" s="8" t="s">
        <v>267</v>
      </c>
      <c r="B1709" s="8" t="s">
        <v>135</v>
      </c>
      <c r="C1709" s="8" t="s">
        <v>26</v>
      </c>
      <c r="D1709" s="8" t="s">
        <v>45</v>
      </c>
      <c r="E1709" s="8">
        <v>0.75736000000000003</v>
      </c>
      <c r="F1709" s="8">
        <v>136616754</v>
      </c>
      <c r="G1709" s="60">
        <v>2</v>
      </c>
      <c r="H1709" s="8" t="s">
        <v>903</v>
      </c>
      <c r="I1709" s="9" t="s">
        <v>904</v>
      </c>
      <c r="J1709" s="82">
        <v>-3.1002E-3</v>
      </c>
      <c r="K1709" s="82">
        <v>6.7259000000000004E-4</v>
      </c>
      <c r="L1709" s="83">
        <v>4.0400000000000003E-6</v>
      </c>
      <c r="M1709" s="82">
        <v>342590</v>
      </c>
    </row>
    <row r="1710" spans="1:13" hidden="1" x14ac:dyDescent="0.2">
      <c r="A1710" s="8" t="s">
        <v>267</v>
      </c>
      <c r="B1710" s="8" t="s">
        <v>100</v>
      </c>
      <c r="C1710" s="8" t="s">
        <v>26</v>
      </c>
      <c r="D1710" s="8" t="s">
        <v>45</v>
      </c>
      <c r="E1710" s="8">
        <v>0.49734</v>
      </c>
      <c r="F1710" s="8">
        <v>49218060</v>
      </c>
      <c r="G1710" s="60">
        <v>19</v>
      </c>
      <c r="H1710" s="8" t="s">
        <v>1743</v>
      </c>
      <c r="I1710" s="9" t="s">
        <v>1744</v>
      </c>
      <c r="J1710" s="60">
        <v>-0.1138</v>
      </c>
      <c r="K1710" s="60">
        <v>2.47E-2</v>
      </c>
      <c r="L1710" s="63">
        <v>4.07E-6</v>
      </c>
      <c r="M1710" s="60">
        <v>3301</v>
      </c>
    </row>
    <row r="1711" spans="1:13" hidden="1" x14ac:dyDescent="0.2">
      <c r="A1711" s="8" t="s">
        <v>288</v>
      </c>
      <c r="B1711" s="8" t="s">
        <v>100</v>
      </c>
      <c r="C1711" t="s">
        <v>26</v>
      </c>
      <c r="D1711" t="s">
        <v>45</v>
      </c>
      <c r="E1711" s="8">
        <v>0.49734</v>
      </c>
      <c r="F1711" s="8">
        <v>49218060</v>
      </c>
      <c r="G1711" s="60">
        <v>19</v>
      </c>
      <c r="H1711" s="8" t="s">
        <v>1743</v>
      </c>
      <c r="I1711" s="9" t="s">
        <v>1744</v>
      </c>
      <c r="J1711" s="60">
        <v>-0.1138</v>
      </c>
      <c r="K1711" s="60">
        <v>2.47E-2</v>
      </c>
      <c r="L1711" s="63">
        <v>4.07E-6</v>
      </c>
      <c r="M1711" s="60">
        <v>3301</v>
      </c>
    </row>
    <row r="1712" spans="1:13" x14ac:dyDescent="0.2">
      <c r="A1712" s="8" t="s">
        <v>267</v>
      </c>
      <c r="B1712" s="8" t="s">
        <v>135</v>
      </c>
      <c r="C1712" s="8" t="s">
        <v>26</v>
      </c>
      <c r="D1712" s="8" t="s">
        <v>45</v>
      </c>
      <c r="E1712" s="8">
        <v>0.73867099999999997</v>
      </c>
      <c r="F1712" s="8">
        <v>136616754</v>
      </c>
      <c r="G1712" s="60">
        <v>2</v>
      </c>
      <c r="H1712" s="8" t="s">
        <v>824</v>
      </c>
      <c r="I1712" s="9" t="s">
        <v>905</v>
      </c>
      <c r="J1712" s="82">
        <v>-2.06994E-2</v>
      </c>
      <c r="K1712" s="82">
        <v>4.4993500000000001E-3</v>
      </c>
      <c r="L1712" s="83">
        <v>4.1999999999999996E-6</v>
      </c>
      <c r="M1712" s="82">
        <v>115006</v>
      </c>
    </row>
    <row r="1713" spans="1:13" hidden="1" x14ac:dyDescent="0.2">
      <c r="A1713" s="8" t="s">
        <v>267</v>
      </c>
      <c r="B1713" s="8" t="s">
        <v>132</v>
      </c>
      <c r="C1713" s="8" t="s">
        <v>14</v>
      </c>
      <c r="D1713" s="8" t="s">
        <v>45</v>
      </c>
      <c r="E1713" s="8">
        <v>0.28158699999999998</v>
      </c>
      <c r="F1713" s="8">
        <v>135837906</v>
      </c>
      <c r="G1713" s="60">
        <v>2</v>
      </c>
      <c r="H1713" s="8" t="s">
        <v>936</v>
      </c>
      <c r="I1713" s="9" t="s">
        <v>937</v>
      </c>
      <c r="J1713" s="60">
        <v>-9.4017000000000007E-3</v>
      </c>
      <c r="K1713" s="60">
        <v>2.0424100000000001E-3</v>
      </c>
      <c r="L1713" s="63">
        <v>4.1999999999999996E-6</v>
      </c>
      <c r="M1713" s="60">
        <v>310555</v>
      </c>
    </row>
    <row r="1714" spans="1:13" hidden="1" x14ac:dyDescent="0.2">
      <c r="A1714" s="8" t="s">
        <v>267</v>
      </c>
      <c r="B1714" s="8" t="s">
        <v>132</v>
      </c>
      <c r="C1714" s="8" t="s">
        <v>14</v>
      </c>
      <c r="D1714" s="8" t="s">
        <v>45</v>
      </c>
      <c r="E1714" s="8" t="s">
        <v>150</v>
      </c>
      <c r="F1714" s="8">
        <v>135837906</v>
      </c>
      <c r="G1714" s="60">
        <v>2</v>
      </c>
      <c r="H1714" s="8" t="s">
        <v>971</v>
      </c>
      <c r="I1714" s="9" t="s">
        <v>972</v>
      </c>
      <c r="J1714" s="60">
        <v>-4.3200000000000002E-2</v>
      </c>
      <c r="K1714" s="60">
        <v>9.4000000000000004E-3</v>
      </c>
      <c r="L1714" s="63">
        <v>4.3100000000000002E-6</v>
      </c>
      <c r="M1714" s="60">
        <v>5662</v>
      </c>
    </row>
    <row r="1715" spans="1:13" hidden="1" x14ac:dyDescent="0.2">
      <c r="A1715" s="8" t="s">
        <v>267</v>
      </c>
      <c r="B1715" s="8" t="s">
        <v>100</v>
      </c>
      <c r="C1715" s="8" t="s">
        <v>26</v>
      </c>
      <c r="D1715" s="8" t="s">
        <v>45</v>
      </c>
      <c r="E1715" s="8">
        <v>0.49734</v>
      </c>
      <c r="F1715" s="8">
        <v>49218060</v>
      </c>
      <c r="G1715" s="60">
        <v>19</v>
      </c>
      <c r="H1715" s="8" t="s">
        <v>1745</v>
      </c>
      <c r="I1715" s="9" t="s">
        <v>1746</v>
      </c>
      <c r="J1715" s="60">
        <v>-0.1135</v>
      </c>
      <c r="K1715" s="60">
        <v>2.47E-2</v>
      </c>
      <c r="L1715" s="63">
        <v>4.3699999999999997E-6</v>
      </c>
      <c r="M1715" s="60">
        <v>3301</v>
      </c>
    </row>
    <row r="1716" spans="1:13" hidden="1" x14ac:dyDescent="0.2">
      <c r="A1716" s="8" t="s">
        <v>288</v>
      </c>
      <c r="B1716" s="8" t="s">
        <v>100</v>
      </c>
      <c r="C1716" t="s">
        <v>26</v>
      </c>
      <c r="D1716" t="s">
        <v>45</v>
      </c>
      <c r="E1716" s="8">
        <v>0.49734</v>
      </c>
      <c r="F1716" s="8">
        <v>49218060</v>
      </c>
      <c r="G1716" s="60">
        <v>19</v>
      </c>
      <c r="H1716" s="8" t="s">
        <v>1745</v>
      </c>
      <c r="I1716" s="9" t="s">
        <v>1746</v>
      </c>
      <c r="J1716" s="60">
        <v>-0.1135</v>
      </c>
      <c r="K1716" s="60">
        <v>2.47E-2</v>
      </c>
      <c r="L1716" s="63">
        <v>4.3699999999999997E-6</v>
      </c>
      <c r="M1716" s="60">
        <v>3301</v>
      </c>
    </row>
    <row r="1717" spans="1:13" hidden="1" x14ac:dyDescent="0.2">
      <c r="A1717" s="8" t="s">
        <v>264</v>
      </c>
      <c r="B1717" s="8" t="s">
        <v>72</v>
      </c>
      <c r="C1717" t="s">
        <v>15</v>
      </c>
      <c r="D1717" t="s">
        <v>14</v>
      </c>
      <c r="E1717" s="8">
        <v>0.22605700000000001</v>
      </c>
      <c r="F1717" s="8">
        <v>171947435</v>
      </c>
      <c r="G1717" s="60">
        <v>3</v>
      </c>
      <c r="H1717" s="8" t="s">
        <v>457</v>
      </c>
      <c r="I1717" s="9" t="s">
        <v>458</v>
      </c>
      <c r="J1717" s="60">
        <v>8.2301500000000003E-3</v>
      </c>
      <c r="K1717" s="60">
        <v>1.7916500000000001E-3</v>
      </c>
      <c r="L1717" s="63">
        <v>4.3999699999999998E-6</v>
      </c>
      <c r="M1717" s="60">
        <v>461536</v>
      </c>
    </row>
    <row r="1718" spans="1:13" hidden="1" x14ac:dyDescent="0.2">
      <c r="A1718" s="8" t="s">
        <v>267</v>
      </c>
      <c r="B1718" s="8" t="s">
        <v>72</v>
      </c>
      <c r="C1718" s="8" t="s">
        <v>15</v>
      </c>
      <c r="D1718" s="8" t="s">
        <v>14</v>
      </c>
      <c r="E1718" s="8">
        <v>0.22605700000000001</v>
      </c>
      <c r="F1718" s="8">
        <v>171947435</v>
      </c>
      <c r="G1718" s="60">
        <v>3</v>
      </c>
      <c r="H1718" s="8" t="s">
        <v>457</v>
      </c>
      <c r="I1718" s="9" t="s">
        <v>458</v>
      </c>
      <c r="J1718" s="60">
        <v>8.2301500000000003E-3</v>
      </c>
      <c r="K1718" s="60">
        <v>1.7916500000000001E-3</v>
      </c>
      <c r="L1718" s="63">
        <v>4.4000000000000002E-6</v>
      </c>
      <c r="M1718" s="60">
        <v>461536</v>
      </c>
    </row>
    <row r="1719" spans="1:13" hidden="1" x14ac:dyDescent="0.2">
      <c r="A1719" s="8" t="s">
        <v>287</v>
      </c>
      <c r="B1719" s="8" t="s">
        <v>42</v>
      </c>
      <c r="C1719" t="s">
        <v>45</v>
      </c>
      <c r="D1719" t="s">
        <v>26</v>
      </c>
      <c r="E1719" s="8">
        <v>0.28915099999999999</v>
      </c>
      <c r="F1719" s="8">
        <v>111688387</v>
      </c>
      <c r="G1719" s="64">
        <v>9</v>
      </c>
      <c r="H1719" s="8" t="s">
        <v>988</v>
      </c>
      <c r="I1719" s="9" t="s">
        <v>989</v>
      </c>
      <c r="J1719" s="64">
        <v>1.02927E-2</v>
      </c>
      <c r="K1719" s="64">
        <v>2.2407199999999999E-3</v>
      </c>
      <c r="L1719" s="68">
        <v>4.4000000000000002E-6</v>
      </c>
      <c r="M1719" s="64">
        <v>413343</v>
      </c>
    </row>
    <row r="1720" spans="1:13" hidden="1" x14ac:dyDescent="0.2">
      <c r="A1720" s="8" t="s">
        <v>289</v>
      </c>
      <c r="B1720" s="8" t="s">
        <v>72</v>
      </c>
      <c r="C1720" s="8" t="s">
        <v>15</v>
      </c>
      <c r="D1720" s="8" t="s">
        <v>14</v>
      </c>
      <c r="E1720" s="8">
        <v>0.22605700000000001</v>
      </c>
      <c r="F1720" s="8">
        <v>171947435</v>
      </c>
      <c r="G1720" s="8">
        <v>3</v>
      </c>
      <c r="H1720" s="8" t="s">
        <v>457</v>
      </c>
      <c r="I1720" s="9" t="s">
        <v>458</v>
      </c>
      <c r="J1720" s="60">
        <v>8.2301500000000003E-3</v>
      </c>
      <c r="K1720" s="60">
        <v>1.7916500000000001E-3</v>
      </c>
      <c r="L1720" s="63">
        <v>4.4000000000000002E-6</v>
      </c>
      <c r="M1720" s="60">
        <v>461536</v>
      </c>
    </row>
    <row r="1721" spans="1:13" hidden="1" x14ac:dyDescent="0.2">
      <c r="A1721" s="8" t="s">
        <v>267</v>
      </c>
      <c r="B1721" s="8" t="s">
        <v>128</v>
      </c>
      <c r="C1721" s="8" t="s">
        <v>26</v>
      </c>
      <c r="D1721" s="8" t="s">
        <v>15</v>
      </c>
      <c r="E1721" s="8">
        <v>0.30270000000000002</v>
      </c>
      <c r="F1721" s="8">
        <v>1030320</v>
      </c>
      <c r="G1721" s="8">
        <v>19</v>
      </c>
      <c r="H1721" s="8" t="s">
        <v>1840</v>
      </c>
      <c r="I1721" s="9" t="s">
        <v>1841</v>
      </c>
      <c r="J1721" s="60">
        <v>1.7998299999999998E-2</v>
      </c>
      <c r="K1721" s="60">
        <v>3.921E-3</v>
      </c>
      <c r="L1721" s="63">
        <v>4.4299999999999999E-6</v>
      </c>
      <c r="M1721" s="60">
        <v>170384</v>
      </c>
    </row>
    <row r="1722" spans="1:13" hidden="1" x14ac:dyDescent="0.2">
      <c r="A1722" s="8" t="s">
        <v>267</v>
      </c>
      <c r="B1722" s="8" t="s">
        <v>100</v>
      </c>
      <c r="C1722" s="8" t="s">
        <v>26</v>
      </c>
      <c r="D1722" s="8" t="s">
        <v>45</v>
      </c>
      <c r="E1722" s="8">
        <v>0.49687700000000001</v>
      </c>
      <c r="F1722" s="8">
        <v>49218060</v>
      </c>
      <c r="G1722" s="8">
        <v>19</v>
      </c>
      <c r="H1722" s="8" t="s">
        <v>1747</v>
      </c>
      <c r="I1722" s="9" t="s">
        <v>1748</v>
      </c>
      <c r="J1722" s="60">
        <v>1.8814000000000001E-2</v>
      </c>
      <c r="K1722" s="60">
        <v>4.1035100000000003E-3</v>
      </c>
      <c r="L1722" s="63">
        <v>4.5000000000000001E-6</v>
      </c>
      <c r="M1722" s="60">
        <v>115082</v>
      </c>
    </row>
    <row r="1723" spans="1:13" hidden="1" x14ac:dyDescent="0.2">
      <c r="A1723" s="8" t="s">
        <v>288</v>
      </c>
      <c r="B1723" s="8" t="s">
        <v>100</v>
      </c>
      <c r="C1723" t="s">
        <v>26</v>
      </c>
      <c r="D1723" t="s">
        <v>45</v>
      </c>
      <c r="E1723" s="8">
        <v>0.49687700000000001</v>
      </c>
      <c r="F1723" s="8">
        <v>49218060</v>
      </c>
      <c r="G1723" s="8">
        <v>19</v>
      </c>
      <c r="H1723" s="8" t="s">
        <v>1747</v>
      </c>
      <c r="I1723" s="9" t="s">
        <v>1748</v>
      </c>
      <c r="J1723" s="64">
        <v>1.8814000000000001E-2</v>
      </c>
      <c r="K1723" s="64">
        <v>4.1035100000000003E-3</v>
      </c>
      <c r="L1723" s="68">
        <v>4.5000000000000001E-6</v>
      </c>
      <c r="M1723" s="64">
        <v>115082</v>
      </c>
    </row>
    <row r="1724" spans="1:13" x14ac:dyDescent="0.2">
      <c r="A1724" s="8" t="s">
        <v>267</v>
      </c>
      <c r="B1724" s="8" t="s">
        <v>135</v>
      </c>
      <c r="C1724" s="8" t="s">
        <v>26</v>
      </c>
      <c r="D1724" s="8" t="s">
        <v>45</v>
      </c>
      <c r="E1724" s="8">
        <v>0.757664</v>
      </c>
      <c r="F1724" s="8">
        <v>136616754</v>
      </c>
      <c r="G1724" s="8">
        <v>2</v>
      </c>
      <c r="H1724" s="8" t="s">
        <v>906</v>
      </c>
      <c r="I1724" s="9" t="s">
        <v>907</v>
      </c>
      <c r="J1724" s="81">
        <v>1.32576E-2</v>
      </c>
      <c r="K1724" s="83">
        <v>2.8921099999999998E-3</v>
      </c>
      <c r="L1724" s="82">
        <v>4.5600000000000004E-6</v>
      </c>
      <c r="M1724" s="82">
        <v>326816</v>
      </c>
    </row>
    <row r="1725" spans="1:13" hidden="1" x14ac:dyDescent="0.2">
      <c r="A1725" s="8" t="s">
        <v>267</v>
      </c>
      <c r="B1725" s="8" t="s">
        <v>100</v>
      </c>
      <c r="C1725" s="8" t="s">
        <v>26</v>
      </c>
      <c r="D1725" s="8" t="s">
        <v>45</v>
      </c>
      <c r="E1725" s="8">
        <v>0.47</v>
      </c>
      <c r="F1725" s="8">
        <v>49218060</v>
      </c>
      <c r="G1725" s="8">
        <v>19</v>
      </c>
      <c r="H1725" s="8" t="s">
        <v>1706</v>
      </c>
      <c r="I1725" s="9" t="s">
        <v>1749</v>
      </c>
      <c r="J1725" s="8">
        <v>-1.77E-2</v>
      </c>
      <c r="K1725" s="61">
        <v>3.8999999999999998E-3</v>
      </c>
      <c r="L1725" s="62">
        <v>4.6E-6</v>
      </c>
      <c r="M1725" s="60">
        <v>133903</v>
      </c>
    </row>
    <row r="1726" spans="1:13" hidden="1" x14ac:dyDescent="0.2">
      <c r="A1726" s="8" t="s">
        <v>267</v>
      </c>
      <c r="B1726" s="8" t="s">
        <v>100</v>
      </c>
      <c r="C1726" s="8" t="s">
        <v>26</v>
      </c>
      <c r="D1726" s="8" t="s">
        <v>45</v>
      </c>
      <c r="E1726" s="8">
        <v>0.47</v>
      </c>
      <c r="F1726" s="8">
        <v>49218060</v>
      </c>
      <c r="G1726" s="8">
        <v>19</v>
      </c>
      <c r="H1726" s="8" t="s">
        <v>1706</v>
      </c>
      <c r="I1726" s="9" t="s">
        <v>1750</v>
      </c>
      <c r="J1726" s="8">
        <v>-1.77E-2</v>
      </c>
      <c r="K1726" s="61">
        <v>3.8999999999999998E-3</v>
      </c>
      <c r="L1726" s="62">
        <v>4.6E-6</v>
      </c>
      <c r="M1726" s="60">
        <v>135775</v>
      </c>
    </row>
    <row r="1727" spans="1:13" hidden="1" x14ac:dyDescent="0.2">
      <c r="A1727" s="8" t="s">
        <v>267</v>
      </c>
      <c r="B1727" s="8" t="s">
        <v>72</v>
      </c>
      <c r="C1727" s="8" t="s">
        <v>15</v>
      </c>
      <c r="D1727" s="8" t="s">
        <v>14</v>
      </c>
      <c r="E1727" s="8">
        <v>0.226049</v>
      </c>
      <c r="F1727" s="8">
        <v>171947435</v>
      </c>
      <c r="G1727" s="8">
        <v>3</v>
      </c>
      <c r="H1727" s="8" t="s">
        <v>459</v>
      </c>
      <c r="I1727" s="9" t="s">
        <v>460</v>
      </c>
      <c r="J1727" s="8">
        <v>6.86332E-3</v>
      </c>
      <c r="K1727" s="61">
        <v>1.4983799999999999E-3</v>
      </c>
      <c r="L1727" s="62">
        <v>4.6E-6</v>
      </c>
      <c r="M1727" s="60">
        <v>454655</v>
      </c>
    </row>
    <row r="1728" spans="1:13" hidden="1" x14ac:dyDescent="0.2">
      <c r="A1728" s="8" t="s">
        <v>289</v>
      </c>
      <c r="B1728" s="8" t="s">
        <v>72</v>
      </c>
      <c r="C1728" s="8" t="s">
        <v>15</v>
      </c>
      <c r="D1728" s="8" t="s">
        <v>14</v>
      </c>
      <c r="E1728" s="8">
        <v>0.226049</v>
      </c>
      <c r="F1728" s="8">
        <v>171947435</v>
      </c>
      <c r="G1728" s="8">
        <v>3</v>
      </c>
      <c r="H1728" s="8" t="s">
        <v>459</v>
      </c>
      <c r="I1728" s="9" t="s">
        <v>460</v>
      </c>
      <c r="J1728" s="8">
        <v>6.86332E-3</v>
      </c>
      <c r="K1728" s="61">
        <v>1.4983799999999999E-3</v>
      </c>
      <c r="L1728" s="62">
        <v>4.6E-6</v>
      </c>
      <c r="M1728" s="60">
        <v>454655</v>
      </c>
    </row>
    <row r="1729" spans="1:13" hidden="1" x14ac:dyDescent="0.2">
      <c r="A1729" s="8" t="s">
        <v>288</v>
      </c>
      <c r="B1729" s="8" t="s">
        <v>100</v>
      </c>
      <c r="C1729" t="s">
        <v>26</v>
      </c>
      <c r="D1729" t="s">
        <v>45</v>
      </c>
      <c r="E1729" s="8">
        <v>0.47</v>
      </c>
      <c r="F1729" s="8">
        <v>49218060</v>
      </c>
      <c r="G1729" s="8">
        <v>19</v>
      </c>
      <c r="H1729" s="8" t="s">
        <v>1706</v>
      </c>
      <c r="I1729" s="9" t="s">
        <v>1749</v>
      </c>
      <c r="J1729" s="8">
        <v>-1.77E-2</v>
      </c>
      <c r="K1729" s="61">
        <v>3.8999999999999998E-3</v>
      </c>
      <c r="L1729" s="62">
        <v>4.6E-6</v>
      </c>
      <c r="M1729" s="60">
        <v>133903</v>
      </c>
    </row>
    <row r="1730" spans="1:13" hidden="1" x14ac:dyDescent="0.2">
      <c r="A1730" s="8" t="s">
        <v>288</v>
      </c>
      <c r="B1730" s="8" t="s">
        <v>100</v>
      </c>
      <c r="C1730" t="s">
        <v>26</v>
      </c>
      <c r="D1730" t="s">
        <v>45</v>
      </c>
      <c r="E1730" s="8">
        <v>0.47</v>
      </c>
      <c r="F1730" s="8">
        <v>49218060</v>
      </c>
      <c r="G1730" s="8">
        <v>19</v>
      </c>
      <c r="H1730" s="8" t="s">
        <v>1706</v>
      </c>
      <c r="I1730" s="9" t="s">
        <v>1750</v>
      </c>
      <c r="J1730" s="8">
        <v>-1.77E-2</v>
      </c>
      <c r="K1730" s="61">
        <v>3.8999999999999998E-3</v>
      </c>
      <c r="L1730" s="62">
        <v>4.6E-6</v>
      </c>
      <c r="M1730" s="60">
        <v>135775</v>
      </c>
    </row>
    <row r="1731" spans="1:13" hidden="1" x14ac:dyDescent="0.2">
      <c r="A1731" s="8" t="s">
        <v>264</v>
      </c>
      <c r="B1731" s="8" t="s">
        <v>72</v>
      </c>
      <c r="C1731" t="s">
        <v>15</v>
      </c>
      <c r="D1731" t="s">
        <v>14</v>
      </c>
      <c r="E1731" s="8">
        <v>0.226049</v>
      </c>
      <c r="F1731" s="8">
        <v>171947435</v>
      </c>
      <c r="G1731" s="8">
        <v>3</v>
      </c>
      <c r="H1731" s="8" t="s">
        <v>459</v>
      </c>
      <c r="I1731" s="9" t="s">
        <v>460</v>
      </c>
      <c r="J1731" s="8">
        <v>6.86332E-3</v>
      </c>
      <c r="K1731" s="61">
        <v>1.4983799999999999E-3</v>
      </c>
      <c r="L1731" s="62">
        <v>4.6000199999999997E-6</v>
      </c>
      <c r="M1731" s="60">
        <v>454655</v>
      </c>
    </row>
    <row r="1732" spans="1:13" hidden="1" x14ac:dyDescent="0.2">
      <c r="A1732" s="8" t="s">
        <v>226</v>
      </c>
      <c r="B1732" t="s">
        <v>84</v>
      </c>
      <c r="C1732" t="s">
        <v>14</v>
      </c>
      <c r="D1732" t="s">
        <v>15</v>
      </c>
      <c r="E1732">
        <v>0.68984999999999996</v>
      </c>
      <c r="F1732">
        <v>14324623</v>
      </c>
      <c r="G1732" s="8">
        <v>4</v>
      </c>
      <c r="H1732" t="s">
        <v>343</v>
      </c>
      <c r="I1732" t="s">
        <v>344</v>
      </c>
      <c r="J1732">
        <v>-0.1244</v>
      </c>
      <c r="K1732" s="61">
        <v>2.7199999999999998E-2</v>
      </c>
      <c r="L1732" s="62">
        <v>4.6773500000000002E-6</v>
      </c>
      <c r="M1732" s="60">
        <v>3301</v>
      </c>
    </row>
    <row r="1733" spans="1:13" hidden="1" x14ac:dyDescent="0.2">
      <c r="A1733" s="8" t="s">
        <v>267</v>
      </c>
      <c r="B1733" s="8" t="s">
        <v>100</v>
      </c>
      <c r="C1733" s="8" t="s">
        <v>26</v>
      </c>
      <c r="D1733" s="8" t="s">
        <v>45</v>
      </c>
      <c r="E1733" s="8" t="s">
        <v>150</v>
      </c>
      <c r="F1733" s="8">
        <v>49218060</v>
      </c>
      <c r="G1733" s="8">
        <v>19</v>
      </c>
      <c r="H1733" s="8" t="s">
        <v>1751</v>
      </c>
      <c r="I1733" s="9" t="s">
        <v>1752</v>
      </c>
      <c r="J1733" s="8">
        <v>9.4509999999999993E-3</v>
      </c>
      <c r="K1733" s="61">
        <v>2.0655399999999998E-3</v>
      </c>
      <c r="L1733" s="62">
        <v>4.7500000000000003E-6</v>
      </c>
      <c r="M1733" s="60">
        <v>385798</v>
      </c>
    </row>
    <row r="1734" spans="1:13" hidden="1" x14ac:dyDescent="0.2">
      <c r="A1734" s="8" t="s">
        <v>288</v>
      </c>
      <c r="B1734" s="8" t="s">
        <v>100</v>
      </c>
      <c r="C1734" t="s">
        <v>26</v>
      </c>
      <c r="D1734" t="s">
        <v>45</v>
      </c>
      <c r="E1734" s="8" t="s">
        <v>150</v>
      </c>
      <c r="F1734" s="8">
        <v>49218060</v>
      </c>
      <c r="G1734" s="8">
        <v>19</v>
      </c>
      <c r="H1734" s="8" t="s">
        <v>1751</v>
      </c>
      <c r="I1734" s="9" t="s">
        <v>1752</v>
      </c>
      <c r="J1734" s="8">
        <v>9.4509999999999993E-3</v>
      </c>
      <c r="K1734" s="61">
        <v>2.0655399999999998E-3</v>
      </c>
      <c r="L1734" s="62">
        <v>4.7500000000000003E-6</v>
      </c>
      <c r="M1734" s="60">
        <v>385798</v>
      </c>
    </row>
    <row r="1735" spans="1:13" hidden="1" x14ac:dyDescent="0.2">
      <c r="A1735" s="8" t="s">
        <v>267</v>
      </c>
      <c r="B1735" s="8" t="s">
        <v>100</v>
      </c>
      <c r="C1735" s="8" t="s">
        <v>26</v>
      </c>
      <c r="D1735" s="8" t="s">
        <v>45</v>
      </c>
      <c r="E1735" s="8">
        <v>0.49823800000000001</v>
      </c>
      <c r="F1735" s="8">
        <v>49218060</v>
      </c>
      <c r="G1735" s="8">
        <v>19</v>
      </c>
      <c r="H1735" s="8" t="s">
        <v>1467</v>
      </c>
      <c r="I1735" s="9" t="s">
        <v>1753</v>
      </c>
      <c r="J1735" s="8">
        <v>3.5472699999999999E-3</v>
      </c>
      <c r="K1735" s="61">
        <v>7.7543999999999996E-4</v>
      </c>
      <c r="L1735" s="62">
        <v>4.7700000000000001E-6</v>
      </c>
      <c r="M1735" s="60">
        <v>337159</v>
      </c>
    </row>
    <row r="1736" spans="1:13" hidden="1" x14ac:dyDescent="0.2">
      <c r="A1736" s="8" t="s">
        <v>288</v>
      </c>
      <c r="B1736" s="8" t="s">
        <v>100</v>
      </c>
      <c r="C1736" t="s">
        <v>26</v>
      </c>
      <c r="D1736" t="s">
        <v>45</v>
      </c>
      <c r="E1736" s="8">
        <v>0.49823800000000001</v>
      </c>
      <c r="F1736" s="8">
        <v>49218060</v>
      </c>
      <c r="G1736" s="8">
        <v>19</v>
      </c>
      <c r="H1736" s="8" t="s">
        <v>1467</v>
      </c>
      <c r="I1736" s="9" t="s">
        <v>1753</v>
      </c>
      <c r="J1736" s="8">
        <v>3.5472699999999999E-3</v>
      </c>
      <c r="K1736" s="61">
        <v>7.7543499999999999E-4</v>
      </c>
      <c r="L1736" s="62">
        <v>4.7700000000000001E-6</v>
      </c>
      <c r="M1736" s="60">
        <v>337159</v>
      </c>
    </row>
    <row r="1737" spans="1:13" hidden="1" x14ac:dyDescent="0.2">
      <c r="A1737" s="8" t="s">
        <v>226</v>
      </c>
      <c r="B1737" t="s">
        <v>33</v>
      </c>
      <c r="C1737" t="s">
        <v>14</v>
      </c>
      <c r="D1737" t="s">
        <v>15</v>
      </c>
      <c r="E1737">
        <v>0.23502400000000001</v>
      </c>
      <c r="F1737">
        <v>41519430</v>
      </c>
      <c r="G1737" s="8">
        <v>6</v>
      </c>
      <c r="H1737" t="s">
        <v>363</v>
      </c>
      <c r="I1737" t="s">
        <v>380</v>
      </c>
      <c r="J1737">
        <v>-1.3296499999999999E-2</v>
      </c>
      <c r="K1737" s="61">
        <v>2.9070099999999998E-3</v>
      </c>
      <c r="L1737" s="62">
        <v>4.7880599999999997E-6</v>
      </c>
      <c r="M1737" s="60">
        <v>344729</v>
      </c>
    </row>
    <row r="1738" spans="1:13" hidden="1" x14ac:dyDescent="0.2">
      <c r="A1738" s="8" t="s">
        <v>287</v>
      </c>
      <c r="B1738" s="8" t="s">
        <v>33</v>
      </c>
      <c r="C1738" t="s">
        <v>14</v>
      </c>
      <c r="D1738" t="s">
        <v>15</v>
      </c>
      <c r="E1738" s="8">
        <v>0.23502400000000001</v>
      </c>
      <c r="F1738" s="8">
        <v>41519430</v>
      </c>
      <c r="G1738" s="8">
        <v>6</v>
      </c>
      <c r="H1738" s="8" t="s">
        <v>363</v>
      </c>
      <c r="I1738" s="9" t="s">
        <v>380</v>
      </c>
      <c r="J1738" s="8">
        <v>-1.3296499999999999E-2</v>
      </c>
      <c r="K1738" s="61">
        <v>2.9070099999999998E-3</v>
      </c>
      <c r="L1738" s="62">
        <v>4.7899999999999999E-6</v>
      </c>
      <c r="M1738" s="60">
        <v>344729</v>
      </c>
    </row>
    <row r="1739" spans="1:13" x14ac:dyDescent="0.2">
      <c r="A1739" s="8" t="s">
        <v>267</v>
      </c>
      <c r="B1739" s="8" t="s">
        <v>135</v>
      </c>
      <c r="C1739" s="8" t="s">
        <v>26</v>
      </c>
      <c r="D1739" s="8" t="s">
        <v>45</v>
      </c>
      <c r="E1739" s="8">
        <v>0.73868100000000003</v>
      </c>
      <c r="F1739" s="8">
        <v>136616754</v>
      </c>
      <c r="G1739" s="8">
        <v>2</v>
      </c>
      <c r="H1739" s="8" t="s">
        <v>908</v>
      </c>
      <c r="I1739" s="9" t="s">
        <v>909</v>
      </c>
      <c r="J1739" s="81">
        <v>-1.7049700000000001E-2</v>
      </c>
      <c r="K1739" s="83">
        <v>4.2094300000000001E-3</v>
      </c>
      <c r="L1739" s="82">
        <v>4.7999999999999998E-6</v>
      </c>
      <c r="M1739" s="82" t="s">
        <v>150</v>
      </c>
    </row>
    <row r="1740" spans="1:13" hidden="1" x14ac:dyDescent="0.2">
      <c r="A1740" s="8" t="s">
        <v>267</v>
      </c>
      <c r="B1740" s="8" t="s">
        <v>100</v>
      </c>
      <c r="C1740" s="8" t="s">
        <v>26</v>
      </c>
      <c r="D1740" s="8" t="s">
        <v>45</v>
      </c>
      <c r="E1740" s="8">
        <v>0.33910000000000001</v>
      </c>
      <c r="F1740" s="8">
        <v>49218060</v>
      </c>
      <c r="G1740" s="8">
        <v>19</v>
      </c>
      <c r="H1740" s="8" t="s">
        <v>1754</v>
      </c>
      <c r="I1740" s="9" t="s">
        <v>1755</v>
      </c>
      <c r="J1740" s="8">
        <v>0.1459</v>
      </c>
      <c r="K1740" s="61">
        <v>3.1899999999999998E-2</v>
      </c>
      <c r="L1740" s="62">
        <v>4.9899999999999997E-6</v>
      </c>
      <c r="M1740" s="60" t="s">
        <v>150</v>
      </c>
    </row>
    <row r="1741" spans="1:13" hidden="1" x14ac:dyDescent="0.2">
      <c r="A1741" s="8" t="s">
        <v>288</v>
      </c>
      <c r="B1741" s="8" t="s">
        <v>100</v>
      </c>
      <c r="C1741" t="s">
        <v>26</v>
      </c>
      <c r="D1741" t="s">
        <v>45</v>
      </c>
      <c r="E1741" s="8">
        <v>0.33910000000000001</v>
      </c>
      <c r="F1741" s="8">
        <v>49218060</v>
      </c>
      <c r="G1741" s="8">
        <v>19</v>
      </c>
      <c r="H1741" s="8" t="s">
        <v>1754</v>
      </c>
      <c r="I1741" s="9" t="s">
        <v>1755</v>
      </c>
      <c r="J1741" s="8">
        <v>0.1459</v>
      </c>
      <c r="K1741" s="61">
        <v>3.1899999999999998E-2</v>
      </c>
      <c r="L1741" s="62">
        <v>4.9899999999999997E-6</v>
      </c>
      <c r="M1741" s="60" t="s">
        <v>150</v>
      </c>
    </row>
    <row r="1742" spans="1:13" x14ac:dyDescent="0.2">
      <c r="A1742" s="8" t="s">
        <v>267</v>
      </c>
      <c r="B1742" s="8" t="s">
        <v>135</v>
      </c>
      <c r="C1742" s="8" t="s">
        <v>26</v>
      </c>
      <c r="D1742" s="8" t="s">
        <v>45</v>
      </c>
      <c r="E1742" s="8">
        <v>0.73867700000000003</v>
      </c>
      <c r="F1742" s="8">
        <v>136616754</v>
      </c>
      <c r="G1742" s="8">
        <v>2</v>
      </c>
      <c r="H1742" s="8" t="s">
        <v>901</v>
      </c>
      <c r="I1742" s="9" t="s">
        <v>910</v>
      </c>
      <c r="J1742" s="81">
        <v>2.1278100000000001E-2</v>
      </c>
      <c r="K1742" s="83">
        <v>4.6596199999999997E-3</v>
      </c>
      <c r="L1742" s="82">
        <v>5.0000000000000004E-6</v>
      </c>
      <c r="M1742" s="82">
        <v>115082</v>
      </c>
    </row>
    <row r="1743" spans="1:13" hidden="1" x14ac:dyDescent="0.2">
      <c r="A1743" s="8" t="s">
        <v>267</v>
      </c>
      <c r="B1743" s="8" t="s">
        <v>100</v>
      </c>
      <c r="C1743" s="8" t="s">
        <v>26</v>
      </c>
      <c r="D1743" s="8" t="s">
        <v>45</v>
      </c>
      <c r="E1743" s="8">
        <v>0.48907400000000001</v>
      </c>
      <c r="F1743" s="8">
        <v>49218060</v>
      </c>
      <c r="G1743" s="8">
        <v>19</v>
      </c>
      <c r="H1743" s="8" t="s">
        <v>1756</v>
      </c>
      <c r="I1743" s="9" t="s">
        <v>1757</v>
      </c>
      <c r="J1743" s="8">
        <v>2.1004200000000001E-2</v>
      </c>
      <c r="K1743" s="61">
        <v>4.6001699999999998E-3</v>
      </c>
      <c r="L1743" s="62">
        <v>5.0000000000000004E-6</v>
      </c>
      <c r="M1743" s="60">
        <v>83410</v>
      </c>
    </row>
    <row r="1744" spans="1:13" hidden="1" x14ac:dyDescent="0.2">
      <c r="A1744" s="8" t="s">
        <v>267</v>
      </c>
      <c r="B1744" s="8" t="s">
        <v>100</v>
      </c>
      <c r="C1744" s="8" t="s">
        <v>26</v>
      </c>
      <c r="D1744" s="8" t="s">
        <v>45</v>
      </c>
      <c r="E1744" s="8">
        <v>0.49786000000000002</v>
      </c>
      <c r="F1744" s="8">
        <v>49218060</v>
      </c>
      <c r="G1744" s="8">
        <v>19</v>
      </c>
      <c r="H1744" s="8" t="s">
        <v>1758</v>
      </c>
      <c r="I1744" s="9" t="s">
        <v>1759</v>
      </c>
      <c r="J1744" s="8">
        <v>4.1682799999999999E-3</v>
      </c>
      <c r="K1744" s="61">
        <v>9.1312999999999995E-4</v>
      </c>
      <c r="L1744" s="62">
        <v>5.0000000000000004E-6</v>
      </c>
      <c r="M1744" s="60">
        <v>461880</v>
      </c>
    </row>
    <row r="1745" spans="1:13" hidden="1" x14ac:dyDescent="0.2">
      <c r="A1745" s="8" t="s">
        <v>288</v>
      </c>
      <c r="B1745" s="8" t="s">
        <v>100</v>
      </c>
      <c r="C1745" t="s">
        <v>26</v>
      </c>
      <c r="D1745" t="s">
        <v>45</v>
      </c>
      <c r="E1745" s="8">
        <v>0.48907400000000001</v>
      </c>
      <c r="F1745" s="8">
        <v>49218060</v>
      </c>
      <c r="G1745" s="8">
        <v>19</v>
      </c>
      <c r="H1745" s="8" t="s">
        <v>1756</v>
      </c>
      <c r="I1745" s="9" t="s">
        <v>1757</v>
      </c>
      <c r="J1745" s="8">
        <v>2.1004200000000001E-2</v>
      </c>
      <c r="K1745" s="61">
        <v>4.6001699999999998E-3</v>
      </c>
      <c r="L1745" s="62">
        <v>5.0000000000000004E-6</v>
      </c>
      <c r="M1745" s="60">
        <v>83410</v>
      </c>
    </row>
    <row r="1746" spans="1:13" hidden="1" x14ac:dyDescent="0.2">
      <c r="A1746" s="8" t="s">
        <v>288</v>
      </c>
      <c r="B1746" s="8" t="s">
        <v>100</v>
      </c>
      <c r="C1746" t="s">
        <v>26</v>
      </c>
      <c r="D1746" t="s">
        <v>45</v>
      </c>
      <c r="E1746" s="8">
        <v>0.49786000000000002</v>
      </c>
      <c r="F1746" s="8">
        <v>49218060</v>
      </c>
      <c r="G1746" s="8">
        <v>19</v>
      </c>
      <c r="H1746" s="8" t="s">
        <v>1758</v>
      </c>
      <c r="I1746" s="9" t="s">
        <v>1759</v>
      </c>
      <c r="J1746" s="8">
        <v>4.1682799999999999E-3</v>
      </c>
      <c r="K1746" s="61">
        <v>9.1313400000000002E-4</v>
      </c>
      <c r="L1746" s="62">
        <v>5.0000000000000004E-6</v>
      </c>
      <c r="M1746" s="60">
        <v>461880</v>
      </c>
    </row>
    <row r="1747" spans="1:13" hidden="1" x14ac:dyDescent="0.2">
      <c r="A1747" s="8" t="s">
        <v>267</v>
      </c>
      <c r="B1747" s="8" t="s">
        <v>128</v>
      </c>
      <c r="C1747" s="8" t="s">
        <v>26</v>
      </c>
      <c r="D1747" s="8" t="s">
        <v>15</v>
      </c>
      <c r="E1747" s="8">
        <v>0.30016399999999999</v>
      </c>
      <c r="F1747" s="8">
        <v>1030320</v>
      </c>
      <c r="G1747" s="8">
        <v>19</v>
      </c>
      <c r="H1747" s="8" t="s">
        <v>1842</v>
      </c>
      <c r="I1747" s="9" t="s">
        <v>1843</v>
      </c>
      <c r="J1747" s="8">
        <v>1.19565E-2</v>
      </c>
      <c r="K1747" s="61">
        <v>2.62021E-3</v>
      </c>
      <c r="L1747" s="62">
        <v>5.04E-6</v>
      </c>
      <c r="M1747" s="60">
        <v>350470</v>
      </c>
    </row>
    <row r="1748" spans="1:13" hidden="1" x14ac:dyDescent="0.2">
      <c r="A1748" s="8" t="s">
        <v>226</v>
      </c>
      <c r="B1748" t="s">
        <v>33</v>
      </c>
      <c r="C1748" t="s">
        <v>14</v>
      </c>
      <c r="D1748" t="s">
        <v>15</v>
      </c>
      <c r="E1748">
        <v>0.23389399999999999</v>
      </c>
      <c r="F1748">
        <v>41519430</v>
      </c>
      <c r="G1748" s="8">
        <v>6</v>
      </c>
      <c r="H1748" t="s">
        <v>365</v>
      </c>
      <c r="I1748" t="s">
        <v>381</v>
      </c>
      <c r="J1748">
        <v>-1.19156E-2</v>
      </c>
      <c r="K1748" s="61">
        <v>2.6116500000000001E-3</v>
      </c>
      <c r="L1748" s="62">
        <v>5.1000000000000003E-6</v>
      </c>
      <c r="M1748" s="60">
        <v>408112</v>
      </c>
    </row>
    <row r="1749" spans="1:13" hidden="1" x14ac:dyDescent="0.2">
      <c r="A1749" s="8" t="s">
        <v>287</v>
      </c>
      <c r="B1749" s="8" t="s">
        <v>33</v>
      </c>
      <c r="C1749" t="s">
        <v>14</v>
      </c>
      <c r="D1749" t="s">
        <v>15</v>
      </c>
      <c r="E1749" s="8">
        <v>0.23389399999999999</v>
      </c>
      <c r="F1749" s="8">
        <v>41519430</v>
      </c>
      <c r="G1749" s="8">
        <v>6</v>
      </c>
      <c r="H1749" s="8" t="s">
        <v>365</v>
      </c>
      <c r="I1749" s="9" t="s">
        <v>381</v>
      </c>
      <c r="J1749" s="8">
        <v>-1.19156E-2</v>
      </c>
      <c r="K1749" s="61">
        <v>2.6116500000000001E-3</v>
      </c>
      <c r="L1749" s="62">
        <v>5.1000000000000003E-6</v>
      </c>
      <c r="M1749" s="60">
        <v>408112</v>
      </c>
    </row>
    <row r="1750" spans="1:13" x14ac:dyDescent="0.2">
      <c r="A1750" s="8" t="s">
        <v>267</v>
      </c>
      <c r="B1750" s="8" t="s">
        <v>135</v>
      </c>
      <c r="C1750" s="8" t="s">
        <v>26</v>
      </c>
      <c r="D1750" s="8" t="s">
        <v>45</v>
      </c>
      <c r="E1750" s="8" t="s">
        <v>150</v>
      </c>
      <c r="F1750" s="8">
        <v>136616754</v>
      </c>
      <c r="G1750" s="8">
        <v>2</v>
      </c>
      <c r="H1750" s="8" t="s">
        <v>911</v>
      </c>
      <c r="I1750" s="9" t="s">
        <v>912</v>
      </c>
      <c r="J1750" s="81">
        <v>1.19755E-2</v>
      </c>
      <c r="K1750" s="83">
        <v>2.62751E-3</v>
      </c>
      <c r="L1750" s="82">
        <v>5.1699999999999996E-6</v>
      </c>
      <c r="M1750" s="82">
        <v>395995</v>
      </c>
    </row>
    <row r="1751" spans="1:13" x14ac:dyDescent="0.2">
      <c r="A1751" s="8" t="s">
        <v>267</v>
      </c>
      <c r="B1751" s="8" t="s">
        <v>135</v>
      </c>
      <c r="C1751" s="8" t="s">
        <v>26</v>
      </c>
      <c r="D1751" s="8" t="s">
        <v>45</v>
      </c>
      <c r="E1751" s="8">
        <v>0.75712800000000002</v>
      </c>
      <c r="F1751" s="8">
        <v>136616754</v>
      </c>
      <c r="G1751" s="8">
        <v>2</v>
      </c>
      <c r="H1751" s="8" t="s">
        <v>576</v>
      </c>
      <c r="I1751" s="9" t="s">
        <v>913</v>
      </c>
      <c r="J1751" s="81">
        <v>1.2500000000000001E-2</v>
      </c>
      <c r="K1751" s="83">
        <v>2.8E-3</v>
      </c>
      <c r="L1751" s="82">
        <v>5.1699999999999996E-6</v>
      </c>
      <c r="M1751" s="82">
        <v>349856</v>
      </c>
    </row>
    <row r="1752" spans="1:13" x14ac:dyDescent="0.2">
      <c r="A1752" s="8" t="s">
        <v>267</v>
      </c>
      <c r="B1752" s="8" t="s">
        <v>135</v>
      </c>
      <c r="C1752" s="8" t="s">
        <v>26</v>
      </c>
      <c r="D1752" s="8" t="s">
        <v>45</v>
      </c>
      <c r="E1752" s="8">
        <v>0.75712800000000002</v>
      </c>
      <c r="F1752" s="8">
        <v>136616754</v>
      </c>
      <c r="G1752" s="8">
        <v>2</v>
      </c>
      <c r="H1752" s="8" t="s">
        <v>576</v>
      </c>
      <c r="I1752" s="9" t="s">
        <v>914</v>
      </c>
      <c r="J1752" s="81">
        <v>1.25459E-2</v>
      </c>
      <c r="K1752" s="83">
        <v>2.75274E-3</v>
      </c>
      <c r="L1752" s="82">
        <v>5.1800000000000004E-6</v>
      </c>
      <c r="M1752" s="82">
        <v>349856</v>
      </c>
    </row>
    <row r="1753" spans="1:13" x14ac:dyDescent="0.2">
      <c r="A1753" s="8" t="s">
        <v>267</v>
      </c>
      <c r="B1753" s="8" t="s">
        <v>135</v>
      </c>
      <c r="C1753" s="8" t="s">
        <v>26</v>
      </c>
      <c r="D1753" s="8" t="s">
        <v>45</v>
      </c>
      <c r="E1753" s="8">
        <v>0.73873900000000003</v>
      </c>
      <c r="F1753" s="8">
        <v>136616754</v>
      </c>
      <c r="G1753" s="8">
        <v>2</v>
      </c>
      <c r="H1753" s="8" t="s">
        <v>915</v>
      </c>
      <c r="I1753" s="9" t="s">
        <v>916</v>
      </c>
      <c r="J1753" s="81">
        <v>-4.4226999999999999E-3</v>
      </c>
      <c r="K1753" s="83">
        <v>9.7057999999999997E-4</v>
      </c>
      <c r="L1753" s="82">
        <v>5.2000000000000002E-6</v>
      </c>
      <c r="M1753" s="82">
        <v>463000</v>
      </c>
    </row>
    <row r="1754" spans="1:13" hidden="1" x14ac:dyDescent="0.2">
      <c r="A1754" s="8" t="s">
        <v>267</v>
      </c>
      <c r="B1754" s="8" t="s">
        <v>132</v>
      </c>
      <c r="C1754" s="8" t="s">
        <v>14</v>
      </c>
      <c r="D1754" s="8" t="s">
        <v>45</v>
      </c>
      <c r="E1754" s="8">
        <v>0.32919999999999999</v>
      </c>
      <c r="F1754" s="8">
        <v>135837906</v>
      </c>
      <c r="G1754" s="8">
        <v>2</v>
      </c>
      <c r="H1754" s="8" t="s">
        <v>1987</v>
      </c>
      <c r="I1754" s="9" t="s">
        <v>1988</v>
      </c>
      <c r="J1754" s="8">
        <v>1.7100000000000001E-2</v>
      </c>
      <c r="K1754" s="61">
        <v>3.8E-3</v>
      </c>
      <c r="L1754" s="62">
        <v>5.2700000000000004E-6</v>
      </c>
      <c r="M1754" s="60">
        <v>7358</v>
      </c>
    </row>
    <row r="1755" spans="1:13" hidden="1" x14ac:dyDescent="0.2">
      <c r="A1755" s="8" t="s">
        <v>267</v>
      </c>
      <c r="B1755" s="8" t="s">
        <v>100</v>
      </c>
      <c r="C1755" s="8" t="s">
        <v>26</v>
      </c>
      <c r="D1755" s="8" t="s">
        <v>45</v>
      </c>
      <c r="E1755" s="8">
        <v>0.49783500000000003</v>
      </c>
      <c r="F1755" s="8">
        <v>49218060</v>
      </c>
      <c r="G1755" s="8">
        <v>19</v>
      </c>
      <c r="H1755" s="8" t="s">
        <v>469</v>
      </c>
      <c r="I1755" s="9" t="s">
        <v>769</v>
      </c>
      <c r="J1755" s="8">
        <v>-7.9451000000000001E-3</v>
      </c>
      <c r="K1755" s="61">
        <v>1.7447599999999999E-3</v>
      </c>
      <c r="L1755" s="62">
        <v>5.3000000000000001E-6</v>
      </c>
      <c r="M1755" s="60">
        <v>461632</v>
      </c>
    </row>
    <row r="1756" spans="1:13" hidden="1" x14ac:dyDescent="0.2">
      <c r="A1756" s="8" t="s">
        <v>287</v>
      </c>
      <c r="B1756" s="8" t="s">
        <v>33</v>
      </c>
      <c r="C1756" t="s">
        <v>14</v>
      </c>
      <c r="D1756" t="s">
        <v>15</v>
      </c>
      <c r="E1756" s="8">
        <v>0.23342299999999999</v>
      </c>
      <c r="F1756" s="8">
        <v>41519430</v>
      </c>
      <c r="G1756" s="8">
        <v>6</v>
      </c>
      <c r="H1756" s="8" t="s">
        <v>382</v>
      </c>
      <c r="I1756" s="9" t="s">
        <v>383</v>
      </c>
      <c r="J1756" s="8">
        <v>8.9367800000000001E-3</v>
      </c>
      <c r="K1756" s="61">
        <v>1.9625100000000002E-3</v>
      </c>
      <c r="L1756" s="62">
        <v>5.3000000000000001E-6</v>
      </c>
      <c r="M1756" s="60">
        <v>460099</v>
      </c>
    </row>
    <row r="1757" spans="1:13" hidden="1" x14ac:dyDescent="0.2">
      <c r="A1757" s="8" t="s">
        <v>288</v>
      </c>
      <c r="B1757" s="8" t="s">
        <v>100</v>
      </c>
      <c r="C1757" t="s">
        <v>26</v>
      </c>
      <c r="D1757" t="s">
        <v>45</v>
      </c>
      <c r="E1757" s="8">
        <v>0.49783500000000003</v>
      </c>
      <c r="F1757" s="8">
        <v>49218060</v>
      </c>
      <c r="G1757" s="8">
        <v>19</v>
      </c>
      <c r="H1757" s="8" t="s">
        <v>469</v>
      </c>
      <c r="I1757" s="9" t="s">
        <v>769</v>
      </c>
      <c r="J1757" s="8">
        <v>-7.9450500000000004E-3</v>
      </c>
      <c r="K1757" s="61">
        <v>1.7447599999999999E-3</v>
      </c>
      <c r="L1757" s="62">
        <v>5.3000000000000001E-6</v>
      </c>
      <c r="M1757" s="60">
        <v>461632</v>
      </c>
    </row>
    <row r="1758" spans="1:13" hidden="1" x14ac:dyDescent="0.2">
      <c r="A1758" s="8" t="s">
        <v>226</v>
      </c>
      <c r="B1758" t="s">
        <v>33</v>
      </c>
      <c r="C1758" t="s">
        <v>14</v>
      </c>
      <c r="D1758" t="s">
        <v>15</v>
      </c>
      <c r="E1758">
        <v>0.23342299999999999</v>
      </c>
      <c r="F1758">
        <v>41519430</v>
      </c>
      <c r="G1758" s="8">
        <v>6</v>
      </c>
      <c r="H1758" t="s">
        <v>382</v>
      </c>
      <c r="I1758" t="s">
        <v>383</v>
      </c>
      <c r="J1758">
        <v>8.9367800000000001E-3</v>
      </c>
      <c r="K1758" s="61">
        <v>1.9625100000000002E-3</v>
      </c>
      <c r="L1758" s="62">
        <v>5.3000500000000002E-6</v>
      </c>
      <c r="M1758" s="60">
        <v>460099</v>
      </c>
    </row>
    <row r="1759" spans="1:13" hidden="1" x14ac:dyDescent="0.2">
      <c r="A1759" s="8" t="s">
        <v>267</v>
      </c>
      <c r="B1759" s="8" t="s">
        <v>100</v>
      </c>
      <c r="C1759" s="8" t="s">
        <v>26</v>
      </c>
      <c r="D1759" s="8" t="s">
        <v>45</v>
      </c>
      <c r="E1759" s="8">
        <v>0.49823800000000001</v>
      </c>
      <c r="F1759" s="8">
        <v>49218060</v>
      </c>
      <c r="G1759" s="8">
        <v>19</v>
      </c>
      <c r="H1759" s="8" t="s">
        <v>1760</v>
      </c>
      <c r="I1759" s="9" t="s">
        <v>1761</v>
      </c>
      <c r="J1759" s="8">
        <v>-7.0632999999999998E-3</v>
      </c>
      <c r="K1759" s="61">
        <v>1.5520200000000001E-3</v>
      </c>
      <c r="L1759" s="62">
        <v>5.3399999999999997E-6</v>
      </c>
      <c r="M1759" s="60">
        <v>180203</v>
      </c>
    </row>
    <row r="1760" spans="1:13" hidden="1" x14ac:dyDescent="0.2">
      <c r="A1760" s="8" t="s">
        <v>288</v>
      </c>
      <c r="B1760" s="8" t="s">
        <v>100</v>
      </c>
      <c r="C1760" t="s">
        <v>26</v>
      </c>
      <c r="D1760" t="s">
        <v>45</v>
      </c>
      <c r="E1760" s="8">
        <v>0.49823800000000001</v>
      </c>
      <c r="F1760" s="8">
        <v>49218060</v>
      </c>
      <c r="G1760" s="8">
        <v>19</v>
      </c>
      <c r="H1760" s="8" t="s">
        <v>1760</v>
      </c>
      <c r="I1760" s="9" t="s">
        <v>1761</v>
      </c>
      <c r="J1760" s="8">
        <v>-7.0633299999999996E-3</v>
      </c>
      <c r="K1760" s="61">
        <v>1.5520200000000001E-3</v>
      </c>
      <c r="L1760" s="62">
        <v>5.3399999999999997E-6</v>
      </c>
      <c r="M1760" s="60">
        <v>180203</v>
      </c>
    </row>
    <row r="1761" spans="1:13" x14ac:dyDescent="0.2">
      <c r="A1761" s="8" t="s">
        <v>267</v>
      </c>
      <c r="B1761" s="8" t="s">
        <v>135</v>
      </c>
      <c r="C1761" s="8" t="s">
        <v>26</v>
      </c>
      <c r="D1761" s="8" t="s">
        <v>45</v>
      </c>
      <c r="E1761" s="8">
        <v>0.75555000000000005</v>
      </c>
      <c r="F1761" s="8">
        <v>136616754</v>
      </c>
      <c r="G1761" s="8">
        <v>2</v>
      </c>
      <c r="H1761" s="8" t="s">
        <v>917</v>
      </c>
      <c r="I1761" s="9" t="s">
        <v>918</v>
      </c>
      <c r="J1761" s="81">
        <v>-4.2680999999999997E-2</v>
      </c>
      <c r="K1761" s="83">
        <v>9.3793999999999995E-3</v>
      </c>
      <c r="L1761" s="82">
        <v>5.3700000000000003E-6</v>
      </c>
      <c r="M1761" s="82" t="s">
        <v>150</v>
      </c>
    </row>
    <row r="1762" spans="1:13" x14ac:dyDescent="0.2">
      <c r="A1762" s="8" t="s">
        <v>267</v>
      </c>
      <c r="B1762" s="8" t="s">
        <v>135</v>
      </c>
      <c r="C1762" s="8" t="s">
        <v>26</v>
      </c>
      <c r="D1762" s="8" t="s">
        <v>45</v>
      </c>
      <c r="E1762" s="8">
        <v>0.73868100000000003</v>
      </c>
      <c r="F1762" s="8">
        <v>136616754</v>
      </c>
      <c r="G1762" s="8">
        <v>2</v>
      </c>
      <c r="H1762" s="8" t="s">
        <v>919</v>
      </c>
      <c r="I1762" s="9" t="s">
        <v>920</v>
      </c>
      <c r="J1762" s="81">
        <v>-1.9059099999999999E-2</v>
      </c>
      <c r="K1762" s="83">
        <v>4.4479100000000002E-3</v>
      </c>
      <c r="L1762" s="82">
        <v>5.4E-6</v>
      </c>
      <c r="M1762" s="82" t="s">
        <v>150</v>
      </c>
    </row>
    <row r="1763" spans="1:13" hidden="1" x14ac:dyDescent="0.2">
      <c r="A1763" s="8" t="s">
        <v>267</v>
      </c>
      <c r="B1763" s="8" t="s">
        <v>100</v>
      </c>
      <c r="C1763" s="8" t="s">
        <v>26</v>
      </c>
      <c r="D1763" s="8" t="s">
        <v>45</v>
      </c>
      <c r="E1763" s="8">
        <v>0.49831399999999998</v>
      </c>
      <c r="F1763" s="8">
        <v>49218060</v>
      </c>
      <c r="G1763" s="8">
        <v>19</v>
      </c>
      <c r="H1763" s="8" t="s">
        <v>1762</v>
      </c>
      <c r="I1763" s="9" t="s">
        <v>1763</v>
      </c>
      <c r="J1763" s="8">
        <v>9.4233200000000007E-3</v>
      </c>
      <c r="K1763" s="61">
        <v>2.0716900000000002E-3</v>
      </c>
      <c r="L1763" s="62">
        <v>5.4E-6</v>
      </c>
      <c r="M1763" s="60">
        <v>243944</v>
      </c>
    </row>
    <row r="1764" spans="1:13" hidden="1" x14ac:dyDescent="0.2">
      <c r="A1764" s="8" t="s">
        <v>267</v>
      </c>
      <c r="B1764" s="8" t="s">
        <v>100</v>
      </c>
      <c r="C1764" s="8" t="s">
        <v>26</v>
      </c>
      <c r="D1764" s="8" t="s">
        <v>45</v>
      </c>
      <c r="E1764" s="8">
        <v>0.49686799999999998</v>
      </c>
      <c r="F1764" s="8">
        <v>49218060</v>
      </c>
      <c r="G1764" s="8">
        <v>19</v>
      </c>
      <c r="H1764" s="8" t="s">
        <v>1764</v>
      </c>
      <c r="I1764" s="9" t="s">
        <v>1765</v>
      </c>
      <c r="J1764" s="8">
        <v>1.9048900000000001E-2</v>
      </c>
      <c r="K1764" s="61">
        <v>4.04836E-3</v>
      </c>
      <c r="L1764" s="62">
        <v>5.4E-6</v>
      </c>
      <c r="M1764" s="60" t="s">
        <v>150</v>
      </c>
    </row>
    <row r="1765" spans="1:13" hidden="1" x14ac:dyDescent="0.2">
      <c r="A1765" s="8" t="s">
        <v>288</v>
      </c>
      <c r="B1765" s="8" t="s">
        <v>100</v>
      </c>
      <c r="C1765" t="s">
        <v>26</v>
      </c>
      <c r="D1765" t="s">
        <v>45</v>
      </c>
      <c r="E1765" s="8">
        <v>0.49686799999999998</v>
      </c>
      <c r="F1765" s="8">
        <v>49218060</v>
      </c>
      <c r="G1765" s="8">
        <v>19</v>
      </c>
      <c r="H1765" s="8" t="s">
        <v>1764</v>
      </c>
      <c r="I1765" s="9" t="s">
        <v>1765</v>
      </c>
      <c r="J1765" s="8">
        <v>1.9048900000000001E-2</v>
      </c>
      <c r="K1765" s="61">
        <v>4.04836E-3</v>
      </c>
      <c r="L1765" s="62">
        <v>5.4E-6</v>
      </c>
      <c r="M1765" s="60" t="s">
        <v>150</v>
      </c>
    </row>
    <row r="1766" spans="1:13" hidden="1" x14ac:dyDescent="0.2">
      <c r="A1766" s="8" t="s">
        <v>288</v>
      </c>
      <c r="B1766" s="8" t="s">
        <v>100</v>
      </c>
      <c r="C1766" t="s">
        <v>26</v>
      </c>
      <c r="D1766" t="s">
        <v>45</v>
      </c>
      <c r="E1766" s="8">
        <v>0.49831399999999998</v>
      </c>
      <c r="F1766" s="8">
        <v>49218060</v>
      </c>
      <c r="G1766" s="8">
        <v>19</v>
      </c>
      <c r="H1766" s="8" t="s">
        <v>1762</v>
      </c>
      <c r="I1766" s="9" t="s">
        <v>1763</v>
      </c>
      <c r="J1766" s="8">
        <v>9.4233200000000007E-3</v>
      </c>
      <c r="K1766" s="61">
        <v>2.0716900000000002E-3</v>
      </c>
      <c r="L1766" s="62">
        <v>5.4E-6</v>
      </c>
      <c r="M1766" s="60">
        <v>243944</v>
      </c>
    </row>
    <row r="1767" spans="1:13" x14ac:dyDescent="0.2">
      <c r="A1767" s="8" t="s">
        <v>267</v>
      </c>
      <c r="B1767" s="8" t="s">
        <v>135</v>
      </c>
      <c r="C1767" s="8" t="s">
        <v>26</v>
      </c>
      <c r="D1767" s="8" t="s">
        <v>45</v>
      </c>
      <c r="E1767" s="8">
        <v>0.73868100000000003</v>
      </c>
      <c r="F1767" s="8">
        <v>136616754</v>
      </c>
      <c r="G1767" s="8">
        <v>2</v>
      </c>
      <c r="H1767" s="8" t="s">
        <v>921</v>
      </c>
      <c r="I1767" s="9" t="s">
        <v>922</v>
      </c>
      <c r="J1767" s="81">
        <v>1.8817400000000001E-2</v>
      </c>
      <c r="K1767" s="83">
        <v>4.4966800000000003E-3</v>
      </c>
      <c r="L1767" s="82">
        <v>5.4999999999999999E-6</v>
      </c>
      <c r="M1767" s="82" t="s">
        <v>150</v>
      </c>
    </row>
    <row r="1768" spans="1:13" hidden="1" x14ac:dyDescent="0.2">
      <c r="A1768" s="8" t="s">
        <v>267</v>
      </c>
      <c r="B1768" s="8" t="s">
        <v>132</v>
      </c>
      <c r="C1768" s="8" t="s">
        <v>14</v>
      </c>
      <c r="D1768" s="8" t="s">
        <v>45</v>
      </c>
      <c r="E1768" s="8">
        <v>0.28121299999999999</v>
      </c>
      <c r="F1768" s="8">
        <v>135837906</v>
      </c>
      <c r="G1768" s="8">
        <v>2</v>
      </c>
      <c r="H1768" s="8" t="s">
        <v>815</v>
      </c>
      <c r="I1768" s="9" t="s">
        <v>1989</v>
      </c>
      <c r="J1768" s="8">
        <v>1.00502E-2</v>
      </c>
      <c r="K1768" s="61">
        <v>2.2951299999999998E-3</v>
      </c>
      <c r="L1768" s="62">
        <v>5.4999999999999999E-6</v>
      </c>
      <c r="M1768" s="60">
        <v>443782</v>
      </c>
    </row>
    <row r="1769" spans="1:13" hidden="1" x14ac:dyDescent="0.2">
      <c r="A1769" s="8" t="s">
        <v>267</v>
      </c>
      <c r="B1769" s="8" t="s">
        <v>132</v>
      </c>
      <c r="C1769" s="8" t="s">
        <v>14</v>
      </c>
      <c r="D1769" s="8" t="s">
        <v>45</v>
      </c>
      <c r="E1769" s="8">
        <v>0.283827</v>
      </c>
      <c r="F1769" s="8">
        <v>135837906</v>
      </c>
      <c r="G1769" s="8">
        <v>2</v>
      </c>
      <c r="H1769" s="8" t="s">
        <v>885</v>
      </c>
      <c r="I1769" s="9" t="s">
        <v>886</v>
      </c>
      <c r="J1769" s="8">
        <v>-8.6649999999999997E-4</v>
      </c>
      <c r="K1769" s="61">
        <v>1.9081E-4</v>
      </c>
      <c r="L1769" s="62">
        <v>5.5999999999999997E-6</v>
      </c>
      <c r="M1769" s="60">
        <v>462399</v>
      </c>
    </row>
    <row r="1770" spans="1:13" hidden="1" x14ac:dyDescent="0.2">
      <c r="A1770" s="8" t="s">
        <v>287</v>
      </c>
      <c r="B1770" s="8" t="s">
        <v>33</v>
      </c>
      <c r="C1770" t="s">
        <v>14</v>
      </c>
      <c r="D1770" t="s">
        <v>15</v>
      </c>
      <c r="E1770" s="8">
        <v>0.23382900000000001</v>
      </c>
      <c r="F1770" s="8">
        <v>41519430</v>
      </c>
      <c r="G1770" s="8">
        <v>6</v>
      </c>
      <c r="H1770" s="8" t="s">
        <v>384</v>
      </c>
      <c r="I1770" s="9" t="s">
        <v>385</v>
      </c>
      <c r="J1770" s="8">
        <v>-1.19504E-2</v>
      </c>
      <c r="K1770" s="61">
        <v>2.63247E-3</v>
      </c>
      <c r="L1770" s="62">
        <v>5.5999999999999997E-6</v>
      </c>
      <c r="M1770" s="60">
        <v>408112</v>
      </c>
    </row>
    <row r="1771" spans="1:13" hidden="1" x14ac:dyDescent="0.2">
      <c r="A1771" s="8" t="s">
        <v>226</v>
      </c>
      <c r="B1771" t="s">
        <v>33</v>
      </c>
      <c r="C1771" t="s">
        <v>14</v>
      </c>
      <c r="D1771" t="s">
        <v>15</v>
      </c>
      <c r="E1771">
        <v>0.23382900000000001</v>
      </c>
      <c r="F1771">
        <v>41519430</v>
      </c>
      <c r="G1771" s="8">
        <v>6</v>
      </c>
      <c r="H1771" t="s">
        <v>384</v>
      </c>
      <c r="I1771" t="s">
        <v>385</v>
      </c>
      <c r="J1771">
        <v>-1.19504E-2</v>
      </c>
      <c r="K1771" s="61">
        <v>2.63247E-3</v>
      </c>
      <c r="L1771" s="62">
        <v>5.6000300000000002E-6</v>
      </c>
      <c r="M1771" s="60">
        <v>408112</v>
      </c>
    </row>
    <row r="1772" spans="1:13" hidden="1" x14ac:dyDescent="0.2">
      <c r="A1772" s="8" t="s">
        <v>267</v>
      </c>
      <c r="B1772" s="8" t="s">
        <v>132</v>
      </c>
      <c r="C1772" s="8" t="s">
        <v>14</v>
      </c>
      <c r="D1772" s="8" t="s">
        <v>45</v>
      </c>
      <c r="E1772" s="8">
        <v>0.26533000000000001</v>
      </c>
      <c r="F1772" s="8">
        <v>135837906</v>
      </c>
      <c r="G1772" s="8">
        <v>2</v>
      </c>
      <c r="H1772" s="8" t="s">
        <v>903</v>
      </c>
      <c r="I1772" s="9" t="s">
        <v>946</v>
      </c>
      <c r="J1772" s="8">
        <v>1.2267E-2</v>
      </c>
      <c r="K1772" s="61">
        <v>2.7044999999999999E-3</v>
      </c>
      <c r="L1772" s="62">
        <v>5.75E-6</v>
      </c>
      <c r="M1772" s="60">
        <v>342590</v>
      </c>
    </row>
    <row r="1773" spans="1:13" hidden="1" x14ac:dyDescent="0.2">
      <c r="A1773" s="8" t="s">
        <v>267</v>
      </c>
      <c r="B1773" s="8" t="s">
        <v>100</v>
      </c>
      <c r="C1773" s="8" t="s">
        <v>26</v>
      </c>
      <c r="D1773" s="8" t="s">
        <v>45</v>
      </c>
      <c r="E1773" s="8">
        <v>0.49764799999999998</v>
      </c>
      <c r="F1773" s="8">
        <v>49218060</v>
      </c>
      <c r="G1773" s="8">
        <v>19</v>
      </c>
      <c r="H1773" s="8" t="s">
        <v>1766</v>
      </c>
      <c r="I1773" s="9" t="s">
        <v>1767</v>
      </c>
      <c r="J1773" s="8">
        <v>-2.2600200000000001E-2</v>
      </c>
      <c r="K1773" s="61">
        <v>4.9893400000000001E-3</v>
      </c>
      <c r="L1773" s="62">
        <v>5.9000000000000003E-6</v>
      </c>
      <c r="M1773" s="60">
        <v>440266</v>
      </c>
    </row>
    <row r="1774" spans="1:13" hidden="1" x14ac:dyDescent="0.2">
      <c r="A1774" s="8" t="s">
        <v>288</v>
      </c>
      <c r="B1774" s="8" t="s">
        <v>100</v>
      </c>
      <c r="C1774" t="s">
        <v>26</v>
      </c>
      <c r="D1774" t="s">
        <v>45</v>
      </c>
      <c r="E1774" s="8">
        <v>0.49764799999999998</v>
      </c>
      <c r="F1774" s="8">
        <v>49218060</v>
      </c>
      <c r="G1774" s="8">
        <v>19</v>
      </c>
      <c r="H1774" s="8" t="s">
        <v>1766</v>
      </c>
      <c r="I1774" s="9" t="s">
        <v>1767</v>
      </c>
      <c r="J1774" s="8">
        <v>-2.2600200000000001E-2</v>
      </c>
      <c r="K1774" s="61">
        <v>4.9893400000000001E-3</v>
      </c>
      <c r="L1774" s="62">
        <v>5.9000000000000003E-6</v>
      </c>
      <c r="M1774" s="60">
        <v>440266</v>
      </c>
    </row>
    <row r="1775" spans="1:13" hidden="1" x14ac:dyDescent="0.2">
      <c r="A1775" s="8" t="s">
        <v>267</v>
      </c>
      <c r="B1775" s="8" t="s">
        <v>100</v>
      </c>
      <c r="C1775" s="8" t="s">
        <v>26</v>
      </c>
      <c r="D1775" s="8" t="s">
        <v>45</v>
      </c>
      <c r="E1775" s="8">
        <v>0.49823800000000001</v>
      </c>
      <c r="F1775" s="8">
        <v>49218060</v>
      </c>
      <c r="G1775" s="8">
        <v>19</v>
      </c>
      <c r="H1775" s="8" t="s">
        <v>1768</v>
      </c>
      <c r="I1775" s="9" t="s">
        <v>1769</v>
      </c>
      <c r="J1775" s="8">
        <v>6.9168500000000004E-3</v>
      </c>
      <c r="K1775" s="61">
        <v>1.52914E-3</v>
      </c>
      <c r="L1775" s="62">
        <v>6.0900000000000001E-6</v>
      </c>
      <c r="M1775" s="60">
        <v>154702</v>
      </c>
    </row>
    <row r="1776" spans="1:13" hidden="1" x14ac:dyDescent="0.2">
      <c r="A1776" s="8" t="s">
        <v>288</v>
      </c>
      <c r="B1776" s="8" t="s">
        <v>100</v>
      </c>
      <c r="C1776" t="s">
        <v>26</v>
      </c>
      <c r="D1776" t="s">
        <v>45</v>
      </c>
      <c r="E1776" s="8">
        <v>0.49823800000000001</v>
      </c>
      <c r="F1776" s="8">
        <v>49218060</v>
      </c>
      <c r="G1776" s="8">
        <v>19</v>
      </c>
      <c r="H1776" s="8" t="s">
        <v>1768</v>
      </c>
      <c r="I1776" s="9" t="s">
        <v>1769</v>
      </c>
      <c r="J1776" s="8">
        <v>6.9168500000000004E-3</v>
      </c>
      <c r="K1776" s="61">
        <v>1.52914E-3</v>
      </c>
      <c r="L1776" s="62">
        <v>6.0900000000000001E-6</v>
      </c>
      <c r="M1776" s="60">
        <v>154702</v>
      </c>
    </row>
    <row r="1777" spans="1:13" hidden="1" x14ac:dyDescent="0.2">
      <c r="A1777" s="8" t="s">
        <v>267</v>
      </c>
      <c r="B1777" s="8" t="s">
        <v>100</v>
      </c>
      <c r="C1777" s="8" t="s">
        <v>26</v>
      </c>
      <c r="D1777" s="8" t="s">
        <v>45</v>
      </c>
      <c r="E1777" s="8">
        <v>0.49686799999999998</v>
      </c>
      <c r="F1777" s="8">
        <v>49218060</v>
      </c>
      <c r="G1777" s="8">
        <v>19</v>
      </c>
      <c r="H1777" s="8" t="s">
        <v>1770</v>
      </c>
      <c r="I1777" s="9" t="s">
        <v>1771</v>
      </c>
      <c r="J1777" s="8">
        <v>1.79963E-2</v>
      </c>
      <c r="K1777" s="61">
        <v>3.9736900000000002E-3</v>
      </c>
      <c r="L1777" s="62">
        <v>6.1E-6</v>
      </c>
      <c r="M1777" s="60" t="s">
        <v>150</v>
      </c>
    </row>
    <row r="1778" spans="1:13" hidden="1" x14ac:dyDescent="0.2">
      <c r="A1778" s="8" t="s">
        <v>288</v>
      </c>
      <c r="B1778" s="8" t="s">
        <v>100</v>
      </c>
      <c r="C1778" t="s">
        <v>26</v>
      </c>
      <c r="D1778" t="s">
        <v>45</v>
      </c>
      <c r="E1778" s="8">
        <v>0.49686799999999998</v>
      </c>
      <c r="F1778" s="8">
        <v>49218060</v>
      </c>
      <c r="G1778" s="8">
        <v>19</v>
      </c>
      <c r="H1778" s="8" t="s">
        <v>1770</v>
      </c>
      <c r="I1778" s="9" t="s">
        <v>1771</v>
      </c>
      <c r="J1778" s="8">
        <v>1.79963E-2</v>
      </c>
      <c r="K1778" s="61">
        <v>3.9736900000000002E-3</v>
      </c>
      <c r="L1778" s="62">
        <v>6.1E-6</v>
      </c>
      <c r="M1778" s="60" t="s">
        <v>150</v>
      </c>
    </row>
    <row r="1779" spans="1:13" x14ac:dyDescent="0.2">
      <c r="A1779" s="8" t="s">
        <v>267</v>
      </c>
      <c r="B1779" s="8" t="s">
        <v>135</v>
      </c>
      <c r="C1779" s="8" t="s">
        <v>26</v>
      </c>
      <c r="D1779" s="8" t="s">
        <v>45</v>
      </c>
      <c r="E1779" s="8">
        <v>0.72648500000000005</v>
      </c>
      <c r="F1779" s="8">
        <v>136616754</v>
      </c>
      <c r="G1779" s="8">
        <v>2</v>
      </c>
      <c r="H1779" s="8" t="s">
        <v>923</v>
      </c>
      <c r="I1779" s="9" t="s">
        <v>924</v>
      </c>
      <c r="J1779" s="81">
        <v>-1.13483E-2</v>
      </c>
      <c r="K1779" s="83">
        <v>2.5110100000000002E-3</v>
      </c>
      <c r="L1779" s="82">
        <v>6.1999999999999999E-6</v>
      </c>
      <c r="M1779" s="82">
        <v>64949</v>
      </c>
    </row>
    <row r="1780" spans="1:13" hidden="1" x14ac:dyDescent="0.2">
      <c r="A1780" s="8" t="s">
        <v>267</v>
      </c>
      <c r="B1780" s="8" t="s">
        <v>132</v>
      </c>
      <c r="C1780" s="8" t="s">
        <v>14</v>
      </c>
      <c r="D1780" s="8" t="s">
        <v>45</v>
      </c>
      <c r="E1780" s="8">
        <v>0.42247000000000001</v>
      </c>
      <c r="F1780" s="8">
        <v>135837906</v>
      </c>
      <c r="G1780" s="8">
        <v>2</v>
      </c>
      <c r="H1780" s="8" t="s">
        <v>875</v>
      </c>
      <c r="I1780" s="9" t="s">
        <v>876</v>
      </c>
      <c r="J1780" s="8">
        <v>-6.4497299999999994E-2</v>
      </c>
      <c r="K1780" s="61">
        <v>1.42685E-2</v>
      </c>
      <c r="L1780" s="62">
        <v>6.1999999999999999E-6</v>
      </c>
      <c r="M1780" s="60">
        <v>5959</v>
      </c>
    </row>
    <row r="1781" spans="1:13" hidden="1" x14ac:dyDescent="0.2">
      <c r="A1781" s="8" t="s">
        <v>267</v>
      </c>
      <c r="B1781" s="8" t="s">
        <v>132</v>
      </c>
      <c r="C1781" s="8" t="s">
        <v>14</v>
      </c>
      <c r="D1781" s="8" t="s">
        <v>45</v>
      </c>
      <c r="E1781" s="8">
        <v>0.29193200000000002</v>
      </c>
      <c r="F1781" s="8">
        <v>135837906</v>
      </c>
      <c r="G1781" s="8">
        <v>2</v>
      </c>
      <c r="H1781" s="8" t="s">
        <v>975</v>
      </c>
      <c r="I1781" s="9" t="s">
        <v>976</v>
      </c>
      <c r="J1781" s="8">
        <v>1.7604399999999999E-2</v>
      </c>
      <c r="K1781" s="61">
        <v>3.8966399999999998E-3</v>
      </c>
      <c r="L1781" s="62">
        <v>6.1999999999999999E-6</v>
      </c>
      <c r="M1781" s="60">
        <v>148695</v>
      </c>
    </row>
    <row r="1782" spans="1:13" hidden="1" x14ac:dyDescent="0.2">
      <c r="A1782" s="8" t="s">
        <v>267</v>
      </c>
      <c r="B1782" s="8" t="s">
        <v>132</v>
      </c>
      <c r="C1782" s="8" t="s">
        <v>14</v>
      </c>
      <c r="D1782" s="8" t="s">
        <v>45</v>
      </c>
      <c r="E1782" s="8">
        <v>0.28369899999999998</v>
      </c>
      <c r="F1782" s="8">
        <v>135837906</v>
      </c>
      <c r="G1782" s="8">
        <v>2</v>
      </c>
      <c r="H1782" s="8" t="s">
        <v>856</v>
      </c>
      <c r="I1782" s="9" t="s">
        <v>857</v>
      </c>
      <c r="J1782" s="8">
        <v>-3.8441999999999999E-3</v>
      </c>
      <c r="K1782" s="61">
        <v>8.5141000000000004E-4</v>
      </c>
      <c r="L1782" s="62">
        <v>6.2999999999999998E-6</v>
      </c>
      <c r="M1782" s="60">
        <v>458079</v>
      </c>
    </row>
    <row r="1783" spans="1:13" hidden="1" x14ac:dyDescent="0.2">
      <c r="A1783" s="8" t="s">
        <v>267</v>
      </c>
      <c r="B1783" s="8" t="s">
        <v>132</v>
      </c>
      <c r="C1783" s="8" t="s">
        <v>14</v>
      </c>
      <c r="D1783" s="8" t="s">
        <v>45</v>
      </c>
      <c r="E1783" s="8" t="s">
        <v>150</v>
      </c>
      <c r="F1783" s="8">
        <v>135837906</v>
      </c>
      <c r="G1783" s="8">
        <v>2</v>
      </c>
      <c r="H1783" s="8" t="s">
        <v>962</v>
      </c>
      <c r="I1783" s="9" t="s">
        <v>963</v>
      </c>
      <c r="J1783" s="8">
        <v>1.1002100000000001E-2</v>
      </c>
      <c r="K1783" s="61">
        <v>2.43743E-3</v>
      </c>
      <c r="L1783" s="62">
        <v>6.37E-6</v>
      </c>
      <c r="M1783" s="60">
        <v>395949</v>
      </c>
    </row>
    <row r="1784" spans="1:13" hidden="1" x14ac:dyDescent="0.2">
      <c r="A1784" s="8" t="s">
        <v>233</v>
      </c>
      <c r="B1784" s="8" t="s">
        <v>69</v>
      </c>
      <c r="C1784" t="s">
        <v>15</v>
      </c>
      <c r="D1784" t="s">
        <v>14</v>
      </c>
      <c r="E1784" s="8">
        <v>0.16649600000000001</v>
      </c>
      <c r="F1784" s="8">
        <v>17019559</v>
      </c>
      <c r="G1784" s="8">
        <v>10</v>
      </c>
      <c r="H1784" s="8" t="s">
        <v>1099</v>
      </c>
      <c r="I1784" s="9" t="s">
        <v>1178</v>
      </c>
      <c r="J1784" s="8">
        <v>1.1096999999999999E-2</v>
      </c>
      <c r="K1784" s="61">
        <v>2.457E-3</v>
      </c>
      <c r="L1784" s="62">
        <v>6.3700099999999999E-6</v>
      </c>
      <c r="M1784" s="60">
        <v>542827</v>
      </c>
    </row>
    <row r="1785" spans="1:13" hidden="1" x14ac:dyDescent="0.2">
      <c r="A1785" s="8" t="s">
        <v>267</v>
      </c>
      <c r="B1785" s="8" t="s">
        <v>100</v>
      </c>
      <c r="C1785" s="8" t="s">
        <v>26</v>
      </c>
      <c r="D1785" s="8" t="s">
        <v>45</v>
      </c>
      <c r="E1785" s="8">
        <v>0.41839999999999999</v>
      </c>
      <c r="F1785" s="8">
        <v>49218060</v>
      </c>
      <c r="G1785" s="8">
        <v>19</v>
      </c>
      <c r="H1785" s="8" t="s">
        <v>1772</v>
      </c>
      <c r="I1785" s="9" t="s">
        <v>1773</v>
      </c>
      <c r="J1785" s="8">
        <v>0.10879999999999999</v>
      </c>
      <c r="K1785" s="61">
        <v>2.41E-2</v>
      </c>
      <c r="L1785" s="62">
        <v>6.3799999999999999E-6</v>
      </c>
      <c r="M1785" s="60">
        <v>3394</v>
      </c>
    </row>
    <row r="1786" spans="1:13" hidden="1" x14ac:dyDescent="0.2">
      <c r="A1786" s="8" t="s">
        <v>288</v>
      </c>
      <c r="B1786" s="8" t="s">
        <v>100</v>
      </c>
      <c r="C1786" t="s">
        <v>26</v>
      </c>
      <c r="D1786" t="s">
        <v>45</v>
      </c>
      <c r="E1786" s="8">
        <v>0.41839999999999999</v>
      </c>
      <c r="F1786" s="8">
        <v>49218060</v>
      </c>
      <c r="G1786" s="8">
        <v>19</v>
      </c>
      <c r="H1786" s="8" t="s">
        <v>1772</v>
      </c>
      <c r="I1786" s="9" t="s">
        <v>1773</v>
      </c>
      <c r="J1786" s="8">
        <v>0.10879999999999999</v>
      </c>
      <c r="K1786" s="61">
        <v>2.41E-2</v>
      </c>
      <c r="L1786" s="62">
        <v>6.3799999999999999E-6</v>
      </c>
      <c r="M1786" s="60">
        <v>3394</v>
      </c>
    </row>
    <row r="1787" spans="1:13" hidden="1" x14ac:dyDescent="0.2">
      <c r="A1787" s="8" t="s">
        <v>226</v>
      </c>
      <c r="B1787" t="s">
        <v>113</v>
      </c>
      <c r="C1787" t="s">
        <v>26</v>
      </c>
      <c r="D1787" t="s">
        <v>45</v>
      </c>
      <c r="E1787">
        <v>6.3177999999999998E-2</v>
      </c>
      <c r="F1787">
        <v>100584014</v>
      </c>
      <c r="G1787" s="8">
        <v>12</v>
      </c>
      <c r="H1787" t="s">
        <v>353</v>
      </c>
      <c r="I1787" t="s">
        <v>354</v>
      </c>
      <c r="J1787">
        <v>-7.4559E-2</v>
      </c>
      <c r="K1787" s="61">
        <v>1.6525999999999999E-2</v>
      </c>
      <c r="L1787" s="62">
        <v>6.45506E-6</v>
      </c>
      <c r="M1787" s="60" t="s">
        <v>150</v>
      </c>
    </row>
    <row r="1788" spans="1:13" hidden="1" x14ac:dyDescent="0.2">
      <c r="A1788" s="8" t="s">
        <v>289</v>
      </c>
      <c r="B1788" s="8" t="s">
        <v>113</v>
      </c>
      <c r="C1788" s="8" t="s">
        <v>26</v>
      </c>
      <c r="D1788" s="8" t="s">
        <v>45</v>
      </c>
      <c r="E1788" s="8">
        <v>6.3177999999999998E-2</v>
      </c>
      <c r="F1788" s="8">
        <v>100584014</v>
      </c>
      <c r="G1788" s="8">
        <v>12</v>
      </c>
      <c r="H1788" s="8" t="s">
        <v>353</v>
      </c>
      <c r="I1788" s="9" t="s">
        <v>354</v>
      </c>
      <c r="J1788" s="8">
        <v>-7.4559E-2</v>
      </c>
      <c r="K1788" s="61">
        <v>1.6525999999999999E-2</v>
      </c>
      <c r="L1788" s="62">
        <v>6.46E-6</v>
      </c>
      <c r="M1788" s="60" t="s">
        <v>150</v>
      </c>
    </row>
    <row r="1789" spans="1:13" hidden="1" x14ac:dyDescent="0.2">
      <c r="A1789" s="8" t="s">
        <v>289</v>
      </c>
      <c r="B1789" s="8" t="s">
        <v>113</v>
      </c>
      <c r="C1789" s="8" t="s">
        <v>26</v>
      </c>
      <c r="D1789" s="8" t="s">
        <v>45</v>
      </c>
      <c r="E1789" s="8">
        <v>6.3177999999999998E-2</v>
      </c>
      <c r="F1789" s="8">
        <v>100584014</v>
      </c>
      <c r="G1789" s="8">
        <v>12</v>
      </c>
      <c r="H1789" s="8" t="s">
        <v>355</v>
      </c>
      <c r="I1789" s="9" t="s">
        <v>356</v>
      </c>
      <c r="J1789" s="8">
        <v>-7.4543999999999999E-2</v>
      </c>
      <c r="K1789" s="61">
        <v>1.6525999999999999E-2</v>
      </c>
      <c r="L1789" s="62">
        <v>6.4799999999999998E-6</v>
      </c>
      <c r="M1789" s="60" t="s">
        <v>150</v>
      </c>
    </row>
    <row r="1790" spans="1:13" hidden="1" x14ac:dyDescent="0.2">
      <c r="A1790" s="8" t="s">
        <v>226</v>
      </c>
      <c r="B1790" t="s">
        <v>113</v>
      </c>
      <c r="C1790" t="s">
        <v>26</v>
      </c>
      <c r="D1790" t="s">
        <v>45</v>
      </c>
      <c r="E1790">
        <v>6.3177999999999998E-2</v>
      </c>
      <c r="F1790">
        <v>100584014</v>
      </c>
      <c r="G1790" s="8">
        <v>12</v>
      </c>
      <c r="H1790" t="s">
        <v>355</v>
      </c>
      <c r="I1790" t="s">
        <v>356</v>
      </c>
      <c r="J1790">
        <v>-7.4543999999999999E-2</v>
      </c>
      <c r="K1790" s="61">
        <v>1.6525999999999999E-2</v>
      </c>
      <c r="L1790" s="62">
        <v>6.4818700000000002E-6</v>
      </c>
      <c r="M1790" s="60" t="s">
        <v>150</v>
      </c>
    </row>
    <row r="1791" spans="1:13" hidden="1" x14ac:dyDescent="0.2">
      <c r="A1791" s="8" t="s">
        <v>287</v>
      </c>
      <c r="B1791" s="8" t="s">
        <v>42</v>
      </c>
      <c r="C1791" t="s">
        <v>45</v>
      </c>
      <c r="D1791" t="s">
        <v>26</v>
      </c>
      <c r="E1791" s="8">
        <v>0.29047000000000001</v>
      </c>
      <c r="F1791" s="8">
        <v>111688387</v>
      </c>
      <c r="G1791" s="8">
        <v>9</v>
      </c>
      <c r="H1791" s="8" t="s">
        <v>2017</v>
      </c>
      <c r="I1791" s="9" t="s">
        <v>2018</v>
      </c>
      <c r="J1791" s="8">
        <v>3.9404000000000002E-2</v>
      </c>
      <c r="K1791" s="61">
        <v>8.7382999999999992E-3</v>
      </c>
      <c r="L1791" s="62">
        <v>6.5300000000000002E-6</v>
      </c>
      <c r="M1791" s="60" t="s">
        <v>150</v>
      </c>
    </row>
    <row r="1792" spans="1:13" hidden="1" x14ac:dyDescent="0.2">
      <c r="A1792" s="8" t="s">
        <v>287</v>
      </c>
      <c r="B1792" s="8" t="s">
        <v>42</v>
      </c>
      <c r="C1792" t="s">
        <v>45</v>
      </c>
      <c r="D1792" t="s">
        <v>26</v>
      </c>
      <c r="E1792" s="8">
        <v>0.28953000000000001</v>
      </c>
      <c r="F1792" s="8">
        <v>111688387</v>
      </c>
      <c r="G1792" s="8">
        <v>9</v>
      </c>
      <c r="H1792" s="8" t="s">
        <v>437</v>
      </c>
      <c r="I1792" s="9" t="s">
        <v>438</v>
      </c>
      <c r="J1792" s="8">
        <v>-5.6033000000000003E-3</v>
      </c>
      <c r="K1792" s="61">
        <v>1.3408999999999999E-3</v>
      </c>
      <c r="L1792" s="62">
        <v>6.6000000000000003E-6</v>
      </c>
      <c r="M1792" s="60">
        <v>534045</v>
      </c>
    </row>
    <row r="1793" spans="1:13" hidden="1" x14ac:dyDescent="0.2">
      <c r="A1793" s="8" t="s">
        <v>267</v>
      </c>
      <c r="B1793" s="8" t="s">
        <v>100</v>
      </c>
      <c r="C1793" s="8" t="s">
        <v>26</v>
      </c>
      <c r="D1793" s="8" t="s">
        <v>45</v>
      </c>
      <c r="E1793" s="8">
        <v>0.49687700000000001</v>
      </c>
      <c r="F1793" s="8">
        <v>49218060</v>
      </c>
      <c r="G1793" s="8">
        <v>19</v>
      </c>
      <c r="H1793" s="8" t="s">
        <v>1770</v>
      </c>
      <c r="I1793" s="9" t="s">
        <v>1774</v>
      </c>
      <c r="J1793" s="8">
        <v>1.7884400000000002E-2</v>
      </c>
      <c r="K1793" s="61">
        <v>3.9729600000000002E-3</v>
      </c>
      <c r="L1793" s="62">
        <v>6.7000000000000002E-6</v>
      </c>
      <c r="M1793" s="60">
        <v>115082</v>
      </c>
    </row>
    <row r="1794" spans="1:13" hidden="1" x14ac:dyDescent="0.2">
      <c r="A1794" s="8" t="s">
        <v>267</v>
      </c>
      <c r="B1794" s="8" t="s">
        <v>100</v>
      </c>
      <c r="C1794" s="8" t="s">
        <v>26</v>
      </c>
      <c r="D1794" s="8" t="s">
        <v>45</v>
      </c>
      <c r="E1794" s="8">
        <v>0.48320299999999999</v>
      </c>
      <c r="F1794" s="8">
        <v>49218060</v>
      </c>
      <c r="G1794" s="8">
        <v>19</v>
      </c>
      <c r="H1794" s="8" t="s">
        <v>1775</v>
      </c>
      <c r="I1794" s="9" t="s">
        <v>1776</v>
      </c>
      <c r="J1794" s="8">
        <v>2.1693400000000001E-3</v>
      </c>
      <c r="K1794" s="61">
        <v>4.7653000000000002E-4</v>
      </c>
      <c r="L1794" s="62">
        <v>6.7000000000000002E-6</v>
      </c>
      <c r="M1794" s="60">
        <v>484598</v>
      </c>
    </row>
    <row r="1795" spans="1:13" hidden="1" x14ac:dyDescent="0.2">
      <c r="A1795" s="8" t="s">
        <v>267</v>
      </c>
      <c r="B1795" s="8" t="s">
        <v>100</v>
      </c>
      <c r="C1795" s="8" t="s">
        <v>26</v>
      </c>
      <c r="D1795" s="8" t="s">
        <v>45</v>
      </c>
      <c r="E1795" s="8">
        <v>0.49745200000000001</v>
      </c>
      <c r="F1795" s="8">
        <v>49218060</v>
      </c>
      <c r="G1795" s="8">
        <v>19</v>
      </c>
      <c r="H1795" s="8" t="s">
        <v>1777</v>
      </c>
      <c r="I1795" s="9" t="s">
        <v>1778</v>
      </c>
      <c r="J1795" s="8">
        <v>-6.5519000000000003E-3</v>
      </c>
      <c r="K1795" s="61">
        <v>1.4547200000000001E-3</v>
      </c>
      <c r="L1795" s="62">
        <v>6.7000000000000002E-6</v>
      </c>
      <c r="M1795" s="60">
        <v>209638</v>
      </c>
    </row>
    <row r="1796" spans="1:13" hidden="1" x14ac:dyDescent="0.2">
      <c r="A1796" s="8" t="s">
        <v>267</v>
      </c>
      <c r="B1796" s="8" t="s">
        <v>100</v>
      </c>
      <c r="C1796" s="8" t="s">
        <v>26</v>
      </c>
      <c r="D1796" s="8" t="s">
        <v>45</v>
      </c>
      <c r="E1796" s="8">
        <v>0.49780000000000002</v>
      </c>
      <c r="F1796" s="8">
        <v>49218060</v>
      </c>
      <c r="G1796" s="8">
        <v>19</v>
      </c>
      <c r="H1796" s="8" t="s">
        <v>469</v>
      </c>
      <c r="I1796" s="9" t="s">
        <v>782</v>
      </c>
      <c r="J1796" s="8">
        <v>-7.9111000000000008E-3</v>
      </c>
      <c r="K1796" s="61">
        <v>1.7570999999999999E-3</v>
      </c>
      <c r="L1796" s="62">
        <v>6.7000000000000002E-6</v>
      </c>
      <c r="M1796" s="60">
        <v>454893</v>
      </c>
    </row>
    <row r="1797" spans="1:13" hidden="1" x14ac:dyDescent="0.2">
      <c r="A1797" s="8" t="s">
        <v>267</v>
      </c>
      <c r="B1797" s="8" t="s">
        <v>132</v>
      </c>
      <c r="C1797" s="8" t="s">
        <v>14</v>
      </c>
      <c r="D1797" s="8" t="s">
        <v>45</v>
      </c>
      <c r="E1797" s="8">
        <v>0.28376699999999999</v>
      </c>
      <c r="F1797" s="8">
        <v>135837906</v>
      </c>
      <c r="G1797" s="8">
        <v>2</v>
      </c>
      <c r="H1797" s="8" t="s">
        <v>968</v>
      </c>
      <c r="I1797" s="9" t="s">
        <v>969</v>
      </c>
      <c r="J1797" s="8">
        <v>1.6603500000000001E-3</v>
      </c>
      <c r="K1797" s="61">
        <v>3.6864999999999999E-4</v>
      </c>
      <c r="L1797" s="62">
        <v>6.7000000000000002E-6</v>
      </c>
      <c r="M1797" s="60">
        <v>460536</v>
      </c>
    </row>
    <row r="1798" spans="1:13" hidden="1" x14ac:dyDescent="0.2">
      <c r="A1798" s="8" t="s">
        <v>288</v>
      </c>
      <c r="B1798" s="8" t="s">
        <v>100</v>
      </c>
      <c r="C1798" t="s">
        <v>26</v>
      </c>
      <c r="D1798" t="s">
        <v>45</v>
      </c>
      <c r="E1798" s="8">
        <v>0.49687700000000001</v>
      </c>
      <c r="F1798" s="8">
        <v>49218060</v>
      </c>
      <c r="G1798" s="8">
        <v>19</v>
      </c>
      <c r="H1798" s="8" t="s">
        <v>1770</v>
      </c>
      <c r="I1798" s="9" t="s">
        <v>1774</v>
      </c>
      <c r="J1798" s="8">
        <v>1.7884400000000002E-2</v>
      </c>
      <c r="K1798" s="61">
        <v>3.9729600000000002E-3</v>
      </c>
      <c r="L1798" s="62">
        <v>6.7000000000000002E-6</v>
      </c>
      <c r="M1798" s="60">
        <v>115082</v>
      </c>
    </row>
    <row r="1799" spans="1:13" hidden="1" x14ac:dyDescent="0.2">
      <c r="A1799" s="8" t="s">
        <v>288</v>
      </c>
      <c r="B1799" s="8" t="s">
        <v>100</v>
      </c>
      <c r="C1799" t="s">
        <v>26</v>
      </c>
      <c r="D1799" t="s">
        <v>45</v>
      </c>
      <c r="E1799" s="8">
        <v>0.48320299999999999</v>
      </c>
      <c r="F1799" s="8">
        <v>49218060</v>
      </c>
      <c r="G1799" s="8">
        <v>19</v>
      </c>
      <c r="H1799" s="8" t="s">
        <v>1775</v>
      </c>
      <c r="I1799" s="9" t="s">
        <v>1776</v>
      </c>
      <c r="J1799" s="8">
        <v>2.1693400000000001E-3</v>
      </c>
      <c r="K1799" s="61">
        <v>4.76532E-4</v>
      </c>
      <c r="L1799" s="62">
        <v>6.7000000000000002E-6</v>
      </c>
      <c r="M1799" s="60">
        <v>484598</v>
      </c>
    </row>
    <row r="1800" spans="1:13" hidden="1" x14ac:dyDescent="0.2">
      <c r="A1800" s="8" t="s">
        <v>288</v>
      </c>
      <c r="B1800" s="8" t="s">
        <v>100</v>
      </c>
      <c r="C1800" t="s">
        <v>26</v>
      </c>
      <c r="D1800" t="s">
        <v>45</v>
      </c>
      <c r="E1800" s="8">
        <v>0.49745200000000001</v>
      </c>
      <c r="F1800" s="8">
        <v>49218060</v>
      </c>
      <c r="G1800" s="8">
        <v>19</v>
      </c>
      <c r="H1800" s="8" t="s">
        <v>1777</v>
      </c>
      <c r="I1800" s="9" t="s">
        <v>1778</v>
      </c>
      <c r="J1800" s="8">
        <v>-6.5519200000000001E-3</v>
      </c>
      <c r="K1800" s="61">
        <v>1.4547200000000001E-3</v>
      </c>
      <c r="L1800" s="62">
        <v>6.7000000000000002E-6</v>
      </c>
      <c r="M1800" s="60">
        <v>209638</v>
      </c>
    </row>
    <row r="1801" spans="1:13" hidden="1" x14ac:dyDescent="0.2">
      <c r="A1801" s="8" t="s">
        <v>288</v>
      </c>
      <c r="B1801" s="8" t="s">
        <v>100</v>
      </c>
      <c r="C1801" t="s">
        <v>26</v>
      </c>
      <c r="D1801" t="s">
        <v>45</v>
      </c>
      <c r="E1801" s="8">
        <v>0.49780000000000002</v>
      </c>
      <c r="F1801" s="8">
        <v>49218060</v>
      </c>
      <c r="G1801" s="8">
        <v>19</v>
      </c>
      <c r="H1801" s="8" t="s">
        <v>469</v>
      </c>
      <c r="I1801" s="9" t="s">
        <v>782</v>
      </c>
      <c r="J1801" s="8">
        <v>-7.9110900000000008E-3</v>
      </c>
      <c r="K1801" s="61">
        <v>1.7570999999999999E-3</v>
      </c>
      <c r="L1801" s="62">
        <v>6.7000000000000002E-6</v>
      </c>
      <c r="M1801" s="60">
        <v>454893</v>
      </c>
    </row>
    <row r="1802" spans="1:13" hidden="1" x14ac:dyDescent="0.2">
      <c r="A1802" s="8" t="s">
        <v>267</v>
      </c>
      <c r="B1802" s="8" t="s">
        <v>128</v>
      </c>
      <c r="C1802" s="8" t="s">
        <v>26</v>
      </c>
      <c r="D1802" s="8" t="s">
        <v>15</v>
      </c>
      <c r="E1802" s="8">
        <v>0.28534599999999999</v>
      </c>
      <c r="F1802" s="8">
        <v>1030320</v>
      </c>
      <c r="G1802" s="8">
        <v>19</v>
      </c>
      <c r="H1802" s="8" t="s">
        <v>1844</v>
      </c>
      <c r="I1802" s="9" t="s">
        <v>1845</v>
      </c>
      <c r="J1802" s="8">
        <v>5.9290500000000003E-2</v>
      </c>
      <c r="K1802" s="61">
        <v>1.3170400000000001E-2</v>
      </c>
      <c r="L1802" s="62">
        <v>6.7399999999999998E-6</v>
      </c>
      <c r="M1802" s="60">
        <v>15322</v>
      </c>
    </row>
    <row r="1803" spans="1:13" hidden="1" x14ac:dyDescent="0.2">
      <c r="A1803" s="8" t="s">
        <v>287</v>
      </c>
      <c r="B1803" s="8" t="s">
        <v>30</v>
      </c>
      <c r="C1803" t="s">
        <v>26</v>
      </c>
      <c r="D1803" t="s">
        <v>15</v>
      </c>
      <c r="E1803" s="8">
        <v>0.29659999999999997</v>
      </c>
      <c r="F1803" s="8">
        <v>96011248</v>
      </c>
      <c r="G1803" s="8">
        <v>13</v>
      </c>
      <c r="H1803" s="8" t="s">
        <v>2001</v>
      </c>
      <c r="I1803" s="9" t="s">
        <v>2027</v>
      </c>
      <c r="J1803" s="8">
        <v>1.8255899999999999E-2</v>
      </c>
      <c r="K1803" s="61">
        <v>4.0560500000000003E-3</v>
      </c>
      <c r="L1803" s="62">
        <v>6.7700000000000004E-6</v>
      </c>
      <c r="M1803" s="60">
        <v>164339</v>
      </c>
    </row>
    <row r="1804" spans="1:13" hidden="1" x14ac:dyDescent="0.2">
      <c r="A1804" s="8" t="s">
        <v>267</v>
      </c>
      <c r="B1804" s="8" t="s">
        <v>128</v>
      </c>
      <c r="C1804" s="8" t="s">
        <v>26</v>
      </c>
      <c r="D1804" s="8" t="s">
        <v>15</v>
      </c>
      <c r="E1804" s="8">
        <v>0.44592399999999999</v>
      </c>
      <c r="F1804" s="8">
        <v>1030320</v>
      </c>
      <c r="G1804" s="8">
        <v>19</v>
      </c>
      <c r="H1804" s="8" t="s">
        <v>1721</v>
      </c>
      <c r="I1804" s="9" t="s">
        <v>1846</v>
      </c>
      <c r="J1804" s="8">
        <v>-1.9758000000000001E-2</v>
      </c>
      <c r="K1804" s="61">
        <v>4.3899999999999998E-3</v>
      </c>
      <c r="L1804" s="62">
        <v>6.8800000000000002E-6</v>
      </c>
      <c r="M1804" s="60">
        <v>126151</v>
      </c>
    </row>
    <row r="1805" spans="1:13" x14ac:dyDescent="0.2">
      <c r="A1805" s="8" t="s">
        <v>267</v>
      </c>
      <c r="B1805" s="8" t="s">
        <v>135</v>
      </c>
      <c r="C1805" s="8" t="s">
        <v>26</v>
      </c>
      <c r="D1805" s="8" t="s">
        <v>45</v>
      </c>
      <c r="E1805" s="8">
        <v>0.73868100000000003</v>
      </c>
      <c r="F1805" s="8">
        <v>136616754</v>
      </c>
      <c r="G1805" s="8">
        <v>2</v>
      </c>
      <c r="H1805" s="8" t="s">
        <v>925</v>
      </c>
      <c r="I1805" s="9" t="s">
        <v>926</v>
      </c>
      <c r="J1805" s="81">
        <v>-1.62804E-2</v>
      </c>
      <c r="K1805" s="83">
        <v>4.1233299999999997E-3</v>
      </c>
      <c r="L1805" s="82">
        <v>6.9E-6</v>
      </c>
      <c r="M1805" s="82" t="s">
        <v>150</v>
      </c>
    </row>
    <row r="1806" spans="1:13" hidden="1" x14ac:dyDescent="0.2">
      <c r="A1806" s="8" t="s">
        <v>267</v>
      </c>
      <c r="B1806" s="8" t="s">
        <v>100</v>
      </c>
      <c r="C1806" s="8" t="s">
        <v>26</v>
      </c>
      <c r="D1806" s="8" t="s">
        <v>45</v>
      </c>
      <c r="E1806" s="8">
        <v>0.49734</v>
      </c>
      <c r="F1806" s="8">
        <v>49218060</v>
      </c>
      <c r="G1806" s="8">
        <v>19</v>
      </c>
      <c r="H1806" s="8" t="s">
        <v>1779</v>
      </c>
      <c r="I1806" s="9" t="s">
        <v>1780</v>
      </c>
      <c r="J1806" s="8">
        <v>0.1111</v>
      </c>
      <c r="K1806" s="61">
        <v>2.47E-2</v>
      </c>
      <c r="L1806" s="62">
        <v>6.9199999999999998E-6</v>
      </c>
      <c r="M1806" s="60">
        <v>3301</v>
      </c>
    </row>
    <row r="1807" spans="1:13" hidden="1" x14ac:dyDescent="0.2">
      <c r="A1807" s="8" t="s">
        <v>267</v>
      </c>
      <c r="B1807" s="8" t="s">
        <v>132</v>
      </c>
      <c r="C1807" s="8" t="s">
        <v>14</v>
      </c>
      <c r="D1807" s="8" t="s">
        <v>45</v>
      </c>
      <c r="E1807" s="8">
        <v>0.44115399999999999</v>
      </c>
      <c r="F1807" s="8">
        <v>135837906</v>
      </c>
      <c r="G1807" s="8">
        <v>2</v>
      </c>
      <c r="H1807" s="8" t="s">
        <v>1990</v>
      </c>
      <c r="I1807" s="9" t="s">
        <v>1991</v>
      </c>
      <c r="J1807" s="8">
        <v>-5.3852900000000002E-2</v>
      </c>
      <c r="K1807" s="61">
        <v>1.19782E-2</v>
      </c>
      <c r="L1807" s="62">
        <v>6.9199999999999998E-6</v>
      </c>
      <c r="M1807" s="60">
        <v>8269</v>
      </c>
    </row>
    <row r="1808" spans="1:13" hidden="1" x14ac:dyDescent="0.2">
      <c r="A1808" s="8" t="s">
        <v>288</v>
      </c>
      <c r="B1808" s="8" t="s">
        <v>100</v>
      </c>
      <c r="C1808" t="s">
        <v>26</v>
      </c>
      <c r="D1808" t="s">
        <v>45</v>
      </c>
      <c r="E1808" s="8">
        <v>0.49734</v>
      </c>
      <c r="F1808" s="8">
        <v>49218060</v>
      </c>
      <c r="G1808" s="8">
        <v>19</v>
      </c>
      <c r="H1808" s="8" t="s">
        <v>1779</v>
      </c>
      <c r="I1808" s="9" t="s">
        <v>1780</v>
      </c>
      <c r="J1808" s="8">
        <v>0.1111</v>
      </c>
      <c r="K1808" s="61">
        <v>2.47E-2</v>
      </c>
      <c r="L1808" s="62">
        <v>6.9199999999999998E-6</v>
      </c>
      <c r="M1808" s="60">
        <v>3301</v>
      </c>
    </row>
    <row r="1809" spans="1:13" hidden="1" x14ac:dyDescent="0.2">
      <c r="A1809" s="8" t="s">
        <v>267</v>
      </c>
      <c r="B1809" s="8" t="s">
        <v>132</v>
      </c>
      <c r="C1809" s="8" t="s">
        <v>14</v>
      </c>
      <c r="D1809" s="8" t="s">
        <v>45</v>
      </c>
      <c r="E1809" s="8">
        <v>0.267204</v>
      </c>
      <c r="F1809" s="8">
        <v>135837906</v>
      </c>
      <c r="G1809" s="8">
        <v>2</v>
      </c>
      <c r="H1809" s="8" t="s">
        <v>601</v>
      </c>
      <c r="I1809" s="9" t="s">
        <v>783</v>
      </c>
      <c r="J1809" s="8">
        <v>1.06103E-2</v>
      </c>
      <c r="K1809" s="61">
        <v>2.36017E-3</v>
      </c>
      <c r="L1809" s="62">
        <v>6.9399999999999996E-6</v>
      </c>
      <c r="M1809" s="60">
        <v>307638</v>
      </c>
    </row>
    <row r="1810" spans="1:13" hidden="1" x14ac:dyDescent="0.2">
      <c r="A1810" s="8" t="s">
        <v>226</v>
      </c>
      <c r="B1810" t="s">
        <v>113</v>
      </c>
      <c r="C1810" t="s">
        <v>26</v>
      </c>
      <c r="D1810" t="s">
        <v>45</v>
      </c>
      <c r="E1810" t="s">
        <v>150</v>
      </c>
      <c r="F1810">
        <v>100584014</v>
      </c>
      <c r="G1810" s="8">
        <v>12</v>
      </c>
      <c r="H1810" t="s">
        <v>357</v>
      </c>
      <c r="I1810" t="s">
        <v>358</v>
      </c>
      <c r="J1810">
        <v>-0.101767</v>
      </c>
      <c r="K1810" s="61">
        <v>2.2228000000000001E-2</v>
      </c>
      <c r="L1810" s="62">
        <v>7.0291000000000002E-6</v>
      </c>
      <c r="M1810" s="60">
        <v>14306</v>
      </c>
    </row>
    <row r="1811" spans="1:13" hidden="1" x14ac:dyDescent="0.2">
      <c r="A1811" s="8" t="s">
        <v>289</v>
      </c>
      <c r="B1811" s="8" t="s">
        <v>113</v>
      </c>
      <c r="C1811" s="8" t="s">
        <v>26</v>
      </c>
      <c r="D1811" s="8" t="s">
        <v>45</v>
      </c>
      <c r="E1811" s="8" t="s">
        <v>150</v>
      </c>
      <c r="F1811" s="8">
        <v>100584014</v>
      </c>
      <c r="G1811" s="8">
        <v>12</v>
      </c>
      <c r="H1811" s="8" t="s">
        <v>357</v>
      </c>
      <c r="I1811" s="9" t="s">
        <v>358</v>
      </c>
      <c r="J1811" s="8">
        <v>-0.101767</v>
      </c>
      <c r="K1811" s="61">
        <v>2.2228000000000001E-2</v>
      </c>
      <c r="L1811" s="62">
        <v>7.0299999999999996E-6</v>
      </c>
      <c r="M1811" s="60">
        <v>14306</v>
      </c>
    </row>
    <row r="1812" spans="1:13" x14ac:dyDescent="0.2">
      <c r="A1812" s="8" t="s">
        <v>267</v>
      </c>
      <c r="B1812" s="8" t="s">
        <v>135</v>
      </c>
      <c r="C1812" s="8" t="s">
        <v>26</v>
      </c>
      <c r="D1812" s="8" t="s">
        <v>45</v>
      </c>
      <c r="E1812" s="8">
        <v>0.73868100000000003</v>
      </c>
      <c r="F1812" s="8">
        <v>136616754</v>
      </c>
      <c r="G1812" s="8">
        <v>2</v>
      </c>
      <c r="H1812" s="8" t="s">
        <v>927</v>
      </c>
      <c r="I1812" s="9" t="s">
        <v>928</v>
      </c>
      <c r="J1812" s="81">
        <v>-1.6236500000000001E-2</v>
      </c>
      <c r="K1812" s="83">
        <v>4.1120999999999996E-3</v>
      </c>
      <c r="L1812" s="82">
        <v>7.0999999999999998E-6</v>
      </c>
      <c r="M1812" s="82" t="s">
        <v>150</v>
      </c>
    </row>
    <row r="1813" spans="1:13" hidden="1" x14ac:dyDescent="0.2">
      <c r="A1813" s="8" t="s">
        <v>267</v>
      </c>
      <c r="B1813" s="8" t="s">
        <v>100</v>
      </c>
      <c r="C1813" s="8" t="s">
        <v>26</v>
      </c>
      <c r="D1813" s="8" t="s">
        <v>45</v>
      </c>
      <c r="E1813" s="8">
        <v>0.49823800000000001</v>
      </c>
      <c r="F1813" s="8">
        <v>49218060</v>
      </c>
      <c r="G1813" s="8">
        <v>19</v>
      </c>
      <c r="H1813" s="8" t="s">
        <v>809</v>
      </c>
      <c r="I1813" s="9" t="s">
        <v>980</v>
      </c>
      <c r="J1813" s="8">
        <v>-1.08749E-2</v>
      </c>
      <c r="K1813" s="61">
        <v>2.4215600000000001E-3</v>
      </c>
      <c r="L1813" s="62">
        <v>7.0999999999999998E-6</v>
      </c>
      <c r="M1813" s="60">
        <v>336601</v>
      </c>
    </row>
    <row r="1814" spans="1:13" hidden="1" x14ac:dyDescent="0.2">
      <c r="A1814" s="8" t="s">
        <v>288</v>
      </c>
      <c r="B1814" s="8" t="s">
        <v>100</v>
      </c>
      <c r="C1814" t="s">
        <v>26</v>
      </c>
      <c r="D1814" t="s">
        <v>45</v>
      </c>
      <c r="E1814" s="8">
        <v>0.49823800000000001</v>
      </c>
      <c r="F1814" s="8">
        <v>49218060</v>
      </c>
      <c r="G1814" s="8">
        <v>19</v>
      </c>
      <c r="H1814" s="8" t="s">
        <v>809</v>
      </c>
      <c r="I1814" s="9" t="s">
        <v>980</v>
      </c>
      <c r="J1814" s="8">
        <v>-1.08749E-2</v>
      </c>
      <c r="K1814" s="61">
        <v>2.4215600000000001E-3</v>
      </c>
      <c r="L1814" s="62">
        <v>7.0999999999999998E-6</v>
      </c>
      <c r="M1814" s="60">
        <v>336601</v>
      </c>
    </row>
    <row r="1815" spans="1:13" x14ac:dyDescent="0.2">
      <c r="A1815" s="8" t="s">
        <v>267</v>
      </c>
      <c r="B1815" s="8" t="s">
        <v>135</v>
      </c>
      <c r="C1815" s="8" t="s">
        <v>26</v>
      </c>
      <c r="D1815" s="8" t="s">
        <v>45</v>
      </c>
      <c r="E1815" s="8">
        <v>0.757664</v>
      </c>
      <c r="F1815" s="8">
        <v>136616754</v>
      </c>
      <c r="G1815" s="8">
        <v>2</v>
      </c>
      <c r="H1815" s="8" t="s">
        <v>667</v>
      </c>
      <c r="I1815" s="9" t="s">
        <v>929</v>
      </c>
      <c r="J1815" s="81">
        <v>-9.3267999999999997E-3</v>
      </c>
      <c r="K1815" s="83">
        <v>2.0769899999999999E-3</v>
      </c>
      <c r="L1815" s="82">
        <v>7.1099999999999997E-6</v>
      </c>
      <c r="M1815" s="82">
        <v>335821</v>
      </c>
    </row>
    <row r="1816" spans="1:13" hidden="1" x14ac:dyDescent="0.2">
      <c r="A1816" s="8" t="s">
        <v>267</v>
      </c>
      <c r="B1816" s="8" t="s">
        <v>100</v>
      </c>
      <c r="C1816" s="8" t="s">
        <v>26</v>
      </c>
      <c r="D1816" s="8" t="s">
        <v>45</v>
      </c>
      <c r="E1816" s="8">
        <v>0.49823800000000001</v>
      </c>
      <c r="F1816" s="8">
        <v>49218060</v>
      </c>
      <c r="G1816" s="8">
        <v>19</v>
      </c>
      <c r="H1816" s="8" t="s">
        <v>1452</v>
      </c>
      <c r="I1816" s="9" t="s">
        <v>1781</v>
      </c>
      <c r="J1816" s="8">
        <v>9.0689800000000008E-3</v>
      </c>
      <c r="K1816" s="61">
        <v>2.0200600000000002E-3</v>
      </c>
      <c r="L1816" s="62">
        <v>7.1400000000000002E-6</v>
      </c>
      <c r="M1816" s="60">
        <v>337159</v>
      </c>
    </row>
    <row r="1817" spans="1:13" hidden="1" x14ac:dyDescent="0.2">
      <c r="A1817" s="8" t="s">
        <v>288</v>
      </c>
      <c r="B1817" s="8" t="s">
        <v>100</v>
      </c>
      <c r="C1817" t="s">
        <v>26</v>
      </c>
      <c r="D1817" t="s">
        <v>45</v>
      </c>
      <c r="E1817" s="8">
        <v>0.49823800000000001</v>
      </c>
      <c r="F1817" s="8">
        <v>49218060</v>
      </c>
      <c r="G1817" s="8">
        <v>19</v>
      </c>
      <c r="H1817" s="8" t="s">
        <v>1452</v>
      </c>
      <c r="I1817" s="9" t="s">
        <v>1781</v>
      </c>
      <c r="J1817" s="8">
        <v>9.0689800000000008E-3</v>
      </c>
      <c r="K1817" s="61">
        <v>2.0200600000000002E-3</v>
      </c>
      <c r="L1817" s="62">
        <v>7.1400000000000002E-6</v>
      </c>
      <c r="M1817" s="60">
        <v>337159</v>
      </c>
    </row>
    <row r="1818" spans="1:13" x14ac:dyDescent="0.2">
      <c r="A1818" s="8" t="s">
        <v>267</v>
      </c>
      <c r="B1818" s="8" t="s">
        <v>135</v>
      </c>
      <c r="C1818" s="8" t="s">
        <v>26</v>
      </c>
      <c r="D1818" s="8" t="s">
        <v>45</v>
      </c>
      <c r="E1818" s="8">
        <v>0.73868100000000003</v>
      </c>
      <c r="F1818" s="8">
        <v>136616754</v>
      </c>
      <c r="G1818" s="8">
        <v>2</v>
      </c>
      <c r="H1818" s="8" t="s">
        <v>930</v>
      </c>
      <c r="I1818" s="9" t="s">
        <v>931</v>
      </c>
      <c r="J1818" s="81">
        <v>-1.6983100000000001E-2</v>
      </c>
      <c r="K1818" s="83">
        <v>4.1381899999999999E-3</v>
      </c>
      <c r="L1818" s="82">
        <v>7.1999999999999997E-6</v>
      </c>
      <c r="M1818" s="82" t="s">
        <v>150</v>
      </c>
    </row>
    <row r="1819" spans="1:13" hidden="1" x14ac:dyDescent="0.2">
      <c r="A1819" s="8" t="s">
        <v>267</v>
      </c>
      <c r="B1819" s="8" t="s">
        <v>100</v>
      </c>
      <c r="C1819" s="8" t="s">
        <v>26</v>
      </c>
      <c r="D1819" s="8" t="s">
        <v>45</v>
      </c>
      <c r="E1819" s="8">
        <v>0.49686799999999998</v>
      </c>
      <c r="F1819" s="8">
        <v>49218060</v>
      </c>
      <c r="G1819" s="8">
        <v>19</v>
      </c>
      <c r="H1819" s="8" t="s">
        <v>1782</v>
      </c>
      <c r="I1819" s="9" t="s">
        <v>1783</v>
      </c>
      <c r="J1819" s="8">
        <v>1.9289500000000001E-2</v>
      </c>
      <c r="K1819" s="61">
        <v>4.1189900000000003E-3</v>
      </c>
      <c r="L1819" s="62">
        <v>7.1999999999999997E-6</v>
      </c>
      <c r="M1819" s="60" t="s">
        <v>150</v>
      </c>
    </row>
    <row r="1820" spans="1:13" hidden="1" x14ac:dyDescent="0.2">
      <c r="A1820" s="8" t="s">
        <v>288</v>
      </c>
      <c r="B1820" s="8" t="s">
        <v>100</v>
      </c>
      <c r="C1820" t="s">
        <v>26</v>
      </c>
      <c r="D1820" t="s">
        <v>45</v>
      </c>
      <c r="E1820" s="8">
        <v>0.49686799999999998</v>
      </c>
      <c r="F1820" s="8">
        <v>49218060</v>
      </c>
      <c r="G1820" s="8">
        <v>19</v>
      </c>
      <c r="H1820" s="8" t="s">
        <v>1782</v>
      </c>
      <c r="I1820" s="9" t="s">
        <v>1783</v>
      </c>
      <c r="J1820" s="8">
        <v>1.9289500000000001E-2</v>
      </c>
      <c r="K1820" s="61">
        <v>4.1189900000000003E-3</v>
      </c>
      <c r="L1820" s="62">
        <v>7.1999999999999997E-6</v>
      </c>
      <c r="M1820" s="60" t="s">
        <v>150</v>
      </c>
    </row>
    <row r="1821" spans="1:13" x14ac:dyDescent="0.2">
      <c r="A1821" s="8" t="s">
        <v>267</v>
      </c>
      <c r="B1821" s="8" t="s">
        <v>135</v>
      </c>
      <c r="C1821" s="8" t="s">
        <v>26</v>
      </c>
      <c r="D1821" s="8" t="s">
        <v>45</v>
      </c>
      <c r="E1821" s="8" t="s">
        <v>150</v>
      </c>
      <c r="F1821" s="8">
        <v>136616754</v>
      </c>
      <c r="G1821" s="8">
        <v>2</v>
      </c>
      <c r="H1821" s="8" t="s">
        <v>932</v>
      </c>
      <c r="I1821" s="9" t="s">
        <v>933</v>
      </c>
      <c r="J1821" s="81">
        <v>1.12009E-2</v>
      </c>
      <c r="K1821" s="83">
        <v>2.4962600000000001E-3</v>
      </c>
      <c r="L1821" s="82">
        <v>7.2200000000000003E-6</v>
      </c>
      <c r="M1821" s="82">
        <v>407662</v>
      </c>
    </row>
    <row r="1822" spans="1:13" hidden="1" x14ac:dyDescent="0.2">
      <c r="A1822" s="8" t="s">
        <v>289</v>
      </c>
      <c r="B1822" s="8" t="s">
        <v>113</v>
      </c>
      <c r="C1822" s="8" t="s">
        <v>26</v>
      </c>
      <c r="D1822" s="8" t="s">
        <v>45</v>
      </c>
      <c r="E1822" s="8" t="s">
        <v>150</v>
      </c>
      <c r="F1822" s="8">
        <v>100584014</v>
      </c>
      <c r="G1822" s="8">
        <v>12</v>
      </c>
      <c r="H1822" s="8" t="s">
        <v>359</v>
      </c>
      <c r="I1822" s="9" t="s">
        <v>360</v>
      </c>
      <c r="J1822" s="8">
        <v>-0.101164</v>
      </c>
      <c r="K1822" s="61">
        <v>2.2182E-2</v>
      </c>
      <c r="L1822" s="62">
        <v>7.3900000000000004E-6</v>
      </c>
      <c r="M1822" s="60">
        <v>14306</v>
      </c>
    </row>
    <row r="1823" spans="1:13" hidden="1" x14ac:dyDescent="0.2">
      <c r="A1823" s="8" t="s">
        <v>226</v>
      </c>
      <c r="B1823" t="s">
        <v>113</v>
      </c>
      <c r="C1823" t="s">
        <v>26</v>
      </c>
      <c r="D1823" t="s">
        <v>45</v>
      </c>
      <c r="E1823" t="s">
        <v>150</v>
      </c>
      <c r="F1823">
        <v>100584014</v>
      </c>
      <c r="G1823" s="8">
        <v>12</v>
      </c>
      <c r="H1823" t="s">
        <v>359</v>
      </c>
      <c r="I1823" t="s">
        <v>360</v>
      </c>
      <c r="J1823">
        <v>-0.101164</v>
      </c>
      <c r="K1823" s="61">
        <v>2.2182E-2</v>
      </c>
      <c r="L1823" s="62">
        <v>7.3940099999999997E-6</v>
      </c>
      <c r="M1823" s="60">
        <v>14306</v>
      </c>
    </row>
    <row r="1824" spans="1:13" x14ac:dyDescent="0.2">
      <c r="A1824" s="8" t="s">
        <v>267</v>
      </c>
      <c r="B1824" s="8" t="s">
        <v>135</v>
      </c>
      <c r="C1824" s="8" t="s">
        <v>26</v>
      </c>
      <c r="D1824" s="8" t="s">
        <v>45</v>
      </c>
      <c r="E1824" s="8">
        <v>0.74862899999999999</v>
      </c>
      <c r="F1824" s="8">
        <v>136616754</v>
      </c>
      <c r="G1824" s="8">
        <v>2</v>
      </c>
      <c r="H1824" s="8" t="s">
        <v>934</v>
      </c>
      <c r="I1824" s="9" t="s">
        <v>935</v>
      </c>
      <c r="J1824" s="81">
        <v>1.34766E-2</v>
      </c>
      <c r="K1824" s="83">
        <v>3.2479100000000001E-3</v>
      </c>
      <c r="L1824" s="82">
        <v>7.4000000000000003E-6</v>
      </c>
      <c r="M1824" s="82">
        <v>230454</v>
      </c>
    </row>
    <row r="1825" spans="1:13" x14ac:dyDescent="0.2">
      <c r="A1825" s="8" t="s">
        <v>267</v>
      </c>
      <c r="B1825" s="8" t="s">
        <v>135</v>
      </c>
      <c r="C1825" s="8" t="s">
        <v>26</v>
      </c>
      <c r="D1825" s="8" t="s">
        <v>45</v>
      </c>
      <c r="E1825" s="8">
        <v>0.74107199999999995</v>
      </c>
      <c r="F1825" s="8">
        <v>136616754</v>
      </c>
      <c r="G1825" s="8">
        <v>2</v>
      </c>
      <c r="H1825" s="8" t="s">
        <v>936</v>
      </c>
      <c r="I1825" s="9" t="s">
        <v>937</v>
      </c>
      <c r="J1825" s="81">
        <v>9.5039200000000008E-3</v>
      </c>
      <c r="K1825" s="83">
        <v>2.1207000000000001E-3</v>
      </c>
      <c r="L1825" s="82">
        <v>7.4000000000000003E-6</v>
      </c>
      <c r="M1825" s="82">
        <v>310555</v>
      </c>
    </row>
    <row r="1826" spans="1:13" hidden="1" x14ac:dyDescent="0.2">
      <c r="A1826" s="8" t="s">
        <v>267</v>
      </c>
      <c r="B1826" s="8" t="s">
        <v>100</v>
      </c>
      <c r="C1826" s="8" t="s">
        <v>26</v>
      </c>
      <c r="D1826" s="8" t="s">
        <v>45</v>
      </c>
      <c r="E1826" s="8">
        <v>0.49687700000000001</v>
      </c>
      <c r="F1826" s="8">
        <v>49218060</v>
      </c>
      <c r="G1826" s="8">
        <v>19</v>
      </c>
      <c r="H1826" s="8" t="s">
        <v>1704</v>
      </c>
      <c r="I1826" s="9" t="s">
        <v>1784</v>
      </c>
      <c r="J1826" s="8">
        <v>-1.9762700000000001E-2</v>
      </c>
      <c r="K1826" s="61">
        <v>4.12913E-3</v>
      </c>
      <c r="L1826" s="62">
        <v>7.4000000000000003E-6</v>
      </c>
      <c r="M1826" s="60" t="s">
        <v>150</v>
      </c>
    </row>
    <row r="1827" spans="1:13" hidden="1" x14ac:dyDescent="0.2">
      <c r="A1827" s="8" t="s">
        <v>288</v>
      </c>
      <c r="B1827" s="8" t="s">
        <v>100</v>
      </c>
      <c r="C1827" t="s">
        <v>26</v>
      </c>
      <c r="D1827" t="s">
        <v>45</v>
      </c>
      <c r="E1827" s="8">
        <v>0.49687700000000001</v>
      </c>
      <c r="F1827" s="8">
        <v>49218060</v>
      </c>
      <c r="G1827" s="8">
        <v>19</v>
      </c>
      <c r="H1827" s="8" t="s">
        <v>1704</v>
      </c>
      <c r="I1827" s="9" t="s">
        <v>1784</v>
      </c>
      <c r="J1827" s="8">
        <v>-1.9762700000000001E-2</v>
      </c>
      <c r="K1827" s="61">
        <v>4.12913E-3</v>
      </c>
      <c r="L1827" s="62">
        <v>7.4000000000000003E-6</v>
      </c>
      <c r="M1827" s="60" t="s">
        <v>150</v>
      </c>
    </row>
    <row r="1828" spans="1:13" hidden="1" x14ac:dyDescent="0.2">
      <c r="A1828" s="8" t="s">
        <v>287</v>
      </c>
      <c r="B1828" s="8" t="s">
        <v>33</v>
      </c>
      <c r="C1828" t="s">
        <v>14</v>
      </c>
      <c r="D1828" t="s">
        <v>15</v>
      </c>
      <c r="E1828" s="8" t="s">
        <v>150</v>
      </c>
      <c r="F1828" s="8">
        <v>41519430</v>
      </c>
      <c r="G1828" s="8">
        <v>6</v>
      </c>
      <c r="H1828" s="8" t="s">
        <v>386</v>
      </c>
      <c r="I1828" s="9" t="s">
        <v>387</v>
      </c>
      <c r="J1828" s="8">
        <v>-5.9205000000000001E-2</v>
      </c>
      <c r="K1828" s="61">
        <v>1.3119499999999999E-2</v>
      </c>
      <c r="L1828" s="62">
        <v>7.4800000000000004E-6</v>
      </c>
      <c r="M1828" s="60">
        <v>14306</v>
      </c>
    </row>
    <row r="1829" spans="1:13" hidden="1" x14ac:dyDescent="0.2">
      <c r="A1829" s="8" t="s">
        <v>287</v>
      </c>
      <c r="B1829" s="8" t="s">
        <v>33</v>
      </c>
      <c r="C1829" t="s">
        <v>14</v>
      </c>
      <c r="D1829" t="s">
        <v>15</v>
      </c>
      <c r="E1829" s="8" t="s">
        <v>150</v>
      </c>
      <c r="F1829" s="8">
        <v>41519430</v>
      </c>
      <c r="G1829" s="8">
        <v>6</v>
      </c>
      <c r="H1829" s="8" t="s">
        <v>388</v>
      </c>
      <c r="I1829" s="9" t="s">
        <v>389</v>
      </c>
      <c r="J1829" s="8">
        <v>-5.9205000000000001E-2</v>
      </c>
      <c r="K1829" s="61">
        <v>1.3119499999999999E-2</v>
      </c>
      <c r="L1829" s="62">
        <v>7.4800000000000004E-6</v>
      </c>
      <c r="M1829" s="60">
        <v>14306</v>
      </c>
    </row>
    <row r="1830" spans="1:13" hidden="1" x14ac:dyDescent="0.2">
      <c r="A1830" s="8" t="s">
        <v>226</v>
      </c>
      <c r="B1830" t="s">
        <v>33</v>
      </c>
      <c r="C1830" t="s">
        <v>14</v>
      </c>
      <c r="D1830" t="s">
        <v>15</v>
      </c>
      <c r="E1830" t="s">
        <v>150</v>
      </c>
      <c r="F1830">
        <v>41519430</v>
      </c>
      <c r="G1830" s="8">
        <v>6</v>
      </c>
      <c r="H1830" t="s">
        <v>386</v>
      </c>
      <c r="I1830" t="s">
        <v>387</v>
      </c>
      <c r="J1830">
        <v>-5.9205000000000001E-2</v>
      </c>
      <c r="K1830" s="61">
        <v>1.3119499999999999E-2</v>
      </c>
      <c r="L1830" s="62">
        <v>7.4849699999999999E-6</v>
      </c>
      <c r="M1830" s="60">
        <v>14306</v>
      </c>
    </row>
    <row r="1831" spans="1:13" hidden="1" x14ac:dyDescent="0.2">
      <c r="A1831" s="8" t="s">
        <v>226</v>
      </c>
      <c r="B1831" t="s">
        <v>33</v>
      </c>
      <c r="C1831" t="s">
        <v>14</v>
      </c>
      <c r="D1831" t="s">
        <v>15</v>
      </c>
      <c r="E1831" t="s">
        <v>150</v>
      </c>
      <c r="F1831">
        <v>41519430</v>
      </c>
      <c r="G1831" s="8">
        <v>6</v>
      </c>
      <c r="H1831" t="s">
        <v>388</v>
      </c>
      <c r="I1831" t="s">
        <v>389</v>
      </c>
      <c r="J1831">
        <v>-5.9205000000000001E-2</v>
      </c>
      <c r="K1831" s="61">
        <v>1.3119499999999999E-2</v>
      </c>
      <c r="L1831" s="62">
        <v>7.4849699999999999E-6</v>
      </c>
      <c r="M1831" s="60">
        <v>14306</v>
      </c>
    </row>
    <row r="1832" spans="1:13" hidden="1" x14ac:dyDescent="0.2">
      <c r="A1832" s="8" t="s">
        <v>267</v>
      </c>
      <c r="B1832" s="8" t="s">
        <v>100</v>
      </c>
      <c r="C1832" s="8" t="s">
        <v>26</v>
      </c>
      <c r="D1832" s="8" t="s">
        <v>45</v>
      </c>
      <c r="E1832" s="8">
        <v>0.42970000000000003</v>
      </c>
      <c r="F1832" s="8">
        <v>49218060</v>
      </c>
      <c r="G1832" s="8">
        <v>19</v>
      </c>
      <c r="H1832" s="8" t="s">
        <v>1785</v>
      </c>
      <c r="I1832" s="9" t="s">
        <v>1786</v>
      </c>
      <c r="J1832" s="8">
        <v>4.3099999999999999E-2</v>
      </c>
      <c r="K1832" s="61">
        <v>9.5999999999999992E-3</v>
      </c>
      <c r="L1832" s="62">
        <v>7.4900000000000003E-6</v>
      </c>
      <c r="M1832" s="60">
        <v>21758</v>
      </c>
    </row>
    <row r="1833" spans="1:13" hidden="1" x14ac:dyDescent="0.2">
      <c r="A1833" s="8" t="s">
        <v>288</v>
      </c>
      <c r="B1833" s="8" t="s">
        <v>100</v>
      </c>
      <c r="C1833" t="s">
        <v>26</v>
      </c>
      <c r="D1833" t="s">
        <v>45</v>
      </c>
      <c r="E1833" s="8">
        <v>0.42970000000000003</v>
      </c>
      <c r="F1833" s="8">
        <v>49218060</v>
      </c>
      <c r="G1833" s="8">
        <v>19</v>
      </c>
      <c r="H1833" s="8" t="s">
        <v>1785</v>
      </c>
      <c r="I1833" s="9" t="s">
        <v>1786</v>
      </c>
      <c r="J1833" s="8">
        <v>4.3099999999999999E-2</v>
      </c>
      <c r="K1833" s="61">
        <v>9.5999999999999992E-3</v>
      </c>
      <c r="L1833" s="62">
        <v>7.4900000000000003E-6</v>
      </c>
      <c r="M1833" s="60">
        <v>21758</v>
      </c>
    </row>
    <row r="1834" spans="1:13" x14ac:dyDescent="0.2">
      <c r="A1834" s="8" t="s">
        <v>267</v>
      </c>
      <c r="B1834" s="8" t="s">
        <v>135</v>
      </c>
      <c r="C1834" s="8" t="s">
        <v>26</v>
      </c>
      <c r="D1834" s="8" t="s">
        <v>45</v>
      </c>
      <c r="E1834" s="8">
        <v>0.75644800000000001</v>
      </c>
      <c r="F1834" s="8">
        <v>136616754</v>
      </c>
      <c r="G1834" s="8">
        <v>2</v>
      </c>
      <c r="H1834" s="8" t="s">
        <v>938</v>
      </c>
      <c r="I1834" s="9" t="s">
        <v>939</v>
      </c>
      <c r="J1834" s="81">
        <v>-5.9274000000000002E-3</v>
      </c>
      <c r="K1834" s="83">
        <v>1.32365E-3</v>
      </c>
      <c r="L1834" s="82">
        <v>7.5299999999999999E-6</v>
      </c>
      <c r="M1834" s="82">
        <v>283449</v>
      </c>
    </row>
    <row r="1835" spans="1:13" x14ac:dyDescent="0.2">
      <c r="A1835" s="8" t="s">
        <v>267</v>
      </c>
      <c r="B1835" s="8" t="s">
        <v>135</v>
      </c>
      <c r="C1835" s="8" t="s">
        <v>26</v>
      </c>
      <c r="D1835" s="8" t="s">
        <v>45</v>
      </c>
      <c r="E1835" s="8">
        <v>0.75804000000000005</v>
      </c>
      <c r="F1835" s="8">
        <v>136616754</v>
      </c>
      <c r="G1835" s="8">
        <v>2</v>
      </c>
      <c r="H1835" s="8" t="s">
        <v>940</v>
      </c>
      <c r="I1835" s="9" t="s">
        <v>941</v>
      </c>
      <c r="J1835" s="81">
        <v>9.4720200000000004E-2</v>
      </c>
      <c r="K1835" s="83">
        <v>2.1165799999999999E-2</v>
      </c>
      <c r="L1835" s="82">
        <v>7.6399999999999997E-6</v>
      </c>
      <c r="M1835" s="82">
        <v>7738</v>
      </c>
    </row>
    <row r="1836" spans="1:13" hidden="1" x14ac:dyDescent="0.2">
      <c r="A1836" s="8" t="s">
        <v>267</v>
      </c>
      <c r="B1836" s="8" t="s">
        <v>72</v>
      </c>
      <c r="C1836" s="8" t="s">
        <v>15</v>
      </c>
      <c r="D1836" s="8" t="s">
        <v>14</v>
      </c>
      <c r="E1836" s="8" t="s">
        <v>150</v>
      </c>
      <c r="F1836" s="8">
        <v>171947435</v>
      </c>
      <c r="G1836" s="8">
        <v>3</v>
      </c>
      <c r="H1836" s="8" t="s">
        <v>461</v>
      </c>
      <c r="I1836" s="9" t="s">
        <v>462</v>
      </c>
      <c r="J1836" s="8">
        <v>3.8190099999999998E-2</v>
      </c>
      <c r="K1836" s="61">
        <v>8.5136799999999992E-3</v>
      </c>
      <c r="L1836" s="62">
        <v>7.6799999999999993E-6</v>
      </c>
      <c r="M1836" s="60">
        <v>407746</v>
      </c>
    </row>
    <row r="1837" spans="1:13" hidden="1" x14ac:dyDescent="0.2">
      <c r="A1837" s="8" t="s">
        <v>289</v>
      </c>
      <c r="B1837" s="8" t="s">
        <v>72</v>
      </c>
      <c r="C1837" s="8" t="s">
        <v>15</v>
      </c>
      <c r="D1837" s="8" t="s">
        <v>14</v>
      </c>
      <c r="E1837" s="8" t="s">
        <v>150</v>
      </c>
      <c r="F1837" s="8">
        <v>171947435</v>
      </c>
      <c r="G1837" s="8">
        <v>3</v>
      </c>
      <c r="H1837" s="8" t="s">
        <v>461</v>
      </c>
      <c r="I1837" s="9" t="s">
        <v>462</v>
      </c>
      <c r="J1837" s="8">
        <v>3.8190099999999998E-2</v>
      </c>
      <c r="K1837" s="61">
        <v>8.5136799999999992E-3</v>
      </c>
      <c r="L1837" s="62">
        <v>7.6799999999999993E-6</v>
      </c>
      <c r="M1837" s="60">
        <v>407746</v>
      </c>
    </row>
    <row r="1838" spans="1:13" hidden="1" x14ac:dyDescent="0.2">
      <c r="A1838" s="8" t="s">
        <v>264</v>
      </c>
      <c r="B1838" s="8" t="s">
        <v>72</v>
      </c>
      <c r="C1838" t="s">
        <v>15</v>
      </c>
      <c r="D1838" t="s">
        <v>14</v>
      </c>
      <c r="E1838" s="8" t="s">
        <v>150</v>
      </c>
      <c r="F1838" s="8">
        <v>171947435</v>
      </c>
      <c r="G1838" s="8">
        <v>3</v>
      </c>
      <c r="H1838" s="8" t="s">
        <v>461</v>
      </c>
      <c r="I1838" s="9" t="s">
        <v>462</v>
      </c>
      <c r="J1838" s="8">
        <v>3.8190099999999998E-2</v>
      </c>
      <c r="K1838" s="61">
        <v>8.5136799999999992E-3</v>
      </c>
      <c r="L1838" s="62">
        <v>7.68139E-6</v>
      </c>
      <c r="M1838" s="60">
        <v>407746</v>
      </c>
    </row>
    <row r="1839" spans="1:13" x14ac:dyDescent="0.2">
      <c r="A1839" s="8" t="s">
        <v>267</v>
      </c>
      <c r="B1839" s="8" t="s">
        <v>135</v>
      </c>
      <c r="C1839" s="8" t="s">
        <v>26</v>
      </c>
      <c r="D1839" s="8" t="s">
        <v>45</v>
      </c>
      <c r="E1839" s="8">
        <v>0.738811</v>
      </c>
      <c r="F1839" s="8">
        <v>136616754</v>
      </c>
      <c r="G1839" s="8">
        <v>2</v>
      </c>
      <c r="H1839" s="8" t="s">
        <v>382</v>
      </c>
      <c r="I1839" s="9" t="s">
        <v>383</v>
      </c>
      <c r="J1839" s="81">
        <v>8.0774000000000002E-3</v>
      </c>
      <c r="K1839" s="83">
        <v>1.8056700000000001E-3</v>
      </c>
      <c r="L1839" s="82">
        <v>7.7000000000000008E-6</v>
      </c>
      <c r="M1839" s="82">
        <v>460099</v>
      </c>
    </row>
    <row r="1840" spans="1:13" x14ac:dyDescent="0.2">
      <c r="A1840" s="8" t="s">
        <v>267</v>
      </c>
      <c r="B1840" s="8" t="s">
        <v>135</v>
      </c>
      <c r="C1840" s="8" t="s">
        <v>26</v>
      </c>
      <c r="D1840" s="8" t="s">
        <v>45</v>
      </c>
      <c r="E1840" s="8">
        <v>0.74161100000000002</v>
      </c>
      <c r="F1840" s="8">
        <v>136616754</v>
      </c>
      <c r="G1840" s="8">
        <v>2</v>
      </c>
      <c r="H1840" s="8" t="s">
        <v>942</v>
      </c>
      <c r="I1840" s="9" t="s">
        <v>943</v>
      </c>
      <c r="J1840" s="81">
        <v>2.08055E-3</v>
      </c>
      <c r="K1840" s="83">
        <v>4.6152999999999998E-4</v>
      </c>
      <c r="L1840" s="82">
        <v>7.7999999999999999E-6</v>
      </c>
      <c r="M1840" s="82">
        <v>437267</v>
      </c>
    </row>
    <row r="1841" spans="1:13" hidden="1" x14ac:dyDescent="0.2">
      <c r="A1841" s="8" t="s">
        <v>267</v>
      </c>
      <c r="B1841" s="8" t="s">
        <v>72</v>
      </c>
      <c r="C1841" s="8" t="s">
        <v>15</v>
      </c>
      <c r="D1841" s="8" t="s">
        <v>14</v>
      </c>
      <c r="E1841" s="8" t="s">
        <v>150</v>
      </c>
      <c r="F1841" s="8">
        <v>171947435</v>
      </c>
      <c r="G1841" s="8">
        <v>3</v>
      </c>
      <c r="H1841" s="8" t="s">
        <v>463</v>
      </c>
      <c r="I1841" s="9" t="s">
        <v>464</v>
      </c>
      <c r="J1841" s="8">
        <v>3.8359799999999999E-2</v>
      </c>
      <c r="K1841" s="61">
        <v>8.5817700000000007E-3</v>
      </c>
      <c r="L1841" s="62">
        <v>7.8199999999999997E-6</v>
      </c>
      <c r="M1841" s="60">
        <v>407746</v>
      </c>
    </row>
    <row r="1842" spans="1:13" hidden="1" x14ac:dyDescent="0.2">
      <c r="A1842" s="8" t="s">
        <v>289</v>
      </c>
      <c r="B1842" s="8" t="s">
        <v>72</v>
      </c>
      <c r="C1842" s="8" t="s">
        <v>15</v>
      </c>
      <c r="D1842" s="8" t="s">
        <v>14</v>
      </c>
      <c r="E1842" s="8" t="s">
        <v>150</v>
      </c>
      <c r="F1842" s="8">
        <v>171947435</v>
      </c>
      <c r="G1842" s="8">
        <v>3</v>
      </c>
      <c r="H1842" s="8" t="s">
        <v>463</v>
      </c>
      <c r="I1842" s="9" t="s">
        <v>464</v>
      </c>
      <c r="J1842" s="8">
        <v>3.8359799999999999E-2</v>
      </c>
      <c r="K1842" s="65">
        <v>8.5817700000000007E-3</v>
      </c>
      <c r="L1842" s="66">
        <v>7.8199999999999997E-6</v>
      </c>
      <c r="M1842" s="64">
        <v>407746</v>
      </c>
    </row>
    <row r="1843" spans="1:13" hidden="1" x14ac:dyDescent="0.2">
      <c r="A1843" s="8" t="s">
        <v>264</v>
      </c>
      <c r="B1843" s="8" t="s">
        <v>72</v>
      </c>
      <c r="C1843" t="s">
        <v>15</v>
      </c>
      <c r="D1843" t="s">
        <v>14</v>
      </c>
      <c r="E1843" s="8" t="s">
        <v>150</v>
      </c>
      <c r="F1843" s="8">
        <v>171947435</v>
      </c>
      <c r="G1843" s="8">
        <v>3</v>
      </c>
      <c r="H1843" s="8" t="s">
        <v>463</v>
      </c>
      <c r="I1843" s="9" t="s">
        <v>464</v>
      </c>
      <c r="J1843" s="60">
        <v>3.8359799999999999E-2</v>
      </c>
      <c r="K1843" s="69">
        <v>8.5817700000000007E-3</v>
      </c>
      <c r="L1843" s="62">
        <v>7.82492E-6</v>
      </c>
      <c r="M1843" s="61">
        <v>407746</v>
      </c>
    </row>
    <row r="1844" spans="1:13" hidden="1" x14ac:dyDescent="0.2">
      <c r="A1844" s="8" t="s">
        <v>267</v>
      </c>
      <c r="B1844" s="8" t="s">
        <v>132</v>
      </c>
      <c r="C1844" s="8" t="s">
        <v>14</v>
      </c>
      <c r="D1844" s="8" t="s">
        <v>45</v>
      </c>
      <c r="E1844" s="8">
        <v>0.26806999999999997</v>
      </c>
      <c r="F1844" s="8">
        <v>135837906</v>
      </c>
      <c r="G1844" s="8">
        <v>2</v>
      </c>
      <c r="H1844" s="8" t="s">
        <v>995</v>
      </c>
      <c r="I1844" s="9" t="s">
        <v>996</v>
      </c>
      <c r="J1844" s="60">
        <v>-4.0148999999999997E-2</v>
      </c>
      <c r="K1844" s="69">
        <v>8.9812999999999994E-3</v>
      </c>
      <c r="L1844" s="62">
        <v>7.8399999999999995E-6</v>
      </c>
      <c r="M1844" s="61" t="s">
        <v>150</v>
      </c>
    </row>
    <row r="1845" spans="1:13" hidden="1" x14ac:dyDescent="0.2">
      <c r="A1845" s="8" t="s">
        <v>267</v>
      </c>
      <c r="B1845" s="8" t="s">
        <v>100</v>
      </c>
      <c r="C1845" s="8" t="s">
        <v>26</v>
      </c>
      <c r="D1845" s="8" t="s">
        <v>45</v>
      </c>
      <c r="E1845" s="8">
        <v>0.49851000000000001</v>
      </c>
      <c r="F1845" s="8">
        <v>49218060</v>
      </c>
      <c r="G1845" s="8">
        <v>19</v>
      </c>
      <c r="H1845" s="8" t="s">
        <v>1787</v>
      </c>
      <c r="I1845" s="9" t="s">
        <v>1788</v>
      </c>
      <c r="J1845" s="60">
        <v>3.8189999999999999E-3</v>
      </c>
      <c r="K1845" s="69">
        <v>8.5254000000000005E-4</v>
      </c>
      <c r="L1845" s="62">
        <v>7.9000000000000006E-6</v>
      </c>
      <c r="M1845" s="61">
        <v>206927</v>
      </c>
    </row>
    <row r="1846" spans="1:13" hidden="1" x14ac:dyDescent="0.2">
      <c r="A1846" s="8" t="s">
        <v>288</v>
      </c>
      <c r="B1846" s="8" t="s">
        <v>100</v>
      </c>
      <c r="C1846" t="s">
        <v>26</v>
      </c>
      <c r="D1846" t="s">
        <v>45</v>
      </c>
      <c r="E1846" s="8">
        <v>0.49851000000000001</v>
      </c>
      <c r="F1846" s="8">
        <v>49218060</v>
      </c>
      <c r="G1846" s="8">
        <v>19</v>
      </c>
      <c r="H1846" s="8" t="s">
        <v>1787</v>
      </c>
      <c r="I1846" s="9" t="s">
        <v>1788</v>
      </c>
      <c r="J1846" s="60">
        <v>3.8189999999999999E-3</v>
      </c>
      <c r="K1846" s="69">
        <v>8.5254299999999999E-4</v>
      </c>
      <c r="L1846" s="62">
        <v>7.9000000000000006E-6</v>
      </c>
      <c r="M1846" s="61">
        <v>206927</v>
      </c>
    </row>
    <row r="1847" spans="1:13" hidden="1" x14ac:dyDescent="0.2">
      <c r="A1847" s="8" t="s">
        <v>233</v>
      </c>
      <c r="B1847" s="8" t="s">
        <v>69</v>
      </c>
      <c r="C1847" t="s">
        <v>15</v>
      </c>
      <c r="D1847" t="s">
        <v>14</v>
      </c>
      <c r="E1847" s="8">
        <v>0.16921700000000001</v>
      </c>
      <c r="F1847" s="8">
        <v>17019559</v>
      </c>
      <c r="G1847" s="8">
        <v>10</v>
      </c>
      <c r="H1847" s="8" t="s">
        <v>1099</v>
      </c>
      <c r="I1847" s="9" t="s">
        <v>1100</v>
      </c>
      <c r="J1847" s="60">
        <v>9.9751800000000002E-3</v>
      </c>
      <c r="K1847" s="69">
        <v>2.5072499999999999E-3</v>
      </c>
      <c r="L1847" s="62">
        <v>7.9000500000000007E-6</v>
      </c>
      <c r="M1847" s="61">
        <v>600968</v>
      </c>
    </row>
    <row r="1848" spans="1:13" hidden="1" x14ac:dyDescent="0.2">
      <c r="A1848" s="8" t="s">
        <v>267</v>
      </c>
      <c r="B1848" s="8" t="s">
        <v>100</v>
      </c>
      <c r="C1848" s="8" t="s">
        <v>26</v>
      </c>
      <c r="D1848" s="8" t="s">
        <v>45</v>
      </c>
      <c r="E1848" s="8">
        <v>0.49787900000000002</v>
      </c>
      <c r="F1848" s="8">
        <v>49218060</v>
      </c>
      <c r="G1848" s="8">
        <v>19</v>
      </c>
      <c r="H1848" s="8" t="s">
        <v>1789</v>
      </c>
      <c r="I1848" s="9" t="s">
        <v>1790</v>
      </c>
      <c r="J1848" s="60">
        <v>-3.6396000000000002E-3</v>
      </c>
      <c r="K1848" s="69">
        <v>8.1523999999999995E-4</v>
      </c>
      <c r="L1848" s="62">
        <v>7.9999999999999996E-6</v>
      </c>
      <c r="M1848" s="61">
        <v>461046</v>
      </c>
    </row>
    <row r="1849" spans="1:13" hidden="1" x14ac:dyDescent="0.2">
      <c r="A1849" s="8" t="s">
        <v>288</v>
      </c>
      <c r="B1849" s="8" t="s">
        <v>100</v>
      </c>
      <c r="C1849" t="s">
        <v>26</v>
      </c>
      <c r="D1849" t="s">
        <v>45</v>
      </c>
      <c r="E1849" s="8">
        <v>0.49787900000000002</v>
      </c>
      <c r="F1849" s="8">
        <v>49218060</v>
      </c>
      <c r="G1849" s="8">
        <v>19</v>
      </c>
      <c r="H1849" s="8" t="s">
        <v>1789</v>
      </c>
      <c r="I1849" s="9" t="s">
        <v>1790</v>
      </c>
      <c r="J1849" s="60">
        <v>-3.63963E-3</v>
      </c>
      <c r="K1849" s="69">
        <v>8.1523999999999995E-4</v>
      </c>
      <c r="L1849" s="62">
        <v>7.9999999999999996E-6</v>
      </c>
      <c r="M1849" s="61">
        <v>461046</v>
      </c>
    </row>
    <row r="1850" spans="1:13" x14ac:dyDescent="0.2">
      <c r="A1850" s="8" t="s">
        <v>267</v>
      </c>
      <c r="B1850" s="8" t="s">
        <v>135</v>
      </c>
      <c r="C1850" s="8" t="s">
        <v>26</v>
      </c>
      <c r="D1850" s="8" t="s">
        <v>45</v>
      </c>
      <c r="E1850" s="8">
        <v>0.73867700000000003</v>
      </c>
      <c r="F1850" s="8">
        <v>136616754</v>
      </c>
      <c r="G1850" s="8">
        <v>2</v>
      </c>
      <c r="H1850" s="8" t="s">
        <v>864</v>
      </c>
      <c r="I1850" s="9" t="s">
        <v>944</v>
      </c>
      <c r="J1850" s="82">
        <v>-1.9839099999999998E-2</v>
      </c>
      <c r="K1850" s="86">
        <v>4.4449099999999998E-3</v>
      </c>
      <c r="L1850" s="82">
        <v>8.1000000000000004E-6</v>
      </c>
      <c r="M1850" s="83">
        <v>115082</v>
      </c>
    </row>
    <row r="1851" spans="1:13" hidden="1" x14ac:dyDescent="0.2">
      <c r="A1851" s="8" t="s">
        <v>267</v>
      </c>
      <c r="B1851" s="8" t="s">
        <v>132</v>
      </c>
      <c r="C1851" s="8" t="s">
        <v>14</v>
      </c>
      <c r="D1851" s="8" t="s">
        <v>45</v>
      </c>
      <c r="E1851" s="8">
        <v>0.283912</v>
      </c>
      <c r="F1851" s="8">
        <v>135837906</v>
      </c>
      <c r="G1851" s="8">
        <v>2</v>
      </c>
      <c r="H1851" s="8" t="s">
        <v>726</v>
      </c>
      <c r="I1851" s="9" t="s">
        <v>727</v>
      </c>
      <c r="J1851" s="60">
        <v>1.7884400000000002E-2</v>
      </c>
      <c r="K1851" s="69">
        <v>4.2654800000000003E-3</v>
      </c>
      <c r="L1851" s="62">
        <v>8.1000000000000004E-6</v>
      </c>
      <c r="M1851" s="61" t="s">
        <v>150</v>
      </c>
    </row>
    <row r="1852" spans="1:13" hidden="1" x14ac:dyDescent="0.2">
      <c r="A1852" s="8" t="s">
        <v>267</v>
      </c>
      <c r="B1852" s="8" t="s">
        <v>100</v>
      </c>
      <c r="C1852" s="8" t="s">
        <v>26</v>
      </c>
      <c r="D1852" s="8" t="s">
        <v>45</v>
      </c>
      <c r="E1852" s="8">
        <v>0.49686799999999998</v>
      </c>
      <c r="F1852" s="8">
        <v>49218060</v>
      </c>
      <c r="G1852" s="8">
        <v>19</v>
      </c>
      <c r="H1852" s="8" t="s">
        <v>1791</v>
      </c>
      <c r="I1852" s="9" t="s">
        <v>1792</v>
      </c>
      <c r="J1852" s="60">
        <v>1.86318E-2</v>
      </c>
      <c r="K1852" s="69">
        <v>4.1330500000000001E-3</v>
      </c>
      <c r="L1852" s="62">
        <v>8.1999999999999994E-6</v>
      </c>
      <c r="M1852" s="61" t="s">
        <v>150</v>
      </c>
    </row>
    <row r="1853" spans="1:13" hidden="1" x14ac:dyDescent="0.2">
      <c r="A1853" s="8" t="s">
        <v>288</v>
      </c>
      <c r="B1853" s="8" t="s">
        <v>100</v>
      </c>
      <c r="C1853" t="s">
        <v>26</v>
      </c>
      <c r="D1853" t="s">
        <v>45</v>
      </c>
      <c r="E1853" s="8">
        <v>0.49686799999999998</v>
      </c>
      <c r="F1853" s="8">
        <v>49218060</v>
      </c>
      <c r="G1853" s="8">
        <v>19</v>
      </c>
      <c r="H1853" s="8" t="s">
        <v>1791</v>
      </c>
      <c r="I1853" s="9" t="s">
        <v>1792</v>
      </c>
      <c r="J1853" s="60">
        <v>1.86318E-2</v>
      </c>
      <c r="K1853" s="69">
        <v>4.1330500000000001E-3</v>
      </c>
      <c r="L1853" s="62">
        <v>8.1999999999999994E-6</v>
      </c>
      <c r="M1853" s="61" t="s">
        <v>150</v>
      </c>
    </row>
    <row r="1854" spans="1:13" hidden="1" x14ac:dyDescent="0.2">
      <c r="A1854" s="8" t="s">
        <v>267</v>
      </c>
      <c r="B1854" s="8" t="s">
        <v>100</v>
      </c>
      <c r="C1854" s="8" t="s">
        <v>26</v>
      </c>
      <c r="D1854" s="8" t="s">
        <v>45</v>
      </c>
      <c r="E1854" s="8">
        <v>0.49823800000000001</v>
      </c>
      <c r="F1854" s="8">
        <v>49218060</v>
      </c>
      <c r="G1854" s="8">
        <v>19</v>
      </c>
      <c r="H1854" s="8" t="s">
        <v>1793</v>
      </c>
      <c r="I1854" s="9" t="s">
        <v>1794</v>
      </c>
      <c r="J1854" s="60">
        <v>4.9585599999999999E-3</v>
      </c>
      <c r="K1854" s="69">
        <v>1.1129E-3</v>
      </c>
      <c r="L1854" s="62">
        <v>8.3699999999999995E-6</v>
      </c>
      <c r="M1854" s="61">
        <v>180203</v>
      </c>
    </row>
    <row r="1855" spans="1:13" hidden="1" x14ac:dyDescent="0.2">
      <c r="A1855" s="8" t="s">
        <v>288</v>
      </c>
      <c r="B1855" s="8" t="s">
        <v>100</v>
      </c>
      <c r="C1855" t="s">
        <v>26</v>
      </c>
      <c r="D1855" t="s">
        <v>45</v>
      </c>
      <c r="E1855" s="8">
        <v>0.49823800000000001</v>
      </c>
      <c r="F1855" s="8">
        <v>49218060</v>
      </c>
      <c r="G1855" s="8">
        <v>19</v>
      </c>
      <c r="H1855" s="8" t="s">
        <v>1793</v>
      </c>
      <c r="I1855" s="9" t="s">
        <v>1794</v>
      </c>
      <c r="J1855" s="60">
        <v>4.9585599999999999E-3</v>
      </c>
      <c r="K1855" s="69">
        <v>1.1129E-3</v>
      </c>
      <c r="L1855" s="62">
        <v>8.3699999999999995E-6</v>
      </c>
      <c r="M1855" s="61">
        <v>180203</v>
      </c>
    </row>
    <row r="1856" spans="1:13" hidden="1" x14ac:dyDescent="0.2">
      <c r="A1856" s="8" t="s">
        <v>267</v>
      </c>
      <c r="B1856" s="8" t="s">
        <v>72</v>
      </c>
      <c r="C1856" s="8" t="s">
        <v>15</v>
      </c>
      <c r="D1856" s="8" t="s">
        <v>14</v>
      </c>
      <c r="E1856" s="8">
        <v>0.22605700000000001</v>
      </c>
      <c r="F1856" s="8">
        <v>171947435</v>
      </c>
      <c r="G1856" s="8">
        <v>3</v>
      </c>
      <c r="H1856" s="8" t="s">
        <v>465</v>
      </c>
      <c r="I1856" s="9" t="s">
        <v>466</v>
      </c>
      <c r="J1856" s="60">
        <v>-6.8919999999999995E-4</v>
      </c>
      <c r="K1856" s="69">
        <v>1.5469999999999999E-4</v>
      </c>
      <c r="L1856" s="62">
        <v>8.3999999999999992E-6</v>
      </c>
      <c r="M1856" s="61">
        <v>463010</v>
      </c>
    </row>
    <row r="1857" spans="1:13" hidden="1" x14ac:dyDescent="0.2">
      <c r="A1857" s="8" t="s">
        <v>289</v>
      </c>
      <c r="B1857" s="8" t="s">
        <v>72</v>
      </c>
      <c r="C1857" s="8" t="s">
        <v>15</v>
      </c>
      <c r="D1857" s="8" t="s">
        <v>14</v>
      </c>
      <c r="E1857" s="8">
        <v>0.22605700000000001</v>
      </c>
      <c r="F1857" s="8">
        <v>171947435</v>
      </c>
      <c r="G1857" s="8">
        <v>3</v>
      </c>
      <c r="H1857" s="8" t="s">
        <v>465</v>
      </c>
      <c r="I1857" s="9" t="s">
        <v>466</v>
      </c>
      <c r="J1857" s="60">
        <v>-6.8919999999999995E-4</v>
      </c>
      <c r="K1857" s="69">
        <v>1.5469999999999999E-4</v>
      </c>
      <c r="L1857" s="62">
        <v>8.3999999999999992E-6</v>
      </c>
      <c r="M1857" s="61">
        <v>463010</v>
      </c>
    </row>
    <row r="1858" spans="1:13" hidden="1" x14ac:dyDescent="0.2">
      <c r="A1858" s="8" t="s">
        <v>264</v>
      </c>
      <c r="B1858" s="8" t="s">
        <v>72</v>
      </c>
      <c r="C1858" t="s">
        <v>15</v>
      </c>
      <c r="D1858" t="s">
        <v>14</v>
      </c>
      <c r="E1858" s="8">
        <v>0.22605700000000001</v>
      </c>
      <c r="F1858" s="8">
        <v>171947435</v>
      </c>
      <c r="G1858" s="8">
        <v>3</v>
      </c>
      <c r="H1858" s="8" t="s">
        <v>465</v>
      </c>
      <c r="I1858" s="9" t="s">
        <v>466</v>
      </c>
      <c r="J1858" s="60">
        <v>-6.8919599999999999E-4</v>
      </c>
      <c r="K1858" s="69">
        <v>1.54697E-4</v>
      </c>
      <c r="L1858" s="62">
        <v>8.4000099999999999E-6</v>
      </c>
      <c r="M1858" s="61">
        <v>463010</v>
      </c>
    </row>
    <row r="1859" spans="1:13" hidden="1" x14ac:dyDescent="0.2">
      <c r="A1859" s="8" t="s">
        <v>287</v>
      </c>
      <c r="B1859" s="8" t="s">
        <v>42</v>
      </c>
      <c r="C1859" t="s">
        <v>45</v>
      </c>
      <c r="D1859" t="s">
        <v>26</v>
      </c>
      <c r="E1859" s="8" t="s">
        <v>150</v>
      </c>
      <c r="F1859" s="8">
        <v>111688387</v>
      </c>
      <c r="G1859" s="8">
        <v>9</v>
      </c>
      <c r="H1859" s="8" t="s">
        <v>2019</v>
      </c>
      <c r="I1859" s="9" t="s">
        <v>2020</v>
      </c>
      <c r="J1859" s="60">
        <v>-9.1021299999999999E-3</v>
      </c>
      <c r="K1859" s="69">
        <v>2.04434E-3</v>
      </c>
      <c r="L1859" s="62">
        <v>8.49E-6</v>
      </c>
      <c r="M1859" s="61">
        <v>407661</v>
      </c>
    </row>
    <row r="1860" spans="1:13" hidden="1" x14ac:dyDescent="0.2">
      <c r="A1860" s="8" t="s">
        <v>267</v>
      </c>
      <c r="B1860" s="8" t="s">
        <v>132</v>
      </c>
      <c r="C1860" s="8" t="s">
        <v>14</v>
      </c>
      <c r="D1860" s="8" t="s">
        <v>45</v>
      </c>
      <c r="E1860" s="8" t="s">
        <v>150</v>
      </c>
      <c r="F1860" s="8">
        <v>135837906</v>
      </c>
      <c r="G1860" s="8">
        <v>2</v>
      </c>
      <c r="H1860" s="8" t="s">
        <v>978</v>
      </c>
      <c r="I1860" s="9" t="s">
        <v>979</v>
      </c>
      <c r="J1860" s="60">
        <v>-4.6300000000000001E-2</v>
      </c>
      <c r="K1860" s="69">
        <v>1.04E-2</v>
      </c>
      <c r="L1860" s="62">
        <v>8.5099999999999998E-6</v>
      </c>
      <c r="M1860" s="61">
        <v>5662</v>
      </c>
    </row>
    <row r="1861" spans="1:13" hidden="1" x14ac:dyDescent="0.2">
      <c r="A1861" s="8" t="s">
        <v>267</v>
      </c>
      <c r="B1861" s="8" t="s">
        <v>132</v>
      </c>
      <c r="C1861" s="8" t="s">
        <v>14</v>
      </c>
      <c r="D1861" s="8" t="s">
        <v>45</v>
      </c>
      <c r="E1861" s="8">
        <v>0.44115399999999999</v>
      </c>
      <c r="F1861" s="8">
        <v>135837906</v>
      </c>
      <c r="G1861" s="8">
        <v>2</v>
      </c>
      <c r="H1861" s="8" t="s">
        <v>1992</v>
      </c>
      <c r="I1861" s="9" t="s">
        <v>1993</v>
      </c>
      <c r="J1861" s="60">
        <v>-5.3318299999999999E-2</v>
      </c>
      <c r="K1861" s="69">
        <v>1.19784E-2</v>
      </c>
      <c r="L1861" s="62">
        <v>8.5399999999999996E-6</v>
      </c>
      <c r="M1861" s="61">
        <v>25151</v>
      </c>
    </row>
    <row r="1862" spans="1:13" hidden="1" x14ac:dyDescent="0.2">
      <c r="A1862" s="8" t="s">
        <v>267</v>
      </c>
      <c r="B1862" s="8" t="s">
        <v>132</v>
      </c>
      <c r="C1862" s="8" t="s">
        <v>14</v>
      </c>
      <c r="D1862" s="8" t="s">
        <v>45</v>
      </c>
      <c r="E1862" s="8">
        <v>0.41199999999999998</v>
      </c>
      <c r="F1862" s="8">
        <v>135837906</v>
      </c>
      <c r="G1862" s="8">
        <v>2</v>
      </c>
      <c r="H1862" s="8" t="s">
        <v>891</v>
      </c>
      <c r="I1862" s="9" t="s">
        <v>892</v>
      </c>
      <c r="J1862" s="60">
        <v>-3.5400000000000001E-2</v>
      </c>
      <c r="K1862" s="69">
        <v>8.0000000000000002E-3</v>
      </c>
      <c r="L1862" s="62">
        <v>8.5499999999999995E-6</v>
      </c>
      <c r="M1862" s="61" t="s">
        <v>150</v>
      </c>
    </row>
    <row r="1863" spans="1:13" hidden="1" x14ac:dyDescent="0.2">
      <c r="A1863" s="8" t="s">
        <v>267</v>
      </c>
      <c r="B1863" s="8" t="s">
        <v>132</v>
      </c>
      <c r="C1863" s="8" t="s">
        <v>14</v>
      </c>
      <c r="D1863" s="8" t="s">
        <v>45</v>
      </c>
      <c r="E1863" s="8">
        <v>0.27900000000000003</v>
      </c>
      <c r="F1863" s="8">
        <v>135837906</v>
      </c>
      <c r="G1863" s="8">
        <v>2</v>
      </c>
      <c r="H1863" s="8" t="s">
        <v>495</v>
      </c>
      <c r="I1863" s="9" t="s">
        <v>1994</v>
      </c>
      <c r="J1863" s="60">
        <v>-1.7825199999999999E-2</v>
      </c>
      <c r="K1863" s="69">
        <v>4.0055899999999998E-3</v>
      </c>
      <c r="L1863" s="62">
        <v>8.5799999999999992E-6</v>
      </c>
      <c r="M1863" s="61">
        <v>170494</v>
      </c>
    </row>
    <row r="1864" spans="1:13" hidden="1" x14ac:dyDescent="0.2">
      <c r="A1864" s="8" t="s">
        <v>267</v>
      </c>
      <c r="B1864" s="8" t="s">
        <v>100</v>
      </c>
      <c r="C1864" s="8" t="s">
        <v>26</v>
      </c>
      <c r="D1864" s="8" t="s">
        <v>45</v>
      </c>
      <c r="E1864" s="8">
        <v>0.49896499999999999</v>
      </c>
      <c r="F1864" s="8">
        <v>49218060</v>
      </c>
      <c r="G1864" s="8">
        <v>19</v>
      </c>
      <c r="H1864" s="8" t="s">
        <v>1795</v>
      </c>
      <c r="I1864" s="9" t="s">
        <v>1796</v>
      </c>
      <c r="J1864" s="60">
        <v>9.7219899999999998E-3</v>
      </c>
      <c r="K1864" s="69">
        <v>2.1961300000000001E-3</v>
      </c>
      <c r="L1864" s="62">
        <v>8.6999999999999997E-6</v>
      </c>
      <c r="M1864" s="61">
        <v>412937</v>
      </c>
    </row>
    <row r="1865" spans="1:13" hidden="1" x14ac:dyDescent="0.2">
      <c r="A1865" s="8" t="s">
        <v>288</v>
      </c>
      <c r="B1865" s="8" t="s">
        <v>100</v>
      </c>
      <c r="C1865" t="s">
        <v>26</v>
      </c>
      <c r="D1865" t="s">
        <v>45</v>
      </c>
      <c r="E1865" s="8">
        <v>0.49896499999999999</v>
      </c>
      <c r="F1865" s="8">
        <v>49218060</v>
      </c>
      <c r="G1865" s="8">
        <v>19</v>
      </c>
      <c r="H1865" s="8" t="s">
        <v>1795</v>
      </c>
      <c r="I1865" s="9" t="s">
        <v>1796</v>
      </c>
      <c r="J1865" s="60">
        <v>9.7219899999999998E-3</v>
      </c>
      <c r="K1865" s="69">
        <v>2.1961300000000001E-3</v>
      </c>
      <c r="L1865" s="62">
        <v>8.6999999999999997E-6</v>
      </c>
      <c r="M1865" s="61">
        <v>412937</v>
      </c>
    </row>
    <row r="1866" spans="1:13" hidden="1" x14ac:dyDescent="0.2">
      <c r="A1866" s="8" t="s">
        <v>267</v>
      </c>
      <c r="B1866" s="8" t="s">
        <v>128</v>
      </c>
      <c r="C1866" s="8" t="s">
        <v>26</v>
      </c>
      <c r="D1866" s="8" t="s">
        <v>15</v>
      </c>
      <c r="E1866" s="8">
        <v>0.30270000000000002</v>
      </c>
      <c r="F1866" s="8">
        <v>1030320</v>
      </c>
      <c r="G1866" s="8">
        <v>19</v>
      </c>
      <c r="H1866" s="8" t="s">
        <v>973</v>
      </c>
      <c r="I1866" s="9" t="s">
        <v>1847</v>
      </c>
      <c r="J1866" s="60">
        <v>1.7433799999999999E-2</v>
      </c>
      <c r="K1866" s="69">
        <v>3.92085E-3</v>
      </c>
      <c r="L1866" s="62">
        <v>8.7299999999999994E-6</v>
      </c>
      <c r="M1866" s="61">
        <v>172435</v>
      </c>
    </row>
    <row r="1867" spans="1:13" hidden="1" x14ac:dyDescent="0.2">
      <c r="A1867" s="8" t="s">
        <v>267</v>
      </c>
      <c r="B1867" s="8" t="s">
        <v>100</v>
      </c>
      <c r="C1867" s="8" t="s">
        <v>26</v>
      </c>
      <c r="D1867" s="8" t="s">
        <v>45</v>
      </c>
      <c r="E1867" s="8">
        <v>0.49823800000000001</v>
      </c>
      <c r="F1867" s="8">
        <v>49218060</v>
      </c>
      <c r="G1867" s="8">
        <v>19</v>
      </c>
      <c r="H1867" s="8" t="s">
        <v>449</v>
      </c>
      <c r="I1867" s="9" t="s">
        <v>1797</v>
      </c>
      <c r="J1867" s="60">
        <v>-6.8720999999999999E-3</v>
      </c>
      <c r="K1867" s="69">
        <v>1.54638E-3</v>
      </c>
      <c r="L1867" s="62">
        <v>8.8300000000000002E-6</v>
      </c>
      <c r="M1867" s="61">
        <v>331291</v>
      </c>
    </row>
    <row r="1868" spans="1:13" hidden="1" x14ac:dyDescent="0.2">
      <c r="A1868" s="8" t="s">
        <v>288</v>
      </c>
      <c r="B1868" s="8" t="s">
        <v>100</v>
      </c>
      <c r="C1868" t="s">
        <v>26</v>
      </c>
      <c r="D1868" t="s">
        <v>45</v>
      </c>
      <c r="E1868" s="8">
        <v>0.49823800000000001</v>
      </c>
      <c r="F1868" s="8">
        <v>49218060</v>
      </c>
      <c r="G1868" s="8">
        <v>19</v>
      </c>
      <c r="H1868" s="8" t="s">
        <v>449</v>
      </c>
      <c r="I1868" s="9" t="s">
        <v>1797</v>
      </c>
      <c r="J1868" s="60">
        <v>-6.8720700000000001E-3</v>
      </c>
      <c r="K1868" s="69">
        <v>1.54638E-3</v>
      </c>
      <c r="L1868" s="62">
        <v>8.8300000000000002E-6</v>
      </c>
      <c r="M1868" s="61">
        <v>331291</v>
      </c>
    </row>
    <row r="1869" spans="1:13" hidden="1" x14ac:dyDescent="0.2">
      <c r="A1869" s="8" t="s">
        <v>226</v>
      </c>
      <c r="B1869" t="s">
        <v>33</v>
      </c>
      <c r="C1869" t="s">
        <v>14</v>
      </c>
      <c r="D1869" t="s">
        <v>15</v>
      </c>
      <c r="E1869">
        <v>0.238618</v>
      </c>
      <c r="F1869">
        <v>41519430</v>
      </c>
      <c r="G1869" s="8">
        <v>6</v>
      </c>
      <c r="H1869" t="s">
        <v>390</v>
      </c>
      <c r="I1869" t="s">
        <v>391</v>
      </c>
      <c r="J1869" s="67">
        <v>-2.8439200000000002E-3</v>
      </c>
      <c r="K1869" s="69">
        <v>6.4004000000000003E-4</v>
      </c>
      <c r="L1869" s="62">
        <v>8.8595200000000002E-6</v>
      </c>
      <c r="M1869" s="61">
        <v>333997</v>
      </c>
    </row>
    <row r="1870" spans="1:13" hidden="1" x14ac:dyDescent="0.2">
      <c r="A1870" s="8" t="s">
        <v>267</v>
      </c>
      <c r="B1870" s="8" t="s">
        <v>132</v>
      </c>
      <c r="C1870" s="8" t="s">
        <v>14</v>
      </c>
      <c r="D1870" s="8" t="s">
        <v>45</v>
      </c>
      <c r="E1870" s="8">
        <v>0.44115399999999999</v>
      </c>
      <c r="F1870" s="8">
        <v>135837906</v>
      </c>
      <c r="G1870" s="8">
        <v>2</v>
      </c>
      <c r="H1870" s="8" t="s">
        <v>1995</v>
      </c>
      <c r="I1870" s="9" t="s">
        <v>1996</v>
      </c>
      <c r="J1870" s="60">
        <v>-5.3220200000000002E-2</v>
      </c>
      <c r="K1870" s="69">
        <v>1.19784E-2</v>
      </c>
      <c r="L1870" s="62">
        <v>8.8599999999999999E-6</v>
      </c>
      <c r="M1870" s="61">
        <v>8269</v>
      </c>
    </row>
    <row r="1871" spans="1:13" hidden="1" x14ac:dyDescent="0.2">
      <c r="A1871" s="8" t="s">
        <v>287</v>
      </c>
      <c r="B1871" s="8" t="s">
        <v>33</v>
      </c>
      <c r="C1871" t="s">
        <v>14</v>
      </c>
      <c r="D1871" t="s">
        <v>15</v>
      </c>
      <c r="E1871" s="8">
        <v>0.238618</v>
      </c>
      <c r="F1871" s="8">
        <v>41519430</v>
      </c>
      <c r="G1871" s="8">
        <v>6</v>
      </c>
      <c r="H1871" s="8" t="s">
        <v>390</v>
      </c>
      <c r="I1871" s="9" t="s">
        <v>391</v>
      </c>
      <c r="J1871" s="60">
        <v>-2.8439200000000002E-3</v>
      </c>
      <c r="K1871" s="69">
        <v>6.4004000000000003E-4</v>
      </c>
      <c r="L1871" s="62">
        <v>8.8599999999999999E-6</v>
      </c>
      <c r="M1871" s="61">
        <v>333997</v>
      </c>
    </row>
    <row r="1872" spans="1:13" x14ac:dyDescent="0.2">
      <c r="A1872" s="8" t="s">
        <v>267</v>
      </c>
      <c r="B1872" s="8" t="s">
        <v>135</v>
      </c>
      <c r="C1872" s="8" t="s">
        <v>26</v>
      </c>
      <c r="D1872" s="8" t="s">
        <v>45</v>
      </c>
      <c r="E1872" s="8">
        <v>0.73868100000000003</v>
      </c>
      <c r="F1872" s="8">
        <v>136616754</v>
      </c>
      <c r="G1872" s="8">
        <v>2</v>
      </c>
      <c r="H1872" s="8" t="s">
        <v>557</v>
      </c>
      <c r="I1872" s="9" t="s">
        <v>945</v>
      </c>
      <c r="J1872" s="82">
        <v>-1.6704799999999999E-2</v>
      </c>
      <c r="K1872" s="86">
        <v>4.1713000000000002E-3</v>
      </c>
      <c r="L1872" s="82">
        <v>8.8999999999999995E-6</v>
      </c>
      <c r="M1872" s="83" t="s">
        <v>150</v>
      </c>
    </row>
    <row r="1873" spans="1:13" hidden="1" x14ac:dyDescent="0.2">
      <c r="A1873" s="8" t="s">
        <v>267</v>
      </c>
      <c r="B1873" s="8" t="s">
        <v>132</v>
      </c>
      <c r="C1873" s="8" t="s">
        <v>14</v>
      </c>
      <c r="D1873" s="8" t="s">
        <v>45</v>
      </c>
      <c r="E1873" s="8">
        <v>0.42247000000000001</v>
      </c>
      <c r="F1873" s="8">
        <v>135837906</v>
      </c>
      <c r="G1873" s="8">
        <v>2</v>
      </c>
      <c r="H1873" s="8" t="s">
        <v>964</v>
      </c>
      <c r="I1873" s="9" t="s">
        <v>965</v>
      </c>
      <c r="J1873" s="60">
        <v>-5.4284499999999999E-2</v>
      </c>
      <c r="K1873" s="69">
        <v>1.2219300000000001E-2</v>
      </c>
      <c r="L1873" s="62">
        <v>8.8999999999999995E-6</v>
      </c>
      <c r="M1873" s="61">
        <v>5959</v>
      </c>
    </row>
    <row r="1874" spans="1:13" x14ac:dyDescent="0.2">
      <c r="A1874" s="8" t="s">
        <v>267</v>
      </c>
      <c r="B1874" s="8" t="s">
        <v>135</v>
      </c>
      <c r="C1874" s="8" t="s">
        <v>26</v>
      </c>
      <c r="D1874" s="8" t="s">
        <v>45</v>
      </c>
      <c r="E1874" s="8">
        <v>0.75736000000000003</v>
      </c>
      <c r="F1874" s="8">
        <v>136616754</v>
      </c>
      <c r="G1874" s="8">
        <v>2</v>
      </c>
      <c r="H1874" s="8" t="s">
        <v>903</v>
      </c>
      <c r="I1874" s="9" t="s">
        <v>946</v>
      </c>
      <c r="J1874" s="82">
        <v>-1.2541999999999999E-2</v>
      </c>
      <c r="K1874" s="86">
        <v>2.8246E-3</v>
      </c>
      <c r="L1874" s="82">
        <v>8.9800000000000004E-6</v>
      </c>
      <c r="M1874" s="83">
        <v>342590</v>
      </c>
    </row>
    <row r="1875" spans="1:13" hidden="1" x14ac:dyDescent="0.2">
      <c r="A1875" s="8" t="s">
        <v>267</v>
      </c>
      <c r="B1875" s="8" t="s">
        <v>100</v>
      </c>
      <c r="C1875" s="8" t="s">
        <v>26</v>
      </c>
      <c r="D1875" s="8" t="s">
        <v>45</v>
      </c>
      <c r="E1875" s="8">
        <v>0.49690699999999999</v>
      </c>
      <c r="F1875" s="8">
        <v>49218060</v>
      </c>
      <c r="G1875" s="8">
        <v>19</v>
      </c>
      <c r="H1875" s="8" t="s">
        <v>615</v>
      </c>
      <c r="I1875" s="9" t="s">
        <v>666</v>
      </c>
      <c r="J1875" s="60">
        <v>-1.7695599999999999E-2</v>
      </c>
      <c r="K1875" s="69">
        <v>3.9852200000000003E-3</v>
      </c>
      <c r="L1875" s="62">
        <v>9.0000000000000002E-6</v>
      </c>
      <c r="M1875" s="61">
        <v>115006</v>
      </c>
    </row>
    <row r="1876" spans="1:13" hidden="1" x14ac:dyDescent="0.2">
      <c r="A1876" s="8" t="s">
        <v>267</v>
      </c>
      <c r="B1876" s="8" t="s">
        <v>100</v>
      </c>
      <c r="C1876" s="8" t="s">
        <v>26</v>
      </c>
      <c r="D1876" s="8" t="s">
        <v>45</v>
      </c>
      <c r="E1876" s="8">
        <v>0.49785800000000002</v>
      </c>
      <c r="F1876" s="8">
        <v>49218060</v>
      </c>
      <c r="G1876" s="8">
        <v>19</v>
      </c>
      <c r="H1876" s="8" t="s">
        <v>1798</v>
      </c>
      <c r="I1876" s="9" t="s">
        <v>1799</v>
      </c>
      <c r="J1876" s="60">
        <v>1.2630199999999999E-3</v>
      </c>
      <c r="K1876" s="69">
        <v>2.8454000000000001E-4</v>
      </c>
      <c r="L1876" s="62">
        <v>9.0000000000000002E-6</v>
      </c>
      <c r="M1876" s="61">
        <v>463010</v>
      </c>
    </row>
    <row r="1877" spans="1:13" hidden="1" x14ac:dyDescent="0.2">
      <c r="A1877" s="8" t="s">
        <v>267</v>
      </c>
      <c r="B1877" s="8" t="s">
        <v>100</v>
      </c>
      <c r="C1877" s="8" t="s">
        <v>26</v>
      </c>
      <c r="D1877" s="8" t="s">
        <v>45</v>
      </c>
      <c r="E1877" s="8">
        <v>0.49782199999999999</v>
      </c>
      <c r="F1877" s="8">
        <v>49218060</v>
      </c>
      <c r="G1877" s="8">
        <v>19</v>
      </c>
      <c r="H1877" s="8" t="s">
        <v>1800</v>
      </c>
      <c r="I1877" s="9" t="s">
        <v>1801</v>
      </c>
      <c r="J1877" s="60">
        <v>6.1275000000000001E-4</v>
      </c>
      <c r="K1877" s="69">
        <v>1.3799999999999999E-4</v>
      </c>
      <c r="L1877" s="62">
        <v>9.0000000000000002E-6</v>
      </c>
      <c r="M1877" s="61">
        <v>460756</v>
      </c>
    </row>
    <row r="1878" spans="1:13" hidden="1" x14ac:dyDescent="0.2">
      <c r="A1878" s="8" t="s">
        <v>288</v>
      </c>
      <c r="B1878" s="8" t="s">
        <v>100</v>
      </c>
      <c r="C1878" t="s">
        <v>26</v>
      </c>
      <c r="D1878" t="s">
        <v>45</v>
      </c>
      <c r="E1878" s="8">
        <v>0.49785800000000002</v>
      </c>
      <c r="F1878" s="8">
        <v>49218060</v>
      </c>
      <c r="G1878" s="8">
        <v>19</v>
      </c>
      <c r="H1878" s="8" t="s">
        <v>1798</v>
      </c>
      <c r="I1878" s="9" t="s">
        <v>1799</v>
      </c>
      <c r="J1878" s="60">
        <v>1.2630199999999999E-3</v>
      </c>
      <c r="K1878" s="69">
        <v>2.8453700000000002E-4</v>
      </c>
      <c r="L1878" s="62">
        <v>9.0000000000000002E-6</v>
      </c>
      <c r="M1878" s="61">
        <v>463010</v>
      </c>
    </row>
    <row r="1879" spans="1:13" hidden="1" x14ac:dyDescent="0.2">
      <c r="A1879" s="8" t="s">
        <v>288</v>
      </c>
      <c r="B1879" s="8" t="s">
        <v>100</v>
      </c>
      <c r="C1879" t="s">
        <v>26</v>
      </c>
      <c r="D1879" t="s">
        <v>45</v>
      </c>
      <c r="E1879" s="8">
        <v>0.49782199999999999</v>
      </c>
      <c r="F1879" s="8">
        <v>49218060</v>
      </c>
      <c r="G1879" s="8">
        <v>19</v>
      </c>
      <c r="H1879" s="8" t="s">
        <v>1800</v>
      </c>
      <c r="I1879" s="9" t="s">
        <v>1801</v>
      </c>
      <c r="J1879" s="60">
        <v>6.1274699999999997E-4</v>
      </c>
      <c r="K1879" s="69">
        <v>1.38004E-4</v>
      </c>
      <c r="L1879" s="62">
        <v>9.0000000000000002E-6</v>
      </c>
      <c r="M1879" s="61">
        <v>460756</v>
      </c>
    </row>
    <row r="1880" spans="1:13" hidden="1" x14ac:dyDescent="0.2">
      <c r="A1880" s="8" t="s">
        <v>288</v>
      </c>
      <c r="B1880" s="8" t="s">
        <v>100</v>
      </c>
      <c r="C1880" t="s">
        <v>26</v>
      </c>
      <c r="D1880" t="s">
        <v>45</v>
      </c>
      <c r="E1880" s="8">
        <v>0.49690699999999999</v>
      </c>
      <c r="F1880" s="8">
        <v>49218060</v>
      </c>
      <c r="G1880" s="8">
        <v>19</v>
      </c>
      <c r="H1880" s="8" t="s">
        <v>615</v>
      </c>
      <c r="I1880" s="9" t="s">
        <v>666</v>
      </c>
      <c r="J1880" s="60">
        <v>-1.7695599999999999E-2</v>
      </c>
      <c r="K1880" s="69">
        <v>3.9852200000000003E-3</v>
      </c>
      <c r="L1880" s="62">
        <v>9.0000000000000002E-6</v>
      </c>
      <c r="M1880" s="61">
        <v>115006</v>
      </c>
    </row>
    <row r="1881" spans="1:13" x14ac:dyDescent="0.2">
      <c r="A1881" s="8" t="s">
        <v>267</v>
      </c>
      <c r="B1881" s="8" t="s">
        <v>135</v>
      </c>
      <c r="C1881" s="8" t="s">
        <v>26</v>
      </c>
      <c r="D1881" s="8" t="s">
        <v>45</v>
      </c>
      <c r="E1881" s="8">
        <v>0.73867700000000003</v>
      </c>
      <c r="F1881" s="8">
        <v>136616754</v>
      </c>
      <c r="G1881" s="8">
        <v>2</v>
      </c>
      <c r="H1881" s="8" t="s">
        <v>839</v>
      </c>
      <c r="I1881" s="9" t="s">
        <v>947</v>
      </c>
      <c r="J1881" s="82">
        <v>-1.8633E-2</v>
      </c>
      <c r="K1881" s="86">
        <v>4.2014399999999999E-3</v>
      </c>
      <c r="L1881" s="82">
        <v>9.2E-6</v>
      </c>
      <c r="M1881" s="83">
        <v>115082</v>
      </c>
    </row>
    <row r="1882" spans="1:13" hidden="1" x14ac:dyDescent="0.2">
      <c r="A1882" s="8" t="s">
        <v>267</v>
      </c>
      <c r="B1882" s="8" t="s">
        <v>100</v>
      </c>
      <c r="C1882" s="8" t="s">
        <v>26</v>
      </c>
      <c r="D1882" s="8" t="s">
        <v>45</v>
      </c>
      <c r="E1882" s="8">
        <v>0.49823800000000001</v>
      </c>
      <c r="F1882" s="8">
        <v>49218060</v>
      </c>
      <c r="G1882" s="8">
        <v>19</v>
      </c>
      <c r="H1882" s="8" t="s">
        <v>1610</v>
      </c>
      <c r="I1882" s="9" t="s">
        <v>1802</v>
      </c>
      <c r="J1882" s="60">
        <v>-4.9528999999999997E-3</v>
      </c>
      <c r="K1882" s="69">
        <v>1.11703E-3</v>
      </c>
      <c r="L1882" s="62">
        <v>9.2499999999999995E-6</v>
      </c>
      <c r="M1882" s="61">
        <v>336683</v>
      </c>
    </row>
    <row r="1883" spans="1:13" hidden="1" x14ac:dyDescent="0.2">
      <c r="A1883" s="8" t="s">
        <v>288</v>
      </c>
      <c r="B1883" s="8" t="s">
        <v>100</v>
      </c>
      <c r="C1883" t="s">
        <v>26</v>
      </c>
      <c r="D1883" t="s">
        <v>45</v>
      </c>
      <c r="E1883" s="8">
        <v>0.49823800000000001</v>
      </c>
      <c r="F1883" s="8">
        <v>49218060</v>
      </c>
      <c r="G1883" s="8">
        <v>19</v>
      </c>
      <c r="H1883" s="8" t="s">
        <v>1610</v>
      </c>
      <c r="I1883" s="9" t="s">
        <v>1802</v>
      </c>
      <c r="J1883" s="60">
        <v>-4.9529200000000004E-3</v>
      </c>
      <c r="K1883" s="69">
        <v>1.11703E-3</v>
      </c>
      <c r="L1883" s="62">
        <v>9.2499999999999995E-6</v>
      </c>
      <c r="M1883" s="61">
        <v>336683</v>
      </c>
    </row>
    <row r="1884" spans="1:13" hidden="1" x14ac:dyDescent="0.2">
      <c r="A1884" s="8" t="s">
        <v>267</v>
      </c>
      <c r="B1884" s="8" t="s">
        <v>100</v>
      </c>
      <c r="C1884" s="8" t="s">
        <v>26</v>
      </c>
      <c r="D1884" s="8" t="s">
        <v>45</v>
      </c>
      <c r="E1884" s="8">
        <v>0.49780000000000002</v>
      </c>
      <c r="F1884" s="8">
        <v>49218060</v>
      </c>
      <c r="G1884" s="8">
        <v>19</v>
      </c>
      <c r="H1884" s="8" t="s">
        <v>1803</v>
      </c>
      <c r="I1884" s="9" t="s">
        <v>1804</v>
      </c>
      <c r="J1884" s="60">
        <v>-5.7653000000000001E-3</v>
      </c>
      <c r="K1884" s="69">
        <v>1.30029E-3</v>
      </c>
      <c r="L1884" s="62">
        <v>9.3000000000000007E-6</v>
      </c>
      <c r="M1884" s="61">
        <v>454834</v>
      </c>
    </row>
    <row r="1885" spans="1:13" hidden="1" x14ac:dyDescent="0.2">
      <c r="A1885" s="8" t="s">
        <v>267</v>
      </c>
      <c r="B1885" s="8" t="s">
        <v>132</v>
      </c>
      <c r="C1885" s="8" t="s">
        <v>14</v>
      </c>
      <c r="D1885" s="8" t="s">
        <v>45</v>
      </c>
      <c r="E1885" s="8">
        <v>0.284549</v>
      </c>
      <c r="F1885" s="8">
        <v>135837906</v>
      </c>
      <c r="G1885" s="8">
        <v>2</v>
      </c>
      <c r="H1885" s="8" t="s">
        <v>960</v>
      </c>
      <c r="I1885" s="9" t="s">
        <v>961</v>
      </c>
      <c r="J1885" s="60">
        <v>-5.5271000000000001E-3</v>
      </c>
      <c r="K1885" s="69">
        <v>1.24716E-3</v>
      </c>
      <c r="L1885" s="62">
        <v>9.3000000000000007E-6</v>
      </c>
      <c r="M1885" s="61">
        <v>245364</v>
      </c>
    </row>
    <row r="1886" spans="1:13" hidden="1" x14ac:dyDescent="0.2">
      <c r="A1886" s="8" t="s">
        <v>288</v>
      </c>
      <c r="B1886" s="8" t="s">
        <v>100</v>
      </c>
      <c r="C1886" t="s">
        <v>26</v>
      </c>
      <c r="D1886" t="s">
        <v>45</v>
      </c>
      <c r="E1886" s="8">
        <v>0.49780000000000002</v>
      </c>
      <c r="F1886" s="8">
        <v>49218060</v>
      </c>
      <c r="G1886" s="8">
        <v>19</v>
      </c>
      <c r="H1886" s="8" t="s">
        <v>1803</v>
      </c>
      <c r="I1886" s="9" t="s">
        <v>1804</v>
      </c>
      <c r="J1886" s="60">
        <v>-5.7652700000000003E-3</v>
      </c>
      <c r="K1886" s="69">
        <v>1.30029E-3</v>
      </c>
      <c r="L1886" s="62">
        <v>9.3000000000000007E-6</v>
      </c>
      <c r="M1886" s="61">
        <v>454834</v>
      </c>
    </row>
    <row r="1887" spans="1:13" hidden="1" x14ac:dyDescent="0.2">
      <c r="A1887" s="8" t="s">
        <v>267</v>
      </c>
      <c r="B1887" s="8" t="s">
        <v>100</v>
      </c>
      <c r="C1887" s="8" t="s">
        <v>26</v>
      </c>
      <c r="D1887" s="8" t="s">
        <v>45</v>
      </c>
      <c r="E1887" s="8">
        <v>0.49689800000000001</v>
      </c>
      <c r="F1887" s="8">
        <v>49218060</v>
      </c>
      <c r="G1887" s="8">
        <v>19</v>
      </c>
      <c r="H1887" s="8" t="s">
        <v>615</v>
      </c>
      <c r="I1887" s="9" t="s">
        <v>616</v>
      </c>
      <c r="J1887" s="60">
        <v>-1.78917E-2</v>
      </c>
      <c r="K1887" s="69">
        <v>3.9934699999999998E-3</v>
      </c>
      <c r="L1887" s="62">
        <v>9.5000000000000005E-6</v>
      </c>
      <c r="M1887" s="61" t="s">
        <v>150</v>
      </c>
    </row>
    <row r="1888" spans="1:13" hidden="1" x14ac:dyDescent="0.2">
      <c r="A1888" s="8" t="s">
        <v>288</v>
      </c>
      <c r="B1888" s="8" t="s">
        <v>100</v>
      </c>
      <c r="C1888" t="s">
        <v>26</v>
      </c>
      <c r="D1888" t="s">
        <v>45</v>
      </c>
      <c r="E1888" s="8">
        <v>0.49689800000000001</v>
      </c>
      <c r="F1888" s="8">
        <v>49218060</v>
      </c>
      <c r="G1888" s="8">
        <v>19</v>
      </c>
      <c r="H1888" s="8" t="s">
        <v>615</v>
      </c>
      <c r="I1888" s="9" t="s">
        <v>616</v>
      </c>
      <c r="J1888" s="60">
        <v>-1.78917E-2</v>
      </c>
      <c r="K1888" s="69">
        <v>3.9934699999999998E-3</v>
      </c>
      <c r="L1888" s="62">
        <v>9.5000000000000005E-6</v>
      </c>
      <c r="M1888" s="61" t="s">
        <v>150</v>
      </c>
    </row>
    <row r="1889" spans="1:13" x14ac:dyDescent="0.2">
      <c r="A1889" s="8" t="s">
        <v>267</v>
      </c>
      <c r="B1889" s="8" t="s">
        <v>135</v>
      </c>
      <c r="C1889" s="8" t="s">
        <v>26</v>
      </c>
      <c r="D1889" s="8" t="s">
        <v>45</v>
      </c>
      <c r="E1889" s="8">
        <v>0.73639900000000003</v>
      </c>
      <c r="F1889" s="8">
        <v>136616754</v>
      </c>
      <c r="G1889" s="8">
        <v>2</v>
      </c>
      <c r="H1889" s="8" t="s">
        <v>948</v>
      </c>
      <c r="I1889" s="9" t="s">
        <v>949</v>
      </c>
      <c r="J1889" s="82">
        <v>-5.3369000000000003E-3</v>
      </c>
      <c r="K1889" s="86">
        <v>1.2060199999999999E-3</v>
      </c>
      <c r="L1889" s="82">
        <v>9.5999999999999996E-6</v>
      </c>
      <c r="M1889" s="83">
        <v>352094</v>
      </c>
    </row>
    <row r="1890" spans="1:13" hidden="1" x14ac:dyDescent="0.2">
      <c r="A1890" s="8" t="s">
        <v>267</v>
      </c>
      <c r="B1890" s="8" t="s">
        <v>100</v>
      </c>
      <c r="C1890" s="8" t="s">
        <v>26</v>
      </c>
      <c r="D1890" s="8" t="s">
        <v>45</v>
      </c>
      <c r="E1890" s="8">
        <v>0.49780000000000002</v>
      </c>
      <c r="F1890" s="8">
        <v>49218060</v>
      </c>
      <c r="G1890" s="8">
        <v>19</v>
      </c>
      <c r="H1890" s="8" t="s">
        <v>1805</v>
      </c>
      <c r="I1890" s="9" t="s">
        <v>1806</v>
      </c>
      <c r="J1890" s="60">
        <v>-5.7917000000000003E-3</v>
      </c>
      <c r="K1890" s="69">
        <v>1.30872E-3</v>
      </c>
      <c r="L1890" s="62">
        <v>9.5999999999999996E-6</v>
      </c>
      <c r="M1890" s="61">
        <v>454835</v>
      </c>
    </row>
    <row r="1891" spans="1:13" hidden="1" x14ac:dyDescent="0.2">
      <c r="A1891" s="8" t="s">
        <v>267</v>
      </c>
      <c r="B1891" s="8" t="s">
        <v>132</v>
      </c>
      <c r="C1891" s="8" t="s">
        <v>14</v>
      </c>
      <c r="D1891" s="8" t="s">
        <v>45</v>
      </c>
      <c r="E1891" s="8">
        <v>0.283912</v>
      </c>
      <c r="F1891" s="8">
        <v>135837906</v>
      </c>
      <c r="G1891" s="8">
        <v>2</v>
      </c>
      <c r="H1891" s="8" t="s">
        <v>901</v>
      </c>
      <c r="I1891" s="9" t="s">
        <v>902</v>
      </c>
      <c r="J1891" s="60">
        <v>-1.91827E-2</v>
      </c>
      <c r="K1891" s="69">
        <v>4.5008699999999997E-3</v>
      </c>
      <c r="L1891" s="62">
        <v>9.5999999999999996E-6</v>
      </c>
      <c r="M1891" s="61" t="s">
        <v>150</v>
      </c>
    </row>
    <row r="1892" spans="1:13" hidden="1" x14ac:dyDescent="0.2">
      <c r="A1892" s="8" t="s">
        <v>288</v>
      </c>
      <c r="B1892" s="8" t="s">
        <v>100</v>
      </c>
      <c r="C1892" t="s">
        <v>26</v>
      </c>
      <c r="D1892" t="s">
        <v>45</v>
      </c>
      <c r="E1892" s="8">
        <v>0.49780000000000002</v>
      </c>
      <c r="F1892" s="8">
        <v>49218060</v>
      </c>
      <c r="G1892" s="8">
        <v>19</v>
      </c>
      <c r="H1892" s="8" t="s">
        <v>1805</v>
      </c>
      <c r="I1892" s="9" t="s">
        <v>1806</v>
      </c>
      <c r="J1892" s="60">
        <v>-5.7917400000000001E-3</v>
      </c>
      <c r="K1892" s="69">
        <v>1.30872E-3</v>
      </c>
      <c r="L1892" s="62">
        <v>9.5999999999999996E-6</v>
      </c>
      <c r="M1892" s="61">
        <v>454835</v>
      </c>
    </row>
    <row r="1893" spans="1:13" x14ac:dyDescent="0.2">
      <c r="A1893" s="8" t="s">
        <v>267</v>
      </c>
      <c r="B1893" s="8" t="s">
        <v>135</v>
      </c>
      <c r="C1893" s="8" t="s">
        <v>26</v>
      </c>
      <c r="D1893" s="8" t="s">
        <v>45</v>
      </c>
      <c r="E1893" s="8">
        <v>0.757664</v>
      </c>
      <c r="F1893" s="8">
        <v>136616754</v>
      </c>
      <c r="G1893" s="8">
        <v>2</v>
      </c>
      <c r="H1893" s="8" t="s">
        <v>858</v>
      </c>
      <c r="I1893" s="9" t="s">
        <v>950</v>
      </c>
      <c r="J1893" s="82">
        <v>9.8112700000000004E-3</v>
      </c>
      <c r="K1893" s="86">
        <v>2.2173700000000002E-3</v>
      </c>
      <c r="L1893" s="82">
        <v>9.6600000000000007E-6</v>
      </c>
      <c r="M1893" s="83">
        <v>319740</v>
      </c>
    </row>
    <row r="1895" spans="1:13" ht="72" customHeight="1" x14ac:dyDescent="0.2">
      <c r="A1895" s="96" t="s">
        <v>2216</v>
      </c>
      <c r="B1895" s="96"/>
      <c r="C1895" s="96"/>
      <c r="D1895" s="96"/>
      <c r="E1895" s="96"/>
      <c r="F1895" s="96"/>
      <c r="G1895" s="96"/>
      <c r="H1895" s="96"/>
      <c r="I1895" s="96"/>
      <c r="J1895" s="96"/>
      <c r="K1895" s="96"/>
      <c r="L1895" s="96"/>
      <c r="M1895" s="96"/>
    </row>
  </sheetData>
  <mergeCells count="1">
    <mergeCell ref="A1895:M1895"/>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20</vt:i4>
      </vt:variant>
    </vt:vector>
  </HeadingPairs>
  <TitlesOfParts>
    <vt:vector size="20" baseType="lpstr">
      <vt:lpstr>ST1</vt:lpstr>
      <vt:lpstr>ST2</vt:lpstr>
      <vt:lpstr>ST3</vt:lpstr>
      <vt:lpstr>ST4</vt:lpstr>
      <vt:lpstr>ST5</vt:lpstr>
      <vt:lpstr>ST6</vt:lpstr>
      <vt:lpstr>ST7</vt:lpstr>
      <vt:lpstr>ST8</vt:lpstr>
      <vt:lpstr>ST9</vt:lpstr>
      <vt:lpstr>ST10</vt:lpstr>
      <vt:lpstr>ST11</vt:lpstr>
      <vt:lpstr>ST12</vt:lpstr>
      <vt:lpstr>ST13</vt:lpstr>
      <vt:lpstr>ST14</vt:lpstr>
      <vt:lpstr>ST15</vt:lpstr>
      <vt:lpstr>ST16</vt:lpstr>
      <vt:lpstr>ST17</vt:lpstr>
      <vt:lpstr>ST18</vt:lpstr>
      <vt:lpstr>ST19</vt:lpstr>
      <vt:lpstr>ST20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Dawes</dc:creator>
  <cp:lastModifiedBy>Amy Dawes</cp:lastModifiedBy>
  <dcterms:created xsi:type="dcterms:W3CDTF">2024-12-11T15:25:47Z</dcterms:created>
  <dcterms:modified xsi:type="dcterms:W3CDTF">2025-12-24T16:23:26Z</dcterms:modified>
</cp:coreProperties>
</file>